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4E8F239E-4E04-4CDC-B8F7-77B7D6EAED07}" xr6:coauthVersionLast="41" xr6:coauthVersionMax="41" xr10:uidLastSave="{00000000-0000-0000-0000-000000000000}"/>
  <bookViews>
    <workbookView xWindow="-120" yWindow="-120" windowWidth="29040" windowHeight="15840" tabRatio="139"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 name="_xlnm._FilterDatabase" localSheetId="1" hidden="1">WEB!$A$1:$E$1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Q624" i="58" l="1"/>
  <c r="R624" i="58" s="1"/>
  <c r="X624" i="58"/>
  <c r="Q625" i="58"/>
  <c r="X625" i="58"/>
  <c r="Q626" i="58"/>
  <c r="X626" i="58"/>
  <c r="Q627" i="58"/>
  <c r="X627" i="58"/>
  <c r="Q628" i="58"/>
  <c r="R628" i="58" s="1"/>
  <c r="X628" i="58"/>
  <c r="Q629" i="58"/>
  <c r="X629" i="58"/>
  <c r="Q630" i="58"/>
  <c r="X630" i="58"/>
  <c r="Q631" i="58"/>
  <c r="X631" i="58"/>
  <c r="Q632" i="58"/>
  <c r="R632" i="58" s="1"/>
  <c r="X632" i="58"/>
  <c r="Q633" i="58"/>
  <c r="X633" i="58"/>
  <c r="Q634" i="58"/>
  <c r="X634" i="58"/>
  <c r="Q635" i="58"/>
  <c r="X635" i="58"/>
  <c r="Q636" i="58"/>
  <c r="R636" i="58" s="1"/>
  <c r="X636" i="58"/>
  <c r="E637" i="58"/>
  <c r="F637" i="58"/>
  <c r="G637" i="58"/>
  <c r="X637" i="58"/>
  <c r="E638" i="58"/>
  <c r="F638" i="58"/>
  <c r="G638" i="58"/>
  <c r="X638" i="58"/>
  <c r="E639" i="58"/>
  <c r="F639" i="58"/>
  <c r="G639" i="58"/>
  <c r="X639" i="58"/>
  <c r="E640" i="58"/>
  <c r="F640" i="58"/>
  <c r="G640" i="58"/>
  <c r="X640" i="58"/>
  <c r="E641" i="58"/>
  <c r="F641" i="58"/>
  <c r="G641" i="58"/>
  <c r="X641" i="58"/>
  <c r="E642" i="58"/>
  <c r="F642" i="58"/>
  <c r="G642" i="58"/>
  <c r="X642" i="58"/>
  <c r="E643" i="58"/>
  <c r="F643" i="58"/>
  <c r="G643" i="58"/>
  <c r="X643" i="58"/>
  <c r="E644" i="58"/>
  <c r="F644" i="58"/>
  <c r="G644" i="58"/>
  <c r="X644" i="58"/>
  <c r="E645" i="58"/>
  <c r="F645" i="58"/>
  <c r="G645" i="58"/>
  <c r="X645" i="58"/>
  <c r="E646" i="58"/>
  <c r="F646" i="58"/>
  <c r="G646" i="58"/>
  <c r="X646" i="58"/>
  <c r="E647" i="58"/>
  <c r="F647" i="58"/>
  <c r="G647" i="58"/>
  <c r="X647" i="58"/>
  <c r="E648" i="58"/>
  <c r="F648" i="58"/>
  <c r="G648" i="58"/>
  <c r="X648" i="58"/>
  <c r="E649" i="58"/>
  <c r="F649" i="58"/>
  <c r="G649" i="58"/>
  <c r="X649" i="58"/>
  <c r="E650" i="58"/>
  <c r="F650" i="58"/>
  <c r="G650" i="58"/>
  <c r="X650" i="58"/>
  <c r="E651" i="58"/>
  <c r="F651" i="58"/>
  <c r="G651" i="58"/>
  <c r="X651" i="58"/>
  <c r="E652" i="58"/>
  <c r="F652" i="58"/>
  <c r="G652" i="58"/>
  <c r="X652" i="58"/>
  <c r="E653" i="58"/>
  <c r="F653" i="58"/>
  <c r="G653" i="58"/>
  <c r="X653" i="58"/>
  <c r="E654" i="58"/>
  <c r="F654" i="58"/>
  <c r="G654" i="58"/>
  <c r="X654" i="58"/>
  <c r="E655" i="58"/>
  <c r="F655" i="58"/>
  <c r="G655" i="58"/>
  <c r="X655" i="58"/>
  <c r="E656" i="58"/>
  <c r="F656" i="58"/>
  <c r="G656" i="58"/>
  <c r="X656" i="58"/>
  <c r="E657" i="58"/>
  <c r="F657" i="58"/>
  <c r="G657" i="58"/>
  <c r="X657" i="58"/>
  <c r="E658" i="58"/>
  <c r="F658" i="58"/>
  <c r="G658" i="58"/>
  <c r="X658" i="58"/>
  <c r="E659" i="58"/>
  <c r="F659" i="58"/>
  <c r="G659" i="58"/>
  <c r="X659" i="58"/>
  <c r="E660" i="58"/>
  <c r="F660" i="58"/>
  <c r="G660" i="58"/>
  <c r="X660" i="58"/>
  <c r="E661" i="58"/>
  <c r="F661" i="58"/>
  <c r="G661" i="58"/>
  <c r="X661" i="58"/>
  <c r="E662" i="58"/>
  <c r="F662" i="58"/>
  <c r="G662" i="58"/>
  <c r="X662" i="58"/>
  <c r="E663" i="58"/>
  <c r="F663" i="58"/>
  <c r="G663" i="58"/>
  <c r="X663" i="58"/>
  <c r="E664" i="58"/>
  <c r="F664" i="58"/>
  <c r="G664" i="58"/>
  <c r="X664" i="58"/>
  <c r="E665" i="58"/>
  <c r="F665" i="58"/>
  <c r="G665" i="58"/>
  <c r="X665" i="58"/>
  <c r="E666" i="58"/>
  <c r="F666" i="58"/>
  <c r="G666" i="58"/>
  <c r="X666" i="58"/>
  <c r="E667" i="58"/>
  <c r="F667" i="58"/>
  <c r="G667" i="58"/>
  <c r="X667" i="58"/>
  <c r="E668" i="58"/>
  <c r="F668" i="58"/>
  <c r="G668" i="58"/>
  <c r="X668" i="58"/>
  <c r="E669" i="58"/>
  <c r="F669" i="58"/>
  <c r="G669" i="58"/>
  <c r="X669" i="58"/>
  <c r="E670" i="58"/>
  <c r="F670" i="58"/>
  <c r="G670" i="58"/>
  <c r="X670" i="58"/>
  <c r="E671" i="58"/>
  <c r="F671" i="58"/>
  <c r="G671" i="58"/>
  <c r="X671" i="58"/>
  <c r="E672" i="58"/>
  <c r="F672" i="58"/>
  <c r="G672" i="58"/>
  <c r="X672" i="58"/>
  <c r="E673" i="58"/>
  <c r="F673" i="58"/>
  <c r="G673" i="58"/>
  <c r="X673" i="58"/>
  <c r="E674" i="58"/>
  <c r="F674" i="58"/>
  <c r="G674" i="58"/>
  <c r="X674" i="58"/>
  <c r="E675" i="58"/>
  <c r="F675" i="58"/>
  <c r="G675" i="58"/>
  <c r="X675" i="58"/>
  <c r="E676" i="58"/>
  <c r="F676" i="58"/>
  <c r="G676" i="58"/>
  <c r="X676" i="58"/>
  <c r="E677" i="58"/>
  <c r="F677" i="58"/>
  <c r="G677" i="58"/>
  <c r="X677" i="58"/>
  <c r="E678" i="58"/>
  <c r="F678" i="58"/>
  <c r="G678" i="58"/>
  <c r="X678" i="58"/>
  <c r="E679" i="58"/>
  <c r="F679" i="58"/>
  <c r="G679" i="58"/>
  <c r="X679" i="58"/>
  <c r="E680" i="58"/>
  <c r="F680" i="58"/>
  <c r="G680" i="58"/>
  <c r="X680" i="58"/>
  <c r="E681" i="58"/>
  <c r="F681" i="58"/>
  <c r="G681" i="58"/>
  <c r="X681" i="58"/>
  <c r="E682" i="58"/>
  <c r="F682" i="58"/>
  <c r="G682" i="58"/>
  <c r="X682" i="58"/>
  <c r="E683" i="58"/>
  <c r="F683" i="58"/>
  <c r="G683" i="58"/>
  <c r="X683" i="58"/>
  <c r="E684" i="58"/>
  <c r="F684" i="58"/>
  <c r="G684" i="58"/>
  <c r="X684" i="58"/>
  <c r="E685" i="58"/>
  <c r="F685" i="58"/>
  <c r="G685" i="58"/>
  <c r="X685" i="58"/>
  <c r="E686" i="58"/>
  <c r="F686" i="58"/>
  <c r="G686" i="58"/>
  <c r="X686" i="58"/>
  <c r="E687" i="58"/>
  <c r="F687" i="58"/>
  <c r="G687" i="58"/>
  <c r="X687" i="58"/>
  <c r="E688" i="58"/>
  <c r="F688" i="58"/>
  <c r="G688" i="58"/>
  <c r="X688" i="58"/>
  <c r="E689" i="58"/>
  <c r="F689" i="58"/>
  <c r="G689" i="58"/>
  <c r="X689" i="58"/>
  <c r="E690" i="58"/>
  <c r="F690" i="58"/>
  <c r="G690" i="58"/>
  <c r="X690" i="58"/>
  <c r="E691" i="58"/>
  <c r="F691" i="58"/>
  <c r="G691" i="58"/>
  <c r="X691" i="58"/>
  <c r="E692" i="58"/>
  <c r="F692" i="58"/>
  <c r="G692" i="58"/>
  <c r="X692" i="58"/>
  <c r="E693" i="58"/>
  <c r="F693" i="58"/>
  <c r="G693" i="58"/>
  <c r="X693" i="58"/>
  <c r="E694" i="58"/>
  <c r="F694" i="58"/>
  <c r="G694" i="58"/>
  <c r="X694" i="58"/>
  <c r="E695" i="58"/>
  <c r="F695" i="58"/>
  <c r="G695" i="58"/>
  <c r="X695" i="58"/>
  <c r="E696" i="58"/>
  <c r="F696" i="58"/>
  <c r="G696" i="58"/>
  <c r="X696" i="58"/>
  <c r="E697" i="58"/>
  <c r="F697" i="58"/>
  <c r="G697" i="58"/>
  <c r="X697" i="58"/>
  <c r="E698" i="58"/>
  <c r="F698" i="58"/>
  <c r="G698" i="58"/>
  <c r="X698" i="58"/>
  <c r="E699" i="58"/>
  <c r="F699" i="58"/>
  <c r="G699" i="58"/>
  <c r="X699" i="58"/>
  <c r="E700" i="58"/>
  <c r="F700" i="58"/>
  <c r="G700" i="58"/>
  <c r="X700" i="58"/>
  <c r="E701" i="58"/>
  <c r="F701" i="58"/>
  <c r="G701" i="58"/>
  <c r="X701" i="58"/>
  <c r="Q701" i="58" l="1"/>
  <c r="R701" i="58" s="1"/>
  <c r="Q686" i="58"/>
  <c r="R686" i="58" s="1"/>
  <c r="Q682" i="58"/>
  <c r="R682" i="58" s="1"/>
  <c r="Q680" i="58"/>
  <c r="R680" i="58" s="1"/>
  <c r="Q679" i="58"/>
  <c r="R679" i="58" s="1"/>
  <c r="Q678" i="58"/>
  <c r="R678" i="58" s="1"/>
  <c r="Q676" i="58"/>
  <c r="R676" i="58" s="1"/>
  <c r="Q675" i="58"/>
  <c r="R675" i="58" s="1"/>
  <c r="Q674" i="58"/>
  <c r="R674" i="58" s="1"/>
  <c r="Q670" i="58"/>
  <c r="R670" i="58" s="1"/>
  <c r="Q689" i="58"/>
  <c r="R689" i="58" s="1"/>
  <c r="Q663" i="58"/>
  <c r="R663" i="58" s="1"/>
  <c r="Q660" i="58"/>
  <c r="T660" i="58" s="1"/>
  <c r="Q659" i="58"/>
  <c r="R659" i="58" s="1"/>
  <c r="Q666" i="58"/>
  <c r="R666" i="58" s="1"/>
  <c r="Q664" i="58"/>
  <c r="R664" i="58" s="1"/>
  <c r="Q662" i="58"/>
  <c r="R662" i="58" s="1"/>
  <c r="Q658" i="58"/>
  <c r="R658" i="58" s="1"/>
  <c r="Q650" i="58"/>
  <c r="R650" i="58" s="1"/>
  <c r="Q648" i="58"/>
  <c r="R648" i="58" s="1"/>
  <c r="Q647" i="58"/>
  <c r="R647" i="58" s="1"/>
  <c r="Q646" i="58"/>
  <c r="R646" i="58" s="1"/>
  <c r="Q644" i="58"/>
  <c r="R644" i="58" s="1"/>
  <c r="Q643" i="58"/>
  <c r="R643" i="58" s="1"/>
  <c r="Q642" i="58"/>
  <c r="R642" i="58" s="1"/>
  <c r="Q641" i="58"/>
  <c r="T641" i="58" s="1"/>
  <c r="Q640" i="58"/>
  <c r="R640" i="58" s="1"/>
  <c r="Q639" i="58"/>
  <c r="R639" i="58" s="1"/>
  <c r="Q638" i="58"/>
  <c r="T638" i="58" s="1"/>
  <c r="Q637" i="58"/>
  <c r="R637" i="58" s="1"/>
  <c r="Q685" i="58"/>
  <c r="R685" i="58" s="1"/>
  <c r="Q673" i="58"/>
  <c r="T673" i="58" s="1"/>
  <c r="Q697" i="58"/>
  <c r="T697" i="58" s="1"/>
  <c r="Q696" i="58"/>
  <c r="T696" i="58" s="1"/>
  <c r="Q695" i="58"/>
  <c r="R695" i="58" s="1"/>
  <c r="Q694" i="58"/>
  <c r="R694" i="58" s="1"/>
  <c r="Q692" i="58"/>
  <c r="R692" i="58" s="1"/>
  <c r="Q691" i="58"/>
  <c r="T691" i="58" s="1"/>
  <c r="Q690" i="58"/>
  <c r="R690" i="58" s="1"/>
  <c r="Q669" i="58"/>
  <c r="T669" i="58" s="1"/>
  <c r="Q657" i="58"/>
  <c r="T657" i="58" s="1"/>
  <c r="Q654" i="58"/>
  <c r="R654" i="58" s="1"/>
  <c r="Q653" i="58"/>
  <c r="R653" i="58" s="1"/>
  <c r="Q656" i="58"/>
  <c r="R656" i="58" s="1"/>
  <c r="Q655" i="58"/>
  <c r="R655" i="58" s="1"/>
  <c r="Q649" i="58"/>
  <c r="T649" i="58" s="1"/>
  <c r="Q688" i="58"/>
  <c r="R688" i="58" s="1"/>
  <c r="Q687" i="58"/>
  <c r="R687" i="58" s="1"/>
  <c r="Q681" i="58"/>
  <c r="R681" i="58" s="1"/>
  <c r="Q672" i="58"/>
  <c r="R672" i="58" s="1"/>
  <c r="Q671" i="58"/>
  <c r="T671" i="58" s="1"/>
  <c r="Q665" i="58"/>
  <c r="T665" i="58" s="1"/>
  <c r="Q700" i="58"/>
  <c r="T700" i="58" s="1"/>
  <c r="Q699" i="58"/>
  <c r="T699" i="58" s="1"/>
  <c r="Q698" i="58"/>
  <c r="R698" i="58" s="1"/>
  <c r="Q693" i="58"/>
  <c r="T693" i="58" s="1"/>
  <c r="Q684" i="58"/>
  <c r="R684" i="58" s="1"/>
  <c r="Q683" i="58"/>
  <c r="R683" i="58" s="1"/>
  <c r="Q677" i="58"/>
  <c r="T677" i="58" s="1"/>
  <c r="Q668" i="58"/>
  <c r="T668" i="58" s="1"/>
  <c r="Q667" i="58"/>
  <c r="R667" i="58" s="1"/>
  <c r="Q661" i="58"/>
  <c r="R661" i="58" s="1"/>
  <c r="Q652" i="58"/>
  <c r="R652" i="58" s="1"/>
  <c r="Q651" i="58"/>
  <c r="R651" i="58" s="1"/>
  <c r="Q645" i="58"/>
  <c r="T645" i="58" s="1"/>
  <c r="R635" i="58"/>
  <c r="T635" i="58"/>
  <c r="R634" i="58"/>
  <c r="T634" i="58"/>
  <c r="T633" i="58"/>
  <c r="R633" i="58"/>
  <c r="R631" i="58"/>
  <c r="T631" i="58"/>
  <c r="R630" i="58"/>
  <c r="T630" i="58"/>
  <c r="T629" i="58"/>
  <c r="R629" i="58"/>
  <c r="R641" i="58"/>
  <c r="R627" i="58"/>
  <c r="T627" i="58"/>
  <c r="R626" i="58"/>
  <c r="T626" i="58"/>
  <c r="T625" i="58"/>
  <c r="R625" i="58"/>
  <c r="T636" i="58"/>
  <c r="T632" i="58"/>
  <c r="T628" i="58"/>
  <c r="T624" i="58"/>
  <c r="D768" i="68"/>
  <c r="D769" i="68"/>
  <c r="D770" i="68"/>
  <c r="D771" i="68"/>
  <c r="D772" i="68"/>
  <c r="D773" i="68"/>
  <c r="D774" i="68"/>
  <c r="D775" i="68"/>
  <c r="D776" i="68"/>
  <c r="D777" i="68"/>
  <c r="D778" i="68"/>
  <c r="D779" i="68"/>
  <c r="D780" i="68"/>
  <c r="D781" i="68"/>
  <c r="T670" i="58" l="1"/>
  <c r="T647" i="58"/>
  <c r="R660" i="58"/>
  <c r="T655" i="58"/>
  <c r="T685" i="58"/>
  <c r="T689" i="58"/>
  <c r="R638" i="58"/>
  <c r="T666" i="58"/>
  <c r="T672" i="58"/>
  <c r="R649" i="58"/>
  <c r="R691" i="58"/>
  <c r="T688" i="58"/>
  <c r="T681" i="58"/>
  <c r="T675" i="58"/>
  <c r="T640" i="58"/>
  <c r="T682" i="58"/>
  <c r="T643" i="58"/>
  <c r="T676" i="58"/>
  <c r="T650" i="58"/>
  <c r="T690" i="58"/>
  <c r="T653" i="58"/>
  <c r="T659" i="58"/>
  <c r="R700" i="58"/>
  <c r="R699" i="58"/>
  <c r="R671" i="58"/>
  <c r="T658" i="58"/>
  <c r="T637" i="58"/>
  <c r="T646" i="58"/>
  <c r="T686" i="58"/>
  <c r="T654" i="58"/>
  <c r="T678" i="58"/>
  <c r="R696" i="58"/>
  <c r="T695" i="58"/>
  <c r="T644" i="58"/>
  <c r="T639" i="58"/>
  <c r="R665" i="58"/>
  <c r="T664" i="58"/>
  <c r="T687" i="58"/>
  <c r="T679" i="58"/>
  <c r="T701" i="58"/>
  <c r="T674" i="58"/>
  <c r="T642" i="58"/>
  <c r="T692" i="58"/>
  <c r="R657" i="58"/>
  <c r="T662" i="58"/>
  <c r="R697" i="58"/>
  <c r="T698" i="58"/>
  <c r="T661" i="58"/>
  <c r="R668" i="58"/>
  <c r="T651" i="58"/>
  <c r="T694" i="58"/>
  <c r="T656" i="58"/>
  <c r="R669" i="58"/>
  <c r="T648" i="58"/>
  <c r="T663" i="58"/>
  <c r="R673" i="58"/>
  <c r="T680" i="58"/>
  <c r="R693" i="58"/>
  <c r="T652" i="58"/>
  <c r="R677" i="58"/>
  <c r="T667" i="58"/>
  <c r="T683" i="58"/>
  <c r="R645" i="58"/>
  <c r="T684" i="58"/>
  <c r="E824" i="68"/>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A638" i="68"/>
  <c r="A639" i="68"/>
  <c r="A640" i="68"/>
  <c r="A641" i="68"/>
  <c r="A642" i="68"/>
  <c r="A643" i="68"/>
  <c r="A644" i="68"/>
  <c r="A645" i="68"/>
  <c r="A646" i="68"/>
  <c r="A647" i="68"/>
  <c r="A648" i="68"/>
  <c r="A649" i="68"/>
  <c r="A650" i="68"/>
  <c r="A651" i="68"/>
  <c r="A652" i="68"/>
  <c r="A653" i="68"/>
  <c r="A654" i="68"/>
  <c r="A655" i="68"/>
  <c r="A656" i="68"/>
  <c r="A657" i="68"/>
  <c r="A658" i="68"/>
  <c r="A659" i="68"/>
  <c r="A660" i="68"/>
  <c r="A661" i="68"/>
  <c r="A662" i="68"/>
  <c r="A663" i="68"/>
  <c r="A664" i="68"/>
  <c r="A665" i="68"/>
  <c r="A666" i="68"/>
  <c r="A667" i="68"/>
  <c r="A668" i="68"/>
  <c r="A669" i="68"/>
  <c r="A670" i="68"/>
  <c r="A671" i="68"/>
  <c r="A672" i="68"/>
  <c r="A673" i="68"/>
  <c r="A674" i="68"/>
  <c r="A675" i="68"/>
  <c r="A676" i="68"/>
  <c r="A677" i="68"/>
  <c r="A678" i="68"/>
  <c r="A679" i="68"/>
  <c r="A680" i="68"/>
  <c r="A681" i="68"/>
  <c r="A682" i="68"/>
  <c r="A683" i="68"/>
  <c r="A684" i="68"/>
  <c r="A685" i="68"/>
  <c r="A686" i="68"/>
  <c r="A687" i="68"/>
  <c r="A688" i="68"/>
  <c r="A689" i="68"/>
  <c r="A690" i="68"/>
  <c r="A691" i="68"/>
  <c r="A692" i="68"/>
  <c r="A693" i="68"/>
  <c r="A694" i="68"/>
  <c r="A695" i="68"/>
  <c r="A696" i="68"/>
  <c r="A697" i="68"/>
  <c r="A698" i="68"/>
  <c r="A699" i="68"/>
  <c r="A700" i="68"/>
  <c r="A701" i="68"/>
  <c r="A702" i="68"/>
  <c r="A703" i="68"/>
  <c r="A704" i="68"/>
  <c r="A705" i="68"/>
  <c r="A706" i="68"/>
  <c r="A707" i="68"/>
  <c r="A708" i="68"/>
  <c r="A709" i="68"/>
  <c r="A710" i="68"/>
  <c r="A711" i="68"/>
  <c r="A712" i="68"/>
  <c r="A713" i="68"/>
  <c r="A714" i="68"/>
  <c r="A715" i="68"/>
  <c r="A716" i="68"/>
  <c r="A717" i="68"/>
  <c r="A718" i="68"/>
  <c r="A719" i="68"/>
  <c r="A720" i="68"/>
  <c r="A721" i="68"/>
  <c r="A722" i="68"/>
  <c r="A723" i="68"/>
  <c r="A724" i="68"/>
  <c r="A725" i="68"/>
  <c r="A726" i="68"/>
  <c r="A727" i="68"/>
  <c r="A728" i="68"/>
  <c r="A729" i="68"/>
  <c r="A730" i="68"/>
  <c r="A731" i="68"/>
  <c r="A732" i="68"/>
  <c r="A733" i="68"/>
  <c r="A734" i="68"/>
  <c r="A735" i="68"/>
  <c r="A736" i="68"/>
  <c r="A737" i="68"/>
  <c r="A738" i="68"/>
  <c r="A739" i="68"/>
  <c r="A740" i="68"/>
  <c r="A741" i="68"/>
  <c r="A742" i="68"/>
  <c r="A743" i="68"/>
  <c r="A744" i="68"/>
  <c r="A745" i="68"/>
  <c r="A746" i="68"/>
  <c r="A747" i="68"/>
  <c r="A748" i="68"/>
  <c r="A749" i="68"/>
  <c r="A750" i="68"/>
  <c r="A751" i="68"/>
  <c r="A752" i="68"/>
  <c r="A753" i="68"/>
  <c r="A754" i="68"/>
  <c r="A755" i="68"/>
  <c r="A756" i="68"/>
  <c r="A757" i="68"/>
  <c r="A758" i="68"/>
  <c r="A759" i="68"/>
  <c r="A760" i="68"/>
  <c r="A761" i="68"/>
  <c r="A762" i="68"/>
  <c r="A763" i="68"/>
  <c r="A764" i="68"/>
  <c r="A765" i="68"/>
  <c r="A766" i="68"/>
  <c r="A767" i="68"/>
  <c r="A768" i="68"/>
  <c r="C768" i="68" s="1"/>
  <c r="A769" i="68"/>
  <c r="C769" i="68" s="1"/>
  <c r="A770" i="68"/>
  <c r="C770" i="68" s="1"/>
  <c r="A771" i="68"/>
  <c r="C771" i="68" s="1"/>
  <c r="A772" i="68"/>
  <c r="C772" i="68" s="1"/>
  <c r="A773" i="68"/>
  <c r="C773" i="68" s="1"/>
  <c r="A774" i="68"/>
  <c r="C774" i="68" s="1"/>
  <c r="A775" i="68"/>
  <c r="C775" i="68" s="1"/>
  <c r="A776" i="68"/>
  <c r="C776" i="68" s="1"/>
  <c r="A777" i="68"/>
  <c r="C777" i="68" s="1"/>
  <c r="A778" i="68"/>
  <c r="C778" i="68" s="1"/>
  <c r="A779" i="68"/>
  <c r="C779" i="68" s="1"/>
  <c r="A780" i="68"/>
  <c r="C780" i="68" s="1"/>
  <c r="A781" i="68"/>
  <c r="C781" i="68" s="1"/>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764" i="68" l="1"/>
  <c r="D764" i="68"/>
  <c r="C756" i="68"/>
  <c r="D756" i="68"/>
  <c r="C748" i="68"/>
  <c r="D748" i="68"/>
  <c r="C736" i="68"/>
  <c r="D736" i="68"/>
  <c r="C724" i="68"/>
  <c r="D724" i="68"/>
  <c r="C708" i="68"/>
  <c r="D708" i="68"/>
  <c r="C767" i="68"/>
  <c r="D767" i="68"/>
  <c r="C763" i="68"/>
  <c r="D763" i="68"/>
  <c r="C759" i="68"/>
  <c r="D759" i="68"/>
  <c r="C755" i="68"/>
  <c r="D755" i="68"/>
  <c r="C751" i="68"/>
  <c r="D751" i="68"/>
  <c r="C747" i="68"/>
  <c r="D747" i="68"/>
  <c r="C743" i="68"/>
  <c r="D743" i="68"/>
  <c r="C739" i="68"/>
  <c r="D739" i="68"/>
  <c r="C735" i="68"/>
  <c r="D735" i="68"/>
  <c r="C731" i="68"/>
  <c r="D731" i="68"/>
  <c r="C727" i="68"/>
  <c r="D727" i="68"/>
  <c r="C723" i="68"/>
  <c r="D723" i="68"/>
  <c r="C719" i="68"/>
  <c r="D719" i="68"/>
  <c r="C715" i="68"/>
  <c r="D715" i="68"/>
  <c r="C711" i="68"/>
  <c r="D711" i="68"/>
  <c r="C707" i="68"/>
  <c r="D707" i="68"/>
  <c r="C703" i="68"/>
  <c r="D703" i="68"/>
  <c r="C760" i="68"/>
  <c r="D760" i="68"/>
  <c r="C752" i="68"/>
  <c r="D752" i="68"/>
  <c r="C744" i="68"/>
  <c r="D744" i="68"/>
  <c r="C732" i="68"/>
  <c r="D732" i="68"/>
  <c r="C720" i="68"/>
  <c r="D720" i="68"/>
  <c r="C712" i="68"/>
  <c r="D712" i="68"/>
  <c r="C766" i="68"/>
  <c r="D766" i="68"/>
  <c r="C762" i="68"/>
  <c r="D762" i="68"/>
  <c r="C758" i="68"/>
  <c r="D758" i="68"/>
  <c r="C754" i="68"/>
  <c r="D754" i="68"/>
  <c r="C750" i="68"/>
  <c r="D750" i="68"/>
  <c r="C746" i="68"/>
  <c r="D746" i="68"/>
  <c r="C742" i="68"/>
  <c r="D742" i="68"/>
  <c r="C738" i="68"/>
  <c r="D738" i="68"/>
  <c r="C734" i="68"/>
  <c r="D734" i="68"/>
  <c r="C730" i="68"/>
  <c r="D730" i="68"/>
  <c r="C726" i="68"/>
  <c r="D726" i="68"/>
  <c r="C722" i="68"/>
  <c r="D722" i="68"/>
  <c r="C718" i="68"/>
  <c r="D718" i="68"/>
  <c r="C714" i="68"/>
  <c r="D714" i="68"/>
  <c r="C710" i="68"/>
  <c r="D710" i="68"/>
  <c r="C706" i="68"/>
  <c r="D706" i="68"/>
  <c r="C702" i="68"/>
  <c r="D702" i="68"/>
  <c r="C740" i="68"/>
  <c r="D740" i="68"/>
  <c r="C728" i="68"/>
  <c r="D728" i="68"/>
  <c r="C716" i="68"/>
  <c r="D716" i="68"/>
  <c r="C704" i="68"/>
  <c r="D704" i="68"/>
  <c r="C2" i="68"/>
  <c r="D2" i="68"/>
  <c r="C765" i="68"/>
  <c r="D765" i="68"/>
  <c r="C761" i="68"/>
  <c r="D761" i="68"/>
  <c r="C757" i="68"/>
  <c r="D757" i="68"/>
  <c r="C753" i="68"/>
  <c r="D753" i="68"/>
  <c r="C749" i="68"/>
  <c r="D749" i="68"/>
  <c r="C745" i="68"/>
  <c r="D745" i="68"/>
  <c r="C741" i="68"/>
  <c r="D741" i="68"/>
  <c r="C737" i="68"/>
  <c r="D737" i="68"/>
  <c r="C733" i="68"/>
  <c r="D733" i="68"/>
  <c r="C729" i="68"/>
  <c r="D729" i="68"/>
  <c r="C725" i="68"/>
  <c r="D725" i="68"/>
  <c r="C721" i="68"/>
  <c r="D721" i="68"/>
  <c r="C717" i="68"/>
  <c r="D717" i="68"/>
  <c r="C713" i="68"/>
  <c r="D713" i="68"/>
  <c r="C709" i="68"/>
  <c r="D709" i="68"/>
  <c r="C705" i="68"/>
  <c r="D705" i="68"/>
  <c r="C698" i="68"/>
  <c r="D698" i="68"/>
  <c r="C694" i="68"/>
  <c r="D694" i="68"/>
  <c r="C690" i="68"/>
  <c r="D690" i="68"/>
  <c r="C686" i="68"/>
  <c r="D686" i="68"/>
  <c r="C682" i="68"/>
  <c r="D682" i="68"/>
  <c r="C678" i="68"/>
  <c r="D678" i="68"/>
  <c r="C674" i="68"/>
  <c r="D674" i="68"/>
  <c r="C670" i="68"/>
  <c r="D670" i="68"/>
  <c r="C666" i="68"/>
  <c r="D666" i="68"/>
  <c r="C662" i="68"/>
  <c r="D662" i="68"/>
  <c r="C658" i="68"/>
  <c r="D658" i="68"/>
  <c r="C654" i="68"/>
  <c r="D654" i="68"/>
  <c r="C650" i="68"/>
  <c r="D650" i="68"/>
  <c r="C646" i="68"/>
  <c r="D646" i="68"/>
  <c r="C642" i="68"/>
  <c r="D642" i="68"/>
  <c r="C638" i="68"/>
  <c r="D638" i="68"/>
  <c r="C701" i="68"/>
  <c r="D701" i="68"/>
  <c r="C697" i="68"/>
  <c r="D697" i="68"/>
  <c r="C693" i="68"/>
  <c r="D693" i="68"/>
  <c r="C689" i="68"/>
  <c r="D689" i="68"/>
  <c r="C685" i="68"/>
  <c r="D685" i="68"/>
  <c r="C681" i="68"/>
  <c r="D681" i="68"/>
  <c r="C677" i="68"/>
  <c r="D677" i="68"/>
  <c r="C673" i="68"/>
  <c r="D673" i="68"/>
  <c r="C669" i="68"/>
  <c r="D669" i="68"/>
  <c r="C665" i="68"/>
  <c r="D665" i="68"/>
  <c r="C661" i="68"/>
  <c r="D661" i="68"/>
  <c r="C657" i="68"/>
  <c r="D657" i="68"/>
  <c r="C653" i="68"/>
  <c r="D653" i="68"/>
  <c r="C649" i="68"/>
  <c r="D649" i="68"/>
  <c r="C645" i="68"/>
  <c r="D645" i="68"/>
  <c r="C641" i="68"/>
  <c r="D641" i="68"/>
  <c r="C637" i="68"/>
  <c r="D637" i="68"/>
  <c r="C700" i="68"/>
  <c r="D700" i="68"/>
  <c r="C696" i="68"/>
  <c r="D696" i="68"/>
  <c r="C692" i="68"/>
  <c r="D692" i="68"/>
  <c r="C688" i="68"/>
  <c r="D688" i="68"/>
  <c r="C684" i="68"/>
  <c r="D684" i="68"/>
  <c r="C680" i="68"/>
  <c r="D680" i="68"/>
  <c r="C676" i="68"/>
  <c r="D676" i="68"/>
  <c r="C672" i="68"/>
  <c r="D672" i="68"/>
  <c r="C668" i="68"/>
  <c r="D668" i="68"/>
  <c r="C664" i="68"/>
  <c r="D664" i="68"/>
  <c r="C660" i="68"/>
  <c r="D660" i="68"/>
  <c r="C656" i="68"/>
  <c r="D656" i="68"/>
  <c r="C652" i="68"/>
  <c r="D652" i="68"/>
  <c r="C648" i="68"/>
  <c r="D648" i="68"/>
  <c r="C644" i="68"/>
  <c r="D644" i="68"/>
  <c r="C640" i="68"/>
  <c r="D640" i="68"/>
  <c r="C699" i="68"/>
  <c r="D699" i="68"/>
  <c r="C695" i="68"/>
  <c r="D695" i="68"/>
  <c r="C691" i="68"/>
  <c r="D691" i="68"/>
  <c r="C687" i="68"/>
  <c r="D687" i="68"/>
  <c r="C683" i="68"/>
  <c r="D683" i="68"/>
  <c r="C679" i="68"/>
  <c r="D679" i="68"/>
  <c r="C675" i="68"/>
  <c r="D675" i="68"/>
  <c r="C671" i="68"/>
  <c r="D671" i="68"/>
  <c r="C667" i="68"/>
  <c r="D667" i="68"/>
  <c r="C663" i="68"/>
  <c r="D663" i="68"/>
  <c r="C659" i="68"/>
  <c r="D659" i="68"/>
  <c r="C655" i="68"/>
  <c r="D655" i="68"/>
  <c r="C651" i="68"/>
  <c r="D651" i="68"/>
  <c r="C647" i="68"/>
  <c r="D647" i="68"/>
  <c r="C643" i="68"/>
  <c r="D643" i="68"/>
  <c r="C639" i="68"/>
  <c r="D639" i="68"/>
  <c r="C104" i="68"/>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C37" i="68"/>
  <c r="C33" i="68"/>
  <c r="C29" i="68"/>
  <c r="C25" i="68"/>
  <c r="C21" i="68"/>
  <c r="C17" i="68"/>
  <c r="C13" i="68"/>
  <c r="C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C36" i="68"/>
  <c r="C32" i="68"/>
  <c r="C28" i="68"/>
  <c r="C24" i="68"/>
  <c r="C20" i="68"/>
  <c r="C16" i="68"/>
  <c r="C12" i="68"/>
  <c r="C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C35" i="68"/>
  <c r="C31" i="68"/>
  <c r="C27" i="68"/>
  <c r="C23" i="68"/>
  <c r="C15" i="68"/>
  <c r="C11" i="68"/>
  <c r="C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C38" i="68"/>
  <c r="C34" i="68"/>
  <c r="C30" i="68"/>
  <c r="C26" i="68"/>
  <c r="C22" i="68"/>
  <c r="C18" i="68"/>
  <c r="C14" i="68"/>
  <c r="C10" i="68"/>
  <c r="C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5"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09" i="58"/>
  <c r="O109" i="58"/>
  <c r="N109" i="58"/>
  <c r="M109" i="58"/>
  <c r="L109" i="58"/>
  <c r="K109" i="58"/>
  <c r="J109" i="58"/>
  <c r="I109" i="58"/>
  <c r="G109" i="58"/>
  <c r="F109" i="58"/>
  <c r="E109" i="58"/>
  <c r="P62" i="58"/>
  <c r="O62" i="58"/>
  <c r="N62" i="58"/>
  <c r="M62" i="58"/>
  <c r="L62" i="58"/>
  <c r="K62" i="58"/>
  <c r="J62" i="58"/>
  <c r="I62" i="58"/>
  <c r="G62" i="58"/>
  <c r="F62" i="58"/>
  <c r="E62" i="58"/>
  <c r="P571" i="58"/>
  <c r="O571" i="58"/>
  <c r="N571" i="58"/>
  <c r="M571" i="58"/>
  <c r="L571" i="58"/>
  <c r="K571" i="58"/>
  <c r="J571" i="58"/>
  <c r="I571" i="58"/>
  <c r="G571" i="58"/>
  <c r="F571" i="58"/>
  <c r="E571" i="58"/>
  <c r="P85" i="58"/>
  <c r="O85" i="58"/>
  <c r="N85" i="58"/>
  <c r="M85" i="58"/>
  <c r="L85" i="58"/>
  <c r="K85" i="58"/>
  <c r="J85" i="58"/>
  <c r="I85" i="58"/>
  <c r="G85" i="58"/>
  <c r="F85" i="58"/>
  <c r="E85" i="58"/>
  <c r="P61" i="58"/>
  <c r="O61" i="58"/>
  <c r="N61" i="58"/>
  <c r="M61" i="58"/>
  <c r="L61" i="58"/>
  <c r="K61" i="58"/>
  <c r="J61" i="58"/>
  <c r="I61" i="58"/>
  <c r="G61" i="58"/>
  <c r="F61" i="58"/>
  <c r="E61" i="58"/>
  <c r="P562" i="58"/>
  <c r="O562" i="58"/>
  <c r="N562" i="58"/>
  <c r="M562" i="58"/>
  <c r="L562" i="58"/>
  <c r="K562" i="58"/>
  <c r="J562" i="58"/>
  <c r="I562" i="58"/>
  <c r="G562" i="58"/>
  <c r="F562" i="58"/>
  <c r="E562" i="58"/>
  <c r="P241" i="58"/>
  <c r="O241" i="58"/>
  <c r="N241" i="58"/>
  <c r="M241" i="58"/>
  <c r="L241" i="58"/>
  <c r="K241" i="58"/>
  <c r="J241" i="58"/>
  <c r="I241" i="58"/>
  <c r="G241" i="58"/>
  <c r="F241" i="58"/>
  <c r="E241" i="58"/>
  <c r="P221" i="58"/>
  <c r="O221" i="58"/>
  <c r="N221" i="58"/>
  <c r="M221" i="58"/>
  <c r="L221" i="58"/>
  <c r="K221" i="58"/>
  <c r="J221" i="58"/>
  <c r="I221" i="58"/>
  <c r="G221" i="58"/>
  <c r="F221" i="58"/>
  <c r="E221" i="58"/>
  <c r="P196" i="58"/>
  <c r="O196" i="58"/>
  <c r="N196" i="58"/>
  <c r="M196" i="58"/>
  <c r="L196" i="58"/>
  <c r="K196" i="58"/>
  <c r="J196" i="58"/>
  <c r="I196" i="58"/>
  <c r="G196" i="58"/>
  <c r="F196" i="58"/>
  <c r="E196" i="58"/>
  <c r="P135" i="58"/>
  <c r="O135" i="58"/>
  <c r="N135" i="58"/>
  <c r="M135" i="58"/>
  <c r="L135" i="58"/>
  <c r="K135" i="58"/>
  <c r="J135" i="58"/>
  <c r="I135" i="58"/>
  <c r="G135" i="58"/>
  <c r="F135" i="58"/>
  <c r="E135" i="58"/>
  <c r="P421" i="58"/>
  <c r="O421" i="58"/>
  <c r="N421" i="58"/>
  <c r="M421" i="58"/>
  <c r="L421" i="58"/>
  <c r="K421" i="58"/>
  <c r="J421" i="58"/>
  <c r="I421" i="58"/>
  <c r="G421" i="58"/>
  <c r="F421" i="58"/>
  <c r="E421" i="58"/>
  <c r="P92" i="58"/>
  <c r="O92" i="58"/>
  <c r="N92" i="58"/>
  <c r="M92" i="58"/>
  <c r="L92" i="58"/>
  <c r="K92" i="58"/>
  <c r="J92" i="58"/>
  <c r="I92" i="58"/>
  <c r="G92" i="58"/>
  <c r="F92" i="58"/>
  <c r="E92" i="58"/>
  <c r="P84" i="58"/>
  <c r="O84" i="58"/>
  <c r="N84" i="58"/>
  <c r="M84" i="58"/>
  <c r="L84" i="58"/>
  <c r="K84" i="58"/>
  <c r="J84" i="58"/>
  <c r="I84" i="58"/>
  <c r="G84" i="58"/>
  <c r="F84" i="58"/>
  <c r="E84" i="58"/>
  <c r="P480" i="58"/>
  <c r="O480" i="58"/>
  <c r="N480" i="58"/>
  <c r="M480" i="58"/>
  <c r="L480" i="58"/>
  <c r="K480" i="58"/>
  <c r="J480" i="58"/>
  <c r="I480" i="58"/>
  <c r="G480" i="58"/>
  <c r="F480" i="58"/>
  <c r="E480" i="58"/>
  <c r="P598" i="58"/>
  <c r="O598" i="58"/>
  <c r="N598" i="58"/>
  <c r="M598" i="58"/>
  <c r="L598" i="58"/>
  <c r="K598" i="58"/>
  <c r="J598" i="58"/>
  <c r="I598" i="58"/>
  <c r="G598" i="58"/>
  <c r="F598" i="58"/>
  <c r="E598" i="58"/>
  <c r="P458" i="58"/>
  <c r="O458" i="58"/>
  <c r="N458" i="58"/>
  <c r="M458" i="58"/>
  <c r="L458" i="58"/>
  <c r="K458" i="58"/>
  <c r="J458" i="58"/>
  <c r="I458" i="58"/>
  <c r="G458" i="58"/>
  <c r="F458" i="58"/>
  <c r="E458" i="58"/>
  <c r="P451" i="58"/>
  <c r="O451" i="58"/>
  <c r="N451" i="58"/>
  <c r="M451" i="58"/>
  <c r="L451" i="58"/>
  <c r="K451" i="58"/>
  <c r="J451" i="58"/>
  <c r="I451" i="58"/>
  <c r="G451" i="58"/>
  <c r="F451" i="58"/>
  <c r="E451" i="58"/>
  <c r="P125" i="58"/>
  <c r="O125" i="58"/>
  <c r="N125" i="58"/>
  <c r="M125" i="58"/>
  <c r="L125" i="58"/>
  <c r="K125" i="58"/>
  <c r="J125" i="58"/>
  <c r="I125" i="58"/>
  <c r="G125" i="58"/>
  <c r="F125" i="58"/>
  <c r="E125" i="58"/>
  <c r="P393" i="58"/>
  <c r="O393" i="58"/>
  <c r="N393" i="58"/>
  <c r="M393" i="58"/>
  <c r="L393" i="58"/>
  <c r="K393" i="58"/>
  <c r="J393" i="58"/>
  <c r="I393" i="58"/>
  <c r="G393" i="58"/>
  <c r="F393" i="58"/>
  <c r="E393" i="58"/>
  <c r="P366" i="58"/>
  <c r="O366" i="58"/>
  <c r="N366" i="58"/>
  <c r="M366" i="58"/>
  <c r="L366" i="58"/>
  <c r="K366" i="58"/>
  <c r="J366" i="58"/>
  <c r="I366" i="58"/>
  <c r="G366" i="58"/>
  <c r="F366" i="58"/>
  <c r="E366" i="58"/>
  <c r="P385" i="58"/>
  <c r="O385" i="58"/>
  <c r="N385" i="58"/>
  <c r="M385" i="58"/>
  <c r="L385" i="58"/>
  <c r="K385" i="58"/>
  <c r="J385" i="58"/>
  <c r="I385" i="58"/>
  <c r="G385" i="58"/>
  <c r="F385" i="58"/>
  <c r="E385" i="58"/>
  <c r="P584" i="58"/>
  <c r="O584" i="58"/>
  <c r="N584" i="58"/>
  <c r="M584" i="58"/>
  <c r="L584" i="58"/>
  <c r="K584" i="58"/>
  <c r="J584" i="58"/>
  <c r="I584" i="58"/>
  <c r="G584" i="58"/>
  <c r="F584" i="58"/>
  <c r="E584" i="58"/>
  <c r="P349" i="58"/>
  <c r="O349" i="58"/>
  <c r="N349" i="58"/>
  <c r="M349" i="58"/>
  <c r="L349" i="58"/>
  <c r="K349" i="58"/>
  <c r="J349" i="58"/>
  <c r="I349" i="58"/>
  <c r="G349" i="58"/>
  <c r="F349" i="58"/>
  <c r="E349"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3" i="58"/>
  <c r="O203" i="58"/>
  <c r="N203" i="58"/>
  <c r="M203" i="58"/>
  <c r="L203" i="58"/>
  <c r="K203" i="58"/>
  <c r="J203" i="58"/>
  <c r="I203" i="58"/>
  <c r="G203" i="58"/>
  <c r="F203" i="58"/>
  <c r="E203" i="58"/>
  <c r="P82" i="58"/>
  <c r="O82" i="58"/>
  <c r="N82" i="58"/>
  <c r="M82" i="58"/>
  <c r="L82" i="58"/>
  <c r="K82" i="58"/>
  <c r="J82" i="58"/>
  <c r="I82" i="58"/>
  <c r="G82" i="58"/>
  <c r="F82" i="58"/>
  <c r="E82"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19" i="58"/>
  <c r="O19" i="58"/>
  <c r="N19" i="58"/>
  <c r="M19" i="58"/>
  <c r="L19" i="58"/>
  <c r="K19" i="58"/>
  <c r="J19" i="58"/>
  <c r="I19" i="58"/>
  <c r="G19" i="58"/>
  <c r="F19" i="58"/>
  <c r="E19" i="58"/>
  <c r="P167" i="58"/>
  <c r="O167" i="58"/>
  <c r="N167" i="58"/>
  <c r="M167" i="58"/>
  <c r="L167" i="58"/>
  <c r="K167" i="58"/>
  <c r="J167" i="58"/>
  <c r="I167" i="58"/>
  <c r="G167" i="58"/>
  <c r="F167" i="58"/>
  <c r="E167" i="58"/>
  <c r="P365" i="58"/>
  <c r="O365" i="58"/>
  <c r="N365" i="58"/>
  <c r="M365" i="58"/>
  <c r="L365" i="58"/>
  <c r="K365" i="58"/>
  <c r="J365" i="58"/>
  <c r="I365" i="58"/>
  <c r="G365" i="58"/>
  <c r="F365" i="58"/>
  <c r="P46" i="58"/>
  <c r="O46" i="58"/>
  <c r="N46" i="58"/>
  <c r="M46" i="58"/>
  <c r="L46" i="58"/>
  <c r="K46" i="58"/>
  <c r="J46" i="58"/>
  <c r="I46" i="58"/>
  <c r="G46" i="58"/>
  <c r="F46" i="58"/>
  <c r="E46" i="58"/>
  <c r="P481" i="58"/>
  <c r="O481" i="58"/>
  <c r="N481" i="58"/>
  <c r="M481" i="58"/>
  <c r="L481" i="58"/>
  <c r="K481" i="58"/>
  <c r="J481" i="58"/>
  <c r="I481" i="58"/>
  <c r="G481" i="58"/>
  <c r="F481" i="58"/>
  <c r="E481" i="58"/>
  <c r="P143" i="58"/>
  <c r="O143" i="58"/>
  <c r="N143" i="58"/>
  <c r="M143" i="58"/>
  <c r="L143" i="58"/>
  <c r="K143" i="58"/>
  <c r="J143" i="58"/>
  <c r="I143" i="58"/>
  <c r="G143" i="58"/>
  <c r="F143" i="58"/>
  <c r="E143" i="58"/>
  <c r="P116" i="58"/>
  <c r="O116" i="58"/>
  <c r="N116" i="58"/>
  <c r="M116" i="58"/>
  <c r="L116" i="58"/>
  <c r="K116" i="58"/>
  <c r="J116" i="58"/>
  <c r="I116" i="58"/>
  <c r="G116" i="58"/>
  <c r="F116" i="58"/>
  <c r="E116" i="58"/>
  <c r="P403" i="58"/>
  <c r="O403" i="58"/>
  <c r="N403" i="58"/>
  <c r="M403" i="58"/>
  <c r="L403" i="58"/>
  <c r="K403" i="58"/>
  <c r="J403" i="58"/>
  <c r="I403" i="58"/>
  <c r="G403" i="58"/>
  <c r="F403" i="58"/>
  <c r="E403" i="58"/>
  <c r="P57" i="58"/>
  <c r="O57" i="58"/>
  <c r="N57" i="58"/>
  <c r="M57" i="58"/>
  <c r="L57" i="58"/>
  <c r="K57" i="58"/>
  <c r="J57" i="58"/>
  <c r="I57" i="58"/>
  <c r="G57" i="58"/>
  <c r="F57" i="58"/>
  <c r="E57" i="58"/>
  <c r="P49" i="58"/>
  <c r="O49" i="58"/>
  <c r="N49" i="58"/>
  <c r="M49" i="58"/>
  <c r="L49" i="58"/>
  <c r="K49" i="58"/>
  <c r="J49" i="58"/>
  <c r="I49" i="58"/>
  <c r="G49" i="58"/>
  <c r="F49" i="58"/>
  <c r="E49" i="58"/>
  <c r="P339" i="58"/>
  <c r="O339" i="58"/>
  <c r="N339" i="58"/>
  <c r="M339" i="58"/>
  <c r="L339" i="58"/>
  <c r="K339" i="58"/>
  <c r="J339" i="58"/>
  <c r="I339" i="58"/>
  <c r="G339" i="58"/>
  <c r="F339" i="58"/>
  <c r="E339" i="58"/>
  <c r="P314" i="58"/>
  <c r="O314" i="58"/>
  <c r="N314" i="58"/>
  <c r="M314" i="58"/>
  <c r="L314" i="58"/>
  <c r="K314" i="58"/>
  <c r="J314" i="58"/>
  <c r="I314" i="58"/>
  <c r="G314" i="58"/>
  <c r="F314" i="58"/>
  <c r="E314" i="58"/>
  <c r="P315" i="58"/>
  <c r="O315" i="58"/>
  <c r="N315" i="58"/>
  <c r="M315" i="58"/>
  <c r="L315" i="58"/>
  <c r="K315" i="58"/>
  <c r="J315" i="58"/>
  <c r="I315" i="58"/>
  <c r="G315" i="58"/>
  <c r="F315" i="58"/>
  <c r="E315" i="58"/>
  <c r="P296" i="58"/>
  <c r="O296" i="58"/>
  <c r="N296" i="58"/>
  <c r="M296" i="58"/>
  <c r="L296" i="58"/>
  <c r="K296" i="58"/>
  <c r="J296" i="58"/>
  <c r="I296" i="58"/>
  <c r="G296" i="58"/>
  <c r="F296" i="58"/>
  <c r="E296" i="58"/>
  <c r="P297" i="58"/>
  <c r="O297" i="58"/>
  <c r="N297" i="58"/>
  <c r="M297" i="58"/>
  <c r="L297" i="58"/>
  <c r="K297" i="58"/>
  <c r="J297" i="58"/>
  <c r="I297" i="58"/>
  <c r="G297" i="58"/>
  <c r="F297" i="58"/>
  <c r="E297" i="58"/>
  <c r="P278" i="58"/>
  <c r="O278" i="58"/>
  <c r="N278" i="58"/>
  <c r="M278" i="58"/>
  <c r="L278" i="58"/>
  <c r="K278" i="58"/>
  <c r="J278" i="58"/>
  <c r="I278" i="58"/>
  <c r="G278" i="58"/>
  <c r="F278" i="58"/>
  <c r="E278" i="58"/>
  <c r="P256" i="58"/>
  <c r="O256" i="58"/>
  <c r="N256" i="58"/>
  <c r="M256" i="58"/>
  <c r="L256" i="58"/>
  <c r="K256" i="58"/>
  <c r="J256" i="58"/>
  <c r="I256" i="58"/>
  <c r="G256" i="58"/>
  <c r="F256" i="58"/>
  <c r="E256" i="58"/>
  <c r="P201" i="58"/>
  <c r="O201" i="58"/>
  <c r="N201" i="58"/>
  <c r="M201" i="58"/>
  <c r="L201" i="58"/>
  <c r="K201" i="58"/>
  <c r="J201" i="58"/>
  <c r="I201" i="58"/>
  <c r="G201" i="58"/>
  <c r="F201" i="58"/>
  <c r="E201" i="58"/>
  <c r="P459" i="58"/>
  <c r="O459" i="58"/>
  <c r="N459" i="58"/>
  <c r="M459" i="58"/>
  <c r="L459" i="58"/>
  <c r="K459" i="58"/>
  <c r="J459" i="58"/>
  <c r="I459" i="58"/>
  <c r="G459" i="58"/>
  <c r="F459" i="58"/>
  <c r="E459" i="58"/>
  <c r="P124" i="58"/>
  <c r="O124" i="58"/>
  <c r="N124" i="58"/>
  <c r="M124" i="58"/>
  <c r="L124" i="58"/>
  <c r="K124" i="58"/>
  <c r="J124" i="58"/>
  <c r="I124" i="58"/>
  <c r="G124" i="58"/>
  <c r="F124" i="58"/>
  <c r="E124" i="58"/>
  <c r="P32" i="58"/>
  <c r="O32" i="58"/>
  <c r="N32" i="58"/>
  <c r="M32" i="58"/>
  <c r="L32" i="58"/>
  <c r="K32" i="58"/>
  <c r="J32" i="58"/>
  <c r="I32" i="58"/>
  <c r="G32" i="58"/>
  <c r="F32" i="58"/>
  <c r="E32" i="58"/>
  <c r="P313" i="58"/>
  <c r="O313" i="58"/>
  <c r="N313" i="58"/>
  <c r="M313" i="58"/>
  <c r="L313" i="58"/>
  <c r="K313" i="58"/>
  <c r="J313" i="58"/>
  <c r="I313" i="58"/>
  <c r="G313" i="58"/>
  <c r="F313" i="58"/>
  <c r="E313" i="58"/>
  <c r="P527" i="58"/>
  <c r="O527" i="58"/>
  <c r="N527" i="58"/>
  <c r="M527" i="58"/>
  <c r="L527" i="58"/>
  <c r="K527" i="58"/>
  <c r="J527" i="58"/>
  <c r="I527" i="58"/>
  <c r="G527" i="58"/>
  <c r="F527" i="58"/>
  <c r="E527" i="58"/>
  <c r="P24" i="58"/>
  <c r="O24" i="58"/>
  <c r="N24" i="58"/>
  <c r="M24" i="58"/>
  <c r="L24" i="58"/>
  <c r="K24" i="58"/>
  <c r="J24" i="58"/>
  <c r="I24" i="58"/>
  <c r="G24" i="58"/>
  <c r="F24" i="58"/>
  <c r="E24" i="58"/>
  <c r="P308" i="58"/>
  <c r="O308" i="58"/>
  <c r="N308" i="58"/>
  <c r="M308" i="58"/>
  <c r="L308" i="58"/>
  <c r="K308" i="58"/>
  <c r="J308" i="58"/>
  <c r="I308" i="58"/>
  <c r="G308" i="58"/>
  <c r="F308" i="58"/>
  <c r="E308" i="58"/>
  <c r="P574" i="58"/>
  <c r="O574" i="58"/>
  <c r="N574" i="58"/>
  <c r="M574" i="58"/>
  <c r="L574" i="58"/>
  <c r="K574" i="58"/>
  <c r="J574" i="58"/>
  <c r="I574" i="58"/>
  <c r="G574" i="58"/>
  <c r="F574" i="58"/>
  <c r="E574" i="58"/>
  <c r="P22" i="58"/>
  <c r="O22" i="58"/>
  <c r="N22" i="58"/>
  <c r="M22" i="58"/>
  <c r="L22" i="58"/>
  <c r="K22" i="58"/>
  <c r="J22" i="58"/>
  <c r="I22" i="58"/>
  <c r="G22" i="58"/>
  <c r="F22" i="58"/>
  <c r="E22" i="58"/>
  <c r="P289" i="58"/>
  <c r="O289" i="58"/>
  <c r="N289" i="58"/>
  <c r="M289" i="58"/>
  <c r="L289" i="58"/>
  <c r="K289" i="58"/>
  <c r="J289" i="58"/>
  <c r="I289" i="58"/>
  <c r="G289" i="58"/>
  <c r="F289" i="58"/>
  <c r="E289" i="58"/>
  <c r="P364" i="58"/>
  <c r="O364" i="58"/>
  <c r="N364" i="58"/>
  <c r="M364" i="58"/>
  <c r="L364" i="58"/>
  <c r="K364" i="58"/>
  <c r="J364" i="58"/>
  <c r="I364" i="58"/>
  <c r="G364" i="58"/>
  <c r="F364" i="58"/>
  <c r="E364"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5" i="58"/>
  <c r="O215" i="58"/>
  <c r="N215" i="58"/>
  <c r="M215" i="58"/>
  <c r="L215" i="58"/>
  <c r="K215" i="58"/>
  <c r="J215" i="58"/>
  <c r="I215" i="58"/>
  <c r="G215" i="58"/>
  <c r="F215" i="58"/>
  <c r="E215" i="58"/>
  <c r="P556" i="58"/>
  <c r="O556" i="58"/>
  <c r="N556" i="58"/>
  <c r="M556" i="58"/>
  <c r="L556" i="58"/>
  <c r="K556" i="58"/>
  <c r="J556" i="58"/>
  <c r="I556" i="58"/>
  <c r="G556" i="58"/>
  <c r="F556" i="58"/>
  <c r="E556" i="58"/>
  <c r="P199" i="58"/>
  <c r="O199" i="58"/>
  <c r="N199" i="58"/>
  <c r="M199" i="58"/>
  <c r="L199" i="58"/>
  <c r="K199" i="58"/>
  <c r="J199" i="58"/>
  <c r="I199" i="58"/>
  <c r="G199" i="58"/>
  <c r="F199" i="58"/>
  <c r="E199" i="58"/>
  <c r="P194" i="58"/>
  <c r="O194" i="58"/>
  <c r="N194" i="58"/>
  <c r="M194" i="58"/>
  <c r="L194" i="58"/>
  <c r="K194" i="58"/>
  <c r="J194" i="58"/>
  <c r="I194" i="58"/>
  <c r="G194" i="58"/>
  <c r="F194" i="58"/>
  <c r="E194" i="58"/>
  <c r="P189" i="58"/>
  <c r="O189" i="58"/>
  <c r="N189" i="58"/>
  <c r="M189" i="58"/>
  <c r="L189" i="58"/>
  <c r="K189" i="58"/>
  <c r="J189" i="58"/>
  <c r="I189" i="58"/>
  <c r="G189" i="58"/>
  <c r="F189" i="58"/>
  <c r="E189" i="58"/>
  <c r="P172" i="58"/>
  <c r="O172" i="58"/>
  <c r="N172" i="58"/>
  <c r="M172" i="58"/>
  <c r="L172" i="58"/>
  <c r="K172" i="58"/>
  <c r="J172" i="58"/>
  <c r="I172" i="58"/>
  <c r="G172" i="58"/>
  <c r="F172" i="58"/>
  <c r="E172" i="58"/>
  <c r="P171" i="58"/>
  <c r="O171" i="58"/>
  <c r="N171" i="58"/>
  <c r="M171" i="58"/>
  <c r="L171" i="58"/>
  <c r="K171" i="58"/>
  <c r="J171" i="58"/>
  <c r="I171" i="58"/>
  <c r="G171" i="58"/>
  <c r="F171" i="58"/>
  <c r="E171" i="58"/>
  <c r="P159" i="58"/>
  <c r="O159" i="58"/>
  <c r="N159" i="58"/>
  <c r="M159" i="58"/>
  <c r="L159" i="58"/>
  <c r="K159" i="58"/>
  <c r="J159" i="58"/>
  <c r="I159" i="58"/>
  <c r="G159" i="58"/>
  <c r="F159" i="58"/>
  <c r="E159" i="58"/>
  <c r="P594" i="58"/>
  <c r="O594" i="58"/>
  <c r="N594" i="58"/>
  <c r="M594" i="58"/>
  <c r="L594" i="58"/>
  <c r="K594" i="58"/>
  <c r="J594" i="58"/>
  <c r="I594" i="58"/>
  <c r="G594" i="58"/>
  <c r="F594" i="58"/>
  <c r="E594" i="58"/>
  <c r="P147" i="58"/>
  <c r="O147" i="58"/>
  <c r="N147" i="58"/>
  <c r="M147" i="58"/>
  <c r="L147" i="58"/>
  <c r="K147" i="58"/>
  <c r="J147" i="58"/>
  <c r="I147" i="58"/>
  <c r="G147" i="58"/>
  <c r="F147" i="58"/>
  <c r="E147" i="58"/>
  <c r="P593" i="58"/>
  <c r="O593" i="58"/>
  <c r="N593" i="58"/>
  <c r="M593" i="58"/>
  <c r="L593" i="58"/>
  <c r="K593" i="58"/>
  <c r="J593" i="58"/>
  <c r="I593" i="58"/>
  <c r="G593" i="58"/>
  <c r="F593" i="58"/>
  <c r="E593" i="58"/>
  <c r="P590" i="58"/>
  <c r="O590" i="58"/>
  <c r="N590" i="58"/>
  <c r="M590" i="58"/>
  <c r="L590" i="58"/>
  <c r="K590" i="58"/>
  <c r="J590" i="58"/>
  <c r="I590" i="58"/>
  <c r="G590" i="58"/>
  <c r="F590" i="58"/>
  <c r="E590" i="58"/>
  <c r="P242" i="58"/>
  <c r="O242" i="58"/>
  <c r="N242" i="58"/>
  <c r="M242" i="58"/>
  <c r="L242" i="58"/>
  <c r="K242" i="58"/>
  <c r="J242" i="58"/>
  <c r="I242" i="58"/>
  <c r="G242" i="58"/>
  <c r="F242" i="58"/>
  <c r="E242"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1" i="58"/>
  <c r="O91" i="58"/>
  <c r="N91" i="58"/>
  <c r="M91" i="58"/>
  <c r="L91" i="58"/>
  <c r="K91" i="58"/>
  <c r="J91" i="58"/>
  <c r="I91" i="58"/>
  <c r="G91" i="58"/>
  <c r="F91" i="58"/>
  <c r="E91" i="58"/>
  <c r="P394" i="58"/>
  <c r="O394" i="58"/>
  <c r="N394" i="58"/>
  <c r="M394" i="58"/>
  <c r="L394" i="58"/>
  <c r="K394" i="58"/>
  <c r="J394" i="58"/>
  <c r="I394" i="58"/>
  <c r="G394" i="58"/>
  <c r="F394" i="58"/>
  <c r="E394" i="58"/>
  <c r="P68" i="58"/>
  <c r="O68" i="58"/>
  <c r="N68" i="58"/>
  <c r="M68" i="58"/>
  <c r="L68" i="58"/>
  <c r="K68" i="58"/>
  <c r="J68" i="58"/>
  <c r="I68" i="58"/>
  <c r="G68" i="58"/>
  <c r="F68" i="58"/>
  <c r="E68" i="58"/>
  <c r="P83" i="58"/>
  <c r="O83" i="58"/>
  <c r="N83" i="58"/>
  <c r="M83" i="58"/>
  <c r="L83" i="58"/>
  <c r="K83" i="58"/>
  <c r="J83" i="58"/>
  <c r="I83" i="58"/>
  <c r="G83" i="58"/>
  <c r="F83" i="58"/>
  <c r="E83" i="58"/>
  <c r="P47" i="58"/>
  <c r="O47" i="58"/>
  <c r="N47" i="58"/>
  <c r="M47" i="58"/>
  <c r="L47" i="58"/>
  <c r="K47" i="58"/>
  <c r="J47" i="58"/>
  <c r="I47" i="58"/>
  <c r="G47" i="58"/>
  <c r="F47" i="58"/>
  <c r="E47" i="58"/>
  <c r="P341" i="58"/>
  <c r="O341" i="58"/>
  <c r="N341" i="58"/>
  <c r="M341" i="58"/>
  <c r="L341" i="58"/>
  <c r="K341" i="58"/>
  <c r="J341" i="58"/>
  <c r="I341" i="58"/>
  <c r="G341" i="58"/>
  <c r="F341" i="58"/>
  <c r="E341" i="58"/>
  <c r="P579" i="58"/>
  <c r="O579" i="58"/>
  <c r="N579" i="58"/>
  <c r="M579" i="58"/>
  <c r="L579" i="58"/>
  <c r="K579" i="58"/>
  <c r="J579" i="58"/>
  <c r="I579" i="58"/>
  <c r="G579" i="58"/>
  <c r="F579" i="58"/>
  <c r="E579" i="58"/>
  <c r="P438" i="58"/>
  <c r="O438" i="58"/>
  <c r="N438" i="58"/>
  <c r="M438" i="58"/>
  <c r="L438" i="58"/>
  <c r="K438" i="58"/>
  <c r="J438" i="58"/>
  <c r="I438" i="58"/>
  <c r="G438" i="58"/>
  <c r="F438" i="58"/>
  <c r="E438" i="58"/>
  <c r="P58" i="58"/>
  <c r="O58" i="58"/>
  <c r="N58" i="58"/>
  <c r="M58" i="58"/>
  <c r="L58" i="58"/>
  <c r="K58" i="58"/>
  <c r="J58" i="58"/>
  <c r="I58" i="58"/>
  <c r="G58" i="58"/>
  <c r="F58" i="58"/>
  <c r="E58" i="58"/>
  <c r="P424" i="58"/>
  <c r="O424" i="58"/>
  <c r="N424" i="58"/>
  <c r="M424" i="58"/>
  <c r="L424" i="58"/>
  <c r="K424" i="58"/>
  <c r="J424" i="58"/>
  <c r="I424" i="58"/>
  <c r="G424" i="58"/>
  <c r="F424" i="58"/>
  <c r="E424"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5" i="58"/>
  <c r="O495" i="58"/>
  <c r="N495" i="58"/>
  <c r="M495" i="58"/>
  <c r="L495" i="58"/>
  <c r="K495" i="58"/>
  <c r="J495" i="58"/>
  <c r="I495" i="58"/>
  <c r="G495" i="58"/>
  <c r="F495" i="58"/>
  <c r="E495" i="58"/>
  <c r="P484" i="58"/>
  <c r="O484" i="58"/>
  <c r="N484" i="58"/>
  <c r="M484" i="58"/>
  <c r="L484" i="58"/>
  <c r="K484" i="58"/>
  <c r="J484" i="58"/>
  <c r="I484" i="58"/>
  <c r="G484" i="58"/>
  <c r="F484" i="58"/>
  <c r="E484" i="58"/>
  <c r="P182" i="58"/>
  <c r="O182" i="58"/>
  <c r="N182" i="58"/>
  <c r="M182" i="58"/>
  <c r="L182" i="58"/>
  <c r="K182" i="58"/>
  <c r="J182" i="58"/>
  <c r="I182" i="58"/>
  <c r="G182" i="58"/>
  <c r="F182" i="58"/>
  <c r="E182" i="58"/>
  <c r="P154" i="58"/>
  <c r="O154" i="58"/>
  <c r="N154" i="58"/>
  <c r="M154" i="58"/>
  <c r="L154" i="58"/>
  <c r="K154" i="58"/>
  <c r="J154" i="58"/>
  <c r="I154" i="58"/>
  <c r="G154" i="58"/>
  <c r="F154" i="58"/>
  <c r="E154" i="58"/>
  <c r="P153" i="58"/>
  <c r="O153" i="58"/>
  <c r="N153" i="58"/>
  <c r="M153" i="58"/>
  <c r="L153" i="58"/>
  <c r="K153" i="58"/>
  <c r="J153" i="58"/>
  <c r="I153" i="58"/>
  <c r="G153" i="58"/>
  <c r="F153" i="58"/>
  <c r="E153" i="58"/>
  <c r="P591" i="58"/>
  <c r="O591" i="58"/>
  <c r="N591" i="58"/>
  <c r="M591" i="58"/>
  <c r="L591" i="58"/>
  <c r="K591" i="58"/>
  <c r="J591" i="58"/>
  <c r="I591" i="58"/>
  <c r="G591" i="58"/>
  <c r="F591" i="58"/>
  <c r="E591" i="58"/>
  <c r="P592" i="58"/>
  <c r="O592" i="58"/>
  <c r="N592" i="58"/>
  <c r="M592" i="58"/>
  <c r="L592" i="58"/>
  <c r="K592" i="58"/>
  <c r="J592" i="58"/>
  <c r="I592" i="58"/>
  <c r="G592" i="58"/>
  <c r="F592" i="58"/>
  <c r="E592" i="58"/>
  <c r="P412" i="58"/>
  <c r="O412" i="58"/>
  <c r="N412" i="58"/>
  <c r="M412" i="58"/>
  <c r="L412" i="58"/>
  <c r="K412" i="58"/>
  <c r="J412" i="58"/>
  <c r="I412" i="58"/>
  <c r="G412" i="58"/>
  <c r="F412" i="58"/>
  <c r="E412" i="58"/>
  <c r="P425" i="58"/>
  <c r="O425" i="58"/>
  <c r="N425" i="58"/>
  <c r="M425" i="58"/>
  <c r="L425" i="58"/>
  <c r="K425" i="58"/>
  <c r="J425" i="58"/>
  <c r="I425" i="58"/>
  <c r="G425" i="58"/>
  <c r="F425" i="58"/>
  <c r="E425" i="58"/>
  <c r="P423" i="58"/>
  <c r="O423" i="58"/>
  <c r="N423" i="58"/>
  <c r="M423" i="58"/>
  <c r="L423" i="58"/>
  <c r="K423" i="58"/>
  <c r="J423" i="58"/>
  <c r="I423" i="58"/>
  <c r="G423" i="58"/>
  <c r="F423" i="58"/>
  <c r="E423" i="58"/>
  <c r="P418" i="58"/>
  <c r="O418" i="58"/>
  <c r="N418" i="58"/>
  <c r="M418" i="58"/>
  <c r="L418" i="58"/>
  <c r="K418" i="58"/>
  <c r="J418" i="58"/>
  <c r="I418" i="58"/>
  <c r="G418" i="58"/>
  <c r="F418" i="58"/>
  <c r="E418" i="58"/>
  <c r="P411" i="58"/>
  <c r="O411" i="58"/>
  <c r="N411" i="58"/>
  <c r="M411" i="58"/>
  <c r="L411" i="58"/>
  <c r="K411" i="58"/>
  <c r="J411" i="58"/>
  <c r="I411" i="58"/>
  <c r="G411" i="58"/>
  <c r="F411" i="58"/>
  <c r="E411" i="58"/>
  <c r="P405" i="58"/>
  <c r="O405" i="58"/>
  <c r="N405" i="58"/>
  <c r="M405" i="58"/>
  <c r="L405" i="58"/>
  <c r="K405" i="58"/>
  <c r="J405" i="58"/>
  <c r="I405" i="58"/>
  <c r="G405" i="58"/>
  <c r="F405" i="58"/>
  <c r="E405" i="58"/>
  <c r="P408" i="58"/>
  <c r="O408" i="58"/>
  <c r="N408" i="58"/>
  <c r="M408" i="58"/>
  <c r="L408" i="58"/>
  <c r="K408" i="58"/>
  <c r="J408" i="58"/>
  <c r="I408" i="58"/>
  <c r="G408" i="58"/>
  <c r="F408" i="58"/>
  <c r="E408" i="58"/>
  <c r="P397" i="58"/>
  <c r="O397" i="58"/>
  <c r="N397" i="58"/>
  <c r="M397" i="58"/>
  <c r="L397" i="58"/>
  <c r="K397" i="58"/>
  <c r="J397" i="58"/>
  <c r="I397" i="58"/>
  <c r="G397" i="58"/>
  <c r="F397" i="58"/>
  <c r="E397" i="58"/>
  <c r="P375" i="58"/>
  <c r="O375" i="58"/>
  <c r="N375" i="58"/>
  <c r="M375" i="58"/>
  <c r="L375" i="58"/>
  <c r="K375" i="58"/>
  <c r="J375" i="58"/>
  <c r="I375" i="58"/>
  <c r="G375" i="58"/>
  <c r="F375" i="58"/>
  <c r="E375" i="58"/>
  <c r="P532" i="58"/>
  <c r="O532" i="58"/>
  <c r="N532" i="58"/>
  <c r="M532" i="58"/>
  <c r="L532" i="58"/>
  <c r="K532" i="58"/>
  <c r="J532" i="58"/>
  <c r="I532" i="58"/>
  <c r="G532" i="58"/>
  <c r="F532" i="58"/>
  <c r="E532" i="58"/>
  <c r="P50" i="58"/>
  <c r="O50" i="58"/>
  <c r="N50" i="58"/>
  <c r="M50" i="58"/>
  <c r="L50" i="58"/>
  <c r="K50" i="58"/>
  <c r="J50" i="58"/>
  <c r="I50" i="58"/>
  <c r="G50" i="58"/>
  <c r="F50" i="58"/>
  <c r="E50" i="58"/>
  <c r="P306" i="58"/>
  <c r="O306" i="58"/>
  <c r="N306" i="58"/>
  <c r="M306" i="58"/>
  <c r="L306" i="58"/>
  <c r="K306" i="58"/>
  <c r="J306" i="58"/>
  <c r="I306" i="58"/>
  <c r="G306" i="58"/>
  <c r="F306" i="58"/>
  <c r="E306"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73" i="58"/>
  <c r="O73" i="58"/>
  <c r="N73" i="58"/>
  <c r="M73" i="58"/>
  <c r="L73" i="58"/>
  <c r="K73" i="58"/>
  <c r="J73" i="58"/>
  <c r="I73" i="58"/>
  <c r="G73" i="58"/>
  <c r="F73" i="58"/>
  <c r="E73"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3" i="58"/>
  <c r="O503" i="58"/>
  <c r="N503" i="58"/>
  <c r="M503" i="58"/>
  <c r="L503" i="58"/>
  <c r="K503" i="58"/>
  <c r="J503" i="58"/>
  <c r="I503" i="58"/>
  <c r="G503" i="58"/>
  <c r="F503" i="58"/>
  <c r="E503" i="58"/>
  <c r="P81" i="58"/>
  <c r="O81" i="58"/>
  <c r="N81" i="58"/>
  <c r="M81" i="58"/>
  <c r="L81" i="58"/>
  <c r="K81" i="58"/>
  <c r="J81" i="58"/>
  <c r="I81" i="58"/>
  <c r="G81" i="58"/>
  <c r="F81" i="58"/>
  <c r="E81"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8" i="58"/>
  <c r="O478" i="58"/>
  <c r="N478" i="58"/>
  <c r="M478" i="58"/>
  <c r="L478" i="58"/>
  <c r="K478" i="58"/>
  <c r="J478" i="58"/>
  <c r="I478" i="58"/>
  <c r="G478" i="58"/>
  <c r="F478" i="58"/>
  <c r="E478" i="58"/>
  <c r="P453" i="58"/>
  <c r="O453" i="58"/>
  <c r="N453" i="58"/>
  <c r="M453" i="58"/>
  <c r="L453" i="58"/>
  <c r="K453" i="58"/>
  <c r="J453" i="58"/>
  <c r="I453" i="58"/>
  <c r="G453" i="58"/>
  <c r="F453" i="58"/>
  <c r="E453" i="58"/>
  <c r="P146" i="58"/>
  <c r="O146" i="58"/>
  <c r="N146" i="58"/>
  <c r="M146" i="58"/>
  <c r="L146" i="58"/>
  <c r="K146" i="58"/>
  <c r="J146" i="58"/>
  <c r="I146" i="58"/>
  <c r="G146" i="58"/>
  <c r="F146" i="58"/>
  <c r="E146" i="58"/>
  <c r="P133" i="58"/>
  <c r="O133" i="58"/>
  <c r="N133" i="58"/>
  <c r="M133" i="58"/>
  <c r="L133" i="58"/>
  <c r="K133" i="58"/>
  <c r="J133" i="58"/>
  <c r="I133" i="58"/>
  <c r="G133" i="58"/>
  <c r="F133" i="58"/>
  <c r="E133" i="58"/>
  <c r="P542" i="58"/>
  <c r="O542" i="58"/>
  <c r="N542" i="58"/>
  <c r="M542" i="58"/>
  <c r="L542" i="58"/>
  <c r="K542" i="58"/>
  <c r="J542" i="58"/>
  <c r="I542" i="58"/>
  <c r="G542" i="58"/>
  <c r="F542" i="58"/>
  <c r="E542" i="58"/>
  <c r="P110" i="58"/>
  <c r="O110" i="58"/>
  <c r="N110" i="58"/>
  <c r="M110" i="58"/>
  <c r="L110" i="58"/>
  <c r="K110" i="58"/>
  <c r="J110" i="58"/>
  <c r="I110" i="58"/>
  <c r="G110" i="58"/>
  <c r="F110" i="58"/>
  <c r="E110" i="58"/>
  <c r="P406" i="58"/>
  <c r="O406" i="58"/>
  <c r="N406" i="58"/>
  <c r="M406" i="58"/>
  <c r="L406" i="58"/>
  <c r="K406" i="58"/>
  <c r="J406" i="58"/>
  <c r="I406" i="58"/>
  <c r="G406" i="58"/>
  <c r="F406" i="58"/>
  <c r="E406" i="58"/>
  <c r="P386" i="58"/>
  <c r="O386" i="58"/>
  <c r="N386" i="58"/>
  <c r="M386" i="58"/>
  <c r="L386" i="58"/>
  <c r="K386" i="58"/>
  <c r="J386" i="58"/>
  <c r="I386" i="58"/>
  <c r="G386" i="58"/>
  <c r="F386" i="58"/>
  <c r="E386" i="58"/>
  <c r="P369" i="58"/>
  <c r="O369" i="58"/>
  <c r="N369" i="58"/>
  <c r="M369" i="58"/>
  <c r="L369" i="58"/>
  <c r="K369" i="58"/>
  <c r="J369" i="58"/>
  <c r="I369" i="58"/>
  <c r="G369" i="58"/>
  <c r="F369" i="58"/>
  <c r="E369" i="58"/>
  <c r="P360" i="58"/>
  <c r="O360" i="58"/>
  <c r="N360" i="58"/>
  <c r="M360" i="58"/>
  <c r="L360" i="58"/>
  <c r="K360" i="58"/>
  <c r="J360" i="58"/>
  <c r="I360" i="58"/>
  <c r="G360" i="58"/>
  <c r="F360" i="58"/>
  <c r="E360" i="58"/>
  <c r="P354" i="58"/>
  <c r="O354" i="58"/>
  <c r="N354" i="58"/>
  <c r="M354" i="58"/>
  <c r="L354" i="58"/>
  <c r="K354" i="58"/>
  <c r="J354" i="58"/>
  <c r="I354" i="58"/>
  <c r="G354" i="58"/>
  <c r="F354" i="58"/>
  <c r="E354" i="58"/>
  <c r="P582" i="58"/>
  <c r="O582" i="58"/>
  <c r="N582" i="58"/>
  <c r="M582" i="58"/>
  <c r="L582" i="58"/>
  <c r="K582" i="58"/>
  <c r="J582" i="58"/>
  <c r="I582" i="58"/>
  <c r="G582" i="58"/>
  <c r="F582" i="58"/>
  <c r="E582" i="58"/>
  <c r="P342" i="58"/>
  <c r="O342" i="58"/>
  <c r="N342" i="58"/>
  <c r="M342" i="58"/>
  <c r="L342" i="58"/>
  <c r="K342" i="58"/>
  <c r="J342" i="58"/>
  <c r="I342" i="58"/>
  <c r="G342" i="58"/>
  <c r="F342" i="58"/>
  <c r="E342" i="58"/>
  <c r="P20" i="58"/>
  <c r="O20" i="58"/>
  <c r="N20" i="58"/>
  <c r="M20" i="58"/>
  <c r="L20" i="58"/>
  <c r="K20" i="58"/>
  <c r="J20" i="58"/>
  <c r="I20" i="58"/>
  <c r="G20" i="58"/>
  <c r="F20" i="58"/>
  <c r="E20" i="58"/>
  <c r="P282" i="58"/>
  <c r="O282" i="58"/>
  <c r="N282" i="58"/>
  <c r="M282" i="58"/>
  <c r="L282" i="58"/>
  <c r="K282" i="58"/>
  <c r="J282" i="58"/>
  <c r="I282" i="58"/>
  <c r="G282" i="58"/>
  <c r="F282" i="58"/>
  <c r="E282" i="58"/>
  <c r="P247" i="58"/>
  <c r="O247" i="58"/>
  <c r="N247" i="58"/>
  <c r="M247" i="58"/>
  <c r="L247" i="58"/>
  <c r="K247" i="58"/>
  <c r="J247" i="58"/>
  <c r="I247" i="58"/>
  <c r="G247" i="58"/>
  <c r="F247" i="58"/>
  <c r="E247" i="58"/>
  <c r="P193" i="58"/>
  <c r="O193" i="58"/>
  <c r="N193" i="58"/>
  <c r="M193" i="58"/>
  <c r="L193" i="58"/>
  <c r="K193" i="58"/>
  <c r="J193" i="58"/>
  <c r="I193" i="58"/>
  <c r="G193" i="58"/>
  <c r="F193" i="58"/>
  <c r="E193" i="58"/>
  <c r="P544" i="58"/>
  <c r="O544" i="58"/>
  <c r="N544" i="58"/>
  <c r="M544" i="58"/>
  <c r="L544" i="58"/>
  <c r="K544" i="58"/>
  <c r="J544" i="58"/>
  <c r="I544" i="58"/>
  <c r="G544" i="58"/>
  <c r="F544" i="58"/>
  <c r="E544" i="58"/>
  <c r="P448" i="58"/>
  <c r="O448" i="58"/>
  <c r="N448" i="58"/>
  <c r="M448" i="58"/>
  <c r="L448" i="58"/>
  <c r="K448" i="58"/>
  <c r="J448" i="58"/>
  <c r="I448" i="58"/>
  <c r="G448" i="58"/>
  <c r="F448" i="58"/>
  <c r="E448" i="58"/>
  <c r="P441" i="58"/>
  <c r="O441" i="58"/>
  <c r="N441" i="58"/>
  <c r="M441" i="58"/>
  <c r="L441" i="58"/>
  <c r="K441" i="58"/>
  <c r="J441" i="58"/>
  <c r="I441" i="58"/>
  <c r="G441" i="58"/>
  <c r="F441" i="58"/>
  <c r="E441" i="58"/>
  <c r="P540" i="58"/>
  <c r="O540" i="58"/>
  <c r="N540" i="58"/>
  <c r="M540" i="58"/>
  <c r="L540" i="58"/>
  <c r="K540" i="58"/>
  <c r="J540" i="58"/>
  <c r="I540" i="58"/>
  <c r="G540" i="58"/>
  <c r="F540" i="58"/>
  <c r="E540" i="58"/>
  <c r="P38" i="58"/>
  <c r="O38" i="58"/>
  <c r="N38" i="58"/>
  <c r="M38" i="58"/>
  <c r="L38" i="58"/>
  <c r="K38" i="58"/>
  <c r="J38" i="58"/>
  <c r="I38" i="58"/>
  <c r="G38" i="58"/>
  <c r="F38" i="58"/>
  <c r="E38"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8" i="58"/>
  <c r="O488" i="58"/>
  <c r="N488" i="58"/>
  <c r="M488" i="58"/>
  <c r="L488" i="58"/>
  <c r="K488" i="58"/>
  <c r="J488" i="58"/>
  <c r="I488" i="58"/>
  <c r="G488" i="58"/>
  <c r="F488" i="58"/>
  <c r="E488" i="58"/>
  <c r="P195" i="58"/>
  <c r="O195" i="58"/>
  <c r="N195" i="58"/>
  <c r="M195" i="58"/>
  <c r="L195" i="58"/>
  <c r="K195" i="58"/>
  <c r="J195" i="58"/>
  <c r="I195" i="58"/>
  <c r="G195" i="58"/>
  <c r="F195" i="58"/>
  <c r="E195" i="58"/>
  <c r="P134" i="58"/>
  <c r="O134" i="58"/>
  <c r="N134" i="58"/>
  <c r="M134" i="58"/>
  <c r="L134" i="58"/>
  <c r="K134" i="58"/>
  <c r="J134" i="58"/>
  <c r="I134" i="58"/>
  <c r="G134" i="58"/>
  <c r="F134" i="58"/>
  <c r="E134"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4" i="58"/>
  <c r="O514" i="58"/>
  <c r="N514" i="58"/>
  <c r="M514" i="58"/>
  <c r="L514" i="58"/>
  <c r="K514" i="58"/>
  <c r="J514" i="58"/>
  <c r="I514" i="58"/>
  <c r="G514" i="58"/>
  <c r="F514" i="58"/>
  <c r="E514" i="58"/>
  <c r="P564" i="58"/>
  <c r="O564" i="58"/>
  <c r="N564" i="58"/>
  <c r="M564" i="58"/>
  <c r="L564" i="58"/>
  <c r="K564" i="58"/>
  <c r="J564" i="58"/>
  <c r="I564" i="58"/>
  <c r="G564" i="58"/>
  <c r="F564" i="58"/>
  <c r="E564" i="58"/>
  <c r="P245" i="58"/>
  <c r="O245" i="58"/>
  <c r="N245" i="58"/>
  <c r="M245" i="58"/>
  <c r="L245" i="58"/>
  <c r="K245" i="58"/>
  <c r="J245" i="58"/>
  <c r="I245" i="58"/>
  <c r="G245" i="58"/>
  <c r="F245" i="58"/>
  <c r="E245" i="58"/>
  <c r="P231" i="58"/>
  <c r="O231" i="58"/>
  <c r="N231" i="58"/>
  <c r="M231" i="58"/>
  <c r="L231" i="58"/>
  <c r="K231" i="58"/>
  <c r="J231" i="58"/>
  <c r="I231" i="58"/>
  <c r="G231" i="58"/>
  <c r="F231" i="58"/>
  <c r="E231" i="58"/>
  <c r="P230" i="58"/>
  <c r="O230" i="58"/>
  <c r="N230" i="58"/>
  <c r="M230" i="58"/>
  <c r="L230" i="58"/>
  <c r="K230" i="58"/>
  <c r="J230" i="58"/>
  <c r="I230" i="58"/>
  <c r="G230" i="58"/>
  <c r="F230" i="58"/>
  <c r="E230" i="58"/>
  <c r="P482" i="58"/>
  <c r="O482" i="58"/>
  <c r="N482" i="58"/>
  <c r="M482" i="58"/>
  <c r="L482" i="58"/>
  <c r="K482" i="58"/>
  <c r="J482" i="58"/>
  <c r="I482" i="58"/>
  <c r="G482" i="58"/>
  <c r="F482" i="58"/>
  <c r="E482" i="58"/>
  <c r="P211" i="58"/>
  <c r="O211" i="58"/>
  <c r="N211" i="58"/>
  <c r="M211" i="58"/>
  <c r="L211" i="58"/>
  <c r="K211" i="58"/>
  <c r="J211" i="58"/>
  <c r="I211" i="58"/>
  <c r="G211" i="58"/>
  <c r="F211" i="58"/>
  <c r="E211" i="58"/>
  <c r="P200" i="58"/>
  <c r="O200" i="58"/>
  <c r="N200" i="58"/>
  <c r="M200" i="58"/>
  <c r="L200" i="58"/>
  <c r="K200" i="58"/>
  <c r="J200" i="58"/>
  <c r="I200" i="58"/>
  <c r="G200" i="58"/>
  <c r="F200" i="58"/>
  <c r="E200" i="58"/>
  <c r="P445" i="58"/>
  <c r="O445" i="58"/>
  <c r="N445" i="58"/>
  <c r="M445" i="58"/>
  <c r="L445" i="58"/>
  <c r="K445" i="58"/>
  <c r="J445" i="58"/>
  <c r="I445" i="58"/>
  <c r="G445" i="58"/>
  <c r="F445" i="58"/>
  <c r="E445" i="58"/>
  <c r="P173" i="58"/>
  <c r="O173" i="58"/>
  <c r="N173" i="58"/>
  <c r="M173" i="58"/>
  <c r="L173" i="58"/>
  <c r="K173" i="58"/>
  <c r="J173" i="58"/>
  <c r="I173" i="58"/>
  <c r="G173" i="58"/>
  <c r="F173" i="58"/>
  <c r="E173" i="58"/>
  <c r="P151" i="58"/>
  <c r="O151" i="58"/>
  <c r="N151" i="58"/>
  <c r="M151" i="58"/>
  <c r="L151" i="58"/>
  <c r="K151" i="58"/>
  <c r="J151" i="58"/>
  <c r="I151" i="58"/>
  <c r="G151" i="58"/>
  <c r="F151" i="58"/>
  <c r="E151" i="58"/>
  <c r="P148" i="58"/>
  <c r="O148" i="58"/>
  <c r="N148" i="58"/>
  <c r="M148" i="58"/>
  <c r="L148" i="58"/>
  <c r="K148" i="58"/>
  <c r="J148" i="58"/>
  <c r="I148" i="58"/>
  <c r="G148" i="58"/>
  <c r="F148" i="58"/>
  <c r="E148" i="58"/>
  <c r="P138" i="58"/>
  <c r="O138" i="58"/>
  <c r="N138" i="58"/>
  <c r="M138" i="58"/>
  <c r="L138" i="58"/>
  <c r="K138" i="58"/>
  <c r="J138" i="58"/>
  <c r="I138" i="58"/>
  <c r="G138" i="58"/>
  <c r="F138" i="58"/>
  <c r="E138" i="58"/>
  <c r="P140" i="58"/>
  <c r="O140" i="58"/>
  <c r="N140" i="58"/>
  <c r="M140" i="58"/>
  <c r="L140" i="58"/>
  <c r="K140" i="58"/>
  <c r="J140" i="58"/>
  <c r="I140" i="58"/>
  <c r="G140" i="58"/>
  <c r="F140" i="58"/>
  <c r="E140" i="58"/>
  <c r="P442" i="58"/>
  <c r="O442" i="58"/>
  <c r="N442" i="58"/>
  <c r="M442" i="58"/>
  <c r="L442" i="58"/>
  <c r="K442" i="58"/>
  <c r="J442" i="58"/>
  <c r="I442" i="58"/>
  <c r="G442" i="58"/>
  <c r="F442" i="58"/>
  <c r="E442" i="58"/>
  <c r="P127" i="58"/>
  <c r="O127" i="58"/>
  <c r="N127" i="58"/>
  <c r="M127" i="58"/>
  <c r="L127" i="58"/>
  <c r="K127" i="58"/>
  <c r="J127" i="58"/>
  <c r="I127" i="58"/>
  <c r="G127" i="58"/>
  <c r="F127" i="58"/>
  <c r="E127" i="58"/>
  <c r="P115" i="58"/>
  <c r="O115" i="58"/>
  <c r="N115" i="58"/>
  <c r="M115" i="58"/>
  <c r="L115" i="58"/>
  <c r="K115" i="58"/>
  <c r="J115" i="58"/>
  <c r="I115" i="58"/>
  <c r="G115" i="58"/>
  <c r="F115" i="58"/>
  <c r="E115" i="58"/>
  <c r="P404" i="58"/>
  <c r="O404" i="58"/>
  <c r="N404" i="58"/>
  <c r="M404" i="58"/>
  <c r="L404" i="58"/>
  <c r="K404" i="58"/>
  <c r="J404" i="58"/>
  <c r="I404" i="58"/>
  <c r="G404" i="58"/>
  <c r="F404" i="58"/>
  <c r="E404" i="58"/>
  <c r="P121" i="58"/>
  <c r="O121" i="58"/>
  <c r="N121" i="58"/>
  <c r="M121" i="58"/>
  <c r="L121" i="58"/>
  <c r="K121" i="58"/>
  <c r="J121" i="58"/>
  <c r="I121" i="58"/>
  <c r="G121" i="58"/>
  <c r="F121" i="58"/>
  <c r="E121" i="58"/>
  <c r="P99" i="58"/>
  <c r="O99" i="58"/>
  <c r="N99" i="58"/>
  <c r="M99" i="58"/>
  <c r="L99" i="58"/>
  <c r="K99" i="58"/>
  <c r="J99" i="58"/>
  <c r="I99" i="58"/>
  <c r="G99" i="58"/>
  <c r="F99" i="58"/>
  <c r="E99" i="58"/>
  <c r="P588" i="58"/>
  <c r="O588" i="58"/>
  <c r="N588" i="58"/>
  <c r="M588" i="58"/>
  <c r="L588" i="58"/>
  <c r="K588" i="58"/>
  <c r="J588" i="58"/>
  <c r="I588" i="58"/>
  <c r="G588" i="58"/>
  <c r="F588" i="58"/>
  <c r="E588" i="58"/>
  <c r="P97" i="58"/>
  <c r="O97" i="58"/>
  <c r="N97" i="58"/>
  <c r="M97" i="58"/>
  <c r="L97" i="58"/>
  <c r="K97" i="58"/>
  <c r="J97" i="58"/>
  <c r="I97" i="58"/>
  <c r="G97" i="58"/>
  <c r="F97" i="58"/>
  <c r="E97" i="58"/>
  <c r="P79" i="58"/>
  <c r="O79" i="58"/>
  <c r="N79" i="58"/>
  <c r="M79" i="58"/>
  <c r="L79" i="58"/>
  <c r="K79" i="58"/>
  <c r="J79" i="58"/>
  <c r="I79" i="58"/>
  <c r="G79" i="58"/>
  <c r="F79" i="58"/>
  <c r="E79" i="58"/>
  <c r="P370" i="58"/>
  <c r="O370" i="58"/>
  <c r="N370" i="58"/>
  <c r="M370" i="58"/>
  <c r="L370" i="58"/>
  <c r="K370" i="58"/>
  <c r="J370" i="58"/>
  <c r="I370" i="58"/>
  <c r="G370" i="58"/>
  <c r="F370" i="58"/>
  <c r="E370" i="58"/>
  <c r="P59" i="58"/>
  <c r="O59" i="58"/>
  <c r="N59" i="58"/>
  <c r="M59" i="58"/>
  <c r="L59" i="58"/>
  <c r="K59" i="58"/>
  <c r="J59" i="58"/>
  <c r="I59" i="58"/>
  <c r="G59" i="58"/>
  <c r="F59" i="58"/>
  <c r="E59" i="58"/>
  <c r="P580" i="58"/>
  <c r="O580" i="58"/>
  <c r="N580" i="58"/>
  <c r="M580" i="58"/>
  <c r="L580" i="58"/>
  <c r="K580" i="58"/>
  <c r="J580" i="58"/>
  <c r="I580" i="58"/>
  <c r="G580" i="58"/>
  <c r="F580" i="58"/>
  <c r="E580" i="58"/>
  <c r="P352" i="58"/>
  <c r="O352" i="58"/>
  <c r="N352" i="58"/>
  <c r="M352" i="58"/>
  <c r="L352" i="58"/>
  <c r="K352" i="58"/>
  <c r="J352" i="58"/>
  <c r="I352" i="58"/>
  <c r="G352" i="58"/>
  <c r="F352" i="58"/>
  <c r="E352" i="58"/>
  <c r="P355" i="58"/>
  <c r="O355" i="58"/>
  <c r="N355" i="58"/>
  <c r="M355" i="58"/>
  <c r="L355" i="58"/>
  <c r="K355" i="58"/>
  <c r="J355" i="58"/>
  <c r="I355" i="58"/>
  <c r="G355" i="58"/>
  <c r="F355" i="58"/>
  <c r="E355" i="58"/>
  <c r="P351" i="58"/>
  <c r="O351" i="58"/>
  <c r="N351" i="58"/>
  <c r="M351" i="58"/>
  <c r="L351" i="58"/>
  <c r="K351" i="58"/>
  <c r="J351" i="58"/>
  <c r="I351" i="58"/>
  <c r="G351" i="58"/>
  <c r="F351" i="58"/>
  <c r="E351" i="58"/>
  <c r="P343" i="58"/>
  <c r="O343" i="58"/>
  <c r="N343" i="58"/>
  <c r="M343" i="58"/>
  <c r="L343" i="58"/>
  <c r="K343" i="58"/>
  <c r="J343" i="58"/>
  <c r="I343" i="58"/>
  <c r="G343" i="58"/>
  <c r="F343" i="58"/>
  <c r="E343" i="58"/>
  <c r="P335" i="58"/>
  <c r="O335" i="58"/>
  <c r="N335" i="58"/>
  <c r="M335" i="58"/>
  <c r="L335" i="58"/>
  <c r="K335" i="58"/>
  <c r="J335" i="58"/>
  <c r="I335" i="58"/>
  <c r="G335" i="58"/>
  <c r="F335" i="58"/>
  <c r="E335" i="58"/>
  <c r="P348" i="58"/>
  <c r="O348" i="58"/>
  <c r="N348" i="58"/>
  <c r="M348" i="58"/>
  <c r="L348" i="58"/>
  <c r="K348" i="58"/>
  <c r="J348" i="58"/>
  <c r="I348" i="58"/>
  <c r="G348" i="58"/>
  <c r="F348" i="58"/>
  <c r="E348" i="58"/>
  <c r="P43" i="58"/>
  <c r="O43" i="58"/>
  <c r="N43" i="58"/>
  <c r="M43" i="58"/>
  <c r="L43" i="58"/>
  <c r="K43" i="58"/>
  <c r="J43" i="58"/>
  <c r="I43" i="58"/>
  <c r="G43" i="58"/>
  <c r="F43" i="58"/>
  <c r="E43"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1" i="58"/>
  <c r="O21" i="58"/>
  <c r="N21" i="58"/>
  <c r="M21" i="58"/>
  <c r="L21" i="58"/>
  <c r="K21" i="58"/>
  <c r="J21" i="58"/>
  <c r="I21" i="58"/>
  <c r="G21" i="58"/>
  <c r="F21" i="58"/>
  <c r="E21" i="58"/>
  <c r="P291" i="58"/>
  <c r="O291" i="58"/>
  <c r="N291" i="58"/>
  <c r="M291" i="58"/>
  <c r="L291" i="58"/>
  <c r="K291" i="58"/>
  <c r="J291" i="58"/>
  <c r="I291" i="58"/>
  <c r="G291" i="58"/>
  <c r="F291" i="58"/>
  <c r="E291" i="58"/>
  <c r="P294" i="58"/>
  <c r="O294" i="58"/>
  <c r="N294" i="58"/>
  <c r="M294" i="58"/>
  <c r="L294" i="58"/>
  <c r="K294" i="58"/>
  <c r="J294" i="58"/>
  <c r="I294" i="58"/>
  <c r="G294" i="58"/>
  <c r="F294" i="58"/>
  <c r="E294"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94" i="58"/>
  <c r="O94" i="58"/>
  <c r="N94" i="58"/>
  <c r="M94" i="58"/>
  <c r="L94" i="58"/>
  <c r="K94" i="58"/>
  <c r="J94" i="58"/>
  <c r="I94" i="58"/>
  <c r="G94" i="58"/>
  <c r="F94" i="58"/>
  <c r="E94" i="58"/>
  <c r="P528" i="58"/>
  <c r="O528" i="58"/>
  <c r="N528" i="58"/>
  <c r="M528" i="58"/>
  <c r="L528" i="58"/>
  <c r="K528" i="58"/>
  <c r="J528" i="58"/>
  <c r="I528" i="58"/>
  <c r="G528" i="58"/>
  <c r="F528" i="58"/>
  <c r="E528" i="58"/>
  <c r="P554" i="58"/>
  <c r="O554" i="58"/>
  <c r="N554" i="58"/>
  <c r="M554" i="58"/>
  <c r="L554" i="58"/>
  <c r="K554" i="58"/>
  <c r="J554" i="58"/>
  <c r="I554" i="58"/>
  <c r="G554" i="58"/>
  <c r="F554" i="58"/>
  <c r="E554" i="58"/>
  <c r="P191" i="58"/>
  <c r="O191" i="58"/>
  <c r="N191" i="58"/>
  <c r="M191" i="58"/>
  <c r="L191" i="58"/>
  <c r="K191" i="58"/>
  <c r="J191" i="58"/>
  <c r="I191" i="58"/>
  <c r="G191" i="58"/>
  <c r="F191" i="58"/>
  <c r="E191" i="58"/>
  <c r="P550" i="58"/>
  <c r="O550" i="58"/>
  <c r="N550" i="58"/>
  <c r="M550" i="58"/>
  <c r="L550" i="58"/>
  <c r="K550" i="58"/>
  <c r="J550" i="58"/>
  <c r="I550" i="58"/>
  <c r="G550" i="58"/>
  <c r="F550" i="58"/>
  <c r="E550" i="58"/>
  <c r="P546" i="58"/>
  <c r="O546" i="58"/>
  <c r="N546" i="58"/>
  <c r="M546" i="58"/>
  <c r="L546" i="58"/>
  <c r="K546" i="58"/>
  <c r="J546" i="58"/>
  <c r="I546" i="58"/>
  <c r="G546" i="58"/>
  <c r="F546" i="58"/>
  <c r="E546" i="58"/>
  <c r="P541" i="58"/>
  <c r="O541" i="58"/>
  <c r="N541" i="58"/>
  <c r="M541" i="58"/>
  <c r="L541" i="58"/>
  <c r="K541" i="58"/>
  <c r="J541" i="58"/>
  <c r="I541" i="58"/>
  <c r="G541" i="58"/>
  <c r="F541" i="58"/>
  <c r="E541" i="58"/>
  <c r="P534" i="58"/>
  <c r="O534" i="58"/>
  <c r="N534" i="58"/>
  <c r="M534" i="58"/>
  <c r="L534" i="58"/>
  <c r="K534" i="58"/>
  <c r="J534" i="58"/>
  <c r="I534" i="58"/>
  <c r="G534" i="58"/>
  <c r="F534" i="58"/>
  <c r="E534" i="58"/>
  <c r="P185" i="58"/>
  <c r="O185" i="58"/>
  <c r="N185" i="58"/>
  <c r="M185" i="58"/>
  <c r="L185" i="58"/>
  <c r="K185" i="58"/>
  <c r="J185" i="58"/>
  <c r="I185" i="58"/>
  <c r="G185" i="58"/>
  <c r="F185" i="58"/>
  <c r="E185" i="58"/>
  <c r="P440" i="58"/>
  <c r="O440" i="58"/>
  <c r="N440" i="58"/>
  <c r="M440" i="58"/>
  <c r="L440" i="58"/>
  <c r="K440" i="58"/>
  <c r="J440" i="58"/>
  <c r="I440" i="58"/>
  <c r="G440" i="58"/>
  <c r="F440" i="58"/>
  <c r="E440" i="58"/>
  <c r="P126" i="58"/>
  <c r="O126" i="58"/>
  <c r="N126" i="58"/>
  <c r="M126" i="58"/>
  <c r="L126" i="58"/>
  <c r="K126" i="58"/>
  <c r="J126" i="58"/>
  <c r="I126" i="58"/>
  <c r="G126" i="58"/>
  <c r="F126" i="58"/>
  <c r="E126" i="58"/>
  <c r="P69" i="58"/>
  <c r="O69" i="58"/>
  <c r="N69" i="58"/>
  <c r="M69" i="58"/>
  <c r="L69" i="58"/>
  <c r="K69" i="58"/>
  <c r="J69" i="58"/>
  <c r="I69" i="58"/>
  <c r="G69" i="58"/>
  <c r="F69" i="58"/>
  <c r="E69" i="58"/>
  <c r="P367" i="58"/>
  <c r="O367" i="58"/>
  <c r="N367" i="58"/>
  <c r="M367" i="58"/>
  <c r="L367" i="58"/>
  <c r="K367" i="58"/>
  <c r="J367" i="58"/>
  <c r="I367" i="58"/>
  <c r="G367" i="58"/>
  <c r="F367" i="58"/>
  <c r="E367" i="58"/>
  <c r="P331" i="58"/>
  <c r="O331" i="58"/>
  <c r="N331" i="58"/>
  <c r="M331" i="58"/>
  <c r="L331" i="58"/>
  <c r="K331" i="58"/>
  <c r="J331" i="58"/>
  <c r="I331" i="58"/>
  <c r="G331" i="58"/>
  <c r="F331" i="58"/>
  <c r="E331" i="58"/>
  <c r="P320" i="58"/>
  <c r="O320" i="58"/>
  <c r="N320" i="58"/>
  <c r="M320" i="58"/>
  <c r="L320" i="58"/>
  <c r="K320" i="58"/>
  <c r="J320" i="58"/>
  <c r="I320" i="58"/>
  <c r="G320" i="58"/>
  <c r="F320" i="58"/>
  <c r="E320" i="58"/>
  <c r="P499" i="58"/>
  <c r="O499" i="58"/>
  <c r="N499" i="58"/>
  <c r="M499" i="58"/>
  <c r="L499" i="58"/>
  <c r="K499" i="58"/>
  <c r="J499" i="58"/>
  <c r="I499" i="58"/>
  <c r="G499" i="58"/>
  <c r="F499" i="58"/>
  <c r="E499" i="58"/>
  <c r="P119" i="58"/>
  <c r="O119" i="58"/>
  <c r="N119" i="58"/>
  <c r="M119" i="58"/>
  <c r="L119" i="58"/>
  <c r="K119" i="58"/>
  <c r="J119" i="58"/>
  <c r="I119" i="58"/>
  <c r="G119" i="58"/>
  <c r="F119" i="58"/>
  <c r="E119" i="58"/>
  <c r="P414" i="58"/>
  <c r="O414" i="58"/>
  <c r="N414" i="58"/>
  <c r="M414" i="58"/>
  <c r="L414" i="58"/>
  <c r="K414" i="58"/>
  <c r="J414" i="58"/>
  <c r="I414" i="58"/>
  <c r="G414" i="58"/>
  <c r="F414" i="58"/>
  <c r="E414" i="58"/>
  <c r="P372" i="58"/>
  <c r="O372" i="58"/>
  <c r="N372" i="58"/>
  <c r="M372" i="58"/>
  <c r="L372" i="58"/>
  <c r="K372" i="58"/>
  <c r="J372" i="58"/>
  <c r="I372" i="58"/>
  <c r="G372" i="58"/>
  <c r="F372" i="58"/>
  <c r="E372"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7" i="58"/>
  <c r="O237" i="58"/>
  <c r="N237" i="58"/>
  <c r="M237" i="58"/>
  <c r="L237" i="58"/>
  <c r="K237" i="58"/>
  <c r="J237" i="58"/>
  <c r="I237" i="58"/>
  <c r="G237" i="58"/>
  <c r="F237" i="58"/>
  <c r="E237" i="58"/>
  <c r="P504" i="58"/>
  <c r="O504" i="58"/>
  <c r="N504" i="58"/>
  <c r="M504" i="58"/>
  <c r="L504" i="58"/>
  <c r="K504" i="58"/>
  <c r="J504" i="58"/>
  <c r="I504" i="58"/>
  <c r="G504" i="58"/>
  <c r="F504" i="58"/>
  <c r="E504" i="58"/>
  <c r="P236" i="58"/>
  <c r="O236" i="58"/>
  <c r="N236" i="58"/>
  <c r="M236" i="58"/>
  <c r="L236" i="58"/>
  <c r="K236" i="58"/>
  <c r="J236" i="58"/>
  <c r="I236" i="58"/>
  <c r="G236" i="58"/>
  <c r="F236" i="58"/>
  <c r="E236" i="58"/>
  <c r="P496" i="58"/>
  <c r="O496" i="58"/>
  <c r="N496" i="58"/>
  <c r="M496" i="58"/>
  <c r="L496" i="58"/>
  <c r="K496" i="58"/>
  <c r="J496" i="58"/>
  <c r="I496" i="58"/>
  <c r="G496" i="58"/>
  <c r="F496" i="58"/>
  <c r="E496"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6" i="58"/>
  <c r="O476" i="58"/>
  <c r="N476" i="58"/>
  <c r="M476" i="58"/>
  <c r="L476" i="58"/>
  <c r="K476" i="58"/>
  <c r="J476" i="58"/>
  <c r="I476" i="58"/>
  <c r="G476" i="58"/>
  <c r="F476" i="58"/>
  <c r="E476" i="58"/>
  <c r="P179" i="58"/>
  <c r="O179" i="58"/>
  <c r="N179" i="58"/>
  <c r="M179" i="58"/>
  <c r="L179" i="58"/>
  <c r="K179" i="58"/>
  <c r="J179" i="58"/>
  <c r="I179" i="58"/>
  <c r="G179" i="58"/>
  <c r="F179" i="58"/>
  <c r="E179" i="58"/>
  <c r="P174" i="58"/>
  <c r="O174" i="58"/>
  <c r="N174" i="58"/>
  <c r="M174" i="58"/>
  <c r="L174" i="58"/>
  <c r="K174" i="58"/>
  <c r="J174" i="58"/>
  <c r="I174" i="58"/>
  <c r="G174" i="58"/>
  <c r="F174" i="58"/>
  <c r="E174" i="58"/>
  <c r="P549" i="58"/>
  <c r="O549" i="58"/>
  <c r="N549" i="58"/>
  <c r="M549" i="58"/>
  <c r="L549" i="58"/>
  <c r="K549" i="58"/>
  <c r="J549" i="58"/>
  <c r="I549" i="58"/>
  <c r="G549" i="58"/>
  <c r="F549" i="58"/>
  <c r="E549" i="58"/>
  <c r="P161" i="58"/>
  <c r="O161" i="58"/>
  <c r="N161" i="58"/>
  <c r="M161" i="58"/>
  <c r="L161" i="58"/>
  <c r="K161" i="58"/>
  <c r="J161" i="58"/>
  <c r="I161" i="58"/>
  <c r="G161" i="58"/>
  <c r="F161" i="58"/>
  <c r="E161" i="58"/>
  <c r="P152" i="58"/>
  <c r="O152" i="58"/>
  <c r="N152" i="58"/>
  <c r="M152" i="58"/>
  <c r="L152" i="58"/>
  <c r="K152" i="58"/>
  <c r="J152" i="58"/>
  <c r="I152" i="58"/>
  <c r="G152" i="58"/>
  <c r="F152" i="58"/>
  <c r="E152" i="58"/>
  <c r="P455" i="58"/>
  <c r="O455" i="58"/>
  <c r="N455" i="58"/>
  <c r="M455" i="58"/>
  <c r="L455" i="58"/>
  <c r="K455" i="58"/>
  <c r="J455" i="58"/>
  <c r="I455" i="58"/>
  <c r="G455" i="58"/>
  <c r="F455" i="58"/>
  <c r="E455" i="58"/>
  <c r="P460" i="58"/>
  <c r="O460" i="58"/>
  <c r="N460" i="58"/>
  <c r="M460" i="58"/>
  <c r="L460" i="58"/>
  <c r="K460" i="58"/>
  <c r="J460" i="58"/>
  <c r="I460" i="58"/>
  <c r="G460" i="58"/>
  <c r="F460" i="58"/>
  <c r="E460" i="58"/>
  <c r="P144" i="58"/>
  <c r="O144" i="58"/>
  <c r="N144" i="58"/>
  <c r="M144" i="58"/>
  <c r="L144" i="58"/>
  <c r="K144" i="58"/>
  <c r="J144" i="58"/>
  <c r="I144" i="58"/>
  <c r="G144" i="58"/>
  <c r="F144" i="58"/>
  <c r="E144" i="58"/>
  <c r="P137" i="58"/>
  <c r="O137" i="58"/>
  <c r="N137" i="58"/>
  <c r="M137" i="58"/>
  <c r="L137" i="58"/>
  <c r="K137" i="58"/>
  <c r="J137" i="58"/>
  <c r="I137" i="58"/>
  <c r="G137" i="58"/>
  <c r="F137" i="58"/>
  <c r="E137" i="58"/>
  <c r="P131" i="58"/>
  <c r="O131" i="58"/>
  <c r="N131" i="58"/>
  <c r="M131" i="58"/>
  <c r="L131" i="58"/>
  <c r="K131" i="58"/>
  <c r="J131" i="58"/>
  <c r="I131" i="58"/>
  <c r="G131" i="58"/>
  <c r="F131" i="58"/>
  <c r="E131" i="58"/>
  <c r="P420" i="58"/>
  <c r="O420" i="58"/>
  <c r="N420" i="58"/>
  <c r="M420" i="58"/>
  <c r="L420" i="58"/>
  <c r="K420" i="58"/>
  <c r="J420" i="58"/>
  <c r="I420" i="58"/>
  <c r="G420" i="58"/>
  <c r="F420" i="58"/>
  <c r="E420" i="58"/>
  <c r="P434" i="58"/>
  <c r="O434" i="58"/>
  <c r="N434" i="58"/>
  <c r="M434" i="58"/>
  <c r="L434" i="58"/>
  <c r="K434" i="58"/>
  <c r="J434" i="58"/>
  <c r="I434" i="58"/>
  <c r="G434" i="58"/>
  <c r="F434" i="58"/>
  <c r="E434" i="58"/>
  <c r="P436" i="58"/>
  <c r="O436" i="58"/>
  <c r="N436" i="58"/>
  <c r="M436" i="58"/>
  <c r="L436" i="58"/>
  <c r="K436" i="58"/>
  <c r="J436" i="58"/>
  <c r="I436" i="58"/>
  <c r="G436" i="58"/>
  <c r="F436" i="58"/>
  <c r="E436" i="58"/>
  <c r="P107" i="58"/>
  <c r="O107" i="58"/>
  <c r="N107" i="58"/>
  <c r="M107" i="58"/>
  <c r="L107" i="58"/>
  <c r="K107" i="58"/>
  <c r="J107" i="58"/>
  <c r="I107" i="58"/>
  <c r="G107" i="58"/>
  <c r="F107" i="58"/>
  <c r="E107" i="58"/>
  <c r="P101" i="58"/>
  <c r="O101" i="58"/>
  <c r="N101" i="58"/>
  <c r="M101" i="58"/>
  <c r="L101" i="58"/>
  <c r="K101" i="58"/>
  <c r="J101" i="58"/>
  <c r="I101" i="58"/>
  <c r="G101" i="58"/>
  <c r="F101" i="58"/>
  <c r="E101" i="58"/>
  <c r="P536" i="58"/>
  <c r="O536" i="58"/>
  <c r="N536" i="58"/>
  <c r="M536" i="58"/>
  <c r="L536" i="58"/>
  <c r="K536" i="58"/>
  <c r="J536" i="58"/>
  <c r="I536" i="58"/>
  <c r="G536" i="58"/>
  <c r="F536" i="58"/>
  <c r="E536" i="58"/>
  <c r="P100" i="58"/>
  <c r="O100" i="58"/>
  <c r="N100" i="58"/>
  <c r="M100" i="58"/>
  <c r="L100" i="58"/>
  <c r="K100" i="58"/>
  <c r="J100" i="58"/>
  <c r="I100" i="58"/>
  <c r="G100" i="58"/>
  <c r="F100" i="58"/>
  <c r="E100" i="58"/>
  <c r="P90" i="58"/>
  <c r="O90" i="58"/>
  <c r="N90" i="58"/>
  <c r="M90" i="58"/>
  <c r="L90" i="58"/>
  <c r="K90" i="58"/>
  <c r="J90" i="58"/>
  <c r="I90" i="58"/>
  <c r="G90" i="58"/>
  <c r="F90" i="58"/>
  <c r="E90" i="58"/>
  <c r="P384" i="58"/>
  <c r="O384" i="58"/>
  <c r="N384" i="58"/>
  <c r="M384" i="58"/>
  <c r="L384" i="58"/>
  <c r="K384" i="58"/>
  <c r="J384" i="58"/>
  <c r="I384" i="58"/>
  <c r="G384" i="58"/>
  <c r="F384" i="58"/>
  <c r="E384" i="58"/>
  <c r="P60" i="58"/>
  <c r="O60" i="58"/>
  <c r="N60" i="58"/>
  <c r="M60" i="58"/>
  <c r="L60" i="58"/>
  <c r="K60" i="58"/>
  <c r="J60" i="58"/>
  <c r="I60" i="58"/>
  <c r="G60" i="58"/>
  <c r="F60" i="58"/>
  <c r="E60" i="58"/>
  <c r="P347" i="58"/>
  <c r="O347" i="58"/>
  <c r="N347" i="58"/>
  <c r="M347" i="58"/>
  <c r="L347" i="58"/>
  <c r="K347" i="58"/>
  <c r="J347" i="58"/>
  <c r="I347" i="58"/>
  <c r="G347" i="58"/>
  <c r="F347" i="58"/>
  <c r="E347" i="58"/>
  <c r="P333" i="58"/>
  <c r="O333" i="58"/>
  <c r="N333" i="58"/>
  <c r="M333" i="58"/>
  <c r="L333" i="58"/>
  <c r="K333" i="58"/>
  <c r="J333" i="58"/>
  <c r="I333" i="58"/>
  <c r="G333" i="58"/>
  <c r="F333" i="58"/>
  <c r="E333"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8" i="58"/>
  <c r="O28" i="58"/>
  <c r="N28" i="58"/>
  <c r="M28" i="58"/>
  <c r="L28" i="58"/>
  <c r="K28" i="58"/>
  <c r="J28" i="58"/>
  <c r="I28" i="58"/>
  <c r="G28" i="58"/>
  <c r="F28" i="58"/>
  <c r="E28"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09" i="58"/>
  <c r="O209" i="58"/>
  <c r="N209" i="58"/>
  <c r="M209" i="58"/>
  <c r="L209" i="58"/>
  <c r="K209" i="58"/>
  <c r="J209" i="58"/>
  <c r="I209" i="58"/>
  <c r="G209" i="58"/>
  <c r="F209" i="58"/>
  <c r="E209" i="58"/>
  <c r="P555" i="58"/>
  <c r="O555" i="58"/>
  <c r="N555" i="58"/>
  <c r="M555" i="58"/>
  <c r="L555" i="58"/>
  <c r="K555" i="58"/>
  <c r="J555" i="58"/>
  <c r="I555" i="58"/>
  <c r="G555" i="58"/>
  <c r="F555" i="58"/>
  <c r="E555" i="58"/>
  <c r="P187" i="58"/>
  <c r="O187" i="58"/>
  <c r="N187" i="58"/>
  <c r="M187" i="58"/>
  <c r="L187" i="58"/>
  <c r="K187" i="58"/>
  <c r="J187" i="58"/>
  <c r="I187" i="58"/>
  <c r="G187" i="58"/>
  <c r="F187" i="58"/>
  <c r="E187" i="58"/>
  <c r="P464" i="58"/>
  <c r="O464" i="58"/>
  <c r="N464" i="58"/>
  <c r="M464" i="58"/>
  <c r="L464" i="58"/>
  <c r="K464" i="58"/>
  <c r="J464" i="58"/>
  <c r="I464" i="58"/>
  <c r="G464" i="58"/>
  <c r="F464" i="58"/>
  <c r="E464" i="58"/>
  <c r="P467" i="58"/>
  <c r="O467" i="58"/>
  <c r="N467" i="58"/>
  <c r="M467" i="58"/>
  <c r="L467" i="58"/>
  <c r="K467" i="58"/>
  <c r="J467" i="58"/>
  <c r="I467" i="58"/>
  <c r="G467" i="58"/>
  <c r="F467" i="58"/>
  <c r="E467" i="58"/>
  <c r="P175" i="58"/>
  <c r="O175" i="58"/>
  <c r="N175" i="58"/>
  <c r="M175" i="58"/>
  <c r="L175" i="58"/>
  <c r="K175" i="58"/>
  <c r="J175" i="58"/>
  <c r="I175" i="58"/>
  <c r="G175" i="58"/>
  <c r="F175" i="58"/>
  <c r="E175" i="58"/>
  <c r="P120" i="58"/>
  <c r="O120" i="58"/>
  <c r="N120" i="58"/>
  <c r="M120" i="58"/>
  <c r="L120" i="58"/>
  <c r="K120" i="58"/>
  <c r="J120" i="58"/>
  <c r="I120" i="58"/>
  <c r="G120" i="58"/>
  <c r="F120" i="58"/>
  <c r="E120" i="58"/>
  <c r="P402" i="58"/>
  <c r="O402" i="58"/>
  <c r="N402" i="58"/>
  <c r="M402" i="58"/>
  <c r="L402" i="58"/>
  <c r="K402" i="58"/>
  <c r="J402" i="58"/>
  <c r="I402" i="58"/>
  <c r="G402" i="58"/>
  <c r="F402" i="58"/>
  <c r="E402" i="58"/>
  <c r="P76" i="58"/>
  <c r="O76" i="58"/>
  <c r="N76" i="58"/>
  <c r="M76" i="58"/>
  <c r="L76" i="58"/>
  <c r="K76" i="58"/>
  <c r="J76" i="58"/>
  <c r="I76" i="58"/>
  <c r="G76" i="58"/>
  <c r="F76" i="58"/>
  <c r="E76" i="58"/>
  <c r="P51" i="58"/>
  <c r="O51" i="58"/>
  <c r="N51" i="58"/>
  <c r="M51" i="58"/>
  <c r="L51" i="58"/>
  <c r="K51" i="58"/>
  <c r="J51" i="58"/>
  <c r="I51" i="58"/>
  <c r="G51" i="58"/>
  <c r="F51" i="58"/>
  <c r="E51" i="58"/>
  <c r="P346" i="58"/>
  <c r="O346" i="58"/>
  <c r="N346" i="58"/>
  <c r="M346" i="58"/>
  <c r="L346" i="58"/>
  <c r="K346" i="58"/>
  <c r="J346" i="58"/>
  <c r="I346" i="58"/>
  <c r="G346" i="58"/>
  <c r="F346" i="58"/>
  <c r="E346" i="58"/>
  <c r="P31" i="58"/>
  <c r="O31" i="58"/>
  <c r="N31" i="58"/>
  <c r="M31" i="58"/>
  <c r="L31" i="58"/>
  <c r="K31" i="58"/>
  <c r="J31" i="58"/>
  <c r="I31" i="58"/>
  <c r="G31" i="58"/>
  <c r="F31" i="58"/>
  <c r="E31" i="58"/>
  <c r="P17" i="58"/>
  <c r="O17" i="58"/>
  <c r="N17" i="58"/>
  <c r="M17" i="58"/>
  <c r="L17" i="58"/>
  <c r="K17" i="58"/>
  <c r="J17" i="58"/>
  <c r="I17" i="58"/>
  <c r="G17" i="58"/>
  <c r="F17" i="58"/>
  <c r="E17" i="58"/>
  <c r="P149" i="58"/>
  <c r="O149" i="58"/>
  <c r="N149" i="58"/>
  <c r="M149" i="58"/>
  <c r="L149" i="58"/>
  <c r="K149" i="58"/>
  <c r="J149" i="58"/>
  <c r="I149" i="58"/>
  <c r="G149" i="58"/>
  <c r="F149" i="58"/>
  <c r="E149"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3" i="58"/>
  <c r="O433" i="58"/>
  <c r="N433" i="58"/>
  <c r="M433" i="58"/>
  <c r="L433" i="58"/>
  <c r="K433" i="58"/>
  <c r="J433" i="58"/>
  <c r="I433" i="58"/>
  <c r="G433" i="58"/>
  <c r="F433" i="58"/>
  <c r="E433" i="58"/>
  <c r="P112" i="58"/>
  <c r="O112" i="58"/>
  <c r="N112" i="58"/>
  <c r="M112" i="58"/>
  <c r="L112" i="58"/>
  <c r="K112" i="58"/>
  <c r="J112" i="58"/>
  <c r="I112" i="58"/>
  <c r="G112" i="58"/>
  <c r="F112" i="58"/>
  <c r="E112" i="58"/>
  <c r="P417" i="58"/>
  <c r="O417" i="58"/>
  <c r="N417" i="58"/>
  <c r="M417" i="58"/>
  <c r="L417" i="58"/>
  <c r="K417" i="58"/>
  <c r="J417" i="58"/>
  <c r="I417" i="58"/>
  <c r="G417" i="58"/>
  <c r="F417" i="58"/>
  <c r="E417" i="58"/>
  <c r="P419" i="58"/>
  <c r="O419" i="58"/>
  <c r="N419" i="58"/>
  <c r="M419" i="58"/>
  <c r="L419" i="58"/>
  <c r="K419" i="58"/>
  <c r="J419" i="58"/>
  <c r="I419" i="58"/>
  <c r="G419" i="58"/>
  <c r="F419" i="58"/>
  <c r="E419" i="58"/>
  <c r="P95" i="58"/>
  <c r="O95" i="58"/>
  <c r="N95" i="58"/>
  <c r="M95" i="58"/>
  <c r="L95" i="58"/>
  <c r="K95" i="58"/>
  <c r="J95" i="58"/>
  <c r="I95" i="58"/>
  <c r="G95" i="58"/>
  <c r="F95" i="58"/>
  <c r="E95"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8" i="58"/>
  <c r="O338" i="58"/>
  <c r="N338" i="58"/>
  <c r="M338" i="58"/>
  <c r="L338" i="58"/>
  <c r="K338" i="58"/>
  <c r="J338" i="58"/>
  <c r="I338" i="58"/>
  <c r="G338" i="58"/>
  <c r="F338" i="58"/>
  <c r="E338" i="58"/>
  <c r="P26" i="58"/>
  <c r="O26" i="58"/>
  <c r="N26" i="58"/>
  <c r="M26" i="58"/>
  <c r="L26" i="58"/>
  <c r="K26" i="58"/>
  <c r="J26" i="58"/>
  <c r="I26" i="58"/>
  <c r="G26" i="58"/>
  <c r="F26" i="58"/>
  <c r="E26" i="58"/>
  <c r="P312" i="58"/>
  <c r="O312" i="58"/>
  <c r="N312" i="58"/>
  <c r="M312" i="58"/>
  <c r="L312" i="58"/>
  <c r="K312" i="58"/>
  <c r="J312" i="58"/>
  <c r="I312" i="58"/>
  <c r="G312" i="58"/>
  <c r="F312" i="58"/>
  <c r="E312"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3" i="58"/>
  <c r="O253" i="58"/>
  <c r="N253" i="58"/>
  <c r="M253" i="58"/>
  <c r="L253" i="58"/>
  <c r="K253" i="58"/>
  <c r="J253" i="58"/>
  <c r="I253" i="58"/>
  <c r="G253" i="58"/>
  <c r="F253" i="58"/>
  <c r="E253" i="58"/>
  <c r="P248" i="58"/>
  <c r="O248" i="58"/>
  <c r="N248" i="58"/>
  <c r="M248" i="58"/>
  <c r="L248" i="58"/>
  <c r="K248" i="58"/>
  <c r="J248" i="58"/>
  <c r="I248" i="58"/>
  <c r="G248" i="58"/>
  <c r="F248" i="58"/>
  <c r="E248" i="58"/>
  <c r="P565" i="58"/>
  <c r="O565" i="58"/>
  <c r="N565" i="58"/>
  <c r="M565" i="58"/>
  <c r="L565" i="58"/>
  <c r="K565" i="58"/>
  <c r="J565" i="58"/>
  <c r="I565" i="58"/>
  <c r="G565" i="58"/>
  <c r="F565" i="58"/>
  <c r="E565" i="58"/>
  <c r="P240" i="58"/>
  <c r="O240" i="58"/>
  <c r="N240" i="58"/>
  <c r="M240" i="58"/>
  <c r="L240" i="58"/>
  <c r="K240" i="58"/>
  <c r="J240" i="58"/>
  <c r="I240" i="58"/>
  <c r="G240" i="58"/>
  <c r="F240" i="58"/>
  <c r="E240" i="58"/>
  <c r="P507" i="58"/>
  <c r="O507" i="58"/>
  <c r="N507" i="58"/>
  <c r="M507" i="58"/>
  <c r="L507" i="58"/>
  <c r="K507" i="58"/>
  <c r="J507" i="58"/>
  <c r="I507" i="58"/>
  <c r="G507" i="58"/>
  <c r="F507" i="58"/>
  <c r="E507" i="58"/>
  <c r="P233" i="58"/>
  <c r="O233" i="58"/>
  <c r="N233" i="58"/>
  <c r="M233" i="58"/>
  <c r="L233" i="58"/>
  <c r="K233" i="58"/>
  <c r="J233" i="58"/>
  <c r="I233" i="58"/>
  <c r="G233" i="58"/>
  <c r="F233" i="58"/>
  <c r="E233" i="58"/>
  <c r="P214" i="58"/>
  <c r="O214" i="58"/>
  <c r="N214" i="58"/>
  <c r="M214" i="58"/>
  <c r="L214" i="58"/>
  <c r="K214" i="58"/>
  <c r="J214" i="58"/>
  <c r="I214" i="58"/>
  <c r="G214" i="58"/>
  <c r="F214" i="58"/>
  <c r="E214" i="58"/>
  <c r="P557" i="58"/>
  <c r="O557" i="58"/>
  <c r="N557" i="58"/>
  <c r="M557" i="58"/>
  <c r="L557" i="58"/>
  <c r="K557" i="58"/>
  <c r="J557" i="58"/>
  <c r="I557" i="58"/>
  <c r="G557" i="58"/>
  <c r="F557" i="58"/>
  <c r="E557" i="58"/>
  <c r="P479" i="58"/>
  <c r="O479" i="58"/>
  <c r="N479" i="58"/>
  <c r="M479" i="58"/>
  <c r="L479" i="58"/>
  <c r="K479" i="58"/>
  <c r="J479" i="58"/>
  <c r="I479" i="58"/>
  <c r="G479" i="58"/>
  <c r="F479" i="58"/>
  <c r="E479" i="58"/>
  <c r="P183" i="58"/>
  <c r="O183" i="58"/>
  <c r="N183" i="58"/>
  <c r="M183" i="58"/>
  <c r="L183" i="58"/>
  <c r="K183" i="58"/>
  <c r="J183" i="58"/>
  <c r="I183" i="58"/>
  <c r="G183" i="58"/>
  <c r="F183" i="58"/>
  <c r="E183" i="58"/>
  <c r="P596" i="58"/>
  <c r="O596" i="58"/>
  <c r="N596" i="58"/>
  <c r="M596" i="58"/>
  <c r="L596" i="58"/>
  <c r="K596" i="58"/>
  <c r="J596" i="58"/>
  <c r="I596" i="58"/>
  <c r="G596" i="58"/>
  <c r="F596" i="58"/>
  <c r="E596" i="58"/>
  <c r="P466" i="58"/>
  <c r="O466" i="58"/>
  <c r="N466" i="58"/>
  <c r="M466" i="58"/>
  <c r="L466" i="58"/>
  <c r="K466" i="58"/>
  <c r="J466" i="58"/>
  <c r="I466" i="58"/>
  <c r="G466" i="58"/>
  <c r="F466" i="58"/>
  <c r="E466" i="58"/>
  <c r="P597" i="58"/>
  <c r="O597" i="58"/>
  <c r="N597" i="58"/>
  <c r="M597" i="58"/>
  <c r="L597" i="58"/>
  <c r="K597" i="58"/>
  <c r="J597" i="58"/>
  <c r="I597" i="58"/>
  <c r="G597" i="58"/>
  <c r="F597" i="58"/>
  <c r="E597" i="58"/>
  <c r="P165" i="58"/>
  <c r="O165" i="58"/>
  <c r="N165" i="58"/>
  <c r="M165" i="58"/>
  <c r="L165" i="58"/>
  <c r="K165" i="58"/>
  <c r="J165" i="58"/>
  <c r="I165" i="58"/>
  <c r="G165" i="58"/>
  <c r="F165" i="58"/>
  <c r="E165" i="58"/>
  <c r="P595" i="58"/>
  <c r="O595" i="58"/>
  <c r="N595" i="58"/>
  <c r="M595" i="58"/>
  <c r="L595" i="58"/>
  <c r="K595" i="58"/>
  <c r="J595" i="58"/>
  <c r="I595" i="58"/>
  <c r="G595" i="58"/>
  <c r="F595" i="58"/>
  <c r="E595" i="58"/>
  <c r="P446" i="58"/>
  <c r="O446" i="58"/>
  <c r="N446" i="58"/>
  <c r="M446" i="58"/>
  <c r="L446" i="58"/>
  <c r="K446" i="58"/>
  <c r="J446" i="58"/>
  <c r="I446" i="58"/>
  <c r="G446" i="58"/>
  <c r="F446" i="58"/>
  <c r="E446" i="58"/>
  <c r="P439" i="58"/>
  <c r="O439" i="58"/>
  <c r="N439" i="58"/>
  <c r="M439" i="58"/>
  <c r="L439" i="58"/>
  <c r="K439" i="58"/>
  <c r="J439" i="58"/>
  <c r="I439" i="58"/>
  <c r="G439" i="58"/>
  <c r="F439" i="58"/>
  <c r="E439" i="58"/>
  <c r="P422" i="58"/>
  <c r="O422" i="58"/>
  <c r="N422" i="58"/>
  <c r="M422" i="58"/>
  <c r="L422" i="58"/>
  <c r="K422" i="58"/>
  <c r="J422" i="58"/>
  <c r="I422" i="58"/>
  <c r="G422" i="58"/>
  <c r="F422" i="58"/>
  <c r="E422" i="58"/>
  <c r="P415" i="58"/>
  <c r="O415" i="58"/>
  <c r="N415" i="58"/>
  <c r="M415" i="58"/>
  <c r="L415" i="58"/>
  <c r="K415" i="58"/>
  <c r="J415" i="58"/>
  <c r="I415" i="58"/>
  <c r="G415" i="58"/>
  <c r="F415" i="58"/>
  <c r="E415" i="58"/>
  <c r="P390" i="58"/>
  <c r="O390" i="58"/>
  <c r="N390" i="58"/>
  <c r="M390" i="58"/>
  <c r="L390" i="58"/>
  <c r="K390" i="58"/>
  <c r="J390" i="58"/>
  <c r="I390" i="58"/>
  <c r="G390" i="58"/>
  <c r="F390" i="58"/>
  <c r="E390" i="58"/>
  <c r="P88" i="58"/>
  <c r="O88" i="58"/>
  <c r="N88" i="58"/>
  <c r="M88" i="58"/>
  <c r="L88" i="58"/>
  <c r="K88" i="58"/>
  <c r="J88" i="58"/>
  <c r="I88" i="58"/>
  <c r="G88" i="58"/>
  <c r="F88" i="58"/>
  <c r="E88" i="58"/>
  <c r="P379" i="58"/>
  <c r="O379" i="58"/>
  <c r="N379" i="58"/>
  <c r="M379" i="58"/>
  <c r="L379" i="58"/>
  <c r="K379" i="58"/>
  <c r="J379" i="58"/>
  <c r="I379" i="58"/>
  <c r="G379" i="58"/>
  <c r="F379" i="58"/>
  <c r="E379" i="58"/>
  <c r="P66" i="58"/>
  <c r="O66" i="58"/>
  <c r="N66" i="58"/>
  <c r="M66" i="58"/>
  <c r="L66" i="58"/>
  <c r="K66" i="58"/>
  <c r="J66" i="58"/>
  <c r="I66" i="58"/>
  <c r="G66" i="58"/>
  <c r="F66" i="58"/>
  <c r="E66" i="58"/>
  <c r="P378" i="58"/>
  <c r="O378" i="58"/>
  <c r="N378" i="58"/>
  <c r="M378" i="58"/>
  <c r="L378" i="58"/>
  <c r="K378" i="58"/>
  <c r="J378" i="58"/>
  <c r="I378" i="58"/>
  <c r="G378" i="58"/>
  <c r="F378" i="58"/>
  <c r="E378" i="58"/>
  <c r="P75" i="58"/>
  <c r="O75" i="58"/>
  <c r="N75" i="58"/>
  <c r="M75" i="58"/>
  <c r="L75" i="58"/>
  <c r="K75" i="58"/>
  <c r="J75" i="58"/>
  <c r="I75" i="58"/>
  <c r="G75" i="58"/>
  <c r="F75" i="58"/>
  <c r="E75" i="58"/>
  <c r="P368" i="58"/>
  <c r="O368" i="58"/>
  <c r="N368" i="58"/>
  <c r="M368" i="58"/>
  <c r="L368" i="58"/>
  <c r="K368" i="58"/>
  <c r="J368" i="58"/>
  <c r="I368" i="58"/>
  <c r="G368" i="58"/>
  <c r="F368" i="58"/>
  <c r="E368" i="58"/>
  <c r="P585" i="58"/>
  <c r="O585" i="58"/>
  <c r="N585" i="58"/>
  <c r="M585" i="58"/>
  <c r="L585" i="58"/>
  <c r="K585" i="58"/>
  <c r="J585" i="58"/>
  <c r="I585" i="58"/>
  <c r="G585" i="58"/>
  <c r="F585" i="58"/>
  <c r="E585" i="58"/>
  <c r="P357" i="58"/>
  <c r="O357" i="58"/>
  <c r="N357" i="58"/>
  <c r="M357" i="58"/>
  <c r="L357" i="58"/>
  <c r="K357" i="58"/>
  <c r="J357" i="58"/>
  <c r="I357" i="58"/>
  <c r="G357" i="58"/>
  <c r="F357" i="58"/>
  <c r="E357" i="58"/>
  <c r="P581" i="58"/>
  <c r="O581" i="58"/>
  <c r="N581" i="58"/>
  <c r="M581" i="58"/>
  <c r="L581" i="58"/>
  <c r="K581" i="58"/>
  <c r="J581" i="58"/>
  <c r="I581" i="58"/>
  <c r="G581" i="58"/>
  <c r="F581" i="58"/>
  <c r="E581" i="58"/>
  <c r="P350" i="58"/>
  <c r="O350" i="58"/>
  <c r="N350" i="58"/>
  <c r="M350" i="58"/>
  <c r="L350" i="58"/>
  <c r="K350" i="58"/>
  <c r="J350" i="58"/>
  <c r="I350" i="58"/>
  <c r="G350" i="58"/>
  <c r="F350" i="58"/>
  <c r="E350" i="58"/>
  <c r="P48" i="58"/>
  <c r="O48" i="58"/>
  <c r="N48" i="58"/>
  <c r="M48" i="58"/>
  <c r="L48" i="58"/>
  <c r="K48" i="58"/>
  <c r="J48" i="58"/>
  <c r="I48" i="58"/>
  <c r="G48" i="58"/>
  <c r="F48" i="58"/>
  <c r="E48" i="58"/>
  <c r="P334" i="58"/>
  <c r="O334" i="58"/>
  <c r="N334" i="58"/>
  <c r="M334" i="58"/>
  <c r="L334" i="58"/>
  <c r="K334" i="58"/>
  <c r="J334" i="58"/>
  <c r="I334" i="58"/>
  <c r="G334" i="58"/>
  <c r="F334" i="58"/>
  <c r="E334"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39" i="58"/>
  <c r="O39" i="58"/>
  <c r="N39" i="58"/>
  <c r="M39" i="58"/>
  <c r="L39" i="58"/>
  <c r="K39" i="58"/>
  <c r="J39" i="58"/>
  <c r="I39" i="58"/>
  <c r="G39" i="58"/>
  <c r="F39" i="58"/>
  <c r="E39" i="58"/>
  <c r="P36" i="58"/>
  <c r="O36" i="58"/>
  <c r="N36" i="58"/>
  <c r="M36" i="58"/>
  <c r="L36" i="58"/>
  <c r="K36" i="58"/>
  <c r="J36" i="58"/>
  <c r="I36" i="58"/>
  <c r="G36" i="58"/>
  <c r="F36" i="58"/>
  <c r="E36" i="58"/>
  <c r="P316" i="58"/>
  <c r="O316" i="58"/>
  <c r="N316" i="58"/>
  <c r="M316" i="58"/>
  <c r="L316" i="58"/>
  <c r="K316" i="58"/>
  <c r="J316" i="58"/>
  <c r="I316" i="58"/>
  <c r="G316" i="58"/>
  <c r="F316" i="58"/>
  <c r="E316" i="58"/>
  <c r="P305" i="58"/>
  <c r="O305" i="58"/>
  <c r="N305" i="58"/>
  <c r="M305" i="58"/>
  <c r="L305" i="58"/>
  <c r="K305" i="58"/>
  <c r="J305" i="58"/>
  <c r="I305" i="58"/>
  <c r="G305" i="58"/>
  <c r="F305" i="58"/>
  <c r="E305" i="58"/>
  <c r="P307" i="58"/>
  <c r="O307" i="58"/>
  <c r="N307" i="58"/>
  <c r="M307" i="58"/>
  <c r="L307" i="58"/>
  <c r="K307" i="58"/>
  <c r="J307" i="58"/>
  <c r="I307" i="58"/>
  <c r="G307" i="58"/>
  <c r="F307" i="58"/>
  <c r="E307" i="58"/>
  <c r="P304" i="58"/>
  <c r="O304" i="58"/>
  <c r="N304" i="58"/>
  <c r="M304" i="58"/>
  <c r="L304" i="58"/>
  <c r="K304" i="58"/>
  <c r="J304" i="58"/>
  <c r="I304" i="58"/>
  <c r="G304" i="58"/>
  <c r="F304" i="58"/>
  <c r="E304" i="58"/>
  <c r="P300" i="58"/>
  <c r="O300" i="58"/>
  <c r="N300" i="58"/>
  <c r="M300" i="58"/>
  <c r="L300" i="58"/>
  <c r="K300" i="58"/>
  <c r="J300" i="58"/>
  <c r="I300" i="58"/>
  <c r="G300" i="58"/>
  <c r="F300" i="58"/>
  <c r="E300" i="58"/>
  <c r="P299" i="58"/>
  <c r="O299" i="58"/>
  <c r="N299" i="58"/>
  <c r="M299" i="58"/>
  <c r="L299" i="58"/>
  <c r="K299" i="58"/>
  <c r="J299" i="58"/>
  <c r="I299" i="58"/>
  <c r="G299" i="58"/>
  <c r="F299" i="58"/>
  <c r="E299"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4" i="58"/>
  <c r="O254" i="58"/>
  <c r="N254" i="58"/>
  <c r="M254" i="58"/>
  <c r="L254" i="58"/>
  <c r="K254" i="58"/>
  <c r="J254" i="58"/>
  <c r="I254" i="58"/>
  <c r="G254" i="58"/>
  <c r="F254" i="58"/>
  <c r="E254" i="58"/>
  <c r="P252" i="58"/>
  <c r="O252" i="58"/>
  <c r="N252" i="58"/>
  <c r="M252" i="58"/>
  <c r="L252" i="58"/>
  <c r="K252" i="58"/>
  <c r="J252" i="58"/>
  <c r="I252" i="58"/>
  <c r="G252" i="58"/>
  <c r="F252" i="58"/>
  <c r="E252" i="58"/>
  <c r="P250" i="58"/>
  <c r="O250" i="58"/>
  <c r="N250" i="58"/>
  <c r="M250" i="58"/>
  <c r="L250" i="58"/>
  <c r="K250" i="58"/>
  <c r="J250" i="58"/>
  <c r="I250" i="58"/>
  <c r="G250" i="58"/>
  <c r="F250" i="58"/>
  <c r="E250" i="58"/>
  <c r="P512" i="58"/>
  <c r="O512" i="58"/>
  <c r="N512" i="58"/>
  <c r="M512" i="58"/>
  <c r="L512" i="58"/>
  <c r="K512" i="58"/>
  <c r="J512" i="58"/>
  <c r="I512" i="58"/>
  <c r="G512" i="58"/>
  <c r="F512" i="58"/>
  <c r="E512" i="58"/>
  <c r="P513" i="58"/>
  <c r="O513" i="58"/>
  <c r="N513" i="58"/>
  <c r="M513" i="58"/>
  <c r="L513" i="58"/>
  <c r="K513" i="58"/>
  <c r="J513" i="58"/>
  <c r="I513" i="58"/>
  <c r="G513" i="58"/>
  <c r="F513" i="58"/>
  <c r="E513" i="58"/>
  <c r="P249" i="58"/>
  <c r="O249" i="58"/>
  <c r="N249" i="58"/>
  <c r="M249" i="58"/>
  <c r="L249" i="58"/>
  <c r="K249" i="58"/>
  <c r="J249" i="58"/>
  <c r="I249" i="58"/>
  <c r="G249" i="58"/>
  <c r="F249" i="58"/>
  <c r="E249" i="58"/>
  <c r="P506" i="58"/>
  <c r="O506" i="58"/>
  <c r="N506" i="58"/>
  <c r="M506" i="58"/>
  <c r="L506" i="58"/>
  <c r="K506" i="58"/>
  <c r="J506" i="58"/>
  <c r="I506" i="58"/>
  <c r="G506" i="58"/>
  <c r="F506" i="58"/>
  <c r="E506" i="58"/>
  <c r="P505" i="58"/>
  <c r="O505" i="58"/>
  <c r="N505" i="58"/>
  <c r="M505" i="58"/>
  <c r="L505" i="58"/>
  <c r="K505" i="58"/>
  <c r="J505" i="58"/>
  <c r="I505" i="58"/>
  <c r="G505" i="58"/>
  <c r="F505" i="58"/>
  <c r="E505" i="58"/>
  <c r="P238" i="58"/>
  <c r="O238" i="58"/>
  <c r="N238" i="58"/>
  <c r="M238" i="58"/>
  <c r="L238" i="58"/>
  <c r="K238" i="58"/>
  <c r="J238" i="58"/>
  <c r="I238" i="58"/>
  <c r="G238" i="58"/>
  <c r="F238" i="58"/>
  <c r="E238" i="58"/>
  <c r="P232" i="58"/>
  <c r="O232" i="58"/>
  <c r="N232" i="58"/>
  <c r="M232" i="58"/>
  <c r="L232" i="58"/>
  <c r="K232" i="58"/>
  <c r="J232" i="58"/>
  <c r="I232" i="58"/>
  <c r="G232" i="58"/>
  <c r="F232" i="58"/>
  <c r="E232"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1" i="58"/>
  <c r="O501" i="58"/>
  <c r="N501" i="58"/>
  <c r="M501" i="58"/>
  <c r="L501" i="58"/>
  <c r="K501" i="58"/>
  <c r="J501" i="58"/>
  <c r="I501" i="58"/>
  <c r="G501" i="58"/>
  <c r="F501" i="58"/>
  <c r="E501"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2" i="58"/>
  <c r="O202" i="58"/>
  <c r="N202" i="58"/>
  <c r="M202" i="58"/>
  <c r="L202" i="58"/>
  <c r="K202" i="58"/>
  <c r="J202" i="58"/>
  <c r="I202" i="58"/>
  <c r="G202" i="58"/>
  <c r="F202" i="58"/>
  <c r="E202" i="58"/>
  <c r="P204" i="58"/>
  <c r="O204" i="58"/>
  <c r="N204" i="58"/>
  <c r="M204" i="58"/>
  <c r="L204" i="58"/>
  <c r="K204" i="58"/>
  <c r="J204" i="58"/>
  <c r="I204" i="58"/>
  <c r="G204" i="58"/>
  <c r="F204" i="58"/>
  <c r="E204" i="58"/>
  <c r="P192" i="58"/>
  <c r="O192" i="58"/>
  <c r="N192" i="58"/>
  <c r="M192" i="58"/>
  <c r="L192" i="58"/>
  <c r="K192" i="58"/>
  <c r="J192" i="58"/>
  <c r="I192" i="58"/>
  <c r="G192" i="58"/>
  <c r="F192" i="58"/>
  <c r="E192" i="58"/>
  <c r="P552" i="58"/>
  <c r="O552" i="58"/>
  <c r="N552" i="58"/>
  <c r="M552" i="58"/>
  <c r="L552" i="58"/>
  <c r="K552" i="58"/>
  <c r="J552" i="58"/>
  <c r="I552" i="58"/>
  <c r="G552" i="58"/>
  <c r="F552" i="58"/>
  <c r="E552" i="58"/>
  <c r="P465" i="58"/>
  <c r="O465" i="58"/>
  <c r="N465" i="58"/>
  <c r="M465" i="58"/>
  <c r="L465" i="58"/>
  <c r="K465" i="58"/>
  <c r="J465" i="58"/>
  <c r="I465" i="58"/>
  <c r="G465" i="58"/>
  <c r="F465" i="58"/>
  <c r="E465" i="58"/>
  <c r="P178" i="58"/>
  <c r="O178" i="58"/>
  <c r="N178" i="58"/>
  <c r="M178" i="58"/>
  <c r="L178" i="58"/>
  <c r="K178" i="58"/>
  <c r="J178" i="58"/>
  <c r="I178" i="58"/>
  <c r="G178" i="58"/>
  <c r="F178" i="58"/>
  <c r="E178" i="58"/>
  <c r="P470" i="58"/>
  <c r="O470" i="58"/>
  <c r="N470" i="58"/>
  <c r="M470" i="58"/>
  <c r="L470" i="58"/>
  <c r="K470" i="58"/>
  <c r="J470" i="58"/>
  <c r="I470" i="58"/>
  <c r="G470" i="58"/>
  <c r="F470" i="58"/>
  <c r="E470" i="58"/>
  <c r="P463" i="58"/>
  <c r="O463" i="58"/>
  <c r="N463" i="58"/>
  <c r="M463" i="58"/>
  <c r="L463" i="58"/>
  <c r="K463" i="58"/>
  <c r="J463" i="58"/>
  <c r="I463" i="58"/>
  <c r="G463" i="58"/>
  <c r="F463" i="58"/>
  <c r="E463" i="58"/>
  <c r="P548" i="58"/>
  <c r="O548" i="58"/>
  <c r="N548" i="58"/>
  <c r="M548" i="58"/>
  <c r="L548" i="58"/>
  <c r="K548" i="58"/>
  <c r="J548" i="58"/>
  <c r="I548" i="58"/>
  <c r="G548" i="58"/>
  <c r="F548" i="58"/>
  <c r="E548" i="58"/>
  <c r="P177" i="58"/>
  <c r="O177" i="58"/>
  <c r="N177" i="58"/>
  <c r="M177" i="58"/>
  <c r="L177" i="58"/>
  <c r="K177" i="58"/>
  <c r="J177" i="58"/>
  <c r="I177" i="58"/>
  <c r="G177" i="58"/>
  <c r="F177" i="58"/>
  <c r="E177" i="58"/>
  <c r="P456" i="58"/>
  <c r="O456" i="58"/>
  <c r="N456" i="58"/>
  <c r="M456" i="58"/>
  <c r="L456" i="58"/>
  <c r="K456" i="58"/>
  <c r="J456" i="58"/>
  <c r="I456" i="58"/>
  <c r="G456" i="58"/>
  <c r="F456" i="58"/>
  <c r="E456" i="58"/>
  <c r="P157" i="58"/>
  <c r="O157" i="58"/>
  <c r="N157" i="58"/>
  <c r="M157" i="58"/>
  <c r="L157" i="58"/>
  <c r="K157" i="58"/>
  <c r="J157" i="58"/>
  <c r="I157" i="58"/>
  <c r="G157" i="58"/>
  <c r="F157" i="58"/>
  <c r="E157" i="58"/>
  <c r="P447" i="58"/>
  <c r="O447" i="58"/>
  <c r="N447" i="58"/>
  <c r="M447" i="58"/>
  <c r="L447" i="58"/>
  <c r="K447" i="58"/>
  <c r="J447" i="58"/>
  <c r="I447" i="58"/>
  <c r="G447" i="58"/>
  <c r="F447" i="58"/>
  <c r="E447" i="58"/>
  <c r="P166" i="58"/>
  <c r="O166" i="58"/>
  <c r="N166" i="58"/>
  <c r="M166" i="58"/>
  <c r="L166" i="58"/>
  <c r="K166" i="58"/>
  <c r="J166" i="58"/>
  <c r="I166" i="58"/>
  <c r="G166" i="58"/>
  <c r="F166" i="58"/>
  <c r="E166" i="58"/>
  <c r="P543" i="58"/>
  <c r="O543" i="58"/>
  <c r="N543" i="58"/>
  <c r="M543" i="58"/>
  <c r="L543" i="58"/>
  <c r="K543" i="58"/>
  <c r="J543" i="58"/>
  <c r="I543" i="58"/>
  <c r="G543" i="58"/>
  <c r="F543" i="58"/>
  <c r="E543" i="58"/>
  <c r="P129" i="58"/>
  <c r="O129" i="58"/>
  <c r="N129" i="58"/>
  <c r="M129" i="58"/>
  <c r="L129" i="58"/>
  <c r="K129" i="58"/>
  <c r="J129" i="58"/>
  <c r="I129" i="58"/>
  <c r="G129" i="58"/>
  <c r="F129" i="58"/>
  <c r="E129" i="58"/>
  <c r="P139" i="58"/>
  <c r="O139" i="58"/>
  <c r="N139" i="58"/>
  <c r="M139" i="58"/>
  <c r="L139" i="58"/>
  <c r="K139" i="58"/>
  <c r="J139" i="58"/>
  <c r="I139" i="58"/>
  <c r="G139" i="58"/>
  <c r="F139" i="58"/>
  <c r="E139" i="58"/>
  <c r="P141" i="58"/>
  <c r="O141" i="58"/>
  <c r="N141" i="58"/>
  <c r="M141" i="58"/>
  <c r="L141" i="58"/>
  <c r="K141" i="58"/>
  <c r="J141" i="58"/>
  <c r="I141" i="58"/>
  <c r="G141" i="58"/>
  <c r="F141" i="58"/>
  <c r="E141" i="58"/>
  <c r="P111" i="58"/>
  <c r="O111" i="58"/>
  <c r="N111" i="58"/>
  <c r="M111" i="58"/>
  <c r="L111" i="58"/>
  <c r="K111" i="58"/>
  <c r="J111" i="58"/>
  <c r="I111" i="58"/>
  <c r="G111" i="58"/>
  <c r="F111" i="58"/>
  <c r="E111" i="58"/>
  <c r="P427" i="58"/>
  <c r="O427" i="58"/>
  <c r="N427" i="58"/>
  <c r="M427" i="58"/>
  <c r="L427" i="58"/>
  <c r="K427" i="58"/>
  <c r="J427" i="58"/>
  <c r="I427" i="58"/>
  <c r="G427" i="58"/>
  <c r="F427" i="58"/>
  <c r="E427" i="58"/>
  <c r="P428" i="58"/>
  <c r="O428" i="58"/>
  <c r="N428" i="58"/>
  <c r="M428" i="58"/>
  <c r="L428" i="58"/>
  <c r="K428" i="58"/>
  <c r="J428" i="58"/>
  <c r="I428" i="58"/>
  <c r="G428" i="58"/>
  <c r="F428" i="58"/>
  <c r="E428" i="58"/>
  <c r="P410" i="58"/>
  <c r="O410" i="58"/>
  <c r="N410" i="58"/>
  <c r="M410" i="58"/>
  <c r="L410" i="58"/>
  <c r="K410" i="58"/>
  <c r="J410" i="58"/>
  <c r="I410" i="58"/>
  <c r="G410" i="58"/>
  <c r="F410" i="58"/>
  <c r="E410" i="58"/>
  <c r="P117" i="58"/>
  <c r="O117" i="58"/>
  <c r="N117" i="58"/>
  <c r="M117" i="58"/>
  <c r="L117" i="58"/>
  <c r="K117" i="58"/>
  <c r="J117" i="58"/>
  <c r="I117" i="58"/>
  <c r="G117" i="58"/>
  <c r="F117" i="58"/>
  <c r="E117"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73" i="58"/>
  <c r="O373" i="58"/>
  <c r="N373" i="58"/>
  <c r="M373" i="58"/>
  <c r="L373" i="58"/>
  <c r="K373" i="58"/>
  <c r="J373" i="58"/>
  <c r="I373" i="58"/>
  <c r="G373" i="58"/>
  <c r="F373" i="58"/>
  <c r="E373" i="58"/>
  <c r="P376" i="58"/>
  <c r="O376" i="58"/>
  <c r="N376" i="58"/>
  <c r="M376" i="58"/>
  <c r="L376" i="58"/>
  <c r="K376" i="58"/>
  <c r="J376" i="58"/>
  <c r="I376" i="58"/>
  <c r="G376" i="58"/>
  <c r="F376" i="58"/>
  <c r="E376" i="58"/>
  <c r="P363" i="58"/>
  <c r="O363" i="58"/>
  <c r="N363" i="58"/>
  <c r="M363" i="58"/>
  <c r="L363" i="58"/>
  <c r="K363" i="58"/>
  <c r="J363" i="58"/>
  <c r="I363" i="58"/>
  <c r="G363" i="58"/>
  <c r="F363" i="58"/>
  <c r="E363" i="58"/>
  <c r="P359" i="58"/>
  <c r="O359" i="58"/>
  <c r="N359" i="58"/>
  <c r="M359" i="58"/>
  <c r="L359" i="58"/>
  <c r="K359" i="58"/>
  <c r="J359" i="58"/>
  <c r="I359" i="58"/>
  <c r="G359" i="58"/>
  <c r="F359" i="58"/>
  <c r="E359" i="58"/>
  <c r="P336" i="58"/>
  <c r="O336" i="58"/>
  <c r="N336" i="58"/>
  <c r="M336" i="58"/>
  <c r="L336" i="58"/>
  <c r="K336" i="58"/>
  <c r="J336" i="58"/>
  <c r="I336" i="58"/>
  <c r="G336" i="58"/>
  <c r="F336" i="58"/>
  <c r="E336" i="58"/>
  <c r="P529" i="58"/>
  <c r="O529" i="58"/>
  <c r="N529" i="58"/>
  <c r="M529" i="58"/>
  <c r="L529" i="58"/>
  <c r="K529" i="58"/>
  <c r="J529" i="58"/>
  <c r="I529" i="58"/>
  <c r="G529" i="58"/>
  <c r="F529" i="58"/>
  <c r="E529" i="58"/>
  <c r="P317" i="58"/>
  <c r="O317" i="58"/>
  <c r="N317" i="58"/>
  <c r="M317" i="58"/>
  <c r="L317" i="58"/>
  <c r="K317" i="58"/>
  <c r="J317" i="58"/>
  <c r="I317" i="58"/>
  <c r="G317" i="58"/>
  <c r="F317" i="58"/>
  <c r="E317" i="58"/>
  <c r="P309" i="58"/>
  <c r="O309" i="58"/>
  <c r="N309" i="58"/>
  <c r="M309" i="58"/>
  <c r="L309" i="58"/>
  <c r="K309" i="58"/>
  <c r="J309" i="58"/>
  <c r="I309" i="58"/>
  <c r="G309" i="58"/>
  <c r="F309" i="58"/>
  <c r="E309" i="58"/>
  <c r="P303" i="58"/>
  <c r="O303" i="58"/>
  <c r="N303" i="58"/>
  <c r="M303" i="58"/>
  <c r="L303" i="58"/>
  <c r="K303" i="58"/>
  <c r="J303" i="58"/>
  <c r="I303" i="58"/>
  <c r="G303" i="58"/>
  <c r="F303" i="58"/>
  <c r="E303" i="58"/>
  <c r="P23" i="58"/>
  <c r="O23" i="58"/>
  <c r="N23" i="58"/>
  <c r="M23" i="58"/>
  <c r="L23" i="58"/>
  <c r="K23" i="58"/>
  <c r="J23" i="58"/>
  <c r="I23" i="58"/>
  <c r="G23" i="58"/>
  <c r="F23" i="58"/>
  <c r="E23" i="58"/>
  <c r="P377" i="58"/>
  <c r="O377" i="58"/>
  <c r="N377" i="58"/>
  <c r="M377" i="58"/>
  <c r="L377" i="58"/>
  <c r="K377" i="58"/>
  <c r="J377" i="58"/>
  <c r="I377" i="58"/>
  <c r="G377" i="58"/>
  <c r="F377" i="58"/>
  <c r="E377"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30" i="58"/>
  <c r="O430" i="58"/>
  <c r="N430" i="58"/>
  <c r="M430" i="58"/>
  <c r="L430" i="58"/>
  <c r="K430" i="58"/>
  <c r="J430" i="58"/>
  <c r="I430" i="58"/>
  <c r="G430" i="58"/>
  <c r="F430" i="58"/>
  <c r="E430" i="58"/>
  <c r="P538" i="58"/>
  <c r="O538" i="58"/>
  <c r="N538" i="58"/>
  <c r="M538" i="58"/>
  <c r="L538" i="58"/>
  <c r="K538" i="58"/>
  <c r="J538" i="58"/>
  <c r="I538" i="58"/>
  <c r="G538" i="58"/>
  <c r="F538" i="58"/>
  <c r="E538" i="58"/>
  <c r="P103" i="58"/>
  <c r="O103" i="58"/>
  <c r="N103" i="58"/>
  <c r="M103" i="58"/>
  <c r="L103" i="58"/>
  <c r="K103" i="58"/>
  <c r="J103" i="58"/>
  <c r="I103" i="58"/>
  <c r="G103" i="58"/>
  <c r="F103" i="58"/>
  <c r="E103"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12" i="58"/>
  <c r="O212" i="58"/>
  <c r="N212" i="58"/>
  <c r="M212" i="58"/>
  <c r="L212" i="58"/>
  <c r="K212" i="58"/>
  <c r="J212" i="58"/>
  <c r="I212" i="58"/>
  <c r="G212" i="58"/>
  <c r="F212" i="58"/>
  <c r="E212" i="58"/>
  <c r="P197" i="58"/>
  <c r="O197" i="58"/>
  <c r="N197" i="58"/>
  <c r="M197" i="58"/>
  <c r="L197" i="58"/>
  <c r="K197" i="58"/>
  <c r="J197" i="58"/>
  <c r="I197" i="58"/>
  <c r="G197" i="58"/>
  <c r="F197" i="58"/>
  <c r="E197" i="58"/>
  <c r="P475" i="58"/>
  <c r="O475" i="58"/>
  <c r="N475" i="58"/>
  <c r="M475" i="58"/>
  <c r="L475" i="58"/>
  <c r="K475" i="58"/>
  <c r="J475" i="58"/>
  <c r="I475" i="58"/>
  <c r="G475" i="58"/>
  <c r="F475" i="58"/>
  <c r="E475" i="58"/>
  <c r="P545" i="58"/>
  <c r="O545" i="58"/>
  <c r="N545" i="58"/>
  <c r="M545" i="58"/>
  <c r="L545" i="58"/>
  <c r="K545" i="58"/>
  <c r="J545" i="58"/>
  <c r="I545" i="58"/>
  <c r="G545" i="58"/>
  <c r="F545" i="58"/>
  <c r="E545" i="58"/>
  <c r="P132" i="58"/>
  <c r="O132" i="58"/>
  <c r="N132" i="58"/>
  <c r="M132" i="58"/>
  <c r="L132" i="58"/>
  <c r="K132" i="58"/>
  <c r="J132" i="58"/>
  <c r="I132" i="58"/>
  <c r="G132" i="58"/>
  <c r="F132" i="58"/>
  <c r="E132" i="58"/>
  <c r="P389" i="58"/>
  <c r="O389" i="58"/>
  <c r="N389" i="58"/>
  <c r="M389" i="58"/>
  <c r="L389" i="58"/>
  <c r="K389" i="58"/>
  <c r="J389" i="58"/>
  <c r="I389" i="58"/>
  <c r="G389" i="58"/>
  <c r="F389" i="58"/>
  <c r="E389" i="58"/>
  <c r="P388" i="58"/>
  <c r="O388" i="58"/>
  <c r="N388" i="58"/>
  <c r="M388" i="58"/>
  <c r="L388" i="58"/>
  <c r="K388" i="58"/>
  <c r="J388" i="58"/>
  <c r="I388" i="58"/>
  <c r="G388" i="58"/>
  <c r="F388" i="58"/>
  <c r="E388" i="58"/>
  <c r="P27" i="58"/>
  <c r="O27" i="58"/>
  <c r="N27" i="58"/>
  <c r="M27" i="58"/>
  <c r="L27" i="58"/>
  <c r="K27" i="58"/>
  <c r="J27" i="58"/>
  <c r="I27" i="58"/>
  <c r="G27" i="58"/>
  <c r="F27" i="58"/>
  <c r="E27" i="58"/>
  <c r="P225" i="58"/>
  <c r="O225" i="58"/>
  <c r="N225" i="58"/>
  <c r="M225" i="58"/>
  <c r="L225" i="58"/>
  <c r="K225" i="58"/>
  <c r="J225" i="58"/>
  <c r="I225" i="58"/>
  <c r="G225" i="58"/>
  <c r="F225" i="58"/>
  <c r="E225" i="58"/>
  <c r="P213" i="58"/>
  <c r="O213" i="58"/>
  <c r="N213" i="58"/>
  <c r="M213" i="58"/>
  <c r="L213" i="58"/>
  <c r="K213" i="58"/>
  <c r="J213" i="58"/>
  <c r="I213" i="58"/>
  <c r="G213" i="58"/>
  <c r="F213" i="58"/>
  <c r="E213" i="58"/>
  <c r="P487" i="58"/>
  <c r="O487" i="58"/>
  <c r="N487" i="58"/>
  <c r="M487" i="58"/>
  <c r="L487" i="58"/>
  <c r="K487" i="58"/>
  <c r="J487" i="58"/>
  <c r="I487" i="58"/>
  <c r="G487" i="58"/>
  <c r="F487" i="58"/>
  <c r="E487" i="58"/>
  <c r="P208" i="58"/>
  <c r="O208" i="58"/>
  <c r="N208" i="58"/>
  <c r="M208" i="58"/>
  <c r="L208" i="58"/>
  <c r="K208" i="58"/>
  <c r="J208" i="58"/>
  <c r="I208" i="58"/>
  <c r="G208" i="58"/>
  <c r="F208" i="58"/>
  <c r="E208" i="58"/>
  <c r="P485" i="58"/>
  <c r="O485" i="58"/>
  <c r="N485" i="58"/>
  <c r="M485" i="58"/>
  <c r="L485" i="58"/>
  <c r="K485" i="58"/>
  <c r="J485" i="58"/>
  <c r="I485" i="58"/>
  <c r="G485" i="58"/>
  <c r="F485" i="58"/>
  <c r="E485" i="58"/>
  <c r="P188" i="58"/>
  <c r="O188" i="58"/>
  <c r="N188" i="58"/>
  <c r="M188" i="58"/>
  <c r="L188" i="58"/>
  <c r="K188" i="58"/>
  <c r="J188" i="58"/>
  <c r="I188" i="58"/>
  <c r="G188" i="58"/>
  <c r="F188" i="58"/>
  <c r="E188" i="58"/>
  <c r="P471" i="58"/>
  <c r="O471" i="58"/>
  <c r="N471" i="58"/>
  <c r="M471" i="58"/>
  <c r="L471" i="58"/>
  <c r="K471" i="58"/>
  <c r="J471" i="58"/>
  <c r="I471" i="58"/>
  <c r="G471" i="58"/>
  <c r="F471" i="58"/>
  <c r="E471" i="58"/>
  <c r="P454" i="58"/>
  <c r="O454" i="58"/>
  <c r="N454" i="58"/>
  <c r="M454" i="58"/>
  <c r="L454" i="58"/>
  <c r="K454" i="58"/>
  <c r="J454" i="58"/>
  <c r="I454" i="58"/>
  <c r="G454" i="58"/>
  <c r="F454" i="58"/>
  <c r="E454" i="58"/>
  <c r="P449" i="58"/>
  <c r="O449" i="58"/>
  <c r="N449" i="58"/>
  <c r="M449" i="58"/>
  <c r="L449" i="58"/>
  <c r="K449" i="58"/>
  <c r="J449" i="58"/>
  <c r="I449" i="58"/>
  <c r="G449" i="58"/>
  <c r="F449" i="58"/>
  <c r="E449" i="58"/>
  <c r="P452" i="58"/>
  <c r="O452" i="58"/>
  <c r="N452" i="58"/>
  <c r="M452" i="58"/>
  <c r="L452" i="58"/>
  <c r="K452" i="58"/>
  <c r="J452" i="58"/>
  <c r="I452" i="58"/>
  <c r="G452" i="58"/>
  <c r="F452" i="58"/>
  <c r="E452" i="58"/>
  <c r="P145" i="58"/>
  <c r="O145" i="58"/>
  <c r="N145" i="58"/>
  <c r="M145" i="58"/>
  <c r="L145" i="58"/>
  <c r="K145" i="58"/>
  <c r="J145" i="58"/>
  <c r="I145" i="58"/>
  <c r="G145" i="58"/>
  <c r="F145" i="58"/>
  <c r="E145" i="58"/>
  <c r="P130" i="58"/>
  <c r="O130" i="58"/>
  <c r="N130" i="58"/>
  <c r="M130" i="58"/>
  <c r="L130" i="58"/>
  <c r="K130" i="58"/>
  <c r="J130" i="58"/>
  <c r="I130" i="58"/>
  <c r="G130" i="58"/>
  <c r="F130" i="58"/>
  <c r="E130" i="58"/>
  <c r="P123" i="58"/>
  <c r="O123" i="58"/>
  <c r="N123" i="58"/>
  <c r="M123" i="58"/>
  <c r="L123" i="58"/>
  <c r="K123" i="58"/>
  <c r="J123" i="58"/>
  <c r="I123" i="58"/>
  <c r="G123" i="58"/>
  <c r="F123" i="58"/>
  <c r="E123" i="58"/>
  <c r="P426" i="58"/>
  <c r="O426" i="58"/>
  <c r="N426" i="58"/>
  <c r="M426" i="58"/>
  <c r="L426" i="58"/>
  <c r="K426" i="58"/>
  <c r="J426" i="58"/>
  <c r="I426" i="58"/>
  <c r="G426" i="58"/>
  <c r="F426" i="58"/>
  <c r="E426" i="58"/>
  <c r="P113" i="58"/>
  <c r="O113" i="58"/>
  <c r="N113" i="58"/>
  <c r="M113" i="58"/>
  <c r="L113" i="58"/>
  <c r="K113" i="58"/>
  <c r="J113" i="58"/>
  <c r="I113" i="58"/>
  <c r="G113" i="58"/>
  <c r="F113" i="58"/>
  <c r="E113" i="58"/>
  <c r="P108" i="58"/>
  <c r="O108" i="58"/>
  <c r="N108" i="58"/>
  <c r="M108" i="58"/>
  <c r="L108" i="58"/>
  <c r="K108" i="58"/>
  <c r="J108" i="58"/>
  <c r="I108" i="58"/>
  <c r="G108" i="58"/>
  <c r="F108" i="58"/>
  <c r="E108" i="58"/>
  <c r="P391" i="58"/>
  <c r="O391" i="58"/>
  <c r="N391" i="58"/>
  <c r="M391" i="58"/>
  <c r="L391" i="58"/>
  <c r="K391" i="58"/>
  <c r="J391" i="58"/>
  <c r="I391" i="58"/>
  <c r="G391" i="58"/>
  <c r="F391" i="58"/>
  <c r="E391" i="58"/>
  <c r="P87" i="58"/>
  <c r="O87" i="58"/>
  <c r="N87" i="58"/>
  <c r="M87" i="58"/>
  <c r="L87" i="58"/>
  <c r="K87" i="58"/>
  <c r="J87" i="58"/>
  <c r="I87" i="58"/>
  <c r="G87" i="58"/>
  <c r="F87" i="58"/>
  <c r="E87" i="58"/>
  <c r="P387" i="58"/>
  <c r="O387" i="58"/>
  <c r="N387" i="58"/>
  <c r="M387" i="58"/>
  <c r="L387" i="58"/>
  <c r="K387" i="58"/>
  <c r="J387" i="58"/>
  <c r="I387" i="58"/>
  <c r="G387" i="58"/>
  <c r="F387" i="58"/>
  <c r="E387" i="58"/>
  <c r="P78" i="58"/>
  <c r="O78" i="58"/>
  <c r="N78" i="58"/>
  <c r="M78" i="58"/>
  <c r="L78" i="58"/>
  <c r="K78" i="58"/>
  <c r="J78" i="58"/>
  <c r="I78" i="58"/>
  <c r="G78" i="58"/>
  <c r="F78" i="58"/>
  <c r="E78" i="58"/>
  <c r="P77" i="58"/>
  <c r="O77" i="58"/>
  <c r="N77" i="58"/>
  <c r="M77" i="58"/>
  <c r="L77" i="58"/>
  <c r="K77" i="58"/>
  <c r="J77" i="58"/>
  <c r="I77" i="58"/>
  <c r="G77" i="58"/>
  <c r="F77" i="58"/>
  <c r="E77" i="58"/>
  <c r="P70" i="58"/>
  <c r="O70" i="58"/>
  <c r="N70" i="58"/>
  <c r="M70" i="58"/>
  <c r="L70" i="58"/>
  <c r="K70" i="58"/>
  <c r="J70" i="58"/>
  <c r="I70" i="58"/>
  <c r="G70" i="58"/>
  <c r="F70" i="58"/>
  <c r="E70" i="58"/>
  <c r="P55" i="58"/>
  <c r="O55" i="58"/>
  <c r="N55" i="58"/>
  <c r="M55" i="58"/>
  <c r="L55" i="58"/>
  <c r="K55" i="58"/>
  <c r="J55" i="58"/>
  <c r="I55" i="58"/>
  <c r="G55" i="58"/>
  <c r="F55" i="58"/>
  <c r="E55" i="58"/>
  <c r="P340" i="58"/>
  <c r="O340" i="58"/>
  <c r="N340" i="58"/>
  <c r="M340" i="58"/>
  <c r="L340" i="58"/>
  <c r="K340" i="58"/>
  <c r="J340" i="58"/>
  <c r="I340" i="58"/>
  <c r="G340" i="58"/>
  <c r="F340" i="58"/>
  <c r="E340" i="58"/>
  <c r="P45" i="58"/>
  <c r="O45" i="58"/>
  <c r="N45" i="58"/>
  <c r="M45" i="58"/>
  <c r="L45" i="58"/>
  <c r="K45" i="58"/>
  <c r="J45" i="58"/>
  <c r="I45" i="58"/>
  <c r="G45" i="58"/>
  <c r="F45" i="58"/>
  <c r="E45" i="58"/>
  <c r="P44" i="58"/>
  <c r="O44" i="58"/>
  <c r="N44" i="58"/>
  <c r="M44" i="58"/>
  <c r="L44" i="58"/>
  <c r="K44" i="58"/>
  <c r="J44" i="58"/>
  <c r="I44" i="58"/>
  <c r="G44" i="58"/>
  <c r="F44" i="58"/>
  <c r="E44"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7" i="58"/>
  <c r="O37" i="58"/>
  <c r="N37" i="58"/>
  <c r="M37" i="58"/>
  <c r="L37" i="58"/>
  <c r="K37" i="58"/>
  <c r="J37" i="58"/>
  <c r="I37" i="58"/>
  <c r="G37" i="58"/>
  <c r="F37" i="58"/>
  <c r="E37" i="58"/>
  <c r="P327" i="58"/>
  <c r="O327" i="58"/>
  <c r="N327" i="58"/>
  <c r="M327" i="58"/>
  <c r="L327" i="58"/>
  <c r="K327" i="58"/>
  <c r="J327" i="58"/>
  <c r="I327" i="58"/>
  <c r="G327" i="58"/>
  <c r="F327" i="58"/>
  <c r="E327" i="58"/>
  <c r="P318" i="58"/>
  <c r="O318" i="58"/>
  <c r="N318" i="58"/>
  <c r="M318" i="58"/>
  <c r="L318" i="58"/>
  <c r="K318" i="58"/>
  <c r="J318" i="58"/>
  <c r="I318" i="58"/>
  <c r="G318" i="58"/>
  <c r="F318" i="58"/>
  <c r="E318" i="58"/>
  <c r="P30" i="58"/>
  <c r="O30" i="58"/>
  <c r="N30" i="58"/>
  <c r="M30" i="58"/>
  <c r="L30" i="58"/>
  <c r="K30" i="58"/>
  <c r="J30" i="58"/>
  <c r="I30" i="58"/>
  <c r="G30" i="58"/>
  <c r="F30" i="58"/>
  <c r="E30" i="58"/>
  <c r="P311" i="58"/>
  <c r="O311" i="58"/>
  <c r="N311" i="58"/>
  <c r="M311" i="58"/>
  <c r="L311" i="58"/>
  <c r="K311" i="58"/>
  <c r="J311" i="58"/>
  <c r="I311" i="58"/>
  <c r="G311" i="58"/>
  <c r="F311" i="58"/>
  <c r="E311" i="58"/>
  <c r="P293" i="58"/>
  <c r="O293" i="58"/>
  <c r="N293" i="58"/>
  <c r="M293" i="58"/>
  <c r="L293" i="58"/>
  <c r="K293" i="58"/>
  <c r="J293" i="58"/>
  <c r="I293" i="58"/>
  <c r="G293" i="58"/>
  <c r="F293" i="58"/>
  <c r="E293" i="58"/>
  <c r="P16" i="58"/>
  <c r="O16" i="58"/>
  <c r="N16" i="58"/>
  <c r="M16" i="58"/>
  <c r="L16" i="58"/>
  <c r="K16" i="58"/>
  <c r="J16" i="58"/>
  <c r="I16" i="58"/>
  <c r="G16" i="58"/>
  <c r="F16" i="58"/>
  <c r="E16" i="58"/>
  <c r="P279" i="58"/>
  <c r="O279" i="58"/>
  <c r="N279" i="58"/>
  <c r="M279" i="58"/>
  <c r="L279" i="58"/>
  <c r="K279" i="58"/>
  <c r="J279" i="58"/>
  <c r="I279" i="58"/>
  <c r="G279" i="58"/>
  <c r="F279" i="58"/>
  <c r="E279" i="58"/>
  <c r="P235" i="58"/>
  <c r="O235" i="58"/>
  <c r="N235" i="58"/>
  <c r="M235" i="58"/>
  <c r="L235" i="58"/>
  <c r="K235" i="58"/>
  <c r="J235" i="58"/>
  <c r="I235" i="58"/>
  <c r="G235" i="58"/>
  <c r="F235" i="58"/>
  <c r="E235" i="58"/>
  <c r="P222" i="58"/>
  <c r="O222" i="58"/>
  <c r="N222" i="58"/>
  <c r="M222" i="58"/>
  <c r="L222" i="58"/>
  <c r="K222" i="58"/>
  <c r="J222" i="58"/>
  <c r="I222" i="58"/>
  <c r="G222" i="58"/>
  <c r="F222" i="58"/>
  <c r="E222" i="58"/>
  <c r="P220" i="58"/>
  <c r="O220" i="58"/>
  <c r="N220" i="58"/>
  <c r="M220" i="58"/>
  <c r="L220" i="58"/>
  <c r="K220" i="58"/>
  <c r="J220" i="58"/>
  <c r="I220" i="58"/>
  <c r="G220" i="58"/>
  <c r="F220" i="58"/>
  <c r="E220" i="58"/>
  <c r="P493" i="58"/>
  <c r="O493" i="58"/>
  <c r="N493" i="58"/>
  <c r="M493" i="58"/>
  <c r="L493" i="58"/>
  <c r="K493" i="58"/>
  <c r="J493" i="58"/>
  <c r="I493" i="58"/>
  <c r="G493" i="58"/>
  <c r="F493" i="58"/>
  <c r="E493" i="58"/>
  <c r="P186" i="58"/>
  <c r="O186" i="58"/>
  <c r="N186" i="58"/>
  <c r="M186" i="58"/>
  <c r="L186" i="58"/>
  <c r="K186" i="58"/>
  <c r="J186" i="58"/>
  <c r="I186" i="58"/>
  <c r="G186" i="58"/>
  <c r="F186" i="58"/>
  <c r="E186" i="58"/>
  <c r="P181" i="58"/>
  <c r="O181" i="58"/>
  <c r="N181" i="58"/>
  <c r="M181" i="58"/>
  <c r="L181" i="58"/>
  <c r="K181" i="58"/>
  <c r="J181" i="58"/>
  <c r="I181" i="58"/>
  <c r="G181" i="58"/>
  <c r="F181" i="58"/>
  <c r="E181" i="58"/>
  <c r="P170" i="58"/>
  <c r="O170" i="58"/>
  <c r="N170" i="58"/>
  <c r="M170" i="58"/>
  <c r="L170" i="58"/>
  <c r="K170" i="58"/>
  <c r="J170" i="58"/>
  <c r="I170" i="58"/>
  <c r="G170" i="58"/>
  <c r="F170" i="58"/>
  <c r="E170" i="58"/>
  <c r="P163" i="58"/>
  <c r="O163" i="58"/>
  <c r="N163" i="58"/>
  <c r="M163" i="58"/>
  <c r="L163" i="58"/>
  <c r="K163" i="58"/>
  <c r="J163" i="58"/>
  <c r="I163" i="58"/>
  <c r="G163" i="58"/>
  <c r="F163" i="58"/>
  <c r="E163" i="58"/>
  <c r="P443" i="58"/>
  <c r="O443" i="58"/>
  <c r="N443" i="58"/>
  <c r="M443" i="58"/>
  <c r="L443" i="58"/>
  <c r="K443" i="58"/>
  <c r="J443" i="58"/>
  <c r="I443" i="58"/>
  <c r="G443" i="58"/>
  <c r="F443" i="58"/>
  <c r="E443" i="58"/>
  <c r="P114" i="58"/>
  <c r="O114" i="58"/>
  <c r="N114" i="58"/>
  <c r="M114" i="58"/>
  <c r="L114" i="58"/>
  <c r="K114" i="58"/>
  <c r="J114" i="58"/>
  <c r="I114" i="58"/>
  <c r="G114" i="58"/>
  <c r="F114" i="58"/>
  <c r="E114" i="58"/>
  <c r="P106" i="58"/>
  <c r="O106" i="58"/>
  <c r="N106" i="58"/>
  <c r="M106" i="58"/>
  <c r="L106" i="58"/>
  <c r="K106" i="58"/>
  <c r="J106" i="58"/>
  <c r="I106" i="58"/>
  <c r="G106" i="58"/>
  <c r="F106" i="58"/>
  <c r="E106" i="58"/>
  <c r="P409" i="58"/>
  <c r="O409" i="58"/>
  <c r="N409" i="58"/>
  <c r="M409" i="58"/>
  <c r="L409" i="58"/>
  <c r="K409" i="58"/>
  <c r="J409" i="58"/>
  <c r="I409" i="58"/>
  <c r="G409" i="58"/>
  <c r="F409" i="58"/>
  <c r="E409" i="58"/>
  <c r="P105" i="58"/>
  <c r="O105" i="58"/>
  <c r="N105" i="58"/>
  <c r="M105" i="58"/>
  <c r="L105" i="58"/>
  <c r="K105" i="58"/>
  <c r="J105" i="58"/>
  <c r="I105" i="58"/>
  <c r="G105" i="58"/>
  <c r="F105" i="58"/>
  <c r="E105" i="58"/>
  <c r="P98" i="58"/>
  <c r="O98" i="58"/>
  <c r="N98" i="58"/>
  <c r="M98" i="58"/>
  <c r="L98" i="58"/>
  <c r="K98" i="58"/>
  <c r="J98" i="58"/>
  <c r="I98" i="58"/>
  <c r="G98" i="58"/>
  <c r="F98" i="58"/>
  <c r="E98" i="58"/>
  <c r="P89" i="58"/>
  <c r="O89" i="58"/>
  <c r="N89" i="58"/>
  <c r="M89" i="58"/>
  <c r="L89" i="58"/>
  <c r="K89" i="58"/>
  <c r="J89" i="58"/>
  <c r="I89" i="58"/>
  <c r="G89" i="58"/>
  <c r="F89" i="58"/>
  <c r="E89" i="58"/>
  <c r="P383" i="58"/>
  <c r="O383" i="58"/>
  <c r="N383" i="58"/>
  <c r="M383" i="58"/>
  <c r="L383" i="58"/>
  <c r="K383" i="58"/>
  <c r="J383" i="58"/>
  <c r="I383" i="58"/>
  <c r="G383" i="58"/>
  <c r="F383" i="58"/>
  <c r="E383" i="58"/>
  <c r="P67" i="58"/>
  <c r="O67" i="58"/>
  <c r="N67" i="58"/>
  <c r="M67" i="58"/>
  <c r="L67" i="58"/>
  <c r="K67" i="58"/>
  <c r="J67" i="58"/>
  <c r="I67" i="58"/>
  <c r="G67" i="58"/>
  <c r="F67" i="58"/>
  <c r="E67" i="58"/>
  <c r="P374" i="58"/>
  <c r="O374" i="58"/>
  <c r="N374" i="58"/>
  <c r="M374" i="58"/>
  <c r="L374" i="58"/>
  <c r="K374" i="58"/>
  <c r="J374" i="58"/>
  <c r="I374" i="58"/>
  <c r="G374" i="58"/>
  <c r="F374" i="58"/>
  <c r="E374" i="58"/>
  <c r="P71" i="58"/>
  <c r="O71" i="58"/>
  <c r="N71" i="58"/>
  <c r="M71" i="58"/>
  <c r="L71" i="58"/>
  <c r="K71" i="58"/>
  <c r="J71" i="58"/>
  <c r="I71" i="58"/>
  <c r="G71" i="58"/>
  <c r="F71" i="58"/>
  <c r="E71" i="58"/>
  <c r="P65" i="58"/>
  <c r="O65" i="58"/>
  <c r="N65" i="58"/>
  <c r="M65" i="58"/>
  <c r="L65" i="58"/>
  <c r="K65" i="58"/>
  <c r="J65" i="58"/>
  <c r="I65" i="58"/>
  <c r="G65" i="58"/>
  <c r="F65" i="58"/>
  <c r="E65" i="58"/>
  <c r="P371" i="58"/>
  <c r="O371" i="58"/>
  <c r="N371" i="58"/>
  <c r="M371" i="58"/>
  <c r="L371" i="58"/>
  <c r="K371" i="58"/>
  <c r="J371" i="58"/>
  <c r="I371" i="58"/>
  <c r="G371" i="58"/>
  <c r="F371" i="58"/>
  <c r="E371" i="58"/>
  <c r="P361" i="58"/>
  <c r="O361" i="58"/>
  <c r="N361" i="58"/>
  <c r="M361" i="58"/>
  <c r="L361" i="58"/>
  <c r="K361" i="58"/>
  <c r="J361" i="58"/>
  <c r="I361" i="58"/>
  <c r="G361" i="58"/>
  <c r="F361" i="58"/>
  <c r="E361" i="58"/>
  <c r="P362" i="58"/>
  <c r="O362" i="58"/>
  <c r="N362" i="58"/>
  <c r="M362" i="58"/>
  <c r="L362" i="58"/>
  <c r="K362" i="58"/>
  <c r="J362" i="58"/>
  <c r="I362" i="58"/>
  <c r="G362" i="58"/>
  <c r="F362" i="58"/>
  <c r="E362" i="58"/>
  <c r="P330" i="58"/>
  <c r="O330" i="58"/>
  <c r="N330" i="58"/>
  <c r="M330" i="58"/>
  <c r="L330" i="58"/>
  <c r="K330" i="58"/>
  <c r="J330" i="58"/>
  <c r="I330" i="58"/>
  <c r="G330" i="58"/>
  <c r="F330" i="58"/>
  <c r="E330" i="58"/>
  <c r="P34" i="58"/>
  <c r="O34" i="58"/>
  <c r="N34" i="58"/>
  <c r="M34" i="58"/>
  <c r="L34" i="58"/>
  <c r="K34" i="58"/>
  <c r="J34" i="58"/>
  <c r="I34" i="58"/>
  <c r="G34" i="58"/>
  <c r="F34" i="58"/>
  <c r="E34" i="58"/>
  <c r="P319" i="58"/>
  <c r="O319" i="58"/>
  <c r="N319" i="58"/>
  <c r="M319" i="58"/>
  <c r="L319" i="58"/>
  <c r="K319" i="58"/>
  <c r="J319" i="58"/>
  <c r="I319" i="58"/>
  <c r="G319" i="58"/>
  <c r="F319" i="58"/>
  <c r="E319"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5" i="58"/>
  <c r="O255" i="58"/>
  <c r="N255" i="58"/>
  <c r="M255" i="58"/>
  <c r="L255" i="58"/>
  <c r="K255" i="58"/>
  <c r="J255" i="58"/>
  <c r="I255" i="58"/>
  <c r="G255" i="58"/>
  <c r="F255" i="58"/>
  <c r="E255" i="58"/>
  <c r="P257" i="58"/>
  <c r="O257" i="58"/>
  <c r="N257" i="58"/>
  <c r="M257" i="58"/>
  <c r="L257" i="58"/>
  <c r="K257" i="58"/>
  <c r="J257" i="58"/>
  <c r="I257" i="58"/>
  <c r="G257" i="58"/>
  <c r="F257" i="58"/>
  <c r="E257"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6" i="58"/>
  <c r="O216" i="58"/>
  <c r="N216" i="58"/>
  <c r="M216" i="58"/>
  <c r="L216" i="58"/>
  <c r="K216" i="58"/>
  <c r="J216" i="58"/>
  <c r="I216" i="58"/>
  <c r="G216" i="58"/>
  <c r="F216" i="58"/>
  <c r="E216" i="58"/>
  <c r="P494" i="58"/>
  <c r="O494" i="58"/>
  <c r="N494" i="58"/>
  <c r="M494" i="58"/>
  <c r="L494" i="58"/>
  <c r="K494" i="58"/>
  <c r="J494" i="58"/>
  <c r="I494" i="58"/>
  <c r="G494" i="58"/>
  <c r="F494" i="58"/>
  <c r="E494" i="58"/>
  <c r="P486" i="58"/>
  <c r="O486" i="58"/>
  <c r="N486" i="58"/>
  <c r="M486" i="58"/>
  <c r="L486" i="58"/>
  <c r="K486" i="58"/>
  <c r="J486" i="58"/>
  <c r="I486" i="58"/>
  <c r="G486" i="58"/>
  <c r="F486" i="58"/>
  <c r="E486" i="58"/>
  <c r="P205" i="58"/>
  <c r="O205" i="58"/>
  <c r="N205" i="58"/>
  <c r="M205" i="58"/>
  <c r="L205" i="58"/>
  <c r="K205" i="58"/>
  <c r="J205" i="58"/>
  <c r="I205" i="58"/>
  <c r="G205" i="58"/>
  <c r="F205" i="58"/>
  <c r="E205" i="58"/>
  <c r="P198" i="58"/>
  <c r="O198" i="58"/>
  <c r="N198" i="58"/>
  <c r="M198" i="58"/>
  <c r="L198" i="58"/>
  <c r="K198" i="58"/>
  <c r="J198" i="58"/>
  <c r="I198" i="58"/>
  <c r="G198" i="58"/>
  <c r="F198" i="58"/>
  <c r="E198" i="58"/>
  <c r="P553" i="58"/>
  <c r="O553" i="58"/>
  <c r="N553" i="58"/>
  <c r="M553" i="58"/>
  <c r="L553" i="58"/>
  <c r="K553" i="58"/>
  <c r="J553" i="58"/>
  <c r="I553" i="58"/>
  <c r="G553" i="58"/>
  <c r="F553" i="58"/>
  <c r="E553" i="58"/>
  <c r="P184" i="58"/>
  <c r="O184" i="58"/>
  <c r="N184" i="58"/>
  <c r="M184" i="58"/>
  <c r="L184" i="58"/>
  <c r="K184" i="58"/>
  <c r="J184" i="58"/>
  <c r="I184" i="58"/>
  <c r="G184" i="58"/>
  <c r="F184" i="58"/>
  <c r="E184" i="58"/>
  <c r="P180" i="58"/>
  <c r="O180" i="58"/>
  <c r="N180" i="58"/>
  <c r="M180" i="58"/>
  <c r="L180" i="58"/>
  <c r="K180" i="58"/>
  <c r="J180" i="58"/>
  <c r="I180" i="58"/>
  <c r="G180" i="58"/>
  <c r="F180" i="58"/>
  <c r="E180" i="58"/>
  <c r="P176" i="58"/>
  <c r="O176" i="58"/>
  <c r="N176" i="58"/>
  <c r="M176" i="58"/>
  <c r="L176" i="58"/>
  <c r="K176" i="58"/>
  <c r="J176" i="58"/>
  <c r="I176" i="58"/>
  <c r="G176" i="58"/>
  <c r="F176" i="58"/>
  <c r="E176" i="58"/>
  <c r="P169" i="58"/>
  <c r="O169" i="58"/>
  <c r="N169" i="58"/>
  <c r="M169" i="58"/>
  <c r="L169" i="58"/>
  <c r="K169" i="58"/>
  <c r="J169" i="58"/>
  <c r="I169" i="58"/>
  <c r="G169" i="58"/>
  <c r="F169" i="58"/>
  <c r="E169" i="58"/>
  <c r="P462" i="58"/>
  <c r="O462" i="58"/>
  <c r="N462" i="58"/>
  <c r="M462" i="58"/>
  <c r="L462" i="58"/>
  <c r="K462" i="58"/>
  <c r="J462" i="58"/>
  <c r="I462" i="58"/>
  <c r="G462" i="58"/>
  <c r="F462" i="58"/>
  <c r="E462" i="58"/>
  <c r="P156" i="58"/>
  <c r="O156" i="58"/>
  <c r="N156" i="58"/>
  <c r="M156" i="58"/>
  <c r="L156" i="58"/>
  <c r="K156" i="58"/>
  <c r="J156" i="58"/>
  <c r="I156" i="58"/>
  <c r="G156" i="58"/>
  <c r="F156" i="58"/>
  <c r="E156" i="58"/>
  <c r="P469" i="58"/>
  <c r="O469" i="58"/>
  <c r="N469" i="58"/>
  <c r="M469" i="58"/>
  <c r="L469" i="58"/>
  <c r="K469" i="58"/>
  <c r="J469" i="58"/>
  <c r="I469" i="58"/>
  <c r="G469" i="58"/>
  <c r="F469" i="58"/>
  <c r="E469" i="58"/>
  <c r="P155" i="58"/>
  <c r="O155" i="58"/>
  <c r="N155" i="58"/>
  <c r="M155" i="58"/>
  <c r="L155" i="58"/>
  <c r="K155" i="58"/>
  <c r="J155" i="58"/>
  <c r="I155" i="58"/>
  <c r="G155" i="58"/>
  <c r="F155" i="58"/>
  <c r="E155" i="58"/>
  <c r="P164" i="58"/>
  <c r="O164" i="58"/>
  <c r="N164" i="58"/>
  <c r="M164" i="58"/>
  <c r="L164" i="58"/>
  <c r="K164" i="58"/>
  <c r="J164" i="58"/>
  <c r="I164" i="58"/>
  <c r="G164" i="58"/>
  <c r="F164" i="58"/>
  <c r="E164" i="58"/>
  <c r="P160" i="58"/>
  <c r="O160" i="58"/>
  <c r="N160" i="58"/>
  <c r="M160" i="58"/>
  <c r="L160" i="58"/>
  <c r="K160" i="58"/>
  <c r="J160" i="58"/>
  <c r="I160" i="58"/>
  <c r="G160" i="58"/>
  <c r="F160" i="58"/>
  <c r="E160" i="58"/>
  <c r="P150" i="58"/>
  <c r="O150" i="58"/>
  <c r="N150" i="58"/>
  <c r="M150" i="58"/>
  <c r="L150" i="58"/>
  <c r="K150" i="58"/>
  <c r="J150" i="58"/>
  <c r="I150" i="58"/>
  <c r="G150" i="58"/>
  <c r="F150" i="58"/>
  <c r="E150" i="58"/>
  <c r="P450" i="58"/>
  <c r="O450" i="58"/>
  <c r="N450" i="58"/>
  <c r="M450" i="58"/>
  <c r="L450" i="58"/>
  <c r="K450" i="58"/>
  <c r="J450" i="58"/>
  <c r="I450" i="58"/>
  <c r="G450" i="58"/>
  <c r="F450" i="58"/>
  <c r="E450" i="58"/>
  <c r="P158" i="58"/>
  <c r="O158" i="58"/>
  <c r="N158" i="58"/>
  <c r="M158" i="58"/>
  <c r="L158" i="58"/>
  <c r="K158" i="58"/>
  <c r="J158" i="58"/>
  <c r="I158" i="58"/>
  <c r="G158" i="58"/>
  <c r="F158" i="58"/>
  <c r="E158" i="58"/>
  <c r="P136" i="58"/>
  <c r="O136" i="58"/>
  <c r="N136" i="58"/>
  <c r="M136" i="58"/>
  <c r="L136" i="58"/>
  <c r="K136" i="58"/>
  <c r="J136" i="58"/>
  <c r="I136" i="58"/>
  <c r="G136" i="58"/>
  <c r="F136" i="58"/>
  <c r="E136" i="58"/>
  <c r="P128" i="58"/>
  <c r="O128" i="58"/>
  <c r="N128" i="58"/>
  <c r="M128" i="58"/>
  <c r="L128" i="58"/>
  <c r="K128" i="58"/>
  <c r="J128" i="58"/>
  <c r="I128" i="58"/>
  <c r="G128" i="58"/>
  <c r="F128" i="58"/>
  <c r="E128" i="58"/>
  <c r="P437" i="58"/>
  <c r="O437" i="58"/>
  <c r="N437" i="58"/>
  <c r="M437" i="58"/>
  <c r="L437" i="58"/>
  <c r="K437" i="58"/>
  <c r="J437" i="58"/>
  <c r="I437" i="58"/>
  <c r="G437" i="58"/>
  <c r="F437" i="58"/>
  <c r="E437" i="58"/>
  <c r="P432" i="58"/>
  <c r="O432" i="58"/>
  <c r="N432" i="58"/>
  <c r="M432" i="58"/>
  <c r="L432" i="58"/>
  <c r="K432" i="58"/>
  <c r="J432" i="58"/>
  <c r="I432" i="58"/>
  <c r="G432" i="58"/>
  <c r="F432" i="58"/>
  <c r="E432" i="58"/>
  <c r="P431" i="58"/>
  <c r="O431" i="58"/>
  <c r="N431" i="58"/>
  <c r="M431" i="58"/>
  <c r="L431" i="58"/>
  <c r="K431" i="58"/>
  <c r="J431" i="58"/>
  <c r="I431" i="58"/>
  <c r="G431" i="58"/>
  <c r="F431" i="58"/>
  <c r="E431" i="58"/>
  <c r="P118" i="58"/>
  <c r="O118" i="58"/>
  <c r="N118" i="58"/>
  <c r="M118" i="58"/>
  <c r="L118" i="58"/>
  <c r="K118" i="58"/>
  <c r="J118" i="58"/>
  <c r="I118" i="58"/>
  <c r="G118" i="58"/>
  <c r="F118" i="58"/>
  <c r="E118" i="58"/>
  <c r="P539" i="58"/>
  <c r="O539" i="58"/>
  <c r="N539" i="58"/>
  <c r="M539" i="58"/>
  <c r="L539" i="58"/>
  <c r="K539" i="58"/>
  <c r="J539" i="58"/>
  <c r="I539" i="58"/>
  <c r="G539" i="58"/>
  <c r="F539" i="58"/>
  <c r="E539" i="58"/>
  <c r="P102" i="58"/>
  <c r="O102" i="58"/>
  <c r="N102" i="58"/>
  <c r="M102" i="58"/>
  <c r="L102" i="58"/>
  <c r="K102" i="58"/>
  <c r="J102" i="58"/>
  <c r="I102" i="58"/>
  <c r="G102" i="58"/>
  <c r="F102" i="58"/>
  <c r="E102" i="58"/>
  <c r="P72" i="58"/>
  <c r="O72" i="58"/>
  <c r="N72" i="58"/>
  <c r="M72" i="58"/>
  <c r="L72" i="58"/>
  <c r="K72" i="58"/>
  <c r="J72" i="58"/>
  <c r="I72" i="58"/>
  <c r="G72" i="58"/>
  <c r="F72" i="58"/>
  <c r="E72" i="58"/>
  <c r="P380" i="58"/>
  <c r="O380" i="58"/>
  <c r="N380" i="58"/>
  <c r="M380" i="58"/>
  <c r="L380" i="58"/>
  <c r="K380" i="58"/>
  <c r="J380" i="58"/>
  <c r="I380" i="58"/>
  <c r="G380" i="58"/>
  <c r="F380" i="58"/>
  <c r="E380" i="58"/>
  <c r="P64" i="58"/>
  <c r="O64" i="58"/>
  <c r="N64" i="58"/>
  <c r="M64" i="58"/>
  <c r="L64" i="58"/>
  <c r="K64" i="58"/>
  <c r="J64" i="58"/>
  <c r="I64" i="58"/>
  <c r="G64" i="58"/>
  <c r="F64" i="58"/>
  <c r="E64" i="58"/>
  <c r="P583" i="58"/>
  <c r="O583" i="58"/>
  <c r="N583" i="58"/>
  <c r="M583" i="58"/>
  <c r="L583" i="58"/>
  <c r="K583" i="58"/>
  <c r="J583" i="58"/>
  <c r="I583" i="58"/>
  <c r="G583" i="58"/>
  <c r="F583" i="58"/>
  <c r="E583" i="58"/>
  <c r="P54" i="58"/>
  <c r="O54" i="58"/>
  <c r="N54" i="58"/>
  <c r="M54" i="58"/>
  <c r="L54" i="58"/>
  <c r="K54" i="58"/>
  <c r="J54" i="58"/>
  <c r="I54" i="58"/>
  <c r="G54" i="58"/>
  <c r="F54" i="58"/>
  <c r="E54" i="58"/>
  <c r="P345" i="58"/>
  <c r="O345" i="58"/>
  <c r="N345" i="58"/>
  <c r="M345" i="58"/>
  <c r="L345" i="58"/>
  <c r="K345" i="58"/>
  <c r="J345" i="58"/>
  <c r="I345" i="58"/>
  <c r="G345" i="58"/>
  <c r="F345" i="58"/>
  <c r="E345" i="58"/>
  <c r="P52" i="58"/>
  <c r="O52" i="58"/>
  <c r="N52" i="58"/>
  <c r="M52" i="58"/>
  <c r="L52" i="58"/>
  <c r="K52" i="58"/>
  <c r="J52" i="58"/>
  <c r="I52" i="58"/>
  <c r="G52" i="58"/>
  <c r="F52" i="58"/>
  <c r="E52"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4" i="58"/>
  <c r="O244" i="58"/>
  <c r="N244" i="58"/>
  <c r="M244" i="58"/>
  <c r="L244" i="58"/>
  <c r="K244" i="58"/>
  <c r="J244" i="58"/>
  <c r="I244" i="58"/>
  <c r="G244" i="58"/>
  <c r="F244" i="58"/>
  <c r="E244" i="58"/>
  <c r="P498" i="58"/>
  <c r="O498" i="58"/>
  <c r="N498" i="58"/>
  <c r="M498" i="58"/>
  <c r="L498" i="58"/>
  <c r="K498" i="58"/>
  <c r="J498" i="58"/>
  <c r="I498" i="58"/>
  <c r="G498" i="58"/>
  <c r="F498" i="58"/>
  <c r="E498" i="58"/>
  <c r="P224" i="58"/>
  <c r="O224" i="58"/>
  <c r="N224" i="58"/>
  <c r="M224" i="58"/>
  <c r="L224" i="58"/>
  <c r="K224" i="58"/>
  <c r="J224" i="58"/>
  <c r="I224" i="58"/>
  <c r="G224" i="58"/>
  <c r="F224" i="58"/>
  <c r="E224" i="58"/>
  <c r="P489" i="58"/>
  <c r="O489" i="58"/>
  <c r="N489" i="58"/>
  <c r="M489" i="58"/>
  <c r="L489" i="58"/>
  <c r="K489" i="58"/>
  <c r="J489" i="58"/>
  <c r="I489" i="58"/>
  <c r="G489" i="58"/>
  <c r="F489" i="58"/>
  <c r="E489" i="58"/>
  <c r="P474" i="58"/>
  <c r="O474" i="58"/>
  <c r="N474" i="58"/>
  <c r="M474" i="58"/>
  <c r="L474" i="58"/>
  <c r="K474" i="58"/>
  <c r="J474" i="58"/>
  <c r="I474" i="58"/>
  <c r="G474" i="58"/>
  <c r="F474" i="58"/>
  <c r="E474" i="58"/>
  <c r="P477" i="58"/>
  <c r="O477" i="58"/>
  <c r="N477" i="58"/>
  <c r="M477" i="58"/>
  <c r="L477" i="58"/>
  <c r="K477" i="58"/>
  <c r="J477" i="58"/>
  <c r="I477" i="58"/>
  <c r="G477" i="58"/>
  <c r="F477" i="58"/>
  <c r="E477" i="58"/>
  <c r="P461" i="58"/>
  <c r="O461" i="58"/>
  <c r="N461" i="58"/>
  <c r="M461" i="58"/>
  <c r="L461" i="58"/>
  <c r="K461" i="58"/>
  <c r="J461" i="58"/>
  <c r="I461" i="58"/>
  <c r="G461" i="58"/>
  <c r="F461" i="58"/>
  <c r="E461" i="58"/>
  <c r="P473" i="58"/>
  <c r="O473" i="58"/>
  <c r="N473" i="58"/>
  <c r="M473" i="58"/>
  <c r="L473" i="58"/>
  <c r="K473" i="58"/>
  <c r="J473" i="58"/>
  <c r="I473" i="58"/>
  <c r="G473" i="58"/>
  <c r="F473" i="58"/>
  <c r="E473" i="58"/>
  <c r="P468" i="58"/>
  <c r="O468" i="58"/>
  <c r="N468" i="58"/>
  <c r="M468" i="58"/>
  <c r="L468" i="58"/>
  <c r="K468" i="58"/>
  <c r="J468" i="58"/>
  <c r="I468" i="58"/>
  <c r="G468" i="58"/>
  <c r="F468" i="58"/>
  <c r="E468" i="58"/>
  <c r="P168" i="58"/>
  <c r="O168" i="58"/>
  <c r="N168" i="58"/>
  <c r="M168" i="58"/>
  <c r="L168" i="58"/>
  <c r="K168" i="58"/>
  <c r="J168" i="58"/>
  <c r="I168" i="58"/>
  <c r="G168" i="58"/>
  <c r="F168" i="58"/>
  <c r="E168" i="58"/>
  <c r="P429" i="58"/>
  <c r="O429" i="58"/>
  <c r="N429" i="58"/>
  <c r="M429" i="58"/>
  <c r="L429" i="58"/>
  <c r="K429" i="58"/>
  <c r="J429" i="58"/>
  <c r="I429" i="58"/>
  <c r="G429" i="58"/>
  <c r="F429" i="58"/>
  <c r="E429" i="58"/>
  <c r="P435" i="58"/>
  <c r="O435" i="58"/>
  <c r="N435" i="58"/>
  <c r="M435" i="58"/>
  <c r="L435" i="58"/>
  <c r="K435" i="58"/>
  <c r="J435" i="58"/>
  <c r="I435" i="58"/>
  <c r="G435" i="58"/>
  <c r="F435" i="58"/>
  <c r="E435" i="58"/>
  <c r="P444" i="58"/>
  <c r="O444" i="58"/>
  <c r="N444" i="58"/>
  <c r="M444" i="58"/>
  <c r="L444" i="58"/>
  <c r="K444" i="58"/>
  <c r="J444" i="58"/>
  <c r="I444" i="58"/>
  <c r="G444" i="58"/>
  <c r="F444" i="58"/>
  <c r="E444" i="58"/>
  <c r="P122" i="58"/>
  <c r="O122" i="58"/>
  <c r="N122" i="58"/>
  <c r="M122" i="58"/>
  <c r="L122" i="58"/>
  <c r="K122" i="58"/>
  <c r="J122" i="58"/>
  <c r="I122" i="58"/>
  <c r="G122" i="58"/>
  <c r="F122" i="58"/>
  <c r="E122" i="58"/>
  <c r="P416" i="58"/>
  <c r="O416" i="58"/>
  <c r="N416" i="58"/>
  <c r="M416" i="58"/>
  <c r="L416" i="58"/>
  <c r="K416" i="58"/>
  <c r="J416" i="58"/>
  <c r="I416" i="58"/>
  <c r="G416" i="58"/>
  <c r="F416" i="58"/>
  <c r="E416" i="58"/>
  <c r="P413" i="58"/>
  <c r="O413" i="58"/>
  <c r="N413" i="58"/>
  <c r="M413" i="58"/>
  <c r="L413" i="58"/>
  <c r="K413" i="58"/>
  <c r="J413" i="58"/>
  <c r="I413" i="58"/>
  <c r="G413" i="58"/>
  <c r="F413" i="58"/>
  <c r="E413" i="58"/>
  <c r="P407" i="58"/>
  <c r="O407" i="58"/>
  <c r="N407" i="58"/>
  <c r="M407" i="58"/>
  <c r="L407" i="58"/>
  <c r="K407" i="58"/>
  <c r="J407" i="58"/>
  <c r="I407" i="58"/>
  <c r="G407" i="58"/>
  <c r="F407" i="58"/>
  <c r="E407" i="58"/>
  <c r="P96" i="58"/>
  <c r="O96" i="58"/>
  <c r="N96" i="58"/>
  <c r="M96" i="58"/>
  <c r="L96" i="58"/>
  <c r="K96" i="58"/>
  <c r="J96" i="58"/>
  <c r="I96" i="58"/>
  <c r="G96" i="58"/>
  <c r="F96" i="58"/>
  <c r="E96" i="58"/>
  <c r="P392" i="58"/>
  <c r="O392" i="58"/>
  <c r="N392" i="58"/>
  <c r="M392" i="58"/>
  <c r="L392" i="58"/>
  <c r="K392" i="58"/>
  <c r="J392" i="58"/>
  <c r="I392" i="58"/>
  <c r="G392" i="58"/>
  <c r="F392" i="58"/>
  <c r="E392" i="58"/>
  <c r="P74" i="58"/>
  <c r="O74" i="58"/>
  <c r="N74" i="58"/>
  <c r="M74" i="58"/>
  <c r="L74" i="58"/>
  <c r="K74" i="58"/>
  <c r="J74" i="58"/>
  <c r="I74" i="58"/>
  <c r="G74" i="58"/>
  <c r="F74" i="58"/>
  <c r="E74" i="58"/>
  <c r="P382" i="58"/>
  <c r="O382" i="58"/>
  <c r="N382" i="58"/>
  <c r="M382" i="58"/>
  <c r="L382" i="58"/>
  <c r="K382" i="58"/>
  <c r="J382" i="58"/>
  <c r="I382" i="58"/>
  <c r="G382" i="58"/>
  <c r="F382" i="58"/>
  <c r="E382" i="58"/>
  <c r="P86" i="58"/>
  <c r="O86" i="58"/>
  <c r="N86" i="58"/>
  <c r="M86" i="58"/>
  <c r="L86" i="58"/>
  <c r="K86" i="58"/>
  <c r="J86" i="58"/>
  <c r="I86" i="58"/>
  <c r="G86" i="58"/>
  <c r="F86" i="58"/>
  <c r="E86" i="58"/>
  <c r="P395" i="58"/>
  <c r="O395" i="58"/>
  <c r="N395" i="58"/>
  <c r="M395" i="58"/>
  <c r="L395" i="58"/>
  <c r="K395" i="58"/>
  <c r="J395" i="58"/>
  <c r="I395" i="58"/>
  <c r="G395" i="58"/>
  <c r="F395" i="58"/>
  <c r="E395" i="58"/>
  <c r="P398" i="58"/>
  <c r="O398" i="58"/>
  <c r="N398" i="58"/>
  <c r="M398" i="58"/>
  <c r="L398" i="58"/>
  <c r="K398" i="58"/>
  <c r="J398" i="58"/>
  <c r="I398" i="58"/>
  <c r="G398" i="58"/>
  <c r="F398" i="58"/>
  <c r="E398" i="58"/>
  <c r="P381" i="58"/>
  <c r="O381" i="58"/>
  <c r="N381" i="58"/>
  <c r="M381" i="58"/>
  <c r="L381" i="58"/>
  <c r="K381" i="58"/>
  <c r="J381" i="58"/>
  <c r="I381" i="58"/>
  <c r="G381" i="58"/>
  <c r="F381" i="58"/>
  <c r="E381" i="58"/>
  <c r="P93" i="58"/>
  <c r="O93" i="58"/>
  <c r="N93" i="58"/>
  <c r="M93" i="58"/>
  <c r="L93" i="58"/>
  <c r="K93" i="58"/>
  <c r="J93" i="58"/>
  <c r="I93" i="58"/>
  <c r="G93" i="58"/>
  <c r="F93" i="58"/>
  <c r="E93" i="58"/>
  <c r="P56" i="58"/>
  <c r="O56" i="58"/>
  <c r="N56" i="58"/>
  <c r="M56" i="58"/>
  <c r="L56" i="58"/>
  <c r="K56" i="58"/>
  <c r="J56" i="58"/>
  <c r="I56" i="58"/>
  <c r="G56" i="58"/>
  <c r="F56" i="58"/>
  <c r="E56" i="58"/>
  <c r="P358" i="58"/>
  <c r="O358" i="58"/>
  <c r="N358" i="58"/>
  <c r="M358" i="58"/>
  <c r="L358" i="58"/>
  <c r="K358" i="58"/>
  <c r="J358" i="58"/>
  <c r="I358" i="58"/>
  <c r="G358" i="58"/>
  <c r="F358" i="58"/>
  <c r="E358" i="58"/>
  <c r="P53" i="58"/>
  <c r="O53" i="58"/>
  <c r="N53" i="58"/>
  <c r="M53" i="58"/>
  <c r="L53" i="58"/>
  <c r="K53" i="58"/>
  <c r="J53" i="58"/>
  <c r="I53" i="58"/>
  <c r="G53" i="58"/>
  <c r="F53" i="58"/>
  <c r="E53" i="58"/>
  <c r="P344" i="58"/>
  <c r="O344" i="58"/>
  <c r="N344" i="58"/>
  <c r="M344" i="58"/>
  <c r="L344" i="58"/>
  <c r="K344" i="58"/>
  <c r="J344" i="58"/>
  <c r="I344" i="58"/>
  <c r="G344" i="58"/>
  <c r="F344" i="58"/>
  <c r="E344" i="58"/>
  <c r="P356" i="58"/>
  <c r="O356" i="58"/>
  <c r="N356" i="58"/>
  <c r="M356" i="58"/>
  <c r="L356" i="58"/>
  <c r="K356" i="58"/>
  <c r="J356" i="58"/>
  <c r="I356" i="58"/>
  <c r="G356" i="58"/>
  <c r="F356" i="58"/>
  <c r="E356" i="58"/>
  <c r="P328" i="58"/>
  <c r="O328" i="58"/>
  <c r="N328" i="58"/>
  <c r="M328" i="58"/>
  <c r="L328" i="58"/>
  <c r="K328" i="58"/>
  <c r="J328" i="58"/>
  <c r="I328" i="58"/>
  <c r="G328" i="58"/>
  <c r="F328" i="58"/>
  <c r="E328" i="58"/>
  <c r="P324" i="58"/>
  <c r="O324" i="58"/>
  <c r="N324" i="58"/>
  <c r="M324" i="58"/>
  <c r="L324" i="58"/>
  <c r="K324" i="58"/>
  <c r="J324" i="58"/>
  <c r="I324" i="58"/>
  <c r="G324" i="58"/>
  <c r="F324" i="58"/>
  <c r="E324" i="58"/>
  <c r="Q10" i="58" l="1"/>
  <c r="Q273" i="58"/>
  <c r="R614" i="58"/>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21" i="58" l="1"/>
  <c r="Q186" i="58" l="1"/>
  <c r="T186" i="58" s="1"/>
  <c r="Q181" i="58"/>
  <c r="T181" i="58" s="1"/>
  <c r="R186" i="58" l="1"/>
  <c r="R181" i="58"/>
  <c r="Q571" i="58"/>
  <c r="T571" i="58" s="1"/>
  <c r="Q176" i="58"/>
  <c r="T176" i="58" s="1"/>
  <c r="R571" i="58" l="1"/>
  <c r="R176" i="58"/>
  <c r="Q308" i="58"/>
  <c r="T308" i="58" s="1"/>
  <c r="Q574" i="58"/>
  <c r="T574" i="58" s="1"/>
  <c r="Q22" i="58"/>
  <c r="T22" i="58" s="1"/>
  <c r="Q364" i="58"/>
  <c r="T364" i="58" s="1"/>
  <c r="Q182" i="58"/>
  <c r="T182" i="58" s="1"/>
  <c r="Q154" i="58"/>
  <c r="T154" i="58" s="1"/>
  <c r="Q153" i="58"/>
  <c r="T153" i="58" s="1"/>
  <c r="Q591" i="58"/>
  <c r="T591" i="58" s="1"/>
  <c r="Q592" i="58"/>
  <c r="T592" i="58" s="1"/>
  <c r="Q412" i="58"/>
  <c r="T412" i="58" s="1"/>
  <c r="Q423" i="58"/>
  <c r="T423" i="58" s="1"/>
  <c r="Q397" i="58"/>
  <c r="T397" i="58" s="1"/>
  <c r="Q375" i="58"/>
  <c r="T375" i="58" s="1"/>
  <c r="Q50" i="58"/>
  <c r="T50" i="58" s="1"/>
  <c r="Q306" i="58"/>
  <c r="T306" i="58" s="1"/>
  <c r="Q301" i="58"/>
  <c r="T301" i="58" s="1"/>
  <c r="Q573" i="58"/>
  <c r="T573" i="58" s="1"/>
  <c r="Q295" i="58"/>
  <c r="T295" i="58" s="1"/>
  <c r="Q8" i="58"/>
  <c r="T8" i="58" s="1"/>
  <c r="T273" i="58"/>
  <c r="Q354" i="58"/>
  <c r="T354" i="58" s="1"/>
  <c r="Q20" i="58"/>
  <c r="T20" i="58" s="1"/>
  <c r="Q15" i="58"/>
  <c r="T15" i="58" s="1"/>
  <c r="Q577" i="58"/>
  <c r="T577" i="58" s="1"/>
  <c r="Q534" i="58"/>
  <c r="T534" i="58" s="1"/>
  <c r="Q284" i="58"/>
  <c r="T284" i="58" s="1"/>
  <c r="Q17" i="58"/>
  <c r="T17" i="58" s="1"/>
  <c r="Q419" i="58"/>
  <c r="T419" i="58" s="1"/>
  <c r="Q95" i="58"/>
  <c r="T95" i="58" s="1"/>
  <c r="Q525" i="58"/>
  <c r="T525" i="58" s="1"/>
  <c r="Q552" i="58"/>
  <c r="T552" i="58" s="1"/>
  <c r="Q470" i="58"/>
  <c r="T470" i="58" s="1"/>
  <c r="Q548" i="58"/>
  <c r="T548" i="58" s="1"/>
  <c r="Q456" i="58"/>
  <c r="T456" i="58" s="1"/>
  <c r="Q447" i="58"/>
  <c r="T447" i="58" s="1"/>
  <c r="Q543" i="58"/>
  <c r="T543" i="58" s="1"/>
  <c r="Q317" i="58"/>
  <c r="T317" i="58" s="1"/>
  <c r="Q106" i="58"/>
  <c r="T106" i="58" s="1"/>
  <c r="Q89" i="58"/>
  <c r="T89" i="58" s="1"/>
  <c r="Q383" i="58"/>
  <c r="T383" i="58" s="1"/>
  <c r="Q374" i="58"/>
  <c r="T374" i="58" s="1"/>
  <c r="Q71" i="58"/>
  <c r="T71" i="58" s="1"/>
  <c r="Q65" i="58"/>
  <c r="T65" i="58" s="1"/>
  <c r="Q371" i="58"/>
  <c r="T371" i="58" s="1"/>
  <c r="Q34" i="58"/>
  <c r="T34" i="58" s="1"/>
  <c r="Q416" i="58"/>
  <c r="T416" i="58" s="1"/>
  <c r="Q74" i="58"/>
  <c r="T74" i="58" s="1"/>
  <c r="Q92" i="58"/>
  <c r="T92" i="58" s="1"/>
  <c r="Q156" i="58"/>
  <c r="T156" i="58" s="1"/>
  <c r="Q539" i="58"/>
  <c r="T539" i="58" s="1"/>
  <c r="Q611" i="58"/>
  <c r="T611" i="58" s="1"/>
  <c r="Q610" i="58"/>
  <c r="T610" i="58" s="1"/>
  <c r="Q609" i="58"/>
  <c r="T609" i="58" s="1"/>
  <c r="Q607" i="58"/>
  <c r="T607" i="58" s="1"/>
  <c r="Q606" i="58"/>
  <c r="T606" i="58" s="1"/>
  <c r="Q4" i="58"/>
  <c r="T4" i="58" s="1"/>
  <c r="Q487" i="58"/>
  <c r="T487" i="58" s="1"/>
  <c r="Q454" i="58"/>
  <c r="T454" i="58" s="1"/>
  <c r="Q340" i="58"/>
  <c r="T340" i="58" s="1"/>
  <c r="Q222" i="58"/>
  <c r="T222" i="58" s="1"/>
  <c r="Q493" i="58"/>
  <c r="T493" i="58" s="1"/>
  <c r="Q220" i="58"/>
  <c r="T220" i="58" s="1"/>
  <c r="Q553" i="58"/>
  <c r="T553" i="58" s="1"/>
  <c r="Q260" i="58"/>
  <c r="T260" i="58" s="1"/>
  <c r="Q216" i="58"/>
  <c r="T216" i="58" s="1"/>
  <c r="Q255" i="58"/>
  <c r="T255" i="58" s="1"/>
  <c r="Q257" i="58"/>
  <c r="T257" i="58" s="1"/>
  <c r="Q243" i="58"/>
  <c r="T243" i="58" s="1"/>
  <c r="Q180" i="58"/>
  <c r="T180" i="58" s="1"/>
  <c r="Q160" i="58"/>
  <c r="T160" i="58" s="1"/>
  <c r="Q510" i="58"/>
  <c r="T510" i="58" s="1"/>
  <c r="P321" i="58"/>
  <c r="O321" i="58"/>
  <c r="N321" i="58"/>
  <c r="M321" i="58"/>
  <c r="L321" i="58"/>
  <c r="K321" i="58"/>
  <c r="J321" i="58"/>
  <c r="I321" i="58"/>
  <c r="F321" i="58"/>
  <c r="E321" i="58"/>
  <c r="Q321" i="58" s="1"/>
  <c r="T321" i="58" s="1"/>
  <c r="Q264" i="58"/>
  <c r="Q205" i="58"/>
  <c r="T205" i="58" s="1"/>
  <c r="Q521" i="58"/>
  <c r="Q170" i="58"/>
  <c r="T170" i="58" s="1"/>
  <c r="Q98" i="58"/>
  <c r="T98" i="58" s="1"/>
  <c r="Q279" i="58"/>
  <c r="T279" i="58" s="1"/>
  <c r="Q426" i="58"/>
  <c r="T426" i="58" s="1"/>
  <c r="Q485" i="58"/>
  <c r="T485" i="58" s="1"/>
  <c r="Q213" i="58"/>
  <c r="T213" i="58" s="1"/>
  <c r="Q130" i="58"/>
  <c r="T130" i="58" s="1"/>
  <c r="Q471" i="58"/>
  <c r="T471" i="58" s="1"/>
  <c r="Q208" i="58"/>
  <c r="T208" i="58" s="1"/>
  <c r="Q452" i="58"/>
  <c r="T452" i="58" s="1"/>
  <c r="Q77" i="58"/>
  <c r="T77" i="58" s="1"/>
  <c r="Q188" i="58"/>
  <c r="T188" i="58" s="1"/>
  <c r="Q123" i="58"/>
  <c r="T123" i="58" s="1"/>
  <c r="Q225" i="58"/>
  <c r="T225" i="58" s="1"/>
  <c r="Q16" i="58"/>
  <c r="T16" i="58" s="1"/>
  <c r="Q113" i="58"/>
  <c r="T113" i="58" s="1"/>
  <c r="Q388" i="58"/>
  <c r="T388" i="58" s="1"/>
  <c r="Q212" i="58"/>
  <c r="T212" i="58" s="1"/>
  <c r="Q475" i="58"/>
  <c r="T475" i="58" s="1"/>
  <c r="Q483" i="58"/>
  <c r="T483" i="58" s="1"/>
  <c r="Q197" i="58"/>
  <c r="T197" i="58" s="1"/>
  <c r="Q132" i="58"/>
  <c r="T132" i="58" s="1"/>
  <c r="Q545" i="58"/>
  <c r="T545" i="58" s="1"/>
  <c r="Q276" i="58"/>
  <c r="T276" i="58" s="1"/>
  <c r="Q430" i="58"/>
  <c r="T430" i="58" s="1"/>
  <c r="Q538" i="58"/>
  <c r="T538" i="58" s="1"/>
  <c r="Q457" i="58"/>
  <c r="T457" i="58" s="1"/>
  <c r="Q518" i="58"/>
  <c r="T518" i="58" s="1"/>
  <c r="Q239" i="58"/>
  <c r="T239" i="58" s="1"/>
  <c r="Q251" i="58"/>
  <c r="T251" i="58" s="1"/>
  <c r="Q103" i="58"/>
  <c r="T103" i="58" s="1"/>
  <c r="Q587" i="58"/>
  <c r="T587" i="58" s="1"/>
  <c r="Q558" i="58"/>
  <c r="T558" i="58" s="1"/>
  <c r="Q377" i="58"/>
  <c r="T377" i="58" s="1"/>
  <c r="Q166" i="58"/>
  <c r="T166" i="58" s="1"/>
  <c r="Q463" i="58"/>
  <c r="T463" i="58" s="1"/>
  <c r="Q501" i="58"/>
  <c r="T501" i="58" s="1"/>
  <c r="Q500" i="58"/>
  <c r="T500" i="58" s="1"/>
  <c r="Q139" i="58"/>
  <c r="T139" i="58" s="1"/>
  <c r="Q505" i="58"/>
  <c r="T505" i="58" s="1"/>
  <c r="Q263" i="58"/>
  <c r="T263" i="58" s="1"/>
  <c r="Q492" i="58"/>
  <c r="T492" i="58" s="1"/>
  <c r="Q497" i="58"/>
  <c r="T497" i="58" s="1"/>
  <c r="Q513" i="58"/>
  <c r="T513" i="58" s="1"/>
  <c r="Q491" i="58"/>
  <c r="T491" i="58" s="1"/>
  <c r="Q254" i="58"/>
  <c r="T254" i="58" s="1"/>
  <c r="Q506" i="58"/>
  <c r="T506" i="58" s="1"/>
  <c r="Q512" i="58"/>
  <c r="T512" i="58" s="1"/>
  <c r="Q178" i="58"/>
  <c r="T178" i="58" s="1"/>
  <c r="Q465" i="58"/>
  <c r="T465" i="58" s="1"/>
  <c r="Q252" i="58"/>
  <c r="T252" i="58" s="1"/>
  <c r="Q250" i="58"/>
  <c r="T250" i="58" s="1"/>
  <c r="Q227" i="58"/>
  <c r="T227" i="58" s="1"/>
  <c r="Q229" i="58"/>
  <c r="T229" i="58" s="1"/>
  <c r="Q202" i="58"/>
  <c r="T202" i="58" s="1"/>
  <c r="Q192" i="58"/>
  <c r="T192" i="58" s="1"/>
  <c r="Q226" i="58"/>
  <c r="T226" i="58" s="1"/>
  <c r="Q232" i="58"/>
  <c r="T232" i="58" s="1"/>
  <c r="Q249" i="58"/>
  <c r="T249" i="58" s="1"/>
  <c r="Q238" i="58"/>
  <c r="T238" i="58" s="1"/>
  <c r="Q204" i="58"/>
  <c r="T204" i="58" s="1"/>
  <c r="Q561" i="58"/>
  <c r="T561" i="58" s="1"/>
  <c r="Q304" i="58"/>
  <c r="T304" i="58" s="1"/>
  <c r="Q334" i="58"/>
  <c r="T334" i="58" s="1"/>
  <c r="Q66" i="58"/>
  <c r="T66" i="58" s="1"/>
  <c r="Q379" i="58"/>
  <c r="T379" i="58" s="1"/>
  <c r="Q299" i="58"/>
  <c r="T299" i="58" s="1"/>
  <c r="Q305" i="58"/>
  <c r="T305" i="58" s="1"/>
  <c r="Q300" i="58"/>
  <c r="T300" i="58" s="1"/>
  <c r="Q280" i="58"/>
  <c r="T280" i="58" s="1"/>
  <c r="Q390" i="58"/>
  <c r="T390" i="58" s="1"/>
  <c r="Q439" i="58"/>
  <c r="T439" i="58" s="1"/>
  <c r="Q422" i="58"/>
  <c r="T422" i="58" s="1"/>
  <c r="Q307" i="58"/>
  <c r="T307" i="58" s="1"/>
  <c r="Q326" i="58"/>
  <c r="T326" i="58" s="1"/>
  <c r="Q350" i="58"/>
  <c r="T350" i="58" s="1"/>
  <c r="Q357" i="58"/>
  <c r="T357" i="58" s="1"/>
  <c r="Q13" i="58"/>
  <c r="T13" i="58" s="1"/>
  <c r="Q316" i="58"/>
  <c r="T316" i="58" s="1"/>
  <c r="Q277" i="58"/>
  <c r="T277" i="58" s="1"/>
  <c r="Q446" i="58"/>
  <c r="T446" i="58" s="1"/>
  <c r="Q292" i="58"/>
  <c r="T292" i="58" s="1"/>
  <c r="Q75" i="58"/>
  <c r="T75" i="58" s="1"/>
  <c r="Q466" i="58"/>
  <c r="T466" i="58" s="1"/>
  <c r="Q516" i="58"/>
  <c r="T516" i="58" s="1"/>
  <c r="Q378" i="58"/>
  <c r="T378" i="58" s="1"/>
  <c r="Q415" i="58"/>
  <c r="T415" i="58" s="1"/>
  <c r="Q39" i="58"/>
  <c r="T39" i="58" s="1"/>
  <c r="Q368" i="58"/>
  <c r="T368" i="58" s="1"/>
  <c r="Q183" i="58"/>
  <c r="T183" i="58" s="1"/>
  <c r="Q214" i="58"/>
  <c r="T214" i="58" s="1"/>
  <c r="Q597" i="58"/>
  <c r="T597" i="58" s="1"/>
  <c r="Q48" i="58"/>
  <c r="T48" i="58" s="1"/>
  <c r="Q507" i="58"/>
  <c r="T507" i="58" s="1"/>
  <c r="Q233" i="58"/>
  <c r="T233" i="58" s="1"/>
  <c r="Q595" i="58"/>
  <c r="T595" i="58" s="1"/>
  <c r="Q479" i="58"/>
  <c r="T479" i="58" s="1"/>
  <c r="Q240" i="58"/>
  <c r="T240" i="58" s="1"/>
  <c r="Q581" i="58"/>
  <c r="T581" i="58" s="1"/>
  <c r="Q36" i="58"/>
  <c r="T36" i="58" s="1"/>
  <c r="Q578" i="58"/>
  <c r="T578" i="58" s="1"/>
  <c r="Q88" i="58"/>
  <c r="T88" i="58" s="1"/>
  <c r="Q253" i="58"/>
  <c r="T253" i="58" s="1"/>
  <c r="Q262" i="58"/>
  <c r="T262" i="58" s="1"/>
  <c r="Q165" i="58"/>
  <c r="T165" i="58" s="1"/>
  <c r="Q585" i="58"/>
  <c r="T585" i="58" s="1"/>
  <c r="Q530" i="58"/>
  <c r="T530" i="58" s="1"/>
  <c r="Q565" i="58"/>
  <c r="T565" i="58" s="1"/>
  <c r="Q567" i="58"/>
  <c r="T567" i="58" s="1"/>
  <c r="Q557" i="58"/>
  <c r="T557" i="58" s="1"/>
  <c r="Q248" i="58"/>
  <c r="T248" i="58" s="1"/>
  <c r="Q596" i="58"/>
  <c r="T596" i="58" s="1"/>
  <c r="Q472" i="58"/>
  <c r="T472" i="58" s="1"/>
  <c r="Q502" i="58"/>
  <c r="T502" i="58" s="1"/>
  <c r="Q603" i="58"/>
  <c r="T603" i="58" s="1"/>
  <c r="Q433" i="58"/>
  <c r="T433" i="58" s="1"/>
  <c r="Q417" i="58"/>
  <c r="T417" i="58" s="1"/>
  <c r="Q51" i="58"/>
  <c r="T51" i="58" s="1"/>
  <c r="Q346" i="58"/>
  <c r="T346" i="58" s="1"/>
  <c r="Q31" i="58"/>
  <c r="T31" i="58" s="1"/>
  <c r="Q402" i="58"/>
  <c r="T402" i="58" s="1"/>
  <c r="Q467" i="58"/>
  <c r="T467" i="58" s="1"/>
  <c r="Q187" i="58"/>
  <c r="T187" i="58" s="1"/>
  <c r="Q175" i="58"/>
  <c r="T175" i="58" s="1"/>
  <c r="Q210" i="58"/>
  <c r="T210" i="58" s="1"/>
  <c r="Q209" i="58"/>
  <c r="T209" i="58" s="1"/>
  <c r="Q464" i="58"/>
  <c r="T464" i="58" s="1"/>
  <c r="Q555" i="58"/>
  <c r="T555" i="58" s="1"/>
  <c r="Q76" i="58"/>
  <c r="T76" i="58" s="1"/>
  <c r="Q120" i="58"/>
  <c r="T120" i="58" s="1"/>
  <c r="Q568" i="58"/>
  <c r="Q504" i="58"/>
  <c r="T504" i="58" s="1"/>
  <c r="Q60" i="58"/>
  <c r="T60" i="58" s="1"/>
  <c r="Q329" i="58"/>
  <c r="T329" i="58" s="1"/>
  <c r="Q496" i="58"/>
  <c r="T496" i="58" s="1"/>
  <c r="Q476" i="58"/>
  <c r="T476" i="58" s="1"/>
  <c r="Q333" i="58"/>
  <c r="T333" i="58" s="1"/>
  <c r="Q436" i="58"/>
  <c r="T436" i="58" s="1"/>
  <c r="Q455" i="58"/>
  <c r="T455" i="58" s="1"/>
  <c r="Q384" i="58"/>
  <c r="T384" i="58" s="1"/>
  <c r="Q28" i="58"/>
  <c r="T28" i="58" s="1"/>
  <c r="Q347" i="58"/>
  <c r="T347" i="58" s="1"/>
  <c r="Q434" i="58"/>
  <c r="T434" i="58" s="1"/>
  <c r="Q246" i="58"/>
  <c r="T246" i="58" s="1"/>
  <c r="Q283" i="58"/>
  <c r="T283" i="58" s="1"/>
  <c r="Q174" i="58"/>
  <c r="T174" i="58" s="1"/>
  <c r="Q137" i="58"/>
  <c r="T137" i="58" s="1"/>
  <c r="Q29" i="58"/>
  <c r="T29" i="58" s="1"/>
  <c r="Q101" i="58"/>
  <c r="T101" i="58" s="1"/>
  <c r="Q490" i="58"/>
  <c r="T490" i="58" s="1"/>
  <c r="Q131" i="58"/>
  <c r="T131" i="58" s="1"/>
  <c r="Q90" i="58"/>
  <c r="T90" i="58" s="1"/>
  <c r="Q549" i="58"/>
  <c r="T549" i="58" s="1"/>
  <c r="Q161" i="58"/>
  <c r="T161" i="58" s="1"/>
  <c r="Q236" i="58"/>
  <c r="T236" i="58" s="1"/>
  <c r="Q536" i="58"/>
  <c r="T536" i="58" s="1"/>
  <c r="Q7" i="58"/>
  <c r="T7" i="58" s="1"/>
  <c r="Q144" i="58"/>
  <c r="T144" i="58" s="1"/>
  <c r="Q602" i="58"/>
  <c r="T602" i="58" s="1"/>
  <c r="Q152" i="58"/>
  <c r="T152" i="58" s="1"/>
  <c r="Q563" i="58"/>
  <c r="T563" i="58" s="1"/>
  <c r="Q219" i="58"/>
  <c r="T219" i="58" s="1"/>
  <c r="Q206" i="58"/>
  <c r="T206" i="58" s="1"/>
  <c r="Q179" i="58"/>
  <c r="T179" i="58" s="1"/>
  <c r="Q100" i="58"/>
  <c r="T100" i="58" s="1"/>
  <c r="Q559" i="58"/>
  <c r="T559" i="58" s="1"/>
  <c r="Q107" i="58"/>
  <c r="T107" i="58" s="1"/>
  <c r="Q41" i="58"/>
  <c r="T41" i="58" s="1"/>
  <c r="Q551" i="58"/>
  <c r="T551" i="58" s="1"/>
  <c r="Q601" i="58"/>
  <c r="T601" i="58" s="1"/>
  <c r="Q599" i="58"/>
  <c r="T599" i="58" s="1"/>
  <c r="Q217" i="58"/>
  <c r="T217" i="58" s="1"/>
  <c r="Q237" i="58"/>
  <c r="T237" i="58" s="1"/>
  <c r="Q414" i="58"/>
  <c r="T414" i="58" s="1"/>
  <c r="Q372" i="58"/>
  <c r="T372" i="58" s="1"/>
  <c r="Q499" i="58"/>
  <c r="T499" i="58" s="1"/>
  <c r="Q119" i="58"/>
  <c r="T119" i="58" s="1"/>
  <c r="Q367" i="58"/>
  <c r="T367" i="58" s="1"/>
  <c r="Q320" i="58"/>
  <c r="T320" i="58" s="1"/>
  <c r="Q331" i="58"/>
  <c r="T331" i="58" s="1"/>
  <c r="Q440" i="58"/>
  <c r="T440" i="58" s="1"/>
  <c r="Q185" i="58"/>
  <c r="T185" i="58" s="1"/>
  <c r="Q69" i="58"/>
  <c r="T69" i="58" s="1"/>
  <c r="Q126" i="58"/>
  <c r="T126" i="58" s="1"/>
  <c r="Q546" i="58"/>
  <c r="T546" i="58" s="1"/>
  <c r="Q554" i="58"/>
  <c r="T554" i="58" s="1"/>
  <c r="Q550" i="58"/>
  <c r="T550" i="58" s="1"/>
  <c r="Q600" i="58"/>
  <c r="T600" i="58" s="1"/>
  <c r="Q343" i="58"/>
  <c r="T343" i="58" s="1"/>
  <c r="Q348" i="58"/>
  <c r="T348" i="58" s="1"/>
  <c r="Q335" i="58"/>
  <c r="T335" i="58" s="1"/>
  <c r="Q79" i="58"/>
  <c r="T79" i="58" s="1"/>
  <c r="Q514" i="58"/>
  <c r="T514" i="58" s="1"/>
  <c r="Q404" i="58"/>
  <c r="T404" i="58" s="1"/>
  <c r="Q445" i="58"/>
  <c r="T445" i="58" s="1"/>
  <c r="Q588" i="58"/>
  <c r="T588" i="58" s="1"/>
  <c r="Q355" i="58"/>
  <c r="T355" i="58" s="1"/>
  <c r="Q442" i="58"/>
  <c r="T442" i="58" s="1"/>
  <c r="Q259" i="58"/>
  <c r="T259" i="58" s="1"/>
  <c r="Q351" i="58"/>
  <c r="T351" i="58" s="1"/>
  <c r="Q59" i="58"/>
  <c r="T59" i="58" s="1"/>
  <c r="Q138" i="58"/>
  <c r="T138" i="58" s="1"/>
  <c r="Q482" i="58"/>
  <c r="T482" i="58" s="1"/>
  <c r="Q115" i="58"/>
  <c r="T115" i="58" s="1"/>
  <c r="Q148" i="58"/>
  <c r="T148" i="58" s="1"/>
  <c r="Q127" i="58"/>
  <c r="T127" i="58" s="1"/>
  <c r="Q352" i="58"/>
  <c r="T352" i="58" s="1"/>
  <c r="Q370" i="58"/>
  <c r="T370" i="58" s="1"/>
  <c r="Q211" i="58"/>
  <c r="T211" i="58" s="1"/>
  <c r="Q258" i="58"/>
  <c r="T258" i="58" s="1"/>
  <c r="Q245" i="58"/>
  <c r="T245" i="58" s="1"/>
  <c r="Q121" i="58"/>
  <c r="T121" i="58" s="1"/>
  <c r="Q97" i="58"/>
  <c r="T97" i="58" s="1"/>
  <c r="Q230" i="58"/>
  <c r="T230" i="58" s="1"/>
  <c r="Q151" i="58"/>
  <c r="T151" i="58" s="1"/>
  <c r="Q173" i="58"/>
  <c r="T173" i="58" s="1"/>
  <c r="Q580" i="58"/>
  <c r="T580" i="58" s="1"/>
  <c r="Q200" i="58"/>
  <c r="T200" i="58" s="1"/>
  <c r="Q231" i="58"/>
  <c r="T231" i="58" s="1"/>
  <c r="Q99" i="58"/>
  <c r="T99" i="58" s="1"/>
  <c r="Q140" i="58"/>
  <c r="T140" i="58" s="1"/>
  <c r="Q566" i="58"/>
  <c r="T566" i="58" s="1"/>
  <c r="Q564" i="58"/>
  <c r="T564" i="58" s="1"/>
  <c r="Q488" i="58"/>
  <c r="T488" i="58" s="1"/>
  <c r="Q134" i="58"/>
  <c r="T134" i="58" s="1"/>
  <c r="Q195" i="58"/>
  <c r="T195" i="58" s="1"/>
  <c r="Q586" i="58"/>
  <c r="T586" i="58" s="1"/>
  <c r="Q441" i="58"/>
  <c r="T441" i="58" s="1"/>
  <c r="Q478" i="58"/>
  <c r="T478" i="58" s="1"/>
  <c r="Q133" i="58"/>
  <c r="T133" i="58" s="1"/>
  <c r="Q453" i="58"/>
  <c r="T453" i="58" s="1"/>
  <c r="Q146" i="58"/>
  <c r="T146" i="58" s="1"/>
  <c r="Q542" i="58"/>
  <c r="T542" i="58" s="1"/>
  <c r="Q110" i="58"/>
  <c r="T110" i="58" s="1"/>
  <c r="Q268" i="58"/>
  <c r="T268" i="58" s="1"/>
  <c r="Q269" i="58"/>
  <c r="T269" i="58" s="1"/>
  <c r="Q520" i="58"/>
  <c r="T520" i="58" s="1"/>
  <c r="Q519" i="58"/>
  <c r="T519" i="58" s="1"/>
  <c r="Q73" i="58"/>
  <c r="T73" i="58" s="1"/>
  <c r="Q162" i="58"/>
  <c r="T162" i="58" s="1"/>
  <c r="Q63" i="58"/>
  <c r="T63" i="58" s="1"/>
  <c r="Q495" i="58"/>
  <c r="T495" i="58" s="1"/>
  <c r="Q405" i="58"/>
  <c r="T405" i="58" s="1"/>
  <c r="Q484" i="58"/>
  <c r="T484" i="58" s="1"/>
  <c r="Q517" i="58"/>
  <c r="T517" i="58" s="1"/>
  <c r="Q532" i="58"/>
  <c r="T532" i="58" s="1"/>
  <c r="Q234" i="58"/>
  <c r="T234" i="58" s="1"/>
  <c r="Q438" i="58"/>
  <c r="T438" i="58" s="1"/>
  <c r="Q223" i="58"/>
  <c r="T223" i="58" s="1"/>
  <c r="Q215" i="58"/>
  <c r="T215" i="58" s="1"/>
  <c r="Q199" i="58"/>
  <c r="T199" i="58" s="1"/>
  <c r="Q228" i="58"/>
  <c r="T228" i="58" s="1"/>
  <c r="Q556" i="58"/>
  <c r="T556" i="58" s="1"/>
  <c r="Q459" i="58"/>
  <c r="T459" i="58" s="1"/>
  <c r="Q201" i="58"/>
  <c r="T201" i="58" s="1"/>
  <c r="Q32" i="58"/>
  <c r="T32" i="58" s="1"/>
  <c r="Q256" i="58"/>
  <c r="T256" i="58" s="1"/>
  <c r="Q124" i="58"/>
  <c r="T124" i="58" s="1"/>
  <c r="Q403" i="58"/>
  <c r="T403" i="58" s="1"/>
  <c r="Q481" i="58"/>
  <c r="T481" i="58" s="1"/>
  <c r="Q57" i="58"/>
  <c r="T57" i="58" s="1"/>
  <c r="Q143" i="58"/>
  <c r="T143" i="58" s="1"/>
  <c r="Q116" i="58"/>
  <c r="T116" i="58" s="1"/>
  <c r="Q365" i="58"/>
  <c r="T365" i="58" s="1"/>
  <c r="Q19" i="58"/>
  <c r="T19" i="58" s="1"/>
  <c r="Q190" i="58"/>
  <c r="T190" i="58" s="1"/>
  <c r="Q261" i="58"/>
  <c r="T261" i="58" s="1"/>
  <c r="Q302" i="58"/>
  <c r="T302" i="58" s="1"/>
  <c r="Q207" i="58"/>
  <c r="T207" i="58" s="1"/>
  <c r="Q203" i="58"/>
  <c r="T203" i="58" s="1"/>
  <c r="Q82" i="58"/>
  <c r="T82" i="58" s="1"/>
  <c r="Q451" i="58"/>
  <c r="T451" i="58" s="1"/>
  <c r="Q458" i="58"/>
  <c r="T458" i="58" s="1"/>
  <c r="Q480" i="58"/>
  <c r="T480" i="58" s="1"/>
  <c r="Q598" i="58"/>
  <c r="T598" i="58" s="1"/>
  <c r="Q421" i="58"/>
  <c r="T421" i="58" s="1"/>
  <c r="Q241" i="58"/>
  <c r="T241" i="58" s="1"/>
  <c r="Q221" i="58"/>
  <c r="T221" i="58" s="1"/>
  <c r="Q196" i="58"/>
  <c r="T196" i="58" s="1"/>
  <c r="Q84" i="58"/>
  <c r="T84" i="58" s="1"/>
  <c r="Q562" i="58"/>
  <c r="T562" i="58" s="1"/>
  <c r="Q135" i="58"/>
  <c r="T135" i="58" s="1"/>
  <c r="Q604" i="58"/>
  <c r="Q605" i="58"/>
  <c r="Q608" i="58"/>
  <c r="T608" i="58" s="1"/>
  <c r="Q612" i="58"/>
  <c r="T612" i="58" s="1"/>
  <c r="R264" i="58" l="1"/>
  <c r="T264" i="58"/>
  <c r="R604" i="58"/>
  <c r="T604" i="58"/>
  <c r="R521" i="58"/>
  <c r="T521" i="58"/>
  <c r="R568" i="58"/>
  <c r="T568" i="58"/>
  <c r="R605" i="58"/>
  <c r="T605" i="58"/>
  <c r="R241" i="58"/>
  <c r="D24" i="68" s="1"/>
  <c r="R57" i="58"/>
  <c r="R556" i="58"/>
  <c r="R517" i="58"/>
  <c r="R63" i="58"/>
  <c r="R520" i="58"/>
  <c r="D42" i="68" s="1"/>
  <c r="R478" i="58"/>
  <c r="R580" i="58"/>
  <c r="R211" i="58"/>
  <c r="R355" i="58"/>
  <c r="R343" i="58"/>
  <c r="R440" i="58"/>
  <c r="R237" i="58"/>
  <c r="R100" i="58"/>
  <c r="R7" i="58"/>
  <c r="R101" i="58"/>
  <c r="R28" i="58"/>
  <c r="R60" i="58"/>
  <c r="R210" i="58"/>
  <c r="R417" i="58"/>
  <c r="R567" i="58"/>
  <c r="R578" i="58"/>
  <c r="R48" i="58"/>
  <c r="R516" i="58"/>
  <c r="R357" i="58"/>
  <c r="R300" i="58"/>
  <c r="R204" i="58"/>
  <c r="R227" i="58"/>
  <c r="R263" i="58"/>
  <c r="R558" i="58"/>
  <c r="R430" i="58"/>
  <c r="D35" i="68" s="1"/>
  <c r="R197" i="58"/>
  <c r="R123" i="58"/>
  <c r="D11" i="68" s="1"/>
  <c r="R485" i="58"/>
  <c r="R321" i="58"/>
  <c r="R84" i="58"/>
  <c r="R421" i="58"/>
  <c r="R451" i="58"/>
  <c r="R302" i="58"/>
  <c r="R365" i="58"/>
  <c r="R481" i="58"/>
  <c r="R32" i="58"/>
  <c r="R228" i="58"/>
  <c r="R438" i="58"/>
  <c r="R484" i="58"/>
  <c r="R162" i="58"/>
  <c r="D21" i="68" s="1"/>
  <c r="R269" i="58"/>
  <c r="R146" i="58"/>
  <c r="R441" i="58"/>
  <c r="R488" i="58"/>
  <c r="R99" i="58"/>
  <c r="D8" i="68" s="1"/>
  <c r="R173" i="58"/>
  <c r="R121" i="58"/>
  <c r="R370" i="58"/>
  <c r="D31" i="68" s="1"/>
  <c r="R115" i="58"/>
  <c r="R351" i="58"/>
  <c r="D28" i="68" s="1"/>
  <c r="R588" i="58"/>
  <c r="R79" i="58"/>
  <c r="R600" i="58"/>
  <c r="R126" i="58"/>
  <c r="R331" i="58"/>
  <c r="R499" i="58"/>
  <c r="R217" i="58"/>
  <c r="R41" i="58"/>
  <c r="R179" i="58"/>
  <c r="R152" i="58"/>
  <c r="D19" i="68" s="1"/>
  <c r="R536" i="58"/>
  <c r="R90" i="58"/>
  <c r="R29" i="58"/>
  <c r="R246" i="58"/>
  <c r="D26" i="68" s="1"/>
  <c r="R384" i="58"/>
  <c r="R476" i="58"/>
  <c r="D39" i="68" s="1"/>
  <c r="R504" i="58"/>
  <c r="R555" i="58"/>
  <c r="R175" i="58"/>
  <c r="R31" i="58"/>
  <c r="R433" i="58"/>
  <c r="R596" i="58"/>
  <c r="R565" i="58"/>
  <c r="R262" i="58"/>
  <c r="R36" i="58"/>
  <c r="R595" i="58"/>
  <c r="R597" i="58"/>
  <c r="R39" i="58"/>
  <c r="R466" i="58"/>
  <c r="R277" i="58"/>
  <c r="R350" i="58"/>
  <c r="R439" i="58"/>
  <c r="R305" i="58"/>
  <c r="R334" i="58"/>
  <c r="R238" i="58"/>
  <c r="R192" i="58"/>
  <c r="R250" i="58"/>
  <c r="R512" i="58"/>
  <c r="R513" i="58"/>
  <c r="R505" i="58"/>
  <c r="R463" i="58"/>
  <c r="R587" i="58"/>
  <c r="R518" i="58"/>
  <c r="R276" i="58"/>
  <c r="R483" i="58"/>
  <c r="R113" i="58"/>
  <c r="R188" i="58"/>
  <c r="R471" i="58"/>
  <c r="R426" i="58"/>
  <c r="R243" i="58"/>
  <c r="R260" i="58"/>
  <c r="R222" i="58"/>
  <c r="R4" i="58"/>
  <c r="R610" i="58"/>
  <c r="R92" i="58"/>
  <c r="R371" i="58"/>
  <c r="R383" i="58"/>
  <c r="R543" i="58"/>
  <c r="R470" i="58"/>
  <c r="R419" i="58"/>
  <c r="R577" i="58"/>
  <c r="R273" i="58"/>
  <c r="R301" i="58"/>
  <c r="R397" i="58"/>
  <c r="R591" i="58"/>
  <c r="R364" i="58"/>
  <c r="R458" i="58"/>
  <c r="R598" i="58"/>
  <c r="R261" i="58"/>
  <c r="R201" i="58"/>
  <c r="R73" i="58"/>
  <c r="R586" i="58"/>
  <c r="R245" i="58"/>
  <c r="R445" i="58"/>
  <c r="R69" i="58"/>
  <c r="R107" i="58"/>
  <c r="D9" i="68" s="1"/>
  <c r="R236" i="58"/>
  <c r="R434" i="58"/>
  <c r="R496" i="58"/>
  <c r="D40" i="68" s="1"/>
  <c r="R603" i="58"/>
  <c r="R390" i="58"/>
  <c r="R510" i="58"/>
  <c r="R257" i="58"/>
  <c r="R553" i="58"/>
  <c r="R340" i="58"/>
  <c r="R611" i="58"/>
  <c r="R74" i="58"/>
  <c r="R65" i="58"/>
  <c r="R89" i="58"/>
  <c r="R447" i="58"/>
  <c r="R552" i="58"/>
  <c r="R17" i="58"/>
  <c r="R15" i="58"/>
  <c r="R8" i="58"/>
  <c r="R306" i="58"/>
  <c r="R423" i="58"/>
  <c r="R153" i="58"/>
  <c r="R22" i="58"/>
  <c r="R562" i="58"/>
  <c r="R19" i="58"/>
  <c r="R196" i="58"/>
  <c r="R82" i="58"/>
  <c r="R116" i="58"/>
  <c r="R403" i="58"/>
  <c r="R199" i="58"/>
  <c r="R234" i="58"/>
  <c r="R405" i="58"/>
  <c r="R268" i="58"/>
  <c r="R453" i="58"/>
  <c r="R564" i="58"/>
  <c r="R231" i="58"/>
  <c r="R151" i="58"/>
  <c r="D16" i="68" s="1"/>
  <c r="R352" i="58"/>
  <c r="R482" i="58"/>
  <c r="R259" i="58"/>
  <c r="R335" i="58"/>
  <c r="R550" i="58"/>
  <c r="R320" i="58"/>
  <c r="R372" i="58"/>
  <c r="R599" i="58"/>
  <c r="R206" i="58"/>
  <c r="R602" i="58"/>
  <c r="R131" i="58"/>
  <c r="R137" i="58"/>
  <c r="D15" i="68" s="1"/>
  <c r="R455" i="58"/>
  <c r="R464" i="58"/>
  <c r="R187" i="58"/>
  <c r="R346" i="58"/>
  <c r="R248" i="58"/>
  <c r="R530" i="58"/>
  <c r="R253" i="58"/>
  <c r="R581" i="58"/>
  <c r="R233" i="58"/>
  <c r="R214" i="58"/>
  <c r="R415" i="58"/>
  <c r="R75" i="58"/>
  <c r="R316" i="58"/>
  <c r="R326" i="58"/>
  <c r="R299" i="58"/>
  <c r="R304" i="58"/>
  <c r="R249" i="58"/>
  <c r="R202" i="58"/>
  <c r="R252" i="58"/>
  <c r="R506" i="58"/>
  <c r="R497" i="58"/>
  <c r="R139" i="58"/>
  <c r="R166" i="58"/>
  <c r="R103" i="58"/>
  <c r="R457" i="58"/>
  <c r="R545" i="58"/>
  <c r="R475" i="58"/>
  <c r="R16" i="58"/>
  <c r="R77" i="58"/>
  <c r="R130" i="58"/>
  <c r="R279" i="58"/>
  <c r="R205" i="58"/>
  <c r="R606" i="58"/>
  <c r="R612" i="58"/>
  <c r="R135" i="58"/>
  <c r="R221" i="58"/>
  <c r="R480" i="58"/>
  <c r="R203" i="58"/>
  <c r="R190" i="58"/>
  <c r="R143" i="58"/>
  <c r="R124" i="58"/>
  <c r="R459" i="58"/>
  <c r="R215" i="58"/>
  <c r="R532" i="58"/>
  <c r="R495" i="58"/>
  <c r="D41" i="68" s="1"/>
  <c r="R519" i="58"/>
  <c r="R110" i="58"/>
  <c r="R133" i="58"/>
  <c r="R195" i="58"/>
  <c r="R566" i="58"/>
  <c r="R200" i="58"/>
  <c r="R230" i="58"/>
  <c r="R258" i="58"/>
  <c r="R127" i="58"/>
  <c r="R138" i="58"/>
  <c r="D14" i="68" s="1"/>
  <c r="R442" i="58"/>
  <c r="R404" i="58"/>
  <c r="R348" i="58"/>
  <c r="R554" i="58"/>
  <c r="R185" i="58"/>
  <c r="R367" i="58"/>
  <c r="R414" i="58"/>
  <c r="R601" i="58"/>
  <c r="R559" i="58"/>
  <c r="R219" i="58"/>
  <c r="R144" i="58"/>
  <c r="R161" i="58"/>
  <c r="R490" i="58"/>
  <c r="R174" i="58"/>
  <c r="R347" i="58"/>
  <c r="R436" i="58"/>
  <c r="R329" i="58"/>
  <c r="R120" i="58"/>
  <c r="R209" i="58"/>
  <c r="D23" i="68" s="1"/>
  <c r="R467" i="58"/>
  <c r="R51" i="58"/>
  <c r="R502" i="58"/>
  <c r="R557" i="58"/>
  <c r="R585" i="58"/>
  <c r="R88" i="58"/>
  <c r="R240" i="58"/>
  <c r="R507" i="58"/>
  <c r="R183" i="58"/>
  <c r="R378" i="58"/>
  <c r="R292" i="58"/>
  <c r="R13" i="58"/>
  <c r="R307" i="58"/>
  <c r="R280" i="58"/>
  <c r="R379" i="58"/>
  <c r="R561" i="58"/>
  <c r="R232" i="58"/>
  <c r="R229" i="58"/>
  <c r="R465" i="58"/>
  <c r="R254" i="58"/>
  <c r="R492" i="58"/>
  <c r="R500" i="58"/>
  <c r="R377" i="58"/>
  <c r="R251" i="58"/>
  <c r="R538" i="58"/>
  <c r="R132" i="58"/>
  <c r="R212" i="58"/>
  <c r="R225" i="58"/>
  <c r="R452" i="58"/>
  <c r="R213" i="58"/>
  <c r="R98" i="58"/>
  <c r="R160" i="58"/>
  <c r="R255" i="58"/>
  <c r="R220" i="58"/>
  <c r="R454" i="58"/>
  <c r="R607" i="58"/>
  <c r="R539" i="58"/>
  <c r="R416" i="58"/>
  <c r="R71" i="58"/>
  <c r="R106" i="58"/>
  <c r="R456" i="58"/>
  <c r="R525" i="58"/>
  <c r="R284" i="58"/>
  <c r="R20" i="58"/>
  <c r="R295" i="58"/>
  <c r="R50" i="58"/>
  <c r="R412" i="58"/>
  <c r="R154" i="58"/>
  <c r="R574" i="58"/>
  <c r="R608" i="58"/>
  <c r="R207" i="58"/>
  <c r="R256" i="58"/>
  <c r="R223" i="58"/>
  <c r="R542" i="58"/>
  <c r="R134" i="58"/>
  <c r="D13" i="68" s="1"/>
  <c r="R140" i="58"/>
  <c r="R97" i="58"/>
  <c r="R148" i="58"/>
  <c r="R59" i="58"/>
  <c r="R514" i="58"/>
  <c r="R546" i="58"/>
  <c r="R119" i="58"/>
  <c r="R551" i="58"/>
  <c r="R563" i="58"/>
  <c r="R549" i="58"/>
  <c r="R283" i="58"/>
  <c r="R333" i="58"/>
  <c r="R76" i="58"/>
  <c r="R402" i="58"/>
  <c r="R472" i="58"/>
  <c r="R165" i="58"/>
  <c r="R479" i="58"/>
  <c r="R368" i="58"/>
  <c r="R446" i="58"/>
  <c r="R422" i="58"/>
  <c r="R66" i="58"/>
  <c r="R226" i="58"/>
  <c r="R178" i="58"/>
  <c r="R491" i="58"/>
  <c r="R501" i="58"/>
  <c r="R239" i="58"/>
  <c r="R388" i="58"/>
  <c r="R208" i="58"/>
  <c r="R170" i="58"/>
  <c r="R180" i="58"/>
  <c r="R216" i="58"/>
  <c r="R493" i="58"/>
  <c r="R487" i="58"/>
  <c r="R609" i="58"/>
  <c r="R156" i="58"/>
  <c r="R34" i="58"/>
  <c r="R374" i="58"/>
  <c r="R317" i="58"/>
  <c r="R548" i="58"/>
  <c r="R95" i="58"/>
  <c r="R534" i="58"/>
  <c r="R354" i="58"/>
  <c r="R573" i="58"/>
  <c r="R375" i="58"/>
  <c r="D32" i="68" s="1"/>
  <c r="R592" i="58"/>
  <c r="R182" i="58"/>
  <c r="R308" i="58"/>
  <c r="Q5" i="58"/>
  <c r="T5" i="58" s="1"/>
  <c r="Q296" i="58"/>
  <c r="T296" i="58" s="1"/>
  <c r="Q336" i="58"/>
  <c r="T336" i="58" s="1"/>
  <c r="Q359" i="58"/>
  <c r="T359" i="58" s="1"/>
  <c r="Q376" i="58"/>
  <c r="T376" i="58" s="1"/>
  <c r="Q373" i="58"/>
  <c r="T373" i="58" s="1"/>
  <c r="Q104" i="58"/>
  <c r="T104" i="58" s="1"/>
  <c r="Q410" i="58"/>
  <c r="T410" i="58" s="1"/>
  <c r="Q428" i="58"/>
  <c r="T428" i="58" s="1"/>
  <c r="Q389" i="58"/>
  <c r="T389" i="58" s="1"/>
  <c r="Q30" i="58"/>
  <c r="T30" i="58" s="1"/>
  <c r="Q37" i="58"/>
  <c r="T37" i="58" s="1"/>
  <c r="Q325" i="58"/>
  <c r="T325" i="58" s="1"/>
  <c r="Q327" i="58"/>
  <c r="T327" i="58" s="1"/>
  <c r="Q40" i="58"/>
  <c r="T40" i="58" s="1"/>
  <c r="Q45" i="58"/>
  <c r="T45" i="58" s="1"/>
  <c r="Q44" i="58"/>
  <c r="T44" i="58" s="1"/>
  <c r="Q55" i="58"/>
  <c r="T55" i="58" s="1"/>
  <c r="Q70" i="58"/>
  <c r="T70" i="58" s="1"/>
  <c r="Q78" i="58"/>
  <c r="T78" i="58" s="1"/>
  <c r="Q387" i="58"/>
  <c r="T387" i="58" s="1"/>
  <c r="Q87" i="58"/>
  <c r="T87" i="58" s="1"/>
  <c r="Q449" i="58"/>
  <c r="T449" i="58" s="1"/>
  <c r="Q145" i="58"/>
  <c r="T145" i="58" s="1"/>
  <c r="Q526" i="58"/>
  <c r="T526" i="58" s="1"/>
  <c r="Q281" i="58"/>
  <c r="T281" i="58" s="1"/>
  <c r="Q319" i="58"/>
  <c r="T319" i="58" s="1"/>
  <c r="Q361" i="58"/>
  <c r="T361" i="58" s="1"/>
  <c r="Q362" i="58"/>
  <c r="T362" i="58" s="1"/>
  <c r="Q443" i="58"/>
  <c r="T443" i="58" s="1"/>
  <c r="Q149" i="58"/>
  <c r="T149" i="58" s="1"/>
  <c r="Q360" i="58"/>
  <c r="T360" i="58" s="1"/>
  <c r="Q369" i="58"/>
  <c r="T369" i="58" s="1"/>
  <c r="Q386" i="58"/>
  <c r="T386" i="58" s="1"/>
  <c r="Q406" i="58"/>
  <c r="T406" i="58" s="1"/>
  <c r="Q315" i="58"/>
  <c r="T315" i="58" s="1"/>
  <c r="Q314" i="58"/>
  <c r="T314" i="58" s="1"/>
  <c r="Q547" i="58"/>
  <c r="T547" i="58" s="1"/>
  <c r="Q109" i="58"/>
  <c r="T109" i="58" s="1"/>
  <c r="Q332" i="58"/>
  <c r="T332" i="58" s="1"/>
  <c r="Q286" i="58"/>
  <c r="T286" i="58" s="1"/>
  <c r="Q142" i="58"/>
  <c r="T142" i="58" s="1"/>
  <c r="Q312" i="58"/>
  <c r="T312" i="58" s="1"/>
  <c r="Q26" i="58"/>
  <c r="T26" i="58" s="1"/>
  <c r="Q338" i="58"/>
  <c r="T338" i="58" s="1"/>
  <c r="Q533" i="58"/>
  <c r="T533" i="58" s="1"/>
  <c r="Q353" i="58"/>
  <c r="T353" i="58" s="1"/>
  <c r="Q80" i="58"/>
  <c r="T80" i="58" s="1"/>
  <c r="Q309" i="58"/>
  <c r="T309" i="58" s="1"/>
  <c r="Q117" i="58"/>
  <c r="T117" i="58" s="1"/>
  <c r="Q141" i="58"/>
  <c r="T141" i="58" s="1"/>
  <c r="Q177" i="58"/>
  <c r="T177" i="58" s="1"/>
  <c r="Q584" i="58"/>
  <c r="T584" i="58" s="1"/>
  <c r="Q385" i="58"/>
  <c r="T385" i="58" s="1"/>
  <c r="Q366" i="58"/>
  <c r="T366" i="58" s="1"/>
  <c r="Q393" i="58"/>
  <c r="T393" i="58" s="1"/>
  <c r="Q509" i="58"/>
  <c r="T509" i="58" s="1"/>
  <c r="Q401" i="58"/>
  <c r="T401" i="58" s="1"/>
  <c r="Q363" i="58"/>
  <c r="T363" i="58" s="1"/>
  <c r="Q535" i="58"/>
  <c r="T535" i="58" s="1"/>
  <c r="Q400" i="58"/>
  <c r="T400" i="58" s="1"/>
  <c r="Q427" i="58"/>
  <c r="T427" i="58" s="1"/>
  <c r="Q111" i="58"/>
  <c r="T111" i="58" s="1"/>
  <c r="Q129" i="58"/>
  <c r="T129" i="58" s="1"/>
  <c r="Q157" i="58"/>
  <c r="T157" i="58" s="1"/>
  <c r="Q169" i="58"/>
  <c r="T169" i="58" s="1"/>
  <c r="Q575" i="58"/>
  <c r="T575" i="58" s="1"/>
  <c r="Q349" i="58"/>
  <c r="T349" i="58" s="1"/>
  <c r="Q125" i="58"/>
  <c r="T125" i="58" s="1"/>
  <c r="Q81" i="58"/>
  <c r="T81" i="58" s="1"/>
  <c r="Q503" i="58"/>
  <c r="T503" i="58" s="1"/>
  <c r="Q3" i="58"/>
  <c r="T3" i="58" s="1"/>
  <c r="Q267" i="58"/>
  <c r="T267" i="58" s="1"/>
  <c r="Q112" i="58"/>
  <c r="T112" i="58" s="1"/>
  <c r="Q27" i="58"/>
  <c r="T27" i="58" s="1"/>
  <c r="Q52" i="58"/>
  <c r="T52" i="58" s="1"/>
  <c r="Q54" i="58"/>
  <c r="T54" i="58" s="1"/>
  <c r="Q432" i="58"/>
  <c r="T432" i="58" s="1"/>
  <c r="Q431" i="58"/>
  <c r="T431" i="58" s="1"/>
  <c r="Q128" i="58"/>
  <c r="T128" i="58" s="1"/>
  <c r="Q136" i="58"/>
  <c r="T136" i="58" s="1"/>
  <c r="Q450" i="58"/>
  <c r="T450" i="58" s="1"/>
  <c r="Q469" i="58"/>
  <c r="T469" i="58" s="1"/>
  <c r="Q46" i="58"/>
  <c r="T46" i="58" s="1"/>
  <c r="Q167" i="58"/>
  <c r="T167" i="58" s="1"/>
  <c r="Q339" i="58"/>
  <c r="T339" i="58" s="1"/>
  <c r="Q49" i="58"/>
  <c r="T49" i="58" s="1"/>
  <c r="Q541" i="58"/>
  <c r="T541" i="58" s="1"/>
  <c r="Q9" i="58"/>
  <c r="T9" i="58" s="1"/>
  <c r="Q23" i="58"/>
  <c r="T23" i="58" s="1"/>
  <c r="Q242" i="58"/>
  <c r="T242" i="58" s="1"/>
  <c r="Q590" i="58"/>
  <c r="T590" i="58" s="1"/>
  <c r="Q593" i="58"/>
  <c r="T593" i="58" s="1"/>
  <c r="Q594" i="58"/>
  <c r="T594" i="58" s="1"/>
  <c r="Q194" i="58"/>
  <c r="T194" i="58" s="1"/>
  <c r="Q341" i="58"/>
  <c r="T341" i="58" s="1"/>
  <c r="Q270" i="58"/>
  <c r="T270" i="58" s="1"/>
  <c r="Q522" i="58"/>
  <c r="Q523" i="58"/>
  <c r="T523" i="58" s="1"/>
  <c r="Q524" i="58"/>
  <c r="T524" i="58" s="1"/>
  <c r="Q322" i="58"/>
  <c r="T322" i="58" s="1"/>
  <c r="Q278" i="58"/>
  <c r="T278" i="58" s="1"/>
  <c r="Q297" i="58"/>
  <c r="T297" i="58" s="1"/>
  <c r="Q171" i="58"/>
  <c r="T171" i="58" s="1"/>
  <c r="Q298" i="58"/>
  <c r="T298" i="58" s="1"/>
  <c r="Q576" i="58"/>
  <c r="T576" i="58" s="1"/>
  <c r="Q323" i="58"/>
  <c r="T323" i="58" s="1"/>
  <c r="Q43" i="58"/>
  <c r="T43" i="58" s="1"/>
  <c r="Q531" i="58"/>
  <c r="T531" i="58" s="1"/>
  <c r="Q266" i="58"/>
  <c r="T266" i="58" s="1"/>
  <c r="Q272" i="58"/>
  <c r="T272" i="58" s="1"/>
  <c r="Q18" i="58"/>
  <c r="T18" i="58" s="1"/>
  <c r="Q61" i="58"/>
  <c r="T61" i="58" s="1"/>
  <c r="Q583" i="58"/>
  <c r="T583" i="58" s="1"/>
  <c r="Q85" i="58"/>
  <c r="T85" i="58" s="1"/>
  <c r="Q398" i="58"/>
  <c r="T398" i="58" s="1"/>
  <c r="Q96" i="58"/>
  <c r="T96" i="58" s="1"/>
  <c r="Q407" i="58"/>
  <c r="T407" i="58" s="1"/>
  <c r="Q413" i="58"/>
  <c r="T413" i="58" s="1"/>
  <c r="Q468" i="58"/>
  <c r="T468" i="58" s="1"/>
  <c r="Q224" i="58"/>
  <c r="T224" i="58" s="1"/>
  <c r="Q498" i="58"/>
  <c r="T498" i="58" s="1"/>
  <c r="Q244" i="58"/>
  <c r="T244" i="58" s="1"/>
  <c r="Q515" i="58"/>
  <c r="T515" i="58" s="1"/>
  <c r="Q570" i="58"/>
  <c r="T570" i="58" s="1"/>
  <c r="Q33" i="58"/>
  <c r="T33" i="58" s="1"/>
  <c r="Q344" i="58"/>
  <c r="T344" i="58" s="1"/>
  <c r="Q395" i="58"/>
  <c r="T395" i="58" s="1"/>
  <c r="Q392" i="58"/>
  <c r="T392" i="58" s="1"/>
  <c r="Q35" i="58"/>
  <c r="T35" i="58" s="1"/>
  <c r="Q380" i="58"/>
  <c r="T380" i="58" s="1"/>
  <c r="Q158" i="58"/>
  <c r="T158" i="58" s="1"/>
  <c r="Q150" i="58"/>
  <c r="T150" i="58" s="1"/>
  <c r="Q155" i="58"/>
  <c r="T155" i="58" s="1"/>
  <c r="Q198" i="58"/>
  <c r="T198" i="58" s="1"/>
  <c r="Q560" i="58"/>
  <c r="T560" i="58" s="1"/>
  <c r="Q330" i="58"/>
  <c r="T330" i="58" s="1"/>
  <c r="Q67" i="58"/>
  <c r="T67" i="58" s="1"/>
  <c r="Q105" i="58"/>
  <c r="T105" i="58" s="1"/>
  <c r="Q409" i="58"/>
  <c r="T409" i="58" s="1"/>
  <c r="Q114" i="58"/>
  <c r="T114" i="58" s="1"/>
  <c r="Q163" i="58"/>
  <c r="T163" i="58" s="1"/>
  <c r="Q235" i="58"/>
  <c r="T235" i="58" s="1"/>
  <c r="Q572" i="58"/>
  <c r="T572" i="58" s="1"/>
  <c r="Q168" i="58"/>
  <c r="T168" i="58" s="1"/>
  <c r="Q473" i="58"/>
  <c r="T473" i="58" s="1"/>
  <c r="Q461" i="58"/>
  <c r="T461" i="58" s="1"/>
  <c r="Q477" i="58"/>
  <c r="T477" i="58" s="1"/>
  <c r="Q288" i="58"/>
  <c r="T288" i="58" s="1"/>
  <c r="Q424" i="58"/>
  <c r="T424" i="58" s="1"/>
  <c r="Q58" i="58"/>
  <c r="T58" i="58" s="1"/>
  <c r="Q303" i="58"/>
  <c r="T303" i="58" s="1"/>
  <c r="Q529" i="58"/>
  <c r="T529" i="58" s="1"/>
  <c r="Q528" i="58"/>
  <c r="T528" i="58" s="1"/>
  <c r="Q396" i="58"/>
  <c r="T396" i="58" s="1"/>
  <c r="Q94" i="58"/>
  <c r="T94" i="58" s="1"/>
  <c r="Q274" i="58"/>
  <c r="T274" i="58" s="1"/>
  <c r="Q275" i="58"/>
  <c r="T275" i="58" s="1"/>
  <c r="Q12" i="58"/>
  <c r="T12" i="58" s="1"/>
  <c r="Q285" i="58"/>
  <c r="T285" i="58" s="1"/>
  <c r="Q291" i="58"/>
  <c r="T291" i="58" s="1"/>
  <c r="Q21" i="58"/>
  <c r="T21" i="58" s="1"/>
  <c r="Q25" i="58"/>
  <c r="T25" i="58" s="1"/>
  <c r="Q579" i="58"/>
  <c r="T579" i="58" s="1"/>
  <c r="Q47" i="58"/>
  <c r="T47" i="58" s="1"/>
  <c r="Q394" i="58"/>
  <c r="T394" i="58" s="1"/>
  <c r="Q83" i="58"/>
  <c r="T83" i="58" s="1"/>
  <c r="Q68" i="58"/>
  <c r="T68" i="58" s="1"/>
  <c r="Q91" i="58"/>
  <c r="T91" i="58" s="1"/>
  <c r="Q399" i="58"/>
  <c r="T399" i="58" s="1"/>
  <c r="Q589" i="58"/>
  <c r="T589" i="58" s="1"/>
  <c r="Q537" i="58"/>
  <c r="T537" i="58" s="1"/>
  <c r="Q147" i="58"/>
  <c r="T147" i="58" s="1"/>
  <c r="Q159" i="58"/>
  <c r="T159" i="58" s="1"/>
  <c r="Q172" i="58"/>
  <c r="T172" i="58" s="1"/>
  <c r="Q189" i="58"/>
  <c r="T189" i="58" s="1"/>
  <c r="Q282" i="58"/>
  <c r="T282" i="58" s="1"/>
  <c r="Q342" i="58"/>
  <c r="T342" i="58" s="1"/>
  <c r="Q582" i="58"/>
  <c r="T582" i="58" s="1"/>
  <c r="Q72" i="58"/>
  <c r="T72" i="58" s="1"/>
  <c r="Q102" i="58"/>
  <c r="T102" i="58" s="1"/>
  <c r="Q118" i="58"/>
  <c r="T118" i="58" s="1"/>
  <c r="Q324" i="58"/>
  <c r="T324" i="58" s="1"/>
  <c r="Q356" i="58"/>
  <c r="T356" i="58" s="1"/>
  <c r="Q53" i="58"/>
  <c r="T53" i="58" s="1"/>
  <c r="Q358" i="58"/>
  <c r="T358" i="58" s="1"/>
  <c r="Q56" i="58"/>
  <c r="T56" i="58" s="1"/>
  <c r="Q381" i="58"/>
  <c r="T381" i="58" s="1"/>
  <c r="Q93" i="58"/>
  <c r="T93" i="58" s="1"/>
  <c r="Q382" i="58"/>
  <c r="T382" i="58" s="1"/>
  <c r="Q122" i="58"/>
  <c r="T122" i="58" s="1"/>
  <c r="Q444" i="58"/>
  <c r="T444" i="58" s="1"/>
  <c r="Q429" i="58"/>
  <c r="T429" i="58" s="1"/>
  <c r="Q435" i="58"/>
  <c r="T435" i="58" s="1"/>
  <c r="Q474" i="58"/>
  <c r="T474" i="58" s="1"/>
  <c r="Q489" i="58"/>
  <c r="T489" i="58" s="1"/>
  <c r="Q14" i="58"/>
  <c r="T14" i="58" s="1"/>
  <c r="Q337" i="58"/>
  <c r="T337" i="58" s="1"/>
  <c r="Q310" i="58"/>
  <c r="T310" i="58" s="1"/>
  <c r="Q164" i="58"/>
  <c r="T164" i="58" s="1"/>
  <c r="Q486" i="58"/>
  <c r="T486" i="58" s="1"/>
  <c r="Q437" i="58"/>
  <c r="T437" i="58" s="1"/>
  <c r="Q494" i="58"/>
  <c r="T494" i="58" s="1"/>
  <c r="Q462" i="58"/>
  <c r="T462" i="58" s="1"/>
  <c r="Q64" i="58"/>
  <c r="T64" i="58" s="1"/>
  <c r="Q184" i="58"/>
  <c r="T184" i="58" s="1"/>
  <c r="Q391" i="58"/>
  <c r="T391" i="58" s="1"/>
  <c r="Q318" i="58"/>
  <c r="T318" i="58" s="1"/>
  <c r="Q293" i="58"/>
  <c r="T293" i="58" s="1"/>
  <c r="Q42" i="58"/>
  <c r="T42" i="58" s="1"/>
  <c r="Q311" i="58"/>
  <c r="T311" i="58" s="1"/>
  <c r="Q108" i="58"/>
  <c r="T108" i="58" s="1"/>
  <c r="Q287" i="58"/>
  <c r="T287" i="58" s="1"/>
  <c r="Q508" i="58"/>
  <c r="T508" i="58" s="1"/>
  <c r="Q420" i="58"/>
  <c r="T420" i="58" s="1"/>
  <c r="Q290" i="58"/>
  <c r="T290" i="58" s="1"/>
  <c r="Q460" i="58"/>
  <c r="T460" i="58" s="1"/>
  <c r="Q11" i="58"/>
  <c r="T11" i="58" s="1"/>
  <c r="Q193" i="58"/>
  <c r="T193" i="58" s="1"/>
  <c r="Q247" i="58"/>
  <c r="T247" i="58" s="1"/>
  <c r="Q569" i="58"/>
  <c r="T569" i="58" s="1"/>
  <c r="Q38" i="58"/>
  <c r="T38" i="58" s="1"/>
  <c r="Q540" i="58"/>
  <c r="T540" i="58" s="1"/>
  <c r="Q544" i="58"/>
  <c r="T544" i="58" s="1"/>
  <c r="Q86" i="58"/>
  <c r="T86" i="58" s="1"/>
  <c r="T10" i="58"/>
  <c r="Q6" i="58"/>
  <c r="T6" i="58" s="1"/>
  <c r="Q289" i="58"/>
  <c r="T289" i="58" s="1"/>
  <c r="Q313" i="58"/>
  <c r="T313" i="58" s="1"/>
  <c r="Q527" i="58"/>
  <c r="T527" i="58" s="1"/>
  <c r="Q24" i="58"/>
  <c r="T24" i="58" s="1"/>
  <c r="Q345" i="58"/>
  <c r="T345" i="58" s="1"/>
  <c r="Q191" i="58"/>
  <c r="T191" i="58" s="1"/>
  <c r="Q294" i="58"/>
  <c r="T294" i="58" s="1"/>
  <c r="Q448" i="58"/>
  <c r="T448" i="58" s="1"/>
  <c r="Q265" i="58"/>
  <c r="T265" i="58" s="1"/>
  <c r="Q511" i="58"/>
  <c r="T511" i="58" s="1"/>
  <c r="Q408" i="58"/>
  <c r="T408" i="58" s="1"/>
  <c r="Q418" i="58"/>
  <c r="T418" i="58" s="1"/>
  <c r="Q411" i="58"/>
  <c r="T411" i="58" s="1"/>
  <c r="Q425" i="58"/>
  <c r="T425" i="58" s="1"/>
  <c r="Q218" i="58"/>
  <c r="T218" i="58" s="1"/>
  <c r="R313" i="58" l="1"/>
  <c r="R293" i="58"/>
  <c r="R14" i="58"/>
  <c r="R93" i="58"/>
  <c r="R102" i="58"/>
  <c r="R147" i="58"/>
  <c r="R47" i="58"/>
  <c r="R274" i="58"/>
  <c r="R288" i="58"/>
  <c r="R114" i="58"/>
  <c r="D10" i="68" s="1"/>
  <c r="R150" i="58"/>
  <c r="D17" i="68" s="1"/>
  <c r="R392" i="58"/>
  <c r="R224" i="58"/>
  <c r="R61" i="58"/>
  <c r="R298" i="58"/>
  <c r="R270" i="58"/>
  <c r="R9" i="58"/>
  <c r="R136" i="58"/>
  <c r="D12" i="68" s="1"/>
  <c r="R267" i="58"/>
  <c r="R157" i="58"/>
  <c r="R509" i="58"/>
  <c r="R309" i="58"/>
  <c r="R286" i="58"/>
  <c r="R369" i="58"/>
  <c r="R44" i="58"/>
  <c r="R428" i="58"/>
  <c r="R411" i="58"/>
  <c r="R265" i="58"/>
  <c r="R345" i="58"/>
  <c r="R289" i="58"/>
  <c r="R544" i="58"/>
  <c r="R247" i="58"/>
  <c r="R290" i="58"/>
  <c r="R108" i="58"/>
  <c r="R318" i="58"/>
  <c r="R462" i="58"/>
  <c r="R164" i="58"/>
  <c r="R489" i="58"/>
  <c r="R444" i="58"/>
  <c r="R381" i="58"/>
  <c r="R356" i="58"/>
  <c r="R72" i="58"/>
  <c r="R189" i="58"/>
  <c r="R537" i="58"/>
  <c r="R68" i="58"/>
  <c r="R579" i="58"/>
  <c r="R285" i="58"/>
  <c r="R94" i="58"/>
  <c r="D6" i="68" s="1"/>
  <c r="R303" i="58"/>
  <c r="R477" i="58"/>
  <c r="R572" i="58"/>
  <c r="R409" i="58"/>
  <c r="R560" i="58"/>
  <c r="R158" i="58"/>
  <c r="D18" i="68" s="1"/>
  <c r="R395" i="58"/>
  <c r="R515" i="58"/>
  <c r="R468" i="58"/>
  <c r="R398" i="58"/>
  <c r="D33" i="68" s="1"/>
  <c r="R18" i="58"/>
  <c r="R43" i="58"/>
  <c r="R171" i="58"/>
  <c r="R524" i="58"/>
  <c r="R341" i="58"/>
  <c r="R590" i="58"/>
  <c r="R541" i="58"/>
  <c r="R46" i="58"/>
  <c r="R128" i="58"/>
  <c r="R52" i="58"/>
  <c r="R3" i="58"/>
  <c r="R349" i="58"/>
  <c r="R129" i="58"/>
  <c r="R535" i="58"/>
  <c r="R393" i="58"/>
  <c r="R177" i="58"/>
  <c r="R80" i="58"/>
  <c r="R26" i="58"/>
  <c r="R332" i="58"/>
  <c r="R315" i="58"/>
  <c r="R360" i="58"/>
  <c r="R361" i="58"/>
  <c r="R145" i="58"/>
  <c r="R78" i="58"/>
  <c r="R45" i="58"/>
  <c r="R37" i="58"/>
  <c r="R410" i="58"/>
  <c r="R359" i="58"/>
  <c r="R425" i="58"/>
  <c r="R191" i="58"/>
  <c r="R460" i="58"/>
  <c r="R418" i="58"/>
  <c r="R6" i="58"/>
  <c r="R193" i="58"/>
  <c r="R391" i="58"/>
  <c r="R474" i="58"/>
  <c r="R324" i="58"/>
  <c r="R172" i="58"/>
  <c r="R25" i="58"/>
  <c r="R58" i="58"/>
  <c r="R105" i="58"/>
  <c r="R344" i="58"/>
  <c r="R413" i="58"/>
  <c r="D34" i="68" s="1"/>
  <c r="R272" i="58"/>
  <c r="R523" i="58"/>
  <c r="R242" i="58"/>
  <c r="R469" i="58"/>
  <c r="R27" i="58"/>
  <c r="R111" i="58"/>
  <c r="R141" i="58"/>
  <c r="R312" i="58"/>
  <c r="R406" i="58"/>
  <c r="R449" i="58"/>
  <c r="D38" i="68" s="1"/>
  <c r="R30" i="58"/>
  <c r="R336" i="58"/>
  <c r="R511" i="58"/>
  <c r="R86" i="58"/>
  <c r="R64" i="58"/>
  <c r="R448" i="58"/>
  <c r="R24" i="58"/>
  <c r="R540" i="58"/>
  <c r="R420" i="58"/>
  <c r="R311" i="58"/>
  <c r="R494" i="58"/>
  <c r="R310" i="58"/>
  <c r="R122" i="58"/>
  <c r="R56" i="58"/>
  <c r="R582" i="58"/>
  <c r="R589" i="58"/>
  <c r="R83" i="58"/>
  <c r="R12" i="58"/>
  <c r="D4" i="68" s="1"/>
  <c r="R396" i="58"/>
  <c r="R461" i="58"/>
  <c r="R235" i="58"/>
  <c r="R198" i="58"/>
  <c r="R380" i="58"/>
  <c r="R244" i="58"/>
  <c r="D25" i="68" s="1"/>
  <c r="R85" i="58"/>
  <c r="R323" i="58"/>
  <c r="R297" i="58"/>
  <c r="R194" i="58"/>
  <c r="R49" i="58"/>
  <c r="R431" i="58"/>
  <c r="R503" i="58"/>
  <c r="R575" i="58"/>
  <c r="R363" i="58"/>
  <c r="R366" i="58"/>
  <c r="R353" i="58"/>
  <c r="R109" i="58"/>
  <c r="R149" i="58"/>
  <c r="R319" i="58"/>
  <c r="R70" i="58"/>
  <c r="R40" i="58"/>
  <c r="R104" i="58"/>
  <c r="R218" i="58"/>
  <c r="R408" i="58"/>
  <c r="R294" i="58"/>
  <c r="R527" i="58"/>
  <c r="R10" i="58"/>
  <c r="R38" i="58"/>
  <c r="R11" i="58"/>
  <c r="R508" i="58"/>
  <c r="R42" i="58"/>
  <c r="R184" i="58"/>
  <c r="R437" i="58"/>
  <c r="R337" i="58"/>
  <c r="R435" i="58"/>
  <c r="R382" i="58"/>
  <c r="R358" i="58"/>
  <c r="D29" i="68" s="1"/>
  <c r="R118" i="58"/>
  <c r="R342" i="58"/>
  <c r="R159" i="58"/>
  <c r="D20" i="68" s="1"/>
  <c r="R399" i="58"/>
  <c r="R394" i="58"/>
  <c r="R21" i="58"/>
  <c r="R275" i="58"/>
  <c r="R528" i="58"/>
  <c r="R424" i="58"/>
  <c r="R473" i="58"/>
  <c r="R163" i="58"/>
  <c r="R67" i="58"/>
  <c r="R155" i="58"/>
  <c r="R35" i="58"/>
  <c r="R33" i="58"/>
  <c r="R498" i="58"/>
  <c r="R407" i="58"/>
  <c r="R583" i="58"/>
  <c r="R266" i="58"/>
  <c r="R576" i="58"/>
  <c r="R278" i="58"/>
  <c r="R522" i="58"/>
  <c r="R594" i="58"/>
  <c r="R23" i="58"/>
  <c r="R339" i="58"/>
  <c r="R450" i="58"/>
  <c r="D37" i="68" s="1"/>
  <c r="R432" i="58"/>
  <c r="R112" i="58"/>
  <c r="R81" i="58"/>
  <c r="R169" i="58"/>
  <c r="R427" i="58"/>
  <c r="R401" i="58"/>
  <c r="R385" i="58"/>
  <c r="R117" i="58"/>
  <c r="R533" i="58"/>
  <c r="R142" i="58"/>
  <c r="R547" i="58"/>
  <c r="R386" i="58"/>
  <c r="R443" i="58"/>
  <c r="D36" i="68" s="1"/>
  <c r="R281" i="58"/>
  <c r="R87" i="58"/>
  <c r="R55" i="58"/>
  <c r="R327" i="58"/>
  <c r="R389" i="58"/>
  <c r="R373" i="58"/>
  <c r="R296" i="58"/>
  <c r="R569" i="58"/>
  <c r="R287" i="58"/>
  <c r="D27" i="68" s="1"/>
  <c r="R486" i="58"/>
  <c r="R429" i="58"/>
  <c r="R53" i="58"/>
  <c r="R282" i="58"/>
  <c r="R91" i="58"/>
  <c r="R291" i="58"/>
  <c r="R529" i="58"/>
  <c r="D5" i="68" s="1"/>
  <c r="R168" i="58"/>
  <c r="D22" i="68" s="1"/>
  <c r="R330" i="58"/>
  <c r="R570" i="58"/>
  <c r="R96" i="58"/>
  <c r="D7" i="68" s="1"/>
  <c r="R531" i="58"/>
  <c r="R322" i="58"/>
  <c r="R593" i="58"/>
  <c r="R167" i="58"/>
  <c r="R54" i="58"/>
  <c r="R125" i="58"/>
  <c r="R400" i="58"/>
  <c r="R584" i="58"/>
  <c r="R338" i="58"/>
  <c r="R314" i="58"/>
  <c r="R362" i="58"/>
  <c r="D30" i="68" s="1"/>
  <c r="R526" i="58"/>
  <c r="R387" i="58"/>
  <c r="R325" i="58"/>
  <c r="R376" i="58"/>
  <c r="R5" i="58"/>
  <c r="Q328" i="58"/>
  <c r="T328" i="58" s="1"/>
  <c r="D3" i="68" l="1"/>
  <c r="R328" i="5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<sst xmlns="http://schemas.openxmlformats.org/spreadsheetml/2006/main" count="9689" uniqueCount="2419">
  <si>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</si>
  <si>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</si>
  <si>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</si>
  <si>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</si>
  <si>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</si>
  <si>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</si>
  <si>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</si>
  <si>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</si>
  <si>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</si>
  <si>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</si>
  <si>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</si>
  <si>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</si>
  <si>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</si>
  <si>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</si>
  <si>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</si>
  <si>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</si>
  <si>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</si>
  <si>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</si>
  <si>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</si>
  <si>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</si>
  <si>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</si>
  <si>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</si>
  <si>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</si>
  <si>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</si>
  <si>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</si>
  <si>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</si>
  <si>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</si>
  <si>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</si>
  <si>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</si>
  <si>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</si>
  <si>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</si>
  <si>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</si>
  <si>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</si>
  <si>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</si>
  <si>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</si>
  <si>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</si>
  <si>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</si>
  <si>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</si>
  <si>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</si>
  <si>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</si>
  <si>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</si>
  <si>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</si>
  <si>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</si>
  <si>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</si>
  <si>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</si>
  <si>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</si>
  <si>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</si>
  <si>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</si>
  <si>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</si>
  <si>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</si>
  <si>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</si>
  <si>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</si>
  <si>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</si>
  <si>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</si>
  <si>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</si>
  <si>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</si>
  <si>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</si>
  <si>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</si>
  <si>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</si>
  <si>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</si>
  <si>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</si>
  <si>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</si>
  <si>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</si>
  <si>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</si>
  <si>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</si>
  <si>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</si>
  <si>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</si>
  <si>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</si>
  <si>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</si>
  <si>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</si>
  <si>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</si>
  <si>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</si>
  <si>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</si>
  <si>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</si>
  <si>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</si>
  <si>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</si>
  <si>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</si>
  <si>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</si>
  <si>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</si>
  <si>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</si>
  <si>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</si>
  <si>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</si>
  <si>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</si>
  <si>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</si>
  <si>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</si>
  <si>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</si>
  <si>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</si>
  <si>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</si>
  <si>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</si>
  <si>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</si>
  <si>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</si>
  <si>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</si>
  <si>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</si>
  <si>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</si>
  <si>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</si>
  <si>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</si>
  <si>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</si>
  <si>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</si>
  <si>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</si>
  <si>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</si>
  <si>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</si>
  <si>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</si>
  <si>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</si>
  <si>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</si>
  <si>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</si>
  <si>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</si>
  <si>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</si>
  <si>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</si>
  <si>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</si>
  <si>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</si>
  <si>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</si>
  <si>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</si>
  <si>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</si>
  <si>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</si>
  <si>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</si>
  <si>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</si>
  <si>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</si>
  <si>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</si>
  <si>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</si>
  <si>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</si>
  <si>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</si>
  <si>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</si>
  <si>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</si>
  <si>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</si>
  <si>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</si>
  <si>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</si>
  <si>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</si>
  <si>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</si>
  <si>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</si>
  <si>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</si>
  <si>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</si>
  <si>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</si>
  <si>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</si>
  <si>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</si>
  <si>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</si>
  <si>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</si>
  <si>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</si>
  <si>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</si>
  <si>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</si>
  <si>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</si>
  <si>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</si>
  <si>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</si>
  <si>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</si>
  <si>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</si>
  <si>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</si>
  <si>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</si>
  <si>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</si>
  <si>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</si>
  <si>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</si>
  <si>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</si>
  <si>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</si>
  <si>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</si>
  <si>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</si>
  <si>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</si>
  <si>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</si>
  <si>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</si>
  <si>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</si>
  <si>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</si>
  <si>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</si>
  <si>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</si>
  <si>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</si>
  <si>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</si>
  <si>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</si>
  <si>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</si>
  <si>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</si>
  <si>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</si>
  <si>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</si>
  <si>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</si>
  <si>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</si>
  <si>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</si>
  <si>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</si>
  <si>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</si>
  <si>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</si>
  <si>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</si>
  <si>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</si>
  <si>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</si>
  <si>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</si>
  <si>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</si>
  <si>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</si>
  <si>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</si>
  <si>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</si>
  <si>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</si>
  <si>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</si>
  <si>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</si>
  <si>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</si>
  <si>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</si>
  <si>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</si>
  <si>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</si>
  <si>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</si>
  <si>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</si>
  <si>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</si>
  <si>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</si>
  <si>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</si>
  <si>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</si>
  <si>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</si>
  <si>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</si>
  <si>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</si>
  <si>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</si>
  <si>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</si>
  <si>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</si>
  <si>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</si>
  <si>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</si>
  <si>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</si>
  <si>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</si>
  <si>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</si>
  <si>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</si>
  <si>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</si>
  <si>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</si>
  <si>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</si>
  <si>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</si>
  <si>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</si>
  <si>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</si>
  <si>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</si>
  <si>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</si>
  <si>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</si>
  <si>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</si>
  <si>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</si>
  <si>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</si>
  <si>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</si>
  <si>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</si>
  <si>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</si>
  <si>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</si>
  <si>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</si>
  <si>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</si>
  <si>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</si>
  <si>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</si>
  <si>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</si>
  <si>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</si>
  <si>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</si>
  <si>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</si>
  <si>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</si>
  <si>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</si>
  <si>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</si>
  <si>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</si>
  <si>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</si>
  <si>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</si>
  <si>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</si>
  <si>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</si>
  <si>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</si>
  <si>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</si>
  <si>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</si>
  <si>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</si>
  <si>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</si>
  <si>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</si>
  <si>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</si>
  <si>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</si>
  <si>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</si>
  <si>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</si>
  <si>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</si>
  <si>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</si>
  <si>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</si>
  <si>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</si>
  <si>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</si>
  <si>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</si>
  <si>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</si>
  <si>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</si>
  <si>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</si>
  <si>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</si>
  <si>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</si>
  <si>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</si>
  <si>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</si>
  <si>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</si>
  <si>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</si>
  <si>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</si>
  <si>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</si>
  <si>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</si>
  <si>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</si>
  <si>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</si>
  <si>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</si>
  <si>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</si>
  <si>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</si>
  <si>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</si>
  <si>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</si>
  <si>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</si>
  <si>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</si>
  <si>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</si>
  <si>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</si>
  <si>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</si>
  <si>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</si>
  <si>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</si>
  <si>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</si>
  <si>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</si>
  <si>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</si>
  <si>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</si>
  <si>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</si>
  <si>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</si>
  <si>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</si>
  <si>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</si>
  <si>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</si>
  <si>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</si>
  <si>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</si>
  <si>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</si>
  <si>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</si>
  <si>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</si>
  <si>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</si>
  <si>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</si>
  <si>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</si>
  <si>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</si>
  <si>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</si>
  <si>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</si>
  <si>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</si>
  <si>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</si>
  <si>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</si>
  <si>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</si>
  <si>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</si>
  <si>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</si>
  <si>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</si>
  <si>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</si>
  <si>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</si>
  <si>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</si>
  <si>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</si>
  <si>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</si>
  <si>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</si>
  <si>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</si>
  <si>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</si>
  <si>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</si>
  <si>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</si>
  <si>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</si>
  <si>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</si>
  <si>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</si>
  <si>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</si>
  <si>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</si>
  <si>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</si>
  <si>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</si>
  <si>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</si>
  <si>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</si>
  <si>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</si>
  <si>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</si>
  <si>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</si>
  <si>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</si>
  <si>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</si>
  <si>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</si>
  <si>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</si>
  <si>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</si>
  <si>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</si>
  <si>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</si>
  <si>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</si>
  <si>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</si>
  <si>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</si>
  <si>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</si>
  <si>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</si>
  <si>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</si>
  <si>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</si>
  <si>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</si>
  <si>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</si>
  <si>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</si>
  <si>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</si>
  <si>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</si>
  <si>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</si>
  <si>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</si>
  <si>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</si>
  <si>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</si>
  <si>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</si>
  <si>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</si>
  <si>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</si>
  <si>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</si>
  <si>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</si>
  <si>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</si>
  <si>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</si>
  <si>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</si>
  <si>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</si>
  <si>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</si>
  <si>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</si>
  <si>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</si>
  <si>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</si>
  <si>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</si>
  <si>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</si>
  <si>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</si>
  <si>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</si>
  <si>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</si>
  <si>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</si>
  <si>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</si>
  <si>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</si>
  <si>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</si>
  <si>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</si>
  <si>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</si>
  <si>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</si>
  <si>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</si>
  <si>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</si>
  <si>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</si>
  <si>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</si>
  <si>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</si>
  <si>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</si>
  <si>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</si>
  <si>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</si>
  <si>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</si>
  <si>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</si>
  <si>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</si>
  <si>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</si>
  <si>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</si>
  <si>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</si>
  <si>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</si>
  <si>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</si>
  <si>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</si>
  <si>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</si>
  <si>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</si>
  <si>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</si>
  <si>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</si>
  <si>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</si>
  <si>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</si>
  <si>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</si>
  <si>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</si>
  <si>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</si>
  <si>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</si>
  <si>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</si>
  <si>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</si>
  <si>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</si>
  <si>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</si>
  <si>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</si>
  <si>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</si>
  <si>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</si>
  <si>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</si>
  <si>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</si>
  <si>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</si>
  <si>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</si>
  <si>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</si>
  <si>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</si>
  <si>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</si>
  <si>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</si>
  <si>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</si>
  <si>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</si>
  <si>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</si>
  <si>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</si>
  <si>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</si>
  <si>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</si>
  <si>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</si>
  <si>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</si>
  <si>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</si>
  <si>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</si>
  <si>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</si>
  <si>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</si>
  <si>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</si>
  <si>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</si>
  <si>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</si>
  <si>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</si>
  <si>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</si>
  <si>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</si>
  <si>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</si>
  <si>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</si>
  <si>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</si>
  <si>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</si>
  <si>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</si>
  <si>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</si>
  <si>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</si>
  <si>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</si>
  <si>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</si>
  <si>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</si>
  <si>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</si>
  <si>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</si>
  <si>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</si>
  <si>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</si>
  <si>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</si>
  <si>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</si>
  <si>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</si>
  <si>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</si>
  <si>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</si>
  <si>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</si>
  <si>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</si>
  <si>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</si>
  <si>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</si>
  <si>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</si>
  <si>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</si>
  <si>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</si>
  <si>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</si>
  <si>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</si>
  <si>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</si>
  <si>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</si>
  <si>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</si>
  <si>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</si>
  <si>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</si>
  <si>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</si>
  <si>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</si>
  <si>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</si>
  <si>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</si>
  <si>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</si>
  <si>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</si>
  <si>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</si>
  <si>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</si>
  <si>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</si>
  <si>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</si>
  <si>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</si>
  <si>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</si>
  <si>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</si>
  <si>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</si>
  <si>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</si>
  <si>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</si>
  <si>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</si>
  <si>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</si>
  <si>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</si>
  <si>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</si>
  <si>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</si>
  <si>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</si>
  <si>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</si>
  <si>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</si>
  <si>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</si>
  <si>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</si>
  <si>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</si>
  <si>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</si>
  <si>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</si>
  <si>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</si>
  <si>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</si>
  <si>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</si>
  <si>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</si>
  <si>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</si>
  <si>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</si>
  <si>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</si>
  <si>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</si>
  <si>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</si>
  <si>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</si>
  <si>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</si>
  <si>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</si>
  <si>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</si>
  <si>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</si>
  <si>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</si>
  <si>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</si>
  <si>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</si>
  <si>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</si>
  <si>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</si>
  <si>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</si>
  <si>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</si>
  <si>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</si>
  <si>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</si>
  <si>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</si>
  <si>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</si>
  <si>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</si>
  <si>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</si>
  <si>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</si>
  <si>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</si>
  <si>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</si>
  <si>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</si>
  <si>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</si>
  <si>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</si>
  <si>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</si>
  <si>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</si>
  <si>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</si>
  <si>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</si>
  <si>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</si>
  <si>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</si>
  <si>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</si>
  <si>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</si>
  <si>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</si>
  <si>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</si>
  <si>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</si>
  <si>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</si>
  <si>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</si>
  <si>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</si>
  <si>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</si>
  <si>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</si>
  <si>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</si>
  <si>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</si>
  <si>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</si>
  <si>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</si>
  <si>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</si>
  <si>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</si>
  <si>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</si>
  <si>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</si>
  <si>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</si>
  <si>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</si>
  <si>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</si>
  <si>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</si>
  <si>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</si>
  <si>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</si>
  <si>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</si>
  <si>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</si>
  <si>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</si>
  <si>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</si>
  <si>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</si>
  <si>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</si>
  <si>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</si>
  <si>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</si>
  <si>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</si>
  <si>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</si>
  <si>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</si>
  <si>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</si>
  <si>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</si>
  <si>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</si>
  <si>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</si>
  <si>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</si>
  <si>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</si>
  <si>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</si>
  <si>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</si>
  <si>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</si>
  <si>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</si>
  <si>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</si>
  <si>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</si>
  <si>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</si>
  <si>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</si>
  <si>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</si>
  <si>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</si>
  <si>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</si>
  <si>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</si>
  <si>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</si>
  <si>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</si>
  <si>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</si>
  <si>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</si>
  <si>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</si>
  <si>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</si>
  <si>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</si>
  <si>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</si>
  <si>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</si>
  <si>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</si>
  <si>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</si>
  <si>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</si>
  <si>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</si>
  <si>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</si>
  <si>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</si>
  <si>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</si>
  <si>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</si>
  <si>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</si>
  <si>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</si>
  <si>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</si>
  <si>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</si>
  <si>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</si>
  <si>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</si>
  <si>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</si>
  <si>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</si>
  <si>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</si>
  <si>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</si>
  <si>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</si>
  <si>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</si>
  <si>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</si>
  <si>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</si>
  <si>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</si>
  <si>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</si>
  <si>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</si>
  <si>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</si>
  <si>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</si>
  <si>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</si>
  <si>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</si>
  <si>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</si>
  <si>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</si>
  <si>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</si>
  <si>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</si>
  <si>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</si>
  <si>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</si>
  <si>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</si>
  <si>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</si>
  <si>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</si>
  <si>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</si>
  <si>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</si>
  <si>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</si>
  <si>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</si>
  <si>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</si>
  <si>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</si>
  <si>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</si>
  <si>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</si>
  <si>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</si>
  <si>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</si>
  <si>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</si>
  <si>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</si>
  <si>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</si>
  <si>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</si>
  <si>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</si>
  <si>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</si>
  <si>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</si>
  <si>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</si>
  <si>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</si>
  <si>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</si>
  <si>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</si>
  <si>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</si>
  <si>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</si>
  <si>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</si>
  <si>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</si>
  <si>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</si>
  <si>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</si>
  <si>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</si>
  <si>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</si>
  <si>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</si>
  <si>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</si>
  <si>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</si>
  <si>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</si>
  <si>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</si>
  <si>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</si>
  <si>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</si>
  <si>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</si>
  <si>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</si>
  <si>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</si>
  <si>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</si>
  <si>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</si>
  <si>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</si>
  <si>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</si>
  <si>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</si>
  <si>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</si>
  <si>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</si>
  <si>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</si>
  <si>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</si>
  <si>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</si>
  <si>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</si>
  <si>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</si>
  <si>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</si>
  <si>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</si>
  <si>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</si>
  <si>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</si>
  <si>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</si>
  <si>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</si>
  <si>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</si>
  <si>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</si>
  <si>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</si>
  <si>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</si>
  <si>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</si>
  <si>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</si>
  <si>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</si>
  <si>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</si>
  <si>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</si>
  <si>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</si>
  <si>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</si>
  <si>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</si>
  <si>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</si>
  <si>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</si>
  <si>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</si>
  <si>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</si>
  <si>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</si>
  <si>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</si>
  <si>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</si>
  <si>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</si>
  <si>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</si>
  <si>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</si>
  <si>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</si>
  <si>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</si>
  <si>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</si>
  <si>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</si>
  <si>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</si>
  <si>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</si>
  <si>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</si>
  <si>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</si>
  <si>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</si>
  <si>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</si>
  <si>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</si>
  <si>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</si>
  <si>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</si>
  <si>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</si>
  <si>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</si>
  <si>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</si>
  <si>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</si>
  <si>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</si>
  <si>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</si>
  <si>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</si>
  <si>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</si>
  <si>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</si>
  <si>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</si>
  <si>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</si>
  <si>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</si>
  <si>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</si>
  <si>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</si>
  <si>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</si>
  <si>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</si>
  <si>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</si>
  <si>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</si>
  <si>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</si>
  <si>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</si>
  <si>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</si>
  <si>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</si>
  <si>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</si>
  <si>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</si>
  <si>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</si>
  <si>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</si>
  <si>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</si>
  <si>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</si>
  <si>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</si>
  <si>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</si>
  <si>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</si>
  <si>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</si>
  <si>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</si>
  <si>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</si>
  <si>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</si>
  <si>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</si>
  <si>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</si>
  <si>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</si>
  <si>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</si>
  <si>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</si>
  <si>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</si>
  <si>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</si>
  <si>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</si>
  <si>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</si>
  <si>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</si>
  <si>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</si>
  <si>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</si>
  <si>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</si>
  <si>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</si>
  <si>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</si>
  <si>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</si>
  <si>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</si>
  <si>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</si>
  <si>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</si>
  <si>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</si>
  <si>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</si>
  <si>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</si>
  <si>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</si>
  <si>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</si>
  <si>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</si>
  <si>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</si>
  <si>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</si>
  <si>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</si>
  <si>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</si>
  <si>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</si>
  <si>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</si>
  <si>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</si>
  <si>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</si>
  <si>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</si>
  <si>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</si>
  <si>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</si>
  <si>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</si>
  <si>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</si>
  <si>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</si>
  <si>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</si>
  <si>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</si>
  <si>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</si>
  <si>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</si>
  <si>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</si>
  <si>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</si>
  <si>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</si>
  <si>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</si>
  <si>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</si>
  <si>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</si>
  <si>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</si>
  <si>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</si>
  <si>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</si>
  <si>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</si>
  <si>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</si>
  <si>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</si>
  <si>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</si>
  <si>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</si>
  <si>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</si>
  <si>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</si>
  <si>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</si>
  <si>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</si>
  <si>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</si>
  <si>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</si>
  <si>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</si>
  <si>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</si>
  <si>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</si>
  <si>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</si>
  <si>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</si>
  <si>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</si>
  <si>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</si>
  <si>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</si>
  <si>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</si>
  <si>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</si>
  <si>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</si>
  <si>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</si>
  <si>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</si>
  <si>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</si>
  <si>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</si>
  <si>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</si>
  <si>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</si>
  <si>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</si>
  <si>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</si>
  <si>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</si>
  <si>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</si>
  <si>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</si>
  <si>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</si>
  <si>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</si>
  <si>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</si>
  <si>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</si>
  <si>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</si>
  <si>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</si>
  <si>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</si>
  <si>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</si>
  <si>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</si>
  <si>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</si>
  <si>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</si>
  <si>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</si>
  <si>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</si>
  <si>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</si>
  <si>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</si>
  <si>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</si>
  <si>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</si>
  <si>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</si>
  <si>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</si>
  <si>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</si>
  <si>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</si>
  <si>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</si>
  <si>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</si>
  <si>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</si>
  <si>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</si>
  <si>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</si>
  <si>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</si>
  <si>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</si>
  <si>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</si>
  <si>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</si>
  <si>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</si>
  <si>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</si>
  <si>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</si>
  <si>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</si>
  <si>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</si>
  <si>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</si>
  <si>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</si>
  <si>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</si>
  <si>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</si>
  <si>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</si>
  <si>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</si>
  <si>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</si>
  <si>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</si>
  <si>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</si>
  <si>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</si>
  <si>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</si>
  <si>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</si>
  <si>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</si>
  <si>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</si>
  <si>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</si>
  <si>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</si>
  <si>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</si>
  <si>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</si>
  <si>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</si>
  <si>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</si>
  <si>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</si>
  <si>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</si>
  <si>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</si>
  <si>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</si>
  <si>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</si>
  <si>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</si>
  <si>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</si>
  <si>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</si>
  <si>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</si>
  <si>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</si>
  <si>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</si>
  <si>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</si>
  <si>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</si>
  <si>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</si>
  <si>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</si>
  <si>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</si>
  <si>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</si>
  <si>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</si>
  <si>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</si>
  <si>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</si>
  <si>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</si>
  <si>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</si>
  <si>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</si>
  <si>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</si>
  <si>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</si>
  <si>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</si>
  <si>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</si>
  <si>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</si>
  <si>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</si>
  <si>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</si>
  <si>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</si>
  <si>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</si>
  <si>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</si>
  <si>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</si>
  <si>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</si>
  <si>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</si>
  <si>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</si>
  <si>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</si>
  <si>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</si>
  <si>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</si>
  <si>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</si>
  <si>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</si>
  <si>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</si>
  <si>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</si>
  <si>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</si>
  <si>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</si>
  <si>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</si>
  <si>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</si>
  <si>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</si>
  <si>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</si>
  <si>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</si>
  <si>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</si>
  <si>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</si>
  <si>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</si>
  <si>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</si>
  <si>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</si>
  <si>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</si>
  <si>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</si>
  <si>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</si>
  <si>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</si>
  <si>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</si>
  <si>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</si>
  <si>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</si>
  <si>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</si>
  <si>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</si>
  <si>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</si>
  <si>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</si>
  <si>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</si>
  <si>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</si>
  <si>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</si>
  <si>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</si>
  <si>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</si>
  <si>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</si>
  <si>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</si>
  <si>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</si>
  <si>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</si>
  <si>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</si>
  <si>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</si>
  <si>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</si>
  <si>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</si>
  <si>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</si>
  <si>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</si>
  <si>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</si>
  <si>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</si>
  <si>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</si>
  <si>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</si>
  <si>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</si>
  <si>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</si>
  <si>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</si>
  <si>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</si>
  <si>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</si>
  <si>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</si>
  <si>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</si>
  <si>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</si>
  <si>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</si>
  <si>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</si>
  <si>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</si>
  <si>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</si>
  <si>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</si>
  <si>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</si>
  <si>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</si>
  <si>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</si>
  <si>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</si>
  <si>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</si>
  <si>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</si>
  <si>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</si>
  <si>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</si>
  <si>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</si>
  <si>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</si>
  <si>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</si>
  <si>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</si>
  <si>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</si>
  <si>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</si>
  <si>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</si>
  <si>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</si>
  <si>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</si>
  <si>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</si>
  <si>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</si>
  <si>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</si>
  <si>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</si>
  <si>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</si>
  <si>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</si>
  <si>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</si>
  <si>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</si>
  <si>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</si>
  <si>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</si>
  <si>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</si>
  <si>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</si>
  <si>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</si>
  <si>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</si>
  <si>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</si>
  <si>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</si>
  <si>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</si>
  <si>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</si>
  <si>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</si>
  <si>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</si>
  <si>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</si>
  <si>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</si>
  <si>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</si>
  <si>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</si>
  <si>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</si>
  <si>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</si>
  <si>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</si>
  <si>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</si>
  <si>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</si>
  <si>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</si>
  <si>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</si>
  <si>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</si>
  <si>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</si>
  <si>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</si>
  <si>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</si>
  <si>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</si>
  <si>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</si>
  <si>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</si>
  <si>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</si>
  <si>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</si>
  <si>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</si>
  <si>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</si>
  <si>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</si>
  <si>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</si>
  <si>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</si>
  <si>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</si>
  <si>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</si>
  <si>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</si>
  <si>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</si>
  <si>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</si>
  <si>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</si>
  <si>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</si>
  <si>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</si>
  <si>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</si>
  <si>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</si>
  <si>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</si>
  <si>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</si>
  <si>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</si>
  <si>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</si>
  <si>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</si>
  <si>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</si>
  <si>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</si>
  <si>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</si>
  <si>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</si>
  <si>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</si>
  <si>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</si>
  <si>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</si>
  <si>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</si>
  <si>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</si>
  <si>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</si>
  <si>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</si>
  <si>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</si>
  <si>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</si>
  <si>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</si>
  <si>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</si>
  <si>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</si>
  <si>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</si>
  <si>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</si>
  <si>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</si>
  <si>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</si>
  <si>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</si>
  <si>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</si>
  <si>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</si>
  <si>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</si>
  <si>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</si>
  <si>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</si>
  <si>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</si>
  <si>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</si>
  <si>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</si>
  <si>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</si>
  <si>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</si>
  <si>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</si>
  <si>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</si>
  <si>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</si>
  <si>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</si>
  <si>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</si>
  <si>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</si>
  <si>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</si>
  <si>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</si>
  <si>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</si>
  <si>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</si>
  <si>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</si>
  <si>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</si>
  <si>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</si>
  <si>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</si>
  <si>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</si>
  <si>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</si>
  <si>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</si>
  <si>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</si>
  <si>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</si>
  <si>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</si>
  <si>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</si>
  <si>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</si>
  <si>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</si>
  <si>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</si>
  <si>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</si>
  <si>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</si>
  <si>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</si>
  <si>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</si>
  <si>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</si>
  <si>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</si>
  <si>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</si>
  <si>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</si>
  <si>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</si>
  <si>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</si>
  <si>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</si>
  <si>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</si>
  <si>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</si>
  <si>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</si>
  <si>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</si>
  <si>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</si>
  <si>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</si>
  <si>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</si>
  <si>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</si>
  <si>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</si>
  <si>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</si>
  <si>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</si>
  <si>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</si>
  <si>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</si>
  <si>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</si>
  <si>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</si>
  <si>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</si>
  <si>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</si>
  <si>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</si>
  <si>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</si>
  <si>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</si>
  <si>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</si>
  <si>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</si>
  <si>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</si>
  <si>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</si>
  <si>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</si>
  <si>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</si>
  <si>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</si>
  <si>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</si>
  <si>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</si>
  <si>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</si>
  <si>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</si>
  <si>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</si>
  <si>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</si>
  <si>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</si>
  <si>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</si>
  <si>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</si>
  <si>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</si>
  <si>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</si>
  <si>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</si>
  <si>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</si>
  <si>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</si>
  <si>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</si>
  <si>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</si>
  <si>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</si>
  <si>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</si>
  <si>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</si>
  <si>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</si>
  <si>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</si>
  <si>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</si>
  <si>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</si>
  <si>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</si>
  <si>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</si>
  <si>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</si>
  <si>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</si>
  <si>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</si>
  <si>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</si>
  <si>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</si>
  <si>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</si>
  <si>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</si>
  <si>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</si>
  <si>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</si>
  <si>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</si>
  <si>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</si>
  <si>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</si>
  <si>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</si>
  <si>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</si>
  <si>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</si>
  <si>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</si>
  <si>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</si>
  <si>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</si>
  <si>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</si>
  <si>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</si>
  <si>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</si>
  <si>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</si>
  <si>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</si>
  <si>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</si>
  <si>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</si>
  <si>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</si>
  <si>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</si>
  <si>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</si>
  <si>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</si>
  <si>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</si>
  <si>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</si>
  <si>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</si>
  <si>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</si>
  <si>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</si>
  <si>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</si>
  <si>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</si>
  <si>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</si>
  <si>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</si>
  <si>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</si>
  <si>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</si>
  <si>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</si>
  <si>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</si>
  <si>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</si>
  <si>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</si>
  <si>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</si>
  <si>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</si>
  <si>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</si>
  <si>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</si>
  <si>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</si>
  <si>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</si>
  <si>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</si>
  <si>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</si>
  <si>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</si>
  <si>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</si>
  <si>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</si>
  <si>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</si>
  <si>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</si>
  <si>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</si>
  <si>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</si>
  <si>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</si>
  <si>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</si>
  <si>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</si>
  <si>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</si>
  <si>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</si>
  <si>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</si>
  <si>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</si>
  <si>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</si>
  <si>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</si>
  <si>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</si>
  <si>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</si>
  <si>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</si>
  <si>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</si>
  <si>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</si>
  <si>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</si>
  <si>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</si>
  <si>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</si>
  <si>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</si>
  <si>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</si>
  <si>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</si>
  <si>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</si>
  <si>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</si>
  <si>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</si>
  <si>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</si>
  <si>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</si>
  <si>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</si>
  <si>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</si>
  <si>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</si>
  <si>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</si>
  <si>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</si>
  <si>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</si>
  <si>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</si>
  <si>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</si>
  <si>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</si>
  <si>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</si>
  <si>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</si>
  <si>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</si>
  <si>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</si>
  <si>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</si>
  <si>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</si>
  <si>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</si>
  <si>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</si>
  <si>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</si>
  <si>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</si>
  <si>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</si>
  <si>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</si>
  <si>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</si>
  <si>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</si>
  <si>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</si>
  <si>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</si>
  <si>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</si>
  <si>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</si>
  <si>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</si>
  <si>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</si>
  <si>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</si>
  <si>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</si>
  <si>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</si>
  <si>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</si>
  <si>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</si>
  <si>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</si>
  <si>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</si>
  <si>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</si>
  <si>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</si>
  <si>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</si>
  <si>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</si>
  <si>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</si>
  <si>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</si>
  <si>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</si>
  <si>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</si>
  <si>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</si>
  <si>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</si>
  <si>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</si>
  <si>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</si>
  <si>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</si>
  <si>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</si>
  <si>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</si>
  <si>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</si>
  <si>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</si>
  <si>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</si>
  <si>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</si>
  <si>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</si>
  <si>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</si>
  <si>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</si>
  <si>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</si>
  <si>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</si>
  <si>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</si>
  <si>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</si>
  <si>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</si>
  <si>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</si>
  <si>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</si>
  <si>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</si>
  <si>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</si>
  <si>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</si>
  <si>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</si>
  <si>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</si>
  <si>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</si>
  <si>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</si>
  <si>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</si>
  <si>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</si>
  <si>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</si>
  <si>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</si>
  <si>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</si>
  <si>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</si>
  <si>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</si>
  <si>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</si>
  <si>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</si>
  <si>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</si>
  <si>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</si>
  <si>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</si>
  <si>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</si>
  <si>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</si>
  <si>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</si>
  <si>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</si>
  <si>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</si>
  <si>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</si>
  <si>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</si>
  <si>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</si>
  <si>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</si>
  <si>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</si>
  <si>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</si>
  <si>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</si>
  <si>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</si>
  <si>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</si>
  <si>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</si>
  <si>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</si>
  <si>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</si>
  <si>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</si>
  <si>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</si>
  <si>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</si>
  <si>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</si>
  <si>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</si>
  <si>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</si>
  <si>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</si>
  <si>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</si>
  <si>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</si>
  <si>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</si>
  <si>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</si>
  <si>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</si>
  <si>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</si>
  <si>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</si>
  <si>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</si>
  <si>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</si>
  <si>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</si>
  <si>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</si>
  <si>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</si>
  <si>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</si>
  <si>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</si>
  <si>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</si>
  <si>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</si>
  <si>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</si>
  <si>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</si>
  <si>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</si>
  <si>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</si>
  <si>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</si>
  <si>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</si>
  <si>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</si>
  <si>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</si>
  <si>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</si>
  <si>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</si>
  <si>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</si>
  <si>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</si>
  <si>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</si>
  <si>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</si>
  <si>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</si>
  <si>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</si>
  <si>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</si>
  <si>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</si>
  <si>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</si>
  <si>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</si>
  <si>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</si>
  <si>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</si>
  <si>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</si>
  <si>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</si>
  <si>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</si>
  <si>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</si>
  <si>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</si>
  <si>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</si>
  <si>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</si>
  <si>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</si>
  <si>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</si>
  <si>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</si>
  <si>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</si>
  <si>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</si>
  <si>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</si>
  <si>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</si>
  <si>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</si>
  <si>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</si>
  <si>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</si>
  <si>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</si>
  <si>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</si>
  <si>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</si>
  <si>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</si>
  <si>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</si>
  <si>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</si>
  <si>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</si>
  <si>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</si>
  <si>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</si>
  <si>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</si>
  <si>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</si>
  <si>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</si>
  <si>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</si>
  <si>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</si>
  <si>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</si>
  <si>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</si>
  <si>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</si>
  <si>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</si>
  <si>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</si>
  <si>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</si>
  <si>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</si>
  <si>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</si>
  <si>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</si>
  <si>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</si>
  <si>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</si>
  <si>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</si>
  <si>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</si>
  <si>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</si>
  <si>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</si>
  <si>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</si>
  <si>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</si>
  <si>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</si>
  <si>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</si>
  <si>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</si>
  <si>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</si>
  <si>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</si>
  <si>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</si>
  <si>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</si>
  <si>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</si>
  <si>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</si>
  <si>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</si>
  <si>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</si>
  <si>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</si>
  <si>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</si>
  <si>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</si>
  <si>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</si>
  <si>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</si>
  <si>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</si>
  <si>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</si>
  <si>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</si>
  <si>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</si>
  <si>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</si>
  <si>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</si>
  <si>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</si>
  <si>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</si>
  <si>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</si>
  <si>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</si>
  <si>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</si>
  <si>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</si>
  <si>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</si>
  <si>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</si>
  <si>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</si>
  <si>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</si>
  <si>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</si>
  <si>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</si>
  <si>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</si>
  <si>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</si>
  <si>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</si>
  <si>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</si>
  <si>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</si>
  <si>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</si>
  <si>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</si>
  <si>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</si>
  <si>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</si>
  <si>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</si>
  <si>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</si>
  <si>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</si>
  <si>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</si>
  <si>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</si>
  <si>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</si>
  <si>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</si>
  <si>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</si>
  <si>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</si>
  <si>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</si>
  <si>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</si>
  <si>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</si>
  <si>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</si>
  <si>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</si>
  <si>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</si>
  <si>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</si>
  <si>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</si>
  <si>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</si>
  <si>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</si>
  <si>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</si>
  <si>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</si>
  <si>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</si>
  <si>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</si>
  <si>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</si>
  <si>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</si>
  <si>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</si>
  <si>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</si>
  <si>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</si>
  <si>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</si>
  <si>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</si>
  <si>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</si>
  <si>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</si>
  <si>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</si>
  <si>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</si>
  <si>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</si>
  <si>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</si>
  <si>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</si>
  <si>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</si>
  <si>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</si>
  <si>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</si>
  <si>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</si>
  <si>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</si>
  <si>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</si>
  <si>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</si>
  <si>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</si>
  <si>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</si>
  <si>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</si>
  <si>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</si>
  <si>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</si>
  <si>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</si>
  <si>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</si>
  <si>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</si>
  <si>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</si>
  <si>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</si>
  <si>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</si>
  <si>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</si>
  <si>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</si>
  <si>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</si>
  <si>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</si>
  <si>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</si>
  <si>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</si>
  <si>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</si>
  <si>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</si>
  <si>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</si>
  <si>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</si>
  <si>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</si>
  <si>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</si>
  <si>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</si>
  <si>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</si>
  <si>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</si>
  <si>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</si>
  <si>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</si>
  <si>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</si>
  <si>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</si>
  <si>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</si>
  <si>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</si>
  <si>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</si>
  <si>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</si>
  <si>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</si>
  <si>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</si>
  <si>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</si>
  <si>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</si>
  <si>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</si>
  <si>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</si>
  <si>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</si>
  <si>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</si>
  <si>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</si>
  <si>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</si>
  <si>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</si>
  <si>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</si>
  <si>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</si>
  <si>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</si>
  <si>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</si>
  <si>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</si>
  <si>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</si>
  <si>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</si>
  <si>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</si>
  <si>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</si>
  <si>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</si>
  <si>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</si>
  <si>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</si>
  <si>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</si>
  <si>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</si>
  <si>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</si>
  <si>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</si>
  <si>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</si>
  <si>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</si>
  <si>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</si>
  <si>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</si>
  <si>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</si>
  <si>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</si>
  <si>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</si>
  <si>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</si>
  <si>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</si>
  <si>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</si>
  <si>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</si>
  <si>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</si>
  <si>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</si>
  <si>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</si>
  <si>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</si>
  <si>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</si>
  <si>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</si>
  <si>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</si>
  <si>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</si>
  <si>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</si>
  <si>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</si>
  <si>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</si>
  <si>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</si>
  <si>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</si>
  <si>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</si>
  <si>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</si>
  <si>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</si>
  <si>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</si>
  <si>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</si>
  <si>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</si>
  <si>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</si>
  <si>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</si>
  <si>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</si>
  <si>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</si>
  <si>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</si>
  <si>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</si>
  <si>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</si>
  <si>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</si>
  <si>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</si>
  <si>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</si>
  <si>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</si>
  <si>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</si>
  <si>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</si>
  <si>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</si>
  <si>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</si>
  <si>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</si>
  <si>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</si>
  <si>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</si>
  <si>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</si>
  <si>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</si>
  <si>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</si>
  <si>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</si>
  <si>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</si>
  <si>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</si>
  <si>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</si>
  <si>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</si>
  <si>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</si>
  <si>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</si>
  <si>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</si>
  <si>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</si>
  <si>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</si>
  <si>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</si>
  <si>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</si>
  <si>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</si>
  <si>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</si>
  <si>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</si>
  <si>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</si>
  <si>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</si>
  <si>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</si>
  <si>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</si>
  <si>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</si>
  <si>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</si>
  <si>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</si>
  <si>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</si>
  <si>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</si>
  <si>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</si>
  <si>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</si>
  <si>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</si>
  <si>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</si>
  <si>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</si>
  <si>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</si>
  <si>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</si>
  <si>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</si>
  <si>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</si>
  <si>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</si>
  <si>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</si>
  <si>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</si>
  <si>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</si>
  <si>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</si>
  <si>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</si>
  <si>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</si>
  <si>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</si>
  <si>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</si>
  <si>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</si>
  <si>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</si>
  <si>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</si>
  <si>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</si>
  <si>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</si>
  <si>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</si>
  <si>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</si>
  <si>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</si>
  <si>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</si>
  <si>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</si>
  <si>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</si>
  <si>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</si>
  <si>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</si>
  <si>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</si>
  <si>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</si>
  <si>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</si>
  <si>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</si>
  <si>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</si>
  <si>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</si>
  <si>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</si>
  <si>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</si>
  <si>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</si>
  <si>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</si>
  <si>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</si>
  <si>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</si>
  <si>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</si>
  <si>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</si>
  <si>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</si>
  <si>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</si>
  <si>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</si>
  <si>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</si>
  <si>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</si>
  <si>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</si>
  <si>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</si>
  <si>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</si>
  <si>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</si>
  <si>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</si>
  <si>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</si>
  <si>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</si>
  <si>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</si>
  <si>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</si>
  <si>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</si>
  <si>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</si>
  <si>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</si>
  <si>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</si>
  <si>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</si>
  <si>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</si>
  <si>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</si>
  <si>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</si>
  <si>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</si>
  <si>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</si>
  <si>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</si>
  <si>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</si>
  <si>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</si>
  <si>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</si>
  <si>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</si>
  <si>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</si>
  <si>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</si>
  <si>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</si>
  <si>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</si>
  <si>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</si>
  <si>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</si>
  <si>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</si>
  <si>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</si>
  <si>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</si>
  <si>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</si>
  <si>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</si>
  <si>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</si>
  <si>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</si>
  <si>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</si>
  <si>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</si>
  <si>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</si>
  <si>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</si>
  <si>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</si>
  <si>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</si>
  <si>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</si>
  <si>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</si>
  <si>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</si>
  <si>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</si>
  <si>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</si>
  <si>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</si>
  <si>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</si>
  <si>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</si>
  <si>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</si>
  <si>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</si>
  <si>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</si>
  <si>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</si>
  <si>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</si>
  <si>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</si>
  <si>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</si>
  <si>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</si>
  <si>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</si>
  <si>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</si>
  <si>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</si>
  <si>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</si>
  <si>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</si>
  <si>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</si>
  <si>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</si>
  <si>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</si>
  <si>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</si>
  <si>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</si>
  <si>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</si>
  <si>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</si>
  <si>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</si>
  <si>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</si>
  <si>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</si>
  <si>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</si>
  <si>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</si>
  <si>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</si>
  <si>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</si>
  <si>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</si>
  <si>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</si>
  <si>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</si>
  <si>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</si>
  <si>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</si>
  <si>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</si>
  <si>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</si>
  <si>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</si>
  <si>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</si>
  <si>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</si>
  <si>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</si>
  <si>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</si>
  <si>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</si>
  <si>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</si>
  <si>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</si>
  <si>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</si>
  <si>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</si>
  <si>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</si>
  <si>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</si>
  <si>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</si>
  <si>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</si>
  <si>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</si>
  <si>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</si>
  <si>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</si>
  <si>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</si>
  <si>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</si>
  <si>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</si>
  <si>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</si>
  <si>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</si>
  <si>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</si>
  <si>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</si>
  <si>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</si>
  <si>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</si>
  <si>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</si>
  <si>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</si>
  <si>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</si>
  <si>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</si>
  <si>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</si>
  <si>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</si>
  <si>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</si>
  <si>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</si>
  <si>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</si>
  <si>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</si>
  <si>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</si>
  <si>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</si>
  <si>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</si>
  <si>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</si>
  <si>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</si>
  <si>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</si>
  <si>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</si>
  <si>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</si>
  <si>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</si>
  <si>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</si>
  <si>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</si>
  <si>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</si>
  <si>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</si>
  <si>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</si>
  <si>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</si>
  <si>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</si>
  <si>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</si>
  <si>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</si>
  <si>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</si>
  <si>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</si>
  <si>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</si>
  <si>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</si>
  <si>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</si>
  <si>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</si>
  <si>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</si>
  <si>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</si>
  <si>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</si>
  <si>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</si>
  <si>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</si>
  <si>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</si>
  <si>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</si>
  <si>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</si>
  <si>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</si>
  <si>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</si>
  <si>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</si>
  <si>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</si>
  <si>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</si>
  <si>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</si>
  <si>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</si>
  <si>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</si>
  <si>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</si>
  <si>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</si>
  <si>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</si>
  <si>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</si>
  <si>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</si>
  <si>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</si>
  <si>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</si>
  <si>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</si>
  <si>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</si>
  <si>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</si>
  <si>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</si>
  <si>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</si>
  <si>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</si>
  <si>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</si>
  <si>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</si>
  <si>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</si>
  <si>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</si>
  <si>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</si>
  <si>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</si>
  <si>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</si>
  <si>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</si>
  <si>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</si>
  <si>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</si>
  <si>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</si>
  <si>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</si>
  <si>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</si>
  <si>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</si>
  <si>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</si>
  <si>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</si>
  <si>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</si>
  <si>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</si>
  <si>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</si>
  <si>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</si>
  <si>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</si>
  <si>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</si>
  <si>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</si>
  <si>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</si>
  <si>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</si>
  <si>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</si>
  <si>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</si>
  <si>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</si>
  <si>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</si>
  <si>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</si>
  <si>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</si>
  <si>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</si>
  <si>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</si>
  <si>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</si>
  <si>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</si>
  <si>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</si>
  <si>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</si>
  <si>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</si>
  <si>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</si>
  <si>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</si>
  <si>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</si>
  <si>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</si>
  <si>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</si>
  <si>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</si>
  <si>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</si>
  <si>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</si>
  <si>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</si>
  <si>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</si>
  <si>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</si>
  <si>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</si>
  <si>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</si>
  <si>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</si>
  <si>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</si>
  <si>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</si>
  <si>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</si>
  <si>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</si>
  <si>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</si>
  <si>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</si>
  <si>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</si>
  <si>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</si>
  <si>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</si>
  <si>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</si>
  <si>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</si>
  <si>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</si>
  <si>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</si>
  <si>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</si>
  <si>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</si>
  <si>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</si>
  <si>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</si>
  <si>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</si>
  <si>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</si>
  <si>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</si>
  <si>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</si>
  <si>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</si>
  <si>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</si>
  <si>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</si>
  <si>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</si>
  <si>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</si>
  <si>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</si>
  <si>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</si>
  <si>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</si>
  <si>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</si>
  <si>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</si>
  <si>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</si>
  <si>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</si>
  <si>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</si>
  <si>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</si>
  <si>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</si>
  <si>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</si>
  <si>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</si>
  <si>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</si>
  <si>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</si>
  <si>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</si>
  <si>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</si>
  <si>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</si>
  <si>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</si>
  <si>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</si>
  <si>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</si>
  <si>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</si>
  <si>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</si>
  <si>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</si>
  <si>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</si>
  <si>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</si>
  <si>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</si>
  <si>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</si>
  <si>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</si>
  <si>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</si>
  <si>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</si>
  <si>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</si>
  <si>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</si>
  <si>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</si>
  <si>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</si>
  <si>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</si>
  <si>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</si>
  <si>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</si>
  <si>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</si>
  <si>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</si>
  <si>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</si>
  <si>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</si>
  <si>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</si>
  <si>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</si>
  <si>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</si>
  <si>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</si>
  <si>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</si>
  <si>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</si>
  <si>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</si>
  <si>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</si>
  <si>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</si>
  <si>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</si>
  <si>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</si>
  <si>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</si>
  <si>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</si>
  <si>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</si>
  <si>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</si>
  <si>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</si>
  <si>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</si>
  <si>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</si>
  <si>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</si>
  <si>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</si>
  <si>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</si>
  <si>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</si>
  <si>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</si>
  <si>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</si>
  <si>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</si>
  <si>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</si>
  <si>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</si>
  <si>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</si>
  <si>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</si>
  <si>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</si>
  <si>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</si>
  <si>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</si>
  <si>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</si>
  <si>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</si>
  <si>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</si>
  <si>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</si>
  <si>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</si>
  <si>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</si>
  <si>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</si>
  <si>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</si>
  <si>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</si>
  <si>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</si>
  <si>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</si>
  <si>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</si>
  <si>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</si>
  <si>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</si>
  <si>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</si>
  <si>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</si>
  <si>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</si>
  <si>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</si>
  <si>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</si>
  <si>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</si>
  <si>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</si>
  <si>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</si>
  <si>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</si>
  <si>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</si>
  <si>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</si>
  <si>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</si>
  <si>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</si>
  <si>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</si>
  <si>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</si>
  <si>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</si>
  <si>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</si>
  <si>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</si>
  <si>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</si>
  <si>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</si>
  <si>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</si>
  <si>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</si>
  <si>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</si>
  <si>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</si>
  <si>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</si>
  <si>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</si>
  <si>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</si>
  <si>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</si>
  <si>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</si>
  <si>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</si>
  <si>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</si>
  <si>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</si>
  <si>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</si>
  <si>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</si>
  <si>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</si>
  <si>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</si>
  <si>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</si>
  <si>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</si>
  <si>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</si>
  <si>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</si>
  <si>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</si>
  <si>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</si>
  <si>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</si>
  <si>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</si>
  <si>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</si>
  <si>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</si>
  <si>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</si>
  <si>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</si>
  <si>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</si>
  <si>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</si>
  <si>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</si>
  <si>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</si>
  <si>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</si>
  <si>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</si>
  <si>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</si>
  <si>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</si>
  <si>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</si>
  <si>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</si>
  <si>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</si>
  <si>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</si>
  <si>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</si>
  <si>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</si>
  <si>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</si>
  <si>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</si>
  <si>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</si>
  <si>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</si>
  <si>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</si>
  <si>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</si>
  <si>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</si>
  <si>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</si>
  <si>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</si>
  <si>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</si>
  <si>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</si>
  <si>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</si>
  <si>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</si>
  <si>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</si>
  <si>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</si>
  <si>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</si>
  <si>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</si>
  <si>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</si>
  <si>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</si>
  <si>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</si>
  <si>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</si>
  <si>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</si>
  <si>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</si>
  <si>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</si>
  <si>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</si>
  <si>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</si>
  <si>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</si>
  <si>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</si>
  <si>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</si>
  <si>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</si>
  <si>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</si>
  <si>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</si>
  <si>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</si>
  <si>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</si>
  <si>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</si>
  <si>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</si>
  <si>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</si>
  <si>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</si>
  <si>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</si>
  <si>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</si>
  <si>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</si>
  <si>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</si>
  <si>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</si>
  <si>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</si>
  <si>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</si>
  <si>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</si>
  <si>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</si>
  <si>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</si>
  <si>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</si>
  <si>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</si>
  <si>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</si>
  <si>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</si>
  <si>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</si>
  <si>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</si>
  <si>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</si>
  <si>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</si>
  <si>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</si>
  <si>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</si>
  <si>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</si>
  <si>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</si>
  <si>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</si>
  <si>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</si>
  <si>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</si>
  <si>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</si>
  <si>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</si>
  <si>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</si>
  <si>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</si>
  <si>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</si>
  <si>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</si>
  <si>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</si>
  <si>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</si>
  <si>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</si>
  <si>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</si>
  <si>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</si>
  <si>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</si>
  <si>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</si>
  <si>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</si>
  <si>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</si>
  <si>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</si>
  <si>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</si>
  <si>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</si>
  <si>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</si>
  <si>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</si>
  <si>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</si>
  <si>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</si>
  <si>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</si>
  <si>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</si>
  <si>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</si>
  <si>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</si>
  <si>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</si>
  <si>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</si>
  <si>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</si>
  <si>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</si>
  <si>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</si>
  <si>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</si>
  <si>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</si>
  <si>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</si>
  <si>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</si>
  <si>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</si>
  <si>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</si>
  <si>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</si>
  <si>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</si>
  <si>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</si>
  <si>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</si>
  <si>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</si>
  <si>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</si>
  <si>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</si>
  <si>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</si>
  <si>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</si>
  <si>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</si>
  <si>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</si>
  <si>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</si>
  <si>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</si>
  <si>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</si>
  <si>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</si>
  <si>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</si>
  <si>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</si>
  <si>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</si>
  <si>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</si>
  <si>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</si>
  <si>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</si>
  <si>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</si>
  <si>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</si>
  <si>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</si>
  <si>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</si>
  <si>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</si>
  <si>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</si>
  <si>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</si>
  <si>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</si>
  <si>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</si>
  <si>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</si>
  <si>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</si>
  <si>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</si>
  <si>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</si>
  <si>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</si>
  <si>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</si>
  <si>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</si>
  <si>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</si>
  <si>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</si>
  <si>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</si>
  <si>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</si>
  <si>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</si>
  <si>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</si>
  <si>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</si>
  <si>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</si>
  <si>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</si>
  <si>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</si>
  <si>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</si>
  <si>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</si>
  <si>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</si>
  <si>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</si>
  <si>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</si>
  <si>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</si>
  <si>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</si>
  <si>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</si>
  <si>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</si>
  <si>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</si>
  <si>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</si>
  <si>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</si>
  <si>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</si>
  <si>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</si>
  <si>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</si>
  <si>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</si>
  <si>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</si>
  <si>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</si>
  <si>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</si>
  <si>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</si>
  <si>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</si>
  <si>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</si>
  <si>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</si>
  <si>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</si>
  <si>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</si>
  <si>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</si>
  <si>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</si>
  <si>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</si>
  <si>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</si>
  <si>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</si>
  <si>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</si>
  <si>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</si>
  <si>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</si>
  <si>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</si>
  <si>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</si>
  <si>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</si>
  <si>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</si>
  <si>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</si>
  <si>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</si>
  <si>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</si>
  <si>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</si>
  <si>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</si>
  <si>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</si>
  <si>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</si>
  <si>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</si>
  <si>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</si>
  <si>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</si>
  <si>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</si>
  <si>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</si>
  <si>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</si>
  <si>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</si>
  <si>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</si>
  <si>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</si>
  <si>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</si>
  <si>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</si>
  <si>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</si>
  <si>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</si>
  <si>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</si>
  <si>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</si>
  <si>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</si>
  <si>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</si>
  <si>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</si>
  <si>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</si>
  <si>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</si>
  <si>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</si>
  <si>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</si>
  <si>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</si>
  <si>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</si>
  <si>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</si>
  <si>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</si>
  <si>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</si>
  <si>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</si>
  <si>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</si>
  <si>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</si>
  <si>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</si>
  <si>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</si>
  <si>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</si>
  <si>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</si>
  <si>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</si>
  <si>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</si>
  <si>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</si>
  <si>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</si>
  <si>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</si>
  <si>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</si>
  <si>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</si>
  <si>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</si>
  <si>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</si>
  <si>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</si>
  <si>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</si>
  <si>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</si>
  <si>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</si>
  <si>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</si>
  <si>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</si>
  <si>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</si>
  <si>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</si>
  <si>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</si>
  <si>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</si>
  <si>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</si>
  <si>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</si>
  <si>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</si>
  <si>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</si>
  <si>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</si>
  <si>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</si>
  <si>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</si>
  <si>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</si>
  <si>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</si>
  <si>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</si>
  <si>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</si>
  <si>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</si>
  <si>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</si>
  <si>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</si>
  <si>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</si>
  <si>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</si>
  <si>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</si>
  <si>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</si>
  <si>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</si>
  <si>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</si>
  <si>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</si>
  <si>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</si>
  <si>
    <t>ALARK [AL]</t>
  </si>
  <si>
    <t>LRSHO [AL]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</si>
</sst>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6">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3">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45" fillId="36" borderId="0" xfId="0" applyFont="1" applyFill="1" applyAlignment="1">
      <alignment horizontal="center"/>
    </xf>
    <xf numFmtId="2" fontId="45" fillId="36" borderId="0" xfId="0" applyNumberFormat="1" applyFont="1" applyFill="1" applyAlignment="1">
      <alignment horizontal="center"/>
    </xf>
    <xf numFmtId="2" fontId="0" fillId="0" borderId="0" xfId="0" applyNumberFormat="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219075</xdr:colOff>
      <xdr:row>0</xdr:row>
      <xdr:rowOff>66675</xdr:rowOff>
    </xdr:from>
    <xdr:to>
      <xdr:col>20</xdr:col>
      <xdr:colOff>1533525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1]!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HisseFiltreleSatir3"/>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W6" sqref="W6"/>
    </sheetView>
  </sheetViews>
  <sheetFormatPr defaultColWidth="28.28515625" defaultRowHeight="30" customHeight="1" thickTop="1" thickBottom="1"/>
  <cols>
    <col min="1" max="1" width="18.28515625" style="125" customWidth="1"/>
    <col min="2" max="2" width="110.85546875" style="149" hidden="1" customWidth="1"/>
    <col min="3" max="3" width="37.42578125" style="149" hidden="1" customWidth="1"/>
    <col min="4" max="4" width="34.8554687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8554687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0" t="s">
        <v>2315</v>
      </c>
      <c r="B2" s="240"/>
      <c r="C2" s="240"/>
      <c r="D2" s="240"/>
      <c r="E2" s="240"/>
      <c r="F2" s="240"/>
      <c r="G2" s="240"/>
      <c r="H2" s="240"/>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152</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527</v>
      </c>
      <c r="W3" s="200" t="s">
        <v>2417</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7.53</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t="s">
        <v>124</v>
      </c>
      <c r="W4" s="200" t="s">
        <v>2418</v>
      </c>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0.37273403649029724</v>
      </c>
      <c r="F5" s="128">
        <f>VLOOKUP(A5,'Tüm - Sektör'!$A:$H,6,0)</f>
        <v>2.9236223046023233E-3</v>
      </c>
      <c r="G5" s="127">
        <f>VLOOKUP(A5,'Tüm - Sektör'!$A:$H,7,0)</f>
        <v>3.4871699999999996E-4</v>
      </c>
      <c r="H5" s="159">
        <v>11362.5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1.2997869500278698E-6</v>
      </c>
      <c r="R5" s="166">
        <f t="shared" si="1"/>
        <v>0.1152915291529153</v>
      </c>
      <c r="S5" s="191">
        <v>1.3029403810932218E-6</v>
      </c>
      <c r="T5" s="208">
        <f t="shared" si="2"/>
        <v>3.1534310653519571E-9</v>
      </c>
      <c r="U5" s="222" t="s">
        <v>156</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5.1949259438101878</v>
      </c>
      <c r="F6" s="128">
        <f>VLOOKUP(A6,'Tüm - Sektör'!$A:$H,6,0)</f>
        <v>0.23178221723892567</v>
      </c>
      <c r="G6" s="127">
        <f>VLOOKUP(A6,'Tüm - Sektör'!$A:$H,7,0)</f>
        <v>6.0773900000000004E-4</v>
      </c>
      <c r="H6" s="159">
        <v>12672.5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3.1571590981652599E-5</v>
      </c>
      <c r="R6" s="166" t="str">
        <f t="shared" si="1"/>
        <v/>
      </c>
      <c r="S6" s="191">
        <v>3.1515635030720173E-5</v>
      </c>
      <c r="T6" s="208">
        <f t="shared" si="2"/>
        <v>-5.5955950932425362E-8</v>
      </c>
      <c r="U6" s="222" t="s">
        <v>238</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36.241262626380411</v>
      </c>
      <c r="F7" s="128">
        <f>VLOOKUP(A7,'Tüm - Sektör'!$A:$H,6,0)</f>
        <v>2.1130885440048401</v>
      </c>
      <c r="G7" s="127">
        <f>VLOOKUP(A7,'Tüm - Sektör'!$A:$H,7,0)</f>
        <v>7.01302E-4</v>
      </c>
      <c r="H7" s="159">
        <v>1576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2.5416069962405836E-4</v>
      </c>
      <c r="R7" s="166" t="str">
        <f t="shared" si="1"/>
        <v/>
      </c>
      <c r="S7" s="191">
        <v>2.5496961337206621E-4</v>
      </c>
      <c r="T7" s="208">
        <f t="shared" si="2"/>
        <v>8.0891374800785062E-7</v>
      </c>
      <c r="U7" s="222" t="s">
        <v>323</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29.956878571140773</v>
      </c>
      <c r="F8" s="128">
        <f>VLOOKUP(A8,'Tüm - Sektör'!$A:$H,6,0)</f>
        <v>11.253184942278509</v>
      </c>
      <c r="G8" s="127">
        <f>VLOOKUP(A8,'Tüm - Sektör'!$A:$H,7,0)</f>
        <v>8.7624699999999992E-4</v>
      </c>
      <c r="H8" s="159">
        <v>1524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2.6249624977326384E-4</v>
      </c>
      <c r="R8" s="166">
        <f t="shared" si="1"/>
        <v>8.5301837270341213E-2</v>
      </c>
      <c r="S8" s="191">
        <v>2.642300427043951E-4</v>
      </c>
      <c r="T8" s="208">
        <f t="shared" si="2"/>
        <v>1.7337929311312555E-6</v>
      </c>
      <c r="U8" s="222" t="s">
        <v>755</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1.4280239887207864</v>
      </c>
      <c r="F9" s="128">
        <f>VLOOKUP(A9,'Tüm - Sektör'!$A:$H,6,0)</f>
        <v>2.0321865024066903E-2</v>
      </c>
      <c r="G9" s="127">
        <f>VLOOKUP(A9,'Tüm - Sektör'!$A:$H,7,0)</f>
        <v>16.937048000000001</v>
      </c>
      <c r="H9" s="159">
        <v>1654</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0.24186510842115416</v>
      </c>
      <c r="R9" s="166" t="str">
        <f t="shared" si="1"/>
        <v/>
      </c>
      <c r="S9" s="191">
        <v>0.23840577433169788</v>
      </c>
      <c r="T9" s="208">
        <f t="shared" si="2"/>
        <v>-3.4593340894562841E-3</v>
      </c>
      <c r="U9" s="222" t="s">
        <v>82</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3.4638823841507569</v>
      </c>
      <c r="F10" s="128">
        <f>VLOOKUP(A10,'Tüm - Sektör'!$A:$H,6,0)</f>
        <v>6.3668456651976055E-2</v>
      </c>
      <c r="G10" s="127">
        <f>VLOOKUP(A10,'Tüm - Sektör'!$A:$H,7,0)</f>
        <v>10.211128</v>
      </c>
      <c r="H10" s="159">
        <v>1131</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0.35370146401508551</v>
      </c>
      <c r="R10" s="166" t="str">
        <f t="shared" si="1"/>
        <v/>
      </c>
      <c r="S10" s="191">
        <v>0.35370146401508551</v>
      </c>
      <c r="T10" s="208">
        <f t="shared" si="2"/>
        <v>0</v>
      </c>
      <c r="U10" s="222" t="s">
        <v>83</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24.236733622355768</v>
      </c>
      <c r="F11" s="128">
        <f>VLOOKUP(A11,'Tüm - Sektör'!$A:$H,6,0)</f>
        <v>2.7773880379748448</v>
      </c>
      <c r="G11" s="127">
        <f>VLOOKUP(A11,'Tüm - Sektör'!$A:$H,7,0)</f>
        <v>1.6379030000000001</v>
      </c>
      <c r="H11" s="159">
        <v>1008</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0.39697418710257382</v>
      </c>
      <c r="R11" s="166" t="str">
        <f t="shared" si="1"/>
        <v/>
      </c>
      <c r="S11" s="191">
        <v>0.40035015567723298</v>
      </c>
      <c r="T11" s="208">
        <f t="shared" si="2"/>
        <v>3.3759685746591606E-3</v>
      </c>
      <c r="U11" s="222" t="s">
        <v>24</v>
      </c>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33.955880445419659</v>
      </c>
      <c r="F12" s="128">
        <f>VLOOKUP(A12,'Tüm - Sektör'!$A:$H,6,0)</f>
        <v>4.6372610681497406</v>
      </c>
      <c r="G12" s="127">
        <f>VLOOKUP(A12,'Tüm - Sektör'!$A:$H,7,0)</f>
        <v>1.717981</v>
      </c>
      <c r="H12" s="159">
        <v>686</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0.58335557443502506</v>
      </c>
      <c r="R12" s="166" t="str">
        <f t="shared" si="1"/>
        <v/>
      </c>
      <c r="S12" s="191">
        <v>0.58463392850610263</v>
      </c>
      <c r="T12" s="208">
        <f t="shared" si="2"/>
        <v>1.2783540710775698E-3</v>
      </c>
      <c r="U12" s="222" t="s">
        <v>173</v>
      </c>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4.881151287867362</v>
      </c>
      <c r="F13" s="128">
        <f>VLOOKUP(A13,'Tüm - Sektör'!$A:$H,6,0)</f>
        <v>0.10135280913345851</v>
      </c>
      <c r="G13" s="127">
        <f>VLOOKUP(A13,'Tüm - Sektör'!$A:$H,7,0)</f>
        <v>14.69279</v>
      </c>
      <c r="H13" s="159">
        <v>558</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0.71717730830864701</v>
      </c>
      <c r="R13" s="166" t="str">
        <f t="shared" si="1"/>
        <v/>
      </c>
      <c r="S13" s="191">
        <v>0.71717730830864701</v>
      </c>
      <c r="T13" s="208">
        <f t="shared" si="2"/>
        <v>0</v>
      </c>
      <c r="U13" s="222" t="s">
        <v>111</v>
      </c>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1.971066206675004</v>
      </c>
      <c r="F14" s="128">
        <f>VLOOKUP(A14,'Tüm - Sektör'!$A:$H,6,0)</f>
        <v>4.0088395026745119E-2</v>
      </c>
      <c r="G14" s="127">
        <f>VLOOKUP(A14,'Tüm - Sektör'!$A:$H,7,0)</f>
        <v>44.440303</v>
      </c>
      <c r="H14" s="159">
        <v>456.75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0.87594779457697802</v>
      </c>
      <c r="R14" s="166" t="str">
        <f t="shared" si="1"/>
        <v/>
      </c>
      <c r="S14" s="191">
        <v>0.87594779457697802</v>
      </c>
      <c r="T14" s="208">
        <f t="shared" si="2"/>
        <v>0</v>
      </c>
      <c r="U14" s="222" t="s">
        <v>176</v>
      </c>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48.569182246749662</v>
      </c>
      <c r="F15" s="128">
        <f>VLOOKUP(A15,'Tüm - Sektör'!$A:$H,6,0)</f>
        <v>4.4661317008505437</v>
      </c>
      <c r="G15" s="127">
        <f>VLOOKUP(A15,'Tüm - Sektör'!$A:$H,7,0)</f>
        <v>1.8682810000000001</v>
      </c>
      <c r="H15" s="159">
        <v>441</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0.90740880377139699</v>
      </c>
      <c r="R15" s="166" t="str">
        <f t="shared" si="1"/>
        <v/>
      </c>
      <c r="S15" s="191">
        <v>0.91102397828841464</v>
      </c>
      <c r="T15" s="208">
        <f t="shared" si="2"/>
        <v>3.6151745170176497E-3</v>
      </c>
      <c r="U15" s="222" t="s">
        <v>671</v>
      </c>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48.57104000310855</v>
      </c>
      <c r="F16" s="128">
        <f>VLOOKUP(A16,'Tüm - Sektör'!$A:$H,6,0)</f>
        <v>5.4845347790321304</v>
      </c>
      <c r="G16" s="127">
        <f>VLOOKUP(A16,'Tüm - Sektör'!$A:$H,7,0)</f>
        <v>2.016016</v>
      </c>
      <c r="H16" s="159">
        <v>408.5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 t="shared" si="0"/>
        <v>0.97919993782906889</v>
      </c>
      <c r="R16" s="166" t="str">
        <f t="shared" si="1"/>
        <v/>
      </c>
      <c r="S16" s="191">
        <v>1.0050331020180268</v>
      </c>
      <c r="T16" s="208">
        <f t="shared" si="2"/>
        <v>2.5833164188957869E-2</v>
      </c>
      <c r="U16" s="222" t="s">
        <v>516</v>
      </c>
      <c r="W16" s="200"/>
      <c r="X16" s="209" t="str">
        <f>IF(COUNTIF('Yıldız Liste'!A:A, A16)&gt;0, "Yıldız Pazar", IF(COUNTIF('Ana Pazar Liste'!A:A, A16)&gt;0, "Ana Pazar", IF(COUNTIF('Alt Pazar Liste'!A:A, A16)&gt;0, "Alt Pazar", "")))</f>
        <v>Ana Pazar</v>
      </c>
    </row>
    <row r="17" spans="1:24" ht="30" customHeight="1" thickTop="1" thickBot="1">
      <c r="A17" s="125" t="s">
        <v>84</v>
      </c>
      <c r="B17" s="136" t="s">
        <v>605</v>
      </c>
      <c r="C17" s="137">
        <v>1981884130</v>
      </c>
      <c r="D17" s="137">
        <v>20000000</v>
      </c>
      <c r="E17" s="128">
        <f>VLOOKUP(A17,'Tüm - Sektör'!$A:$H,5,0)</f>
        <v>27.003289675764751</v>
      </c>
      <c r="F17" s="128">
        <f>VLOOKUP(A17,'Tüm - Sektör'!$A:$H,6,0)</f>
        <v>3.590862988798504</v>
      </c>
      <c r="G17" s="127">
        <f>VLOOKUP(A17,'Tüm - Sektör'!$A:$H,7,0)</f>
        <v>3.9666589999999999</v>
      </c>
      <c r="H17" s="159">
        <v>373.5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 t="shared" si="0"/>
        <v>1.0711284202197933</v>
      </c>
      <c r="R17" s="166" t="str">
        <f t="shared" si="1"/>
        <v/>
      </c>
      <c r="S17" s="191">
        <v>1.0725642492013212</v>
      </c>
      <c r="T17" s="208">
        <f t="shared" si="2"/>
        <v>1.4358289815279424E-3</v>
      </c>
      <c r="U17" s="222" t="s">
        <v>186</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20.093064588883294</v>
      </c>
      <c r="F18" s="128">
        <f>VLOOKUP(A18,'Tüm - Sektör'!$A:$H,6,0)</f>
        <v>4.0269890550110823</v>
      </c>
      <c r="G18" s="127">
        <f>VLOOKUP(A18,'Tüm - Sektör'!$A:$H,7,0)</f>
        <v>5.5196949999999996</v>
      </c>
      <c r="H18" s="159">
        <v>360.75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1.1090758814593615</v>
      </c>
      <c r="R18" s="166" t="str">
        <f t="shared" si="1"/>
        <v/>
      </c>
      <c r="S18" s="191">
        <v>1.105246199548245</v>
      </c>
      <c r="T18" s="208">
        <f t="shared" si="2"/>
        <v>-3.8296819111165448E-3</v>
      </c>
      <c r="U18" s="222" t="s">
        <v>172</v>
      </c>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15.885355259034869</v>
      </c>
      <c r="F19" s="128">
        <f>VLOOKUP(A19,'Tüm - Sektör'!$A:$H,6,0)</f>
        <v>1.5660595025650534</v>
      </c>
      <c r="G19" s="127">
        <f>VLOOKUP(A19,'Tüm - Sektör'!$A:$H,7,0)</f>
        <v>7.956887</v>
      </c>
      <c r="H19" s="159">
        <v>316.5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1.2639797675099618</v>
      </c>
      <c r="R19" s="166" t="str">
        <f t="shared" si="1"/>
        <v/>
      </c>
      <c r="S19" s="191">
        <v>1.2570293681599463</v>
      </c>
      <c r="T19" s="208">
        <f t="shared" si="2"/>
        <v>-6.9503993500155126E-3</v>
      </c>
      <c r="U19" s="222" t="s">
        <v>236</v>
      </c>
      <c r="W19" s="200"/>
      <c r="X19" s="209" t="str">
        <f>IF(COUNTIF('Yıldız Liste'!A:A, A19)&gt;0, "Yıldız Pazar", IF(COUNTIF('Ana Pazar Liste'!A:A, A19)&gt;0, "Ana Pazar", IF(COUNTIF('Alt Pazar Liste'!A:A, A19)&gt;0, "Alt Pazar", "")))</f>
        <v>Ana Pazar</v>
      </c>
    </row>
    <row r="20" spans="1:24" ht="30" customHeight="1" thickTop="1" thickBot="1">
      <c r="A20" s="125" t="s">
        <v>147</v>
      </c>
      <c r="B20" s="136" t="s">
        <v>352</v>
      </c>
      <c r="C20" s="137">
        <v>-2968515000</v>
      </c>
      <c r="D20" s="137">
        <v>127773765</v>
      </c>
      <c r="E20" s="128">
        <f>VLOOKUP(A20,'Tüm - Sektör'!$A:$H,5,0)</f>
        <v>9.8860214908324107</v>
      </c>
      <c r="F20" s="128">
        <f>VLOOKUP(A20,'Tüm - Sektör'!$A:$H,6,0)</f>
        <v>0.25367590602034817</v>
      </c>
      <c r="G20" s="127">
        <f>VLOOKUP(A20,'Tüm - Sektör'!$A:$H,7,0)</f>
        <v>13.658674</v>
      </c>
      <c r="H20" s="159">
        <v>296.5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1.350299447002739</v>
      </c>
      <c r="R20" s="166" t="str">
        <f t="shared" si="1"/>
        <v/>
      </c>
      <c r="S20" s="191">
        <v>1.3435026377057455</v>
      </c>
      <c r="T20" s="208">
        <f t="shared" si="2"/>
        <v>-6.7968092969934446E-3</v>
      </c>
      <c r="U20" s="222" t="s">
        <v>328</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43.746759154861067</v>
      </c>
      <c r="F21" s="128">
        <f>VLOOKUP(A21,'Tüm - Sektör'!$A:$H,6,0)</f>
        <v>10.904581276408335</v>
      </c>
      <c r="G21" s="127">
        <f>VLOOKUP(A21,'Tüm - Sektör'!$A:$H,7,0)</f>
        <v>3.1674739999999999</v>
      </c>
      <c r="H21" s="159">
        <v>288.75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1.3856672220728439</v>
      </c>
      <c r="R21" s="166" t="str">
        <f t="shared" si="1"/>
        <v/>
      </c>
      <c r="S21" s="191">
        <v>1.3941164124513372</v>
      </c>
      <c r="T21" s="208">
        <f t="shared" si="2"/>
        <v>8.4491903784933431E-3</v>
      </c>
      <c r="U21" s="222" t="s">
        <v>438</v>
      </c>
      <c r="W21" s="200"/>
      <c r="X21" s="209" t="str">
        <f>IF(COUNTIF('Yıldız Liste'!A:A, A21)&gt;0, "Yıldız Pazar", IF(COUNTIF('Ana Pazar Liste'!A:A, A21)&gt;0, "Ana Pazar", IF(COUNTIF('Alt Pazar Liste'!A:A, A21)&gt;0, "Alt Pazar", "")))</f>
        <v>Ana Pazar</v>
      </c>
    </row>
    <row r="22" spans="1:24" ht="30" customHeight="1" thickTop="1" thickBot="1">
      <c r="A22" s="125" t="s">
        <v>336</v>
      </c>
      <c r="B22" s="136" t="s">
        <v>357</v>
      </c>
      <c r="C22" s="137">
        <v>919757915</v>
      </c>
      <c r="D22" s="137">
        <v>19440000</v>
      </c>
      <c r="E22" s="128">
        <f>VLOOKUP(A22,'Tüm - Sektör'!$A:$H,5,0)</f>
        <v>65.561131595358873</v>
      </c>
      <c r="F22" s="128">
        <f>VLOOKUP(A22,'Tüm - Sektör'!$A:$H,6,0)</f>
        <v>14.229899549269607</v>
      </c>
      <c r="G22" s="127">
        <f>VLOOKUP(A22,'Tüm - Sektör'!$A:$H,7,0)</f>
        <v>2.4591859999999999</v>
      </c>
      <c r="H22" s="159">
        <v>248.1</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1.612270169634642</v>
      </c>
      <c r="R22" s="166" t="str">
        <f t="shared" si="1"/>
        <v/>
      </c>
      <c r="S22" s="191">
        <v>1.6057977883835997</v>
      </c>
      <c r="T22" s="208">
        <f t="shared" si="2"/>
        <v>-6.4723812510423251E-3</v>
      </c>
      <c r="U22" s="222" t="s">
        <v>728</v>
      </c>
      <c r="W22" s="200"/>
      <c r="X22" s="209" t="str">
        <f>IF(COUNTIF('Yıldız Liste'!A:A, A22)&gt;0, "Yıldız Pazar", IF(COUNTIF('Ana Pazar Liste'!A:A, A22)&gt;0, "Ana Pazar", IF(COUNTIF('Alt Pazar Liste'!A:A, A22)&gt;0, "Alt Pazar", "")))</f>
        <v>Ana Pazar</v>
      </c>
    </row>
    <row r="23" spans="1:24" ht="30" customHeight="1" thickTop="1" thickBot="1">
      <c r="A23" s="125" t="s">
        <v>165</v>
      </c>
      <c r="B23" s="136" t="s">
        <v>221</v>
      </c>
      <c r="C23" s="137">
        <v>10580143341</v>
      </c>
      <c r="D23" s="137">
        <v>37264000</v>
      </c>
      <c r="E23" s="128">
        <f>VLOOKUP(A23,'Tüm - Sektör'!$A:$H,5,0)</f>
        <v>48.029444816168336</v>
      </c>
      <c r="F23" s="128">
        <f>VLOOKUP(A23,'Tüm - Sektör'!$A:$H,6,0)</f>
        <v>5.2394172819391427</v>
      </c>
      <c r="G23" s="127">
        <f>VLOOKUP(A23,'Tüm - Sektör'!$A:$H,7,0)</f>
        <v>3.3655849999999998</v>
      </c>
      <c r="H23" s="159">
        <v>247.5</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1.6164717903162389</v>
      </c>
      <c r="R23" s="166" t="str">
        <f t="shared" si="1"/>
        <v/>
      </c>
      <c r="S23" s="191">
        <v>1.6349684025470745</v>
      </c>
      <c r="T23" s="208">
        <f t="shared" si="2"/>
        <v>1.8496612230835652E-2</v>
      </c>
      <c r="U23" s="222" t="s">
        <v>80</v>
      </c>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13.999933150319205</v>
      </c>
      <c r="F24" s="128">
        <f>VLOOKUP(A24,'Tüm - Sektör'!$A:$H,6,0)</f>
        <v>4.4024947013582407</v>
      </c>
      <c r="G24" s="127">
        <f>VLOOKUP(A24,'Tüm - Sektör'!$A:$H,7,0)</f>
        <v>12.081939999999999</v>
      </c>
      <c r="H24" s="159">
        <v>236.5</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1.6914635232616759</v>
      </c>
      <c r="R24" s="166" t="str">
        <f t="shared" si="1"/>
        <v/>
      </c>
      <c r="S24" s="191">
        <v>1.695765677199603</v>
      </c>
      <c r="T24" s="208">
        <f t="shared" si="2"/>
        <v>4.3021539379271001E-3</v>
      </c>
      <c r="U24" s="222" t="s">
        <v>260</v>
      </c>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35.5897216883764</v>
      </c>
      <c r="F25" s="128">
        <f>VLOOKUP(A25,'Tüm - Sektör'!$A:$H,6,0)</f>
        <v>1.9684580579854203</v>
      </c>
      <c r="G25" s="127">
        <f>VLOOKUP(A25,'Tüm - Sektör'!$A:$H,7,0)</f>
        <v>5.0446229999999996</v>
      </c>
      <c r="H25" s="159">
        <v>223</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1.795367285927824</v>
      </c>
      <c r="R25" s="166" t="str">
        <f t="shared" si="1"/>
        <v/>
      </c>
      <c r="S25" s="191">
        <v>1.7961727445576705</v>
      </c>
      <c r="T25" s="208">
        <f t="shared" si="2"/>
        <v>8.0545862984648942E-4</v>
      </c>
      <c r="U25" s="222" t="s">
        <v>329</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1.6960244686128498</v>
      </c>
      <c r="F26" s="128">
        <f>VLOOKUP(A26,'Tüm - Sektör'!$A:$H,6,0)</f>
        <v>3.2487778347147778E-2</v>
      </c>
      <c r="G26" s="127">
        <f>VLOOKUP(A26,'Tüm - Sektör'!$A:$H,7,0)</f>
        <v>112.25637500000001</v>
      </c>
      <c r="H26" s="159">
        <v>210.1</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1.9038955875777981</v>
      </c>
      <c r="R26" s="166" t="str">
        <f t="shared" si="1"/>
        <v/>
      </c>
      <c r="S26" s="191">
        <v>1.9408464966040535</v>
      </c>
      <c r="T26" s="208">
        <f t="shared" si="2"/>
        <v>3.6950909026255419E-2</v>
      </c>
      <c r="U26" s="222" t="s">
        <v>13</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1.295011692660573</v>
      </c>
      <c r="F27" s="128">
        <f>VLOOKUP(A27,'Tüm - Sektör'!$A:$H,6,0)</f>
        <v>9.5361685762928791E-3</v>
      </c>
      <c r="G27" s="127">
        <f>VLOOKUP(A27,'Tüm - Sektör'!$A:$H,7,0)</f>
        <v>158.53750099999999</v>
      </c>
      <c r="H27" s="159">
        <v>194.9</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2.0530791752018729</v>
      </c>
      <c r="R27" s="166" t="str">
        <f t="shared" si="1"/>
        <v/>
      </c>
      <c r="S27" s="191">
        <v>2.0499238281088372</v>
      </c>
      <c r="T27" s="208">
        <f t="shared" si="2"/>
        <v>-3.1553470930356653E-3</v>
      </c>
      <c r="U27" s="222" t="s">
        <v>403</v>
      </c>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21.800576188138621</v>
      </c>
      <c r="F28" s="128">
        <f>VLOOKUP(A28,'Tüm - Sektör'!$A:$H,6,0)</f>
        <v>5.1352262945230303</v>
      </c>
      <c r="G28" s="127">
        <f>VLOOKUP(A28,'Tüm - Sektör'!$A:$H,7,0)</f>
        <v>10.082440999999999</v>
      </c>
      <c r="H28" s="159">
        <v>182</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2.1980302318291254</v>
      </c>
      <c r="R28" s="166" t="str">
        <f t="shared" si="1"/>
        <v/>
      </c>
      <c r="S28" s="191">
        <v>2.1848252440901192</v>
      </c>
      <c r="T28" s="208">
        <f t="shared" si="2"/>
        <v>-1.3204987739006135E-2</v>
      </c>
      <c r="U28" s="222" t="s">
        <v>214</v>
      </c>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13.135633295152426</v>
      </c>
      <c r="F29" s="128">
        <f>VLOOKUP(A29,'Tüm - Sektör'!$A:$H,6,0)</f>
        <v>1.5408367501645075</v>
      </c>
      <c r="G29" s="127">
        <f>VLOOKUP(A29,'Tüm - Sektör'!$A:$H,7,0)</f>
        <v>18.044423999999999</v>
      </c>
      <c r="H29" s="159">
        <v>168.8</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2.3702493668624753</v>
      </c>
      <c r="R29" s="166" t="str">
        <f t="shared" si="1"/>
        <v/>
      </c>
      <c r="S29" s="191">
        <v>2.3943632144008724</v>
      </c>
      <c r="T29" s="208">
        <f t="shared" si="2"/>
        <v>2.4113847538397071E-2</v>
      </c>
      <c r="U29" s="222" t="s">
        <v>751</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12.596535756161099</v>
      </c>
      <c r="F30" s="128">
        <f>VLOOKUP(A30,'Tüm - Sektör'!$A:$H,6,0)</f>
        <v>0.85554530585062549</v>
      </c>
      <c r="G30" s="127">
        <f>VLOOKUP(A30,'Tüm - Sektör'!$A:$H,7,0)</f>
        <v>18.897796</v>
      </c>
      <c r="H30" s="159">
        <v>168.1</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 t="shared" si="0"/>
        <v>2.3804676302663821</v>
      </c>
      <c r="R30" s="166" t="str">
        <f t="shared" si="1"/>
        <v/>
      </c>
      <c r="S30" s="191">
        <v>2.4994166686307233</v>
      </c>
      <c r="T30" s="208">
        <f t="shared" si="2"/>
        <v>0.11894903836434123</v>
      </c>
      <c r="U30" s="222" t="s">
        <v>210</v>
      </c>
      <c r="W30" s="200"/>
      <c r="X30" s="209" t="str">
        <f>IF(COUNTIF('Yıldız Liste'!A:A, A30)&gt;0, "Yıldız Pazar", IF(COUNTIF('Ana Pazar Liste'!A:A, A30)&gt;0, "Ana Pazar", IF(COUNTIF('Alt Pazar Liste'!A:A, A30)&gt;0, "Alt Pazar", "")))</f>
        <v>Ana Pazar</v>
      </c>
    </row>
    <row r="31" spans="1:24" ht="30" customHeight="1" thickTop="1" thickBot="1">
      <c r="A31" s="195" t="s">
        <v>440</v>
      </c>
      <c r="B31" s="212" t="s">
        <v>605</v>
      </c>
      <c r="C31" s="213">
        <v>2531212102</v>
      </c>
      <c r="D31" s="213">
        <v>75000000</v>
      </c>
      <c r="E31" s="197">
        <f>VLOOKUP(A31,'Tüm - Sektör'!$A:$H,5,0)</f>
        <v>14.8927036549301</v>
      </c>
      <c r="F31" s="197">
        <f>VLOOKUP(A31,'Tüm - Sektör'!$A:$H,6,0)</f>
        <v>1.2182170678879427</v>
      </c>
      <c r="G31" s="196">
        <f>VLOOKUP(A31,'Tüm - Sektör'!$A:$H,7,0)</f>
        <v>17.011634999999998</v>
      </c>
      <c r="H31" s="198">
        <v>157.9</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 t="shared" si="0"/>
        <v>2.5334923874083679</v>
      </c>
      <c r="R31" s="166" t="str">
        <f t="shared" si="1"/>
        <v/>
      </c>
      <c r="S31" s="191">
        <v>2.5318889112138057</v>
      </c>
      <c r="T31" s="208">
        <f t="shared" si="2"/>
        <v>-1.6034761945622478E-3</v>
      </c>
      <c r="U31" s="222" t="s">
        <v>305</v>
      </c>
      <c r="W31" s="200"/>
      <c r="X31" s="209" t="str">
        <f>IF(COUNTIF('Yıldız Liste'!A:A, A31)&gt;0, "Yıldız Pazar", IF(COUNTIF('Ana Pazar Liste'!A:A, A31)&gt;0, "Ana Pazar", IF(COUNTIF('Alt Pazar Liste'!A:A, A31)&gt;0, "Alt Pazar", "")))</f>
        <v>Ana Pazar</v>
      </c>
    </row>
    <row r="32" spans="1:24" ht="33" thickTop="1" thickBot="1">
      <c r="A32" s="125" t="s">
        <v>64</v>
      </c>
      <c r="B32" s="136" t="s">
        <v>357</v>
      </c>
      <c r="C32" s="137">
        <v>240921520</v>
      </c>
      <c r="D32" s="137">
        <v>7425000</v>
      </c>
      <c r="E32" s="128">
        <f>VLOOKUP(A32,'Tüm - Sektör'!$A:$H,5,0)</f>
        <v>48.123422333753076</v>
      </c>
      <c r="F32" s="128">
        <f>VLOOKUP(A32,'Tüm - Sektör'!$A:$H,6,0)</f>
        <v>40.25632919986873</v>
      </c>
      <c r="G32" s="127">
        <f>VLOOKUP(A32,'Tüm - Sektör'!$A:$H,7,0)</f>
        <v>5.4653780000000003</v>
      </c>
      <c r="H32" s="159">
        <v>152.1</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2.6301269370760276</v>
      </c>
      <c r="R32" s="166" t="str">
        <f t="shared" si="1"/>
        <v/>
      </c>
      <c r="S32" s="191">
        <v>2.6301269370760276</v>
      </c>
      <c r="T32" s="208">
        <f t="shared" si="2"/>
        <v>0</v>
      </c>
      <c r="U32" s="222" t="s">
        <v>429</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31.736533095797668</v>
      </c>
      <c r="F33" s="128">
        <f>VLOOKUP(A33,'Tüm - Sektör'!$A:$H,6,0)</f>
        <v>2.1438548447768033</v>
      </c>
      <c r="G33" s="127">
        <f>VLOOKUP(A33,'Tüm - Sektör'!$A:$H,7,0)</f>
        <v>8.2922969999999996</v>
      </c>
      <c r="H33" s="159">
        <v>152</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2.6316875818068373</v>
      </c>
      <c r="R33" s="166" t="str">
        <f t="shared" si="1"/>
        <v/>
      </c>
      <c r="S33" s="191">
        <v>2.6403730193705557</v>
      </c>
      <c r="T33" s="208">
        <f t="shared" si="2"/>
        <v>8.6854375637184233E-3</v>
      </c>
      <c r="U33" s="222" t="s">
        <v>57</v>
      </c>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23.325859339236718</v>
      </c>
      <c r="F34" s="128">
        <f>VLOOKUP(A34,'Tüm - Sektör'!$A:$H,6,0)</f>
        <v>8.1558948738589923</v>
      </c>
      <c r="G34" s="127">
        <f>VLOOKUP(A34,'Tüm - Sektör'!$A:$H,7,0)</f>
        <v>11.626663000000001</v>
      </c>
      <c r="H34" s="159">
        <v>147.5</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 t="shared" si="0"/>
        <v>2.7120190572270801</v>
      </c>
      <c r="R34" s="166" t="str">
        <f t="shared" si="1"/>
        <v/>
      </c>
      <c r="S34" s="191">
        <v>2.7380069195139924</v>
      </c>
      <c r="T34" s="208">
        <f t="shared" si="2"/>
        <v>2.59878622869123E-2</v>
      </c>
      <c r="U34" s="222" t="s">
        <v>199</v>
      </c>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17.771768894383733</v>
      </c>
      <c r="F35" s="128">
        <f>VLOOKUP(A35,'Tüm - Sektör'!$A:$H,6,0)</f>
        <v>0.37743077530504782</v>
      </c>
      <c r="G35" s="127">
        <f>VLOOKUP(A35,'Tüm - Sektör'!$A:$H,7,0)</f>
        <v>16.157962000000001</v>
      </c>
      <c r="H35" s="159">
        <v>139.30000000000001</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 t="shared" si="0"/>
        <v>2.8715556646823437</v>
      </c>
      <c r="R35" s="166" t="str">
        <f t="shared" si="1"/>
        <v/>
      </c>
      <c r="S35" s="191">
        <v>2.8715556646823437</v>
      </c>
      <c r="T35" s="208">
        <f t="shared" si="2"/>
        <v>0</v>
      </c>
      <c r="U35" s="222" t="s">
        <v>96</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51.822281794621844</v>
      </c>
      <c r="F36" s="128">
        <f>VLOOKUP(A36,'Tüm - Sektör'!$A:$H,6,0)</f>
        <v>51.417071464139539</v>
      </c>
      <c r="G36" s="127">
        <f>VLOOKUP(A36,'Tüm - Sektör'!$A:$H,7,0)</f>
        <v>5.6142630000000002</v>
      </c>
      <c r="H36" s="159">
        <v>137.5</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2.9094391925511904</v>
      </c>
      <c r="R36" s="166" t="str">
        <f t="shared" si="1"/>
        <v/>
      </c>
      <c r="S36" s="191">
        <v>2.9286082648300784</v>
      </c>
      <c r="T36" s="208">
        <f t="shared" si="2"/>
        <v>1.9169072278887977E-2</v>
      </c>
      <c r="U36" s="222" t="s">
        <v>397</v>
      </c>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41.227581967634897</v>
      </c>
      <c r="F37" s="128">
        <f>VLOOKUP(A37,'Tüm - Sektör'!$A:$H,6,0)</f>
        <v>14.733344757485892</v>
      </c>
      <c r="G37" s="127">
        <f>VLOOKUP(A37,'Tüm - Sektör'!$A:$H,7,0)</f>
        <v>7.6577849999999996</v>
      </c>
      <c r="H37" s="159">
        <v>126.7</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 t="shared" si="0"/>
        <v>3.15711958778025</v>
      </c>
      <c r="R37" s="166" t="str">
        <f t="shared" si="1"/>
        <v/>
      </c>
      <c r="S37" s="191">
        <v>3.1422392126610972</v>
      </c>
      <c r="T37" s="208">
        <f t="shared" si="2"/>
        <v>-1.4880375119152855E-2</v>
      </c>
      <c r="U37" s="222" t="s">
        <v>522</v>
      </c>
      <c r="W37" s="200"/>
      <c r="X37" s="209" t="str">
        <f>IF(COUNTIF('Yıldız Liste'!A:A, A37)&gt;0, "Yıldız Pazar", IF(COUNTIF('Ana Pazar Liste'!A:A, A37)&gt;0, "Ana Pazar", IF(COUNTIF('Alt Pazar Liste'!A:A, A37)&gt;0, "Alt Pazar", "")))</f>
        <v>Ana Pazar</v>
      </c>
    </row>
    <row r="38" spans="1:24" ht="30" customHeight="1" thickTop="1" thickBot="1">
      <c r="A38" s="125" t="s">
        <v>442</v>
      </c>
      <c r="B38" s="136" t="s">
        <v>609</v>
      </c>
      <c r="C38" s="137">
        <v>1596724578</v>
      </c>
      <c r="D38" s="137">
        <v>24883200</v>
      </c>
      <c r="E38" s="128">
        <f>VLOOKUP(A38,'Tüm - Sektör'!$A:$H,5,0)</f>
        <v>39.967476455163464</v>
      </c>
      <c r="F38" s="128">
        <f>VLOOKUP(A38,'Tüm - Sektör'!$A:$H,6,0)</f>
        <v>13.058562924736716</v>
      </c>
      <c r="G38" s="127">
        <f>VLOOKUP(A38,'Tüm - Sektör'!$A:$H,7,0)</f>
        <v>8.1175940000000004</v>
      </c>
      <c r="H38" s="159">
        <v>123.3</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3.2443974706757621</v>
      </c>
      <c r="R38" s="166" t="str">
        <f t="shared" si="1"/>
        <v/>
      </c>
      <c r="S38" s="191">
        <v>3.2629217629226877</v>
      </c>
      <c r="T38" s="208">
        <f t="shared" si="2"/>
        <v>1.8524292246925533E-2</v>
      </c>
      <c r="U38" s="222" t="s">
        <v>514</v>
      </c>
      <c r="W38" s="200"/>
      <c r="X38" s="209" t="str">
        <f>IF(COUNTIF('Yıldız Liste'!A:A, A38)&gt;0, "Yıldız Pazar", IF(COUNTIF('Ana Pazar Liste'!A:A, A38)&gt;0, "Ana Pazar", IF(COUNTIF('Alt Pazar Liste'!A:A, A38)&gt;0, "Alt Pazar", "")))</f>
        <v>Ana Pazar</v>
      </c>
    </row>
    <row r="39" spans="1:24" ht="30" customHeight="1" thickTop="1" thickBot="1">
      <c r="A39" s="125" t="s">
        <v>673</v>
      </c>
      <c r="B39" s="136" t="s">
        <v>349</v>
      </c>
      <c r="C39" s="137">
        <v>1474864054</v>
      </c>
      <c r="D39" s="137">
        <v>36732299</v>
      </c>
      <c r="E39" s="128">
        <f>VLOOKUP(A39,'Tüm - Sektör'!$A:$H,5,0)</f>
        <v>15.306341258430434</v>
      </c>
      <c r="F39" s="128">
        <f>VLOOKUP(A39,'Tüm - Sektör'!$A:$H,6,0)</f>
        <v>3.4155719514893454</v>
      </c>
      <c r="G39" s="127">
        <f>VLOOKUP(A39,'Tüm - Sektör'!$A:$H,7,0)</f>
        <v>21.706330999999999</v>
      </c>
      <c r="H39" s="159">
        <v>120.4</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3.3224450975444753</v>
      </c>
      <c r="R39" s="166" t="str">
        <f t="shared" si="1"/>
        <v/>
      </c>
      <c r="S39" s="191">
        <v>3.3252068972930577</v>
      </c>
      <c r="T39" s="208">
        <f t="shared" si="2"/>
        <v>2.761799748582483E-3</v>
      </c>
      <c r="U39" s="222" t="s">
        <v>529</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25.30474049328026</v>
      </c>
      <c r="F40" s="128">
        <f>VLOOKUP(A40,'Tüm - Sektör'!$A:$H,6,0)</f>
        <v>5.9441474550806612</v>
      </c>
      <c r="G40" s="127">
        <f>VLOOKUP(A40,'Tüm - Sektör'!$A:$H,7,0)</f>
        <v>13.534167</v>
      </c>
      <c r="H40" s="159">
        <v>116.8</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3.4247858372771742</v>
      </c>
      <c r="R40" s="166" t="str">
        <f t="shared" si="1"/>
        <v/>
      </c>
      <c r="S40" s="191">
        <v>3.4365548607729717</v>
      </c>
      <c r="T40" s="208">
        <f t="shared" si="2"/>
        <v>1.1769023495797448E-2</v>
      </c>
      <c r="U40" s="222" t="s">
        <v>419</v>
      </c>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67.65406565600118</v>
      </c>
      <c r="F41" s="128">
        <f>VLOOKUP(A41,'Tüm - Sektör'!$A:$H,6,0)</f>
        <v>57.890026901629732</v>
      </c>
      <c r="G41" s="127">
        <f>VLOOKUP(A41,'Tüm - Sektör'!$A:$H,7,0)</f>
        <v>5.1827810000000003</v>
      </c>
      <c r="H41" s="159">
        <v>114.1</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3.5063620605467549</v>
      </c>
      <c r="R41" s="166" t="str">
        <f t="shared" si="1"/>
        <v/>
      </c>
      <c r="S41" s="191">
        <v>3.51251897373472</v>
      </c>
      <c r="T41" s="208">
        <f t="shared" si="2"/>
        <v>6.156913187965074E-3</v>
      </c>
      <c r="U41" s="222" t="s">
        <v>15</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15.102590709359662</v>
      </c>
      <c r="F42" s="128">
        <f>VLOOKUP(A42,'Tüm - Sektör'!$A:$H,6,0)</f>
        <v>2.0871463114095716</v>
      </c>
      <c r="G42" s="127">
        <f>VLOOKUP(A42,'Tüm - Sektör'!$A:$H,7,0)</f>
        <v>23.711504000000001</v>
      </c>
      <c r="H42" s="159">
        <v>111.7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3.581051400153445</v>
      </c>
      <c r="R42" s="166" t="str">
        <f t="shared" si="1"/>
        <v/>
      </c>
      <c r="S42" s="191">
        <v>3.5619184452105062</v>
      </c>
      <c r="T42" s="208">
        <f t="shared" si="2"/>
        <v>-1.9132954942938873E-2</v>
      </c>
      <c r="U42" s="222" t="s">
        <v>152</v>
      </c>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26.314417246073287</v>
      </c>
      <c r="F43" s="128">
        <f>VLOOKUP(A43,'Tüm - Sektör'!$A:$H,6,0)</f>
        <v>6.9985152250194913</v>
      </c>
      <c r="G43" s="127">
        <f>VLOOKUP(A43,'Tüm - Sektör'!$A:$H,7,0)</f>
        <v>13.732926000000001</v>
      </c>
      <c r="H43" s="159">
        <v>110.7</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3.6137394477344826</v>
      </c>
      <c r="R43" s="166" t="str">
        <f t="shared" si="1"/>
        <v/>
      </c>
      <c r="S43" s="191">
        <v>3.6137394477344826</v>
      </c>
      <c r="T43" s="208">
        <f t="shared" si="2"/>
        <v>0</v>
      </c>
      <c r="U43" s="222" t="s">
        <v>77</v>
      </c>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16.711850496855014</v>
      </c>
      <c r="F44" s="128">
        <f>VLOOKUP(A44,'Tüm - Sektör'!$A:$H,6,0)</f>
        <v>2.6024372336814907</v>
      </c>
      <c r="G44" s="127">
        <f>VLOOKUP(A44,'Tüm - Sektör'!$A:$H,7,0)</f>
        <v>23.936191999999998</v>
      </c>
      <c r="H44" s="159">
        <v>100</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4.0001806216801699</v>
      </c>
      <c r="R44" s="166" t="str">
        <f t="shared" si="1"/>
        <v/>
      </c>
      <c r="S44" s="191">
        <v>3.8574547942913879</v>
      </c>
      <c r="T44" s="208">
        <f t="shared" si="2"/>
        <v>-0.14272582738878192</v>
      </c>
      <c r="U44" s="222" t="s">
        <v>170</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34.180540761790255</v>
      </c>
      <c r="F45" s="128">
        <f>VLOOKUP(A45,'Tüm - Sektör'!$A:$H,6,0)</f>
        <v>13.56370665150407</v>
      </c>
      <c r="G45" s="127">
        <f>VLOOKUP(A45,'Tüm - Sektör'!$A:$H,7,0)</f>
        <v>12.224814</v>
      </c>
      <c r="H45" s="159">
        <v>95.75</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 t="shared" si="0"/>
        <v>4.1785075323230414</v>
      </c>
      <c r="R45" s="166" t="str">
        <f t="shared" si="1"/>
        <v/>
      </c>
      <c r="S45" s="191">
        <v>4.2026480695370925</v>
      </c>
      <c r="T45" s="208">
        <f t="shared" si="2"/>
        <v>2.4140537214051072E-2</v>
      </c>
      <c r="U45" s="222" t="s">
        <v>290</v>
      </c>
      <c r="W45" s="200"/>
      <c r="X45" s="209" t="str">
        <f>IF(COUNTIF('Yıldız Liste'!A:A, A45)&gt;0, "Yıldız Pazar", IF(COUNTIF('Ana Pazar Liste'!A:A, A45)&gt;0, "Ana Pazar", IF(COUNTIF('Alt Pazar Liste'!A:A, A45)&gt;0, "Alt Pazar", "")))</f>
        <v>Ana Pazar</v>
      </c>
    </row>
    <row r="46" spans="1:24" ht="30" customHeight="1" thickTop="1" thickBot="1">
      <c r="A46" s="125" t="s">
        <v>694</v>
      </c>
      <c r="B46" s="136" t="s">
        <v>695</v>
      </c>
      <c r="C46" s="137">
        <v>1441301000</v>
      </c>
      <c r="D46" s="137">
        <v>56000000</v>
      </c>
      <c r="E46" s="128">
        <f>VLOOKUP(A46,'Tüm - Sektör'!$A:$H,5,0)</f>
        <v>33.613904109077929</v>
      </c>
      <c r="F46" s="128">
        <f>VLOOKUP(A46,'Tüm - Sektör'!$A:$H,6,0)</f>
        <v>6.5279857277009885</v>
      </c>
      <c r="G46" s="127">
        <f>VLOOKUP(A46,'Tüm - Sektör'!$A:$H,7,0)</f>
        <v>13.570377000000001</v>
      </c>
      <c r="H46" s="159">
        <v>87.7</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 t="shared" si="0"/>
        <v>4.5615335120203664</v>
      </c>
      <c r="R46" s="166" t="str">
        <f t="shared" si="1"/>
        <v/>
      </c>
      <c r="S46" s="191">
        <v>4.5101069786266752</v>
      </c>
      <c r="T46" s="208">
        <f t="shared" si="2"/>
        <v>-5.1426533393691187E-2</v>
      </c>
      <c r="U46" s="222" t="s">
        <v>359</v>
      </c>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100.93685551817751</v>
      </c>
      <c r="F47" s="128">
        <f>VLOOKUP(A47,'Tüm - Sektör'!$A:$H,6,0)</f>
        <v>44.504786383676148</v>
      </c>
      <c r="G47" s="127">
        <f>VLOOKUP(A47,'Tüm - Sektör'!$A:$H,7,0)</f>
        <v>4.7491070000000004</v>
      </c>
      <c r="H47" s="159">
        <v>83.45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4.7935992709936546</v>
      </c>
      <c r="R47" s="166" t="str">
        <f t="shared" si="1"/>
        <v/>
      </c>
      <c r="S47" s="191">
        <v>4.8051154253984443</v>
      </c>
      <c r="T47" s="208">
        <f t="shared" si="2"/>
        <v>1.1516154404789702E-2</v>
      </c>
      <c r="U47" s="222" t="s">
        <v>333</v>
      </c>
      <c r="W47" s="200"/>
      <c r="X47" s="209"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4.8455612200741172</v>
      </c>
      <c r="R48" s="166" t="str">
        <f t="shared" si="1"/>
        <v/>
      </c>
      <c r="S48" s="191">
        <v>4.8455612200741172</v>
      </c>
      <c r="T48" s="208">
        <f t="shared" si="2"/>
        <v>0</v>
      </c>
      <c r="U48" s="222" t="s">
        <v>125</v>
      </c>
      <c r="W48" s="200"/>
      <c r="X48" s="209" t="str">
        <f>IF(COUNTIF('Yıldız Liste'!A:A, A48)&gt;0, "Yıldız Pazar", IF(COUNTIF('Ana Pazar Liste'!A:A, A48)&gt;0, "Ana Pazar", IF(COUNTIF('Alt Pazar Liste'!A:A, A48)&gt;0, "Alt Pazar", "")))</f>
        <v>Ana Pazar</v>
      </c>
    </row>
    <row r="49" spans="1:24" ht="30" customHeight="1" thickTop="1" thickBot="1">
      <c r="A49" s="125" t="s">
        <v>68</v>
      </c>
      <c r="B49" s="136" t="s">
        <v>356</v>
      </c>
      <c r="C49" s="137">
        <v>1840705156</v>
      </c>
      <c r="D49" s="137">
        <v>21000000</v>
      </c>
      <c r="E49" s="128">
        <f>VLOOKUP(A49,'Tüm - Sektör'!$A:$H,5,0)</f>
        <v>60.994657569435482</v>
      </c>
      <c r="F49" s="128">
        <f>VLOOKUP(A49,'Tüm - Sektör'!$A:$H,6,0)</f>
        <v>37.720876666317551</v>
      </c>
      <c r="G49" s="127">
        <f>VLOOKUP(A49,'Tüm - Sektör'!$A:$H,7,0)</f>
        <v>8.2712769999999995</v>
      </c>
      <c r="H49" s="159">
        <v>79.3</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5.0450370827694755</v>
      </c>
      <c r="R49" s="166" t="str">
        <f t="shared" si="1"/>
        <v/>
      </c>
      <c r="S49" s="191">
        <v>5.048220071465229</v>
      </c>
      <c r="T49" s="208">
        <f t="shared" si="2"/>
        <v>3.1829886957535081E-3</v>
      </c>
      <c r="U49" s="222" t="s">
        <v>8</v>
      </c>
      <c r="W49" s="200"/>
      <c r="X49" s="209"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49.25573743778024</v>
      </c>
      <c r="F50" s="128">
        <f>VLOOKUP(A50,'Tüm - Sektör'!$A:$H,6,0)</f>
        <v>16.025455492157533</v>
      </c>
      <c r="G50" s="127">
        <f>VLOOKUP(A50,'Tüm - Sektör'!$A:$H,7,0)</f>
        <v>10.270289999999999</v>
      </c>
      <c r="H50" s="159">
        <v>79.099999999999994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5.0587070764985995</v>
      </c>
      <c r="R50" s="166" t="str">
        <f t="shared" si="1"/>
        <v/>
      </c>
      <c r="S50" s="191">
        <v>5.0844184212330266</v>
      </c>
      <c r="T50" s="208">
        <f t="shared" si="2"/>
        <v>2.5711344734427044E-2</v>
      </c>
      <c r="U50" s="222" t="s">
        <v>731</v>
      </c>
      <c r="W50" s="200"/>
      <c r="X50" s="209" t="str">
        <f>IF(COUNTIF('Yıldız Liste'!A:A, A50)&gt;0, "Yıldız Pazar", IF(COUNTIF('Ana Pazar Liste'!A:A, A50)&gt;0, "Ana Pazar", IF(COUNTIF('Alt Pazar Liste'!A:A, A50)&gt;0, "Alt Pazar", "")))</f>
        <v>Ana Pazar</v>
      </c>
    </row>
    <row r="51" spans="1:24" ht="30" customHeight="1" thickTop="1" thickBot="1">
      <c r="A51" s="125" t="s">
        <v>306</v>
      </c>
      <c r="B51" s="136" t="s">
        <v>605</v>
      </c>
      <c r="C51" s="137">
        <v>576980288</v>
      </c>
      <c r="D51" s="137">
        <v>77449591</v>
      </c>
      <c r="E51" s="128">
        <f>VLOOKUP(A51,'Tüm - Sektör'!$A:$H,5,0)</f>
        <v>9.4833815839318873</v>
      </c>
      <c r="F51" s="128">
        <f>VLOOKUP(A51,'Tüm - Sektör'!$A:$H,6,0)</f>
        <v>1.6326114334904429</v>
      </c>
      <c r="G51" s="127">
        <f>VLOOKUP(A51,'Tüm - Sektör'!$A:$H,7,0)</f>
        <v>54.217528999999999</v>
      </c>
      <c r="H51" s="159">
        <v>77.8</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 t="shared" si="0"/>
        <v>5.1416551604489307</v>
      </c>
      <c r="R51" s="166" t="str">
        <f t="shared" si="1"/>
        <v/>
      </c>
      <c r="S51" s="191">
        <v>5.0958060061519337</v>
      </c>
      <c r="T51" s="208">
        <f t="shared" si="2"/>
        <v>-4.5849154296996986E-2</v>
      </c>
      <c r="U51" s="222" t="s">
        <v>62</v>
      </c>
      <c r="W51" s="200"/>
      <c r="X51" s="209" t="str">
        <f>IF(COUNTIF('Yıldız Liste'!A:A, A51)&gt;0, "Yıldız Pazar", IF(COUNTIF('Ana Pazar Liste'!A:A, A51)&gt;0, "Ana Pazar", IF(COUNTIF('Alt Pazar Liste'!A:A, A51)&gt;0, "Alt Pazar", "")))</f>
        <v>Ana Pazar</v>
      </c>
    </row>
    <row r="52" spans="1:24" ht="30" customHeight="1" thickTop="1" thickBot="1">
      <c r="A52" s="125" t="s">
        <v>79</v>
      </c>
      <c r="B52" s="131" t="s">
        <v>233</v>
      </c>
      <c r="C52" s="132">
        <v>6239033292</v>
      </c>
      <c r="D52" s="132">
        <v>46000000</v>
      </c>
      <c r="E52" s="128">
        <f>VLOOKUP(A52,'Tüm - Sektör'!$A:$H,5,0)</f>
        <v>35.24980252840313</v>
      </c>
      <c r="F52" s="128">
        <f>VLOOKUP(A52,'Tüm - Sektör'!$A:$H,6,0)</f>
        <v>10.217334066203806</v>
      </c>
      <c r="G52" s="127">
        <f>VLOOKUP(A52,'Tüm - Sektör'!$A:$H,7,0)</f>
        <v>14.636780999999999</v>
      </c>
      <c r="H52" s="159">
        <v>77.55</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 t="shared" si="0"/>
        <v>5.1594363990148278</v>
      </c>
      <c r="R52" s="166" t="str">
        <f t="shared" si="1"/>
        <v/>
      </c>
      <c r="S52" s="191">
        <v>5.2064319159869878</v>
      </c>
      <c r="T52" s="208">
        <f t="shared" si="2"/>
        <v>4.699551697216009E-2</v>
      </c>
      <c r="U52" s="222" t="s">
        <v>27</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75.773869114853042</v>
      </c>
      <c r="F53" s="128">
        <f>VLOOKUP(A53,'Tüm - Sektör'!$A:$H,6,0)</f>
        <v>33.381159604082725</v>
      </c>
      <c r="G53" s="127">
        <f>VLOOKUP(A53,'Tüm - Sektör'!$A:$H,7,0)</f>
        <v>7.4210630000000002</v>
      </c>
      <c r="H53" s="159">
        <v>71.150000000000006</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5.6232265645507873</v>
      </c>
      <c r="R53" s="166" t="str">
        <f t="shared" si="1"/>
        <v/>
      </c>
      <c r="S53" s="191">
        <v>5.6430545848771292</v>
      </c>
      <c r="T53" s="208">
        <f t="shared" si="2"/>
        <v>1.98280203263419E-2</v>
      </c>
      <c r="U53" s="222" t="s">
        <v>474</v>
      </c>
      <c r="W53" s="200"/>
      <c r="X53" s="209" t="str">
        <f>IF(COUNTIF('Yıldız Liste'!A:A, A53)&gt;0, "Yıldız Pazar", IF(COUNTIF('Ana Pazar Liste'!A:A, A53)&gt;0, "Ana Pazar", IF(COUNTIF('Alt Pazar Liste'!A:A, A53)&gt;0, "Alt Pazar", "")))</f>
        <v>Ana Pazar</v>
      </c>
    </row>
    <row r="54" spans="1:24" ht="30" customHeight="1" thickTop="1" thickBot="1">
      <c r="A54" s="125" t="s">
        <v>481</v>
      </c>
      <c r="B54" s="131" t="s">
        <v>233</v>
      </c>
      <c r="C54" s="132">
        <v>4515514494</v>
      </c>
      <c r="D54" s="132">
        <v>146250000</v>
      </c>
      <c r="E54" s="128">
        <f>VLOOKUP(A54,'Tüm - Sektör'!$A:$H,5,0)</f>
        <v>25.396850793676194</v>
      </c>
      <c r="F54" s="128">
        <f>VLOOKUP(A54,'Tüm - Sektör'!$A:$H,6,0)</f>
        <v>2.5537305976547202</v>
      </c>
      <c r="G54" s="127">
        <f>VLOOKUP(A54,'Tüm - Sektör'!$A:$H,7,0)</f>
        <v>22.737297000000002</v>
      </c>
      <c r="H54" s="159">
        <v>69.3</v>
      </c>
      <c r="I54" s="133" t="e">
        <f>VLOOKUP(A54,'Tüm - Sektör'!$A:$H,9,0)</f>
        <v>#REF!</v>
      </c>
      <c r="J54" s="132" t="e">
        <f>VLOOKUP(A54,'Tüm - Sektör'!$A:$H,10,0)</f>
        <v>#REF!</v>
      </c>
      <c r="K54" s="133" t="e">
        <f>VLOOKUP(A54,'Tüm - Sektör'!$A:$H,11,0)</f>
        <v>#REF!</v>
      </c>
      <c r="L54" s="133" t="e">
        <f>VLOOKUP(A54,'Tüm - Sektör'!$A:$H,12,0)</f>
        <v>#REF!</v>
      </c>
      <c r="M54" s="133" t="e">
        <f>VLOOKUP(A54,'Tüm - Sektör'!$A:$H,13,0)</f>
        <v>#REF!</v>
      </c>
      <c r="N54" s="134" t="e">
        <f>VLOOKUP(A54,'Tüm - Sektör'!$A:$H,14,0)</f>
        <v>#REF!</v>
      </c>
      <c r="O54" s="135" t="e">
        <f>VLOOKUP(A54,'Tüm - Sektör'!$A:$H,15,0)</f>
        <v>#REF!</v>
      </c>
      <c r="P54" s="153" t="e">
        <f>VLOOKUP(A54,'Tüm - Sektör'!$A:$H,16,0)</f>
        <v>#REF!</v>
      </c>
      <c r="Q54" s="158">
        <f t="shared" si="0"/>
        <v>5.7745573936050141</v>
      </c>
      <c r="R54" s="166" t="str">
        <f t="shared" si="1"/>
        <v/>
      </c>
      <c r="S54" s="191">
        <v>5.8165236537329568</v>
      </c>
      <c r="T54" s="208">
        <f t="shared" si="2"/>
        <v>4.1966260127942689E-2</v>
      </c>
      <c r="U54" s="222" t="s">
        <v>475</v>
      </c>
      <c r="W54" s="200"/>
      <c r="X54" s="209" t="str">
        <f>IF(COUNTIF('Yıldız Liste'!A:A, A54)&gt;0, "Yıldız Pazar", IF(COUNTIF('Ana Pazar Liste'!A:A, A54)&gt;0, "Ana Pazar", IF(COUNTIF('Alt Pazar Liste'!A:A, A54)&gt;0, "Alt Pazar", "")))</f>
        <v>Ana Pazar</v>
      </c>
    </row>
    <row r="55" spans="1:24" ht="30" customHeight="1" thickTop="1" thickBot="1">
      <c r="A55" s="125" t="s">
        <v>770</v>
      </c>
      <c r="B55" s="136" t="s">
        <v>355</v>
      </c>
      <c r="C55" s="137">
        <v>1774061912</v>
      </c>
      <c r="D55" s="137">
        <v>170000000</v>
      </c>
      <c r="E55" s="128">
        <f>VLOOKUP(A55,'Tüm - Sektör'!$A:$H,5,0)</f>
        <v>15.615142331436783</v>
      </c>
      <c r="F55" s="128">
        <f>VLOOKUP(A55,'Tüm - Sektör'!$A:$H,6,0)</f>
        <v>1.2582709372632379</v>
      </c>
      <c r="G55" s="127">
        <f>VLOOKUP(A55,'Tüm - Sektör'!$A:$H,7,0)</f>
        <v>37.993921</v>
      </c>
      <c r="H55" s="159">
        <v>67.45</v>
      </c>
      <c r="I55" s="138" t="e">
        <f>VLOOKUP(A55,'Tüm - Sektör'!$A:$H,9,0)</f>
        <v>#REF!</v>
      </c>
      <c r="J55" s="137" t="e">
        <f>VLOOKUP(A55,'Tüm - Sektör'!$A:$H,10,0)</f>
        <v>#REF!</v>
      </c>
      <c r="K55" s="138" t="e">
        <f>VLOOKUP(A55,'Tüm - Sektör'!$A:$H,11,0)</f>
        <v>#REF!</v>
      </c>
      <c r="L55" s="138" t="e">
        <f>VLOOKUP(A55,'Tüm - Sektör'!$A:$H,12,0)</f>
        <v>#REF!</v>
      </c>
      <c r="M55" s="138" t="e">
        <f>VLOOKUP(A55,'Tüm - Sektör'!$A:$H,13,0)</f>
        <v>#REF!</v>
      </c>
      <c r="N55" s="139" t="e">
        <f>VLOOKUP(A55,'Tüm - Sektör'!$A:$H,14,0)</f>
        <v>#REF!</v>
      </c>
      <c r="O55" s="140" t="e">
        <f>VLOOKUP(A55,'Tüm - Sektör'!$A:$H,15,0)</f>
        <v>#REF!</v>
      </c>
      <c r="P55" s="154" t="e">
        <f>VLOOKUP(A55,'Tüm - Sektör'!$A:$H,16,0)</f>
        <v>#REF!</v>
      </c>
      <c r="Q55" s="158">
        <f t="shared" si="0"/>
        <v>5.9328048414436489</v>
      </c>
      <c r="R55" s="166" t="str">
        <f t="shared" si="1"/>
        <v/>
      </c>
      <c r="S55" s="191">
        <v>5.9726520381399135</v>
      </c>
      <c r="T55" s="208">
        <f t="shared" si="2"/>
        <v>3.9847196696264575E-2</v>
      </c>
      <c r="U55" s="222" t="s">
        <v>510</v>
      </c>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18.324650268048316</v>
      </c>
      <c r="F56" s="128">
        <f>VLOOKUP(A56,'Tüm - Sektör'!$A:$H,6,0)</f>
        <v>1.607594682602407</v>
      </c>
      <c r="G56" s="127">
        <f>VLOOKUP(A56,'Tüm - Sektör'!$A:$H,7,0)</f>
        <v>33.030631999999997</v>
      </c>
      <c r="H56" s="159">
        <v>66.099999999999994</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 t="shared" si="0"/>
        <v>6.0527477953260522</v>
      </c>
      <c r="R56" s="166" t="str">
        <f t="shared" si="1"/>
        <v/>
      </c>
      <c r="S56" s="191">
        <v>6.131595850897348</v>
      </c>
      <c r="T56" s="208">
        <f t="shared" si="2"/>
        <v>7.8848055571295816E-2</v>
      </c>
      <c r="U56" s="222" t="s">
        <v>760</v>
      </c>
      <c r="W56" s="200"/>
      <c r="X56" s="209" t="str">
        <f>IF(COUNTIF('Yıldız Liste'!A:A, A56)&gt;0, "Yıldız Pazar", IF(COUNTIF('Ana Pazar Liste'!A:A, A56)&gt;0, "Ana Pazar", IF(COUNTIF('Alt Pazar Liste'!A:A, A56)&gt;0, "Alt Pazar", "")))</f>
        <v>Ana Pazar</v>
      </c>
    </row>
    <row r="57" spans="1:24" ht="30" customHeight="1" thickTop="1" thickBot="1">
      <c r="A57" s="125" t="s">
        <v>543</v>
      </c>
      <c r="B57" s="136" t="s">
        <v>356</v>
      </c>
      <c r="C57" s="137">
        <v>4125761531</v>
      </c>
      <c r="D57" s="137">
        <v>90488084</v>
      </c>
      <c r="E57" s="128">
        <f>VLOOKUP(A57,'Tüm - Sektör'!$A:$H,5,0)</f>
        <v>30.736352913425794</v>
      </c>
      <c r="F57" s="128">
        <f>VLOOKUP(A57,'Tüm - Sektör'!$A:$H,6,0)</f>
        <v>6.0655880931527237</v>
      </c>
      <c r="G57" s="127">
        <f>VLOOKUP(A57,'Tüm - Sektör'!$A:$H,7,0)</f>
        <v>21.769193000000001</v>
      </c>
      <c r="H57" s="159">
        <v>59.8</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6.691055986884785</v>
      </c>
      <c r="R57" s="166" t="str">
        <f t="shared" si="1"/>
        <v/>
      </c>
      <c r="S57" s="191">
        <v>6.7875343174844796</v>
      </c>
      <c r="T57" s="208">
        <f t="shared" si="2"/>
        <v>9.6478330599694573E-2</v>
      </c>
      <c r="U57" s="222" t="s">
        <v>318</v>
      </c>
      <c r="W57" s="200"/>
      <c r="X57" s="209" t="str">
        <f>IF(COUNTIF('Yıldız Liste'!A:A, A57)&gt;0, "Yıldız Pazar", IF(COUNTIF('Ana Pazar Liste'!A:A, A57)&gt;0, "Ana Pazar", IF(COUNTIF('Alt Pazar Liste'!A:A, A57)&gt;0, "Alt Pazar", "")))</f>
        <v>Ana Pazar</v>
      </c>
    </row>
    <row r="58" spans="1:24" ht="30" customHeight="1" thickTop="1" thickBot="1">
      <c r="A58" s="125" t="s">
        <v>541</v>
      </c>
      <c r="B58" s="136" t="s">
        <v>354</v>
      </c>
      <c r="C58" s="137">
        <v>2818472369</v>
      </c>
      <c r="D58" s="137">
        <v>62830000</v>
      </c>
      <c r="E58" s="128">
        <f>VLOOKUP(A58,'Tüm - Sektör'!$A:$H,5,0)</f>
        <v>30.455782874041894</v>
      </c>
      <c r="F58" s="128">
        <f>VLOOKUP(A58,'Tüm - Sektör'!$A:$H,6,0)</f>
        <v>8.6559488398518383</v>
      </c>
      <c r="G58" s="127">
        <f>VLOOKUP(A58,'Tüm - Sektör'!$A:$H,7,0)</f>
        <v>22.243836999999999</v>
      </c>
      <c r="H58" s="159">
        <v>59.05</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6.7745346995757938</v>
      </c>
      <c r="R58" s="166" t="str">
        <f t="shared" si="1"/>
        <v/>
      </c>
      <c r="S58" s="191">
        <v>6.8149280069838269</v>
      </c>
      <c r="T58" s="208">
        <f t="shared" si="2"/>
        <v>4.0393307408033152E-2</v>
      </c>
      <c r="U58" s="222" t="s">
        <v>739</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16.367119331267656</v>
      </c>
      <c r="F59" s="128">
        <f>VLOOKUP(A59,'Tüm - Sektör'!$A:$H,6,0)</f>
        <v>3.9975866962856825</v>
      </c>
      <c r="G59" s="127">
        <f>VLOOKUP(A59,'Tüm - Sektör'!$A:$H,7,0)</f>
        <v>42.211663999999999</v>
      </c>
      <c r="H59" s="159">
        <v>57.9</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6.9088334185937494</v>
      </c>
      <c r="R59" s="166" t="str">
        <f t="shared" si="1"/>
        <v/>
      </c>
      <c r="S59" s="191">
        <v>6.879130781368497</v>
      </c>
      <c r="T59" s="208">
        <f t="shared" si="2"/>
        <v>-2.970263722525246E-2</v>
      </c>
      <c r="U59" s="222" t="s">
        <v>19</v>
      </c>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5.8958491725983482</v>
      </c>
      <c r="F60" s="128">
        <f>VLOOKUP(A60,'Tüm - Sektör'!$A:$H,6,0)</f>
        <v>0.67907415874148636</v>
      </c>
      <c r="G60" s="127">
        <f>VLOOKUP(A60,'Tüm - Sektör'!$A:$H,7,0)</f>
        <v>124.842961</v>
      </c>
      <c r="H60" s="159">
        <v>54.35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7.3605526831657793</v>
      </c>
      <c r="R60" s="166" t="str">
        <f t="shared" si="1"/>
        <v/>
      </c>
      <c r="S60" s="191">
        <v>7.3201470874667907</v>
      </c>
      <c r="T60" s="208">
        <f t="shared" si="2"/>
        <v>-4.0405595698988606E-2</v>
      </c>
      <c r="U60" s="222" t="s">
        <v>90</v>
      </c>
      <c r="W60" s="200"/>
      <c r="X60" s="209"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25.865929901519351</v>
      </c>
      <c r="F61" s="128">
        <f>VLOOKUP(A61,'Tüm - Sektör'!$A:$H,6,0)</f>
        <v>7.8026937862803472</v>
      </c>
      <c r="G61" s="127">
        <f>VLOOKUP(A61,'Tüm - Sektör'!$A:$H,7,0)</f>
        <v>29.489985999999998</v>
      </c>
      <c r="H61" s="159">
        <v>52.45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7.6278591067278709</v>
      </c>
      <c r="R61" s="166" t="str">
        <f t="shared" si="1"/>
        <v/>
      </c>
      <c r="S61" s="191">
        <v>7.7235754854802474</v>
      </c>
      <c r="T61" s="208">
        <f t="shared" si="2"/>
        <v>9.5716378752376485E-2</v>
      </c>
      <c r="U61" s="222" t="s">
        <v>230</v>
      </c>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14.152451792242525</v>
      </c>
      <c r="F62" s="128">
        <f>VLOOKUP(A62,'Tüm - Sektör'!$A:$H,6,0)</f>
        <v>1.771935869818771</v>
      </c>
      <c r="G62" s="127">
        <f>VLOOKUP(A62,'Tüm - Sektör'!$A:$H,7,0)</f>
        <v>56.026116999999999</v>
      </c>
      <c r="H62" s="159">
        <v>50.45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7.9290691994903941</v>
      </c>
      <c r="R62" s="166" t="str">
        <f t="shared" si="1"/>
        <v/>
      </c>
      <c r="S62" s="191">
        <v>7.944817102567832</v>
      </c>
      <c r="T62" s="208">
        <f t="shared" si="2"/>
        <v>1.5747903077437897E-2</v>
      </c>
      <c r="U62" s="222" t="s">
        <v>302</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65.859270329296763</v>
      </c>
      <c r="F63" s="128">
        <f>VLOOKUP(A63,'Tüm - Sektör'!$A:$H,6,0)</f>
        <v>78.348127290675237</v>
      </c>
      <c r="G63" s="127">
        <f>VLOOKUP(A63,'Tüm - Sektör'!$A:$H,7,0)</f>
        <v>12.279838</v>
      </c>
      <c r="H63" s="159">
        <v>49.46</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8.0874117044197096</v>
      </c>
      <c r="R63" s="166" t="str">
        <f t="shared" si="1"/>
        <v/>
      </c>
      <c r="S63" s="191">
        <v>8.1334563420211232</v>
      </c>
      <c r="T63" s="208">
        <f t="shared" si="2"/>
        <v>4.604463760141364E-2</v>
      </c>
      <c r="U63" s="222" t="s">
        <v>110</v>
      </c>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17.985856163723319</v>
      </c>
      <c r="F64" s="128">
        <f>VLOOKUP(A64,'Tüm - Sektör'!$A:$H,6,0)</f>
        <v>2.1378647526118293</v>
      </c>
      <c r="G64" s="127">
        <f>VLOOKUP(A64,'Tüm - Sektör'!$A:$H,7,0)</f>
        <v>47.254246999999999</v>
      </c>
      <c r="H64" s="159">
        <v>47.08</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8.4990808966705416</v>
      </c>
      <c r="R64" s="166" t="str">
        <f t="shared" si="1"/>
        <v/>
      </c>
      <c r="S64" s="191">
        <v>8.4524023788603522</v>
      </c>
      <c r="T64" s="208">
        <f t="shared" si="2"/>
        <v>-4.6678517810189391E-2</v>
      </c>
      <c r="U64" s="222" t="s">
        <v>379</v>
      </c>
      <c r="W64" s="200"/>
      <c r="X64" s="209" t="str">
        <f>IF(COUNTIF('Yıldız Liste'!A:A, A64)&gt;0, "Yıldız Pazar", IF(COUNTIF('Ana Pazar Liste'!A:A, A64)&gt;0, "Ana Pazar", IF(COUNTIF('Alt Pazar Liste'!A:A, A64)&gt;0, "Alt Pazar", "")))</f>
        <v>Ana Pazar</v>
      </c>
    </row>
    <row r="65" spans="1:24" ht="30" customHeight="1" thickTop="1" thickBot="1">
      <c r="A65" s="125" t="s">
        <v>202</v>
      </c>
      <c r="B65" s="126" t="s">
        <v>200</v>
      </c>
      <c r="C65" s="127">
        <v>5927165415</v>
      </c>
      <c r="D65" s="127">
        <v>77770481</v>
      </c>
      <c r="E65" s="128">
        <f>VLOOKUP(A65,'Tüm - Sektör'!$A:$H,5,0)</f>
        <v>27.399755740847276</v>
      </c>
      <c r="F65" s="128">
        <f>VLOOKUP(A65,'Tüm - Sektör'!$A:$H,6,0)</f>
        <v>8.3884672988822064</v>
      </c>
      <c r="G65" s="127">
        <f>VLOOKUP(A65,'Tüm - Sektör'!$A:$H,7,0)</f>
        <v>31.848393999999999</v>
      </c>
      <c r="H65" s="159">
        <v>45.84</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 t="shared" si="0"/>
        <v>8.7263821633826595</v>
      </c>
      <c r="R65" s="166" t="str">
        <f t="shared" si="1"/>
        <v/>
      </c>
      <c r="S65" s="191">
        <v>8.9810812386497769</v>
      </c>
      <c r="T65" s="208">
        <f t="shared" si="2"/>
        <v>0.25469907526711744</v>
      </c>
      <c r="U65" s="222" t="s">
        <v>774</v>
      </c>
      <c r="W65" s="200"/>
      <c r="X65" s="209" t="str">
        <f>IF(COUNTIF('Yıldız Liste'!A:A, A65)&gt;0, "Yıldız Pazar", IF(COUNTIF('Ana Pazar Liste'!A:A, A65)&gt;0, "Ana Pazar", IF(COUNTIF('Alt Pazar Liste'!A:A, A65)&gt;0, "Alt Pazar", "")))</f>
        <v>Ana Pazar</v>
      </c>
    </row>
    <row r="66" spans="1:24" ht="30" customHeight="1" thickTop="1" thickBot="1">
      <c r="A66" s="125" t="s">
        <v>668</v>
      </c>
      <c r="B66" s="136" t="s">
        <v>349</v>
      </c>
      <c r="C66" s="137">
        <v>9236034572</v>
      </c>
      <c r="D66" s="137">
        <v>1995840000</v>
      </c>
      <c r="E66" s="128">
        <f>VLOOKUP(A66,'Tüm - Sektör'!$A:$H,5,0)</f>
        <v>0.71131680450121215</v>
      </c>
      <c r="F66" s="128">
        <f>VLOOKUP(A66,'Tüm - Sektör'!$A:$H,6,0)</f>
        <v>8.2883654338374076E-3</v>
      </c>
      <c r="G66" s="127">
        <f>VLOOKUP(A66,'Tüm - Sektör'!$A:$H,7,0)</f>
        <v>1250.3727839999999</v>
      </c>
      <c r="H66" s="159">
        <v>44.98</v>
      </c>
      <c r="I66" s="141" t="e">
        <f>VLOOKUP(A66,'Tüm - Sektör'!$A:$H,9,0)</f>
        <v>#REF!</v>
      </c>
      <c r="J66" s="145" t="e">
        <f>VLOOKUP(A66,'Tüm - Sektör'!$A:$H,10,0)</f>
        <v>#REF!</v>
      </c>
      <c r="K66" s="146" t="e">
        <f>VLOOKUP(A66,'Tüm - Sektör'!$A:$H,11,0)</f>
        <v>#REF!</v>
      </c>
      <c r="L66" s="146" t="e">
        <f>VLOOKUP(A66,'Tüm - Sektör'!$A:$H,12,0)</f>
        <v>#REF!</v>
      </c>
      <c r="M66" s="146" t="e">
        <f>VLOOKUP(A66,'Tüm - Sektör'!$A:$H,13,0)</f>
        <v>#REF!</v>
      </c>
      <c r="N66" s="147" t="e">
        <f>VLOOKUP(A66,'Tüm - Sektör'!$A:$H,14,0)</f>
        <v>#REF!</v>
      </c>
      <c r="O66" s="148" t="e">
        <f>VLOOKUP(A66,'Tüm - Sektör'!$A:$H,15,0)</f>
        <v>#REF!</v>
      </c>
      <c r="P66" s="156" t="e">
        <f>VLOOKUP(A66,'Tüm - Sektör'!$A:$H,16,0)</f>
        <v>#REF!</v>
      </c>
      <c r="Q66" s="158">
        <f t="shared" si="0"/>
        <v>8.8941117315016438</v>
      </c>
      <c r="R66" s="166" t="str">
        <f t="shared" si="1"/>
        <v/>
      </c>
      <c r="S66" s="191">
        <v>8.890158792954308</v>
      </c>
      <c r="T66" s="208">
        <f t="shared" si="2"/>
        <v>-3.9529385473358047E-3</v>
      </c>
      <c r="U66" s="222" t="s">
        <v>298</v>
      </c>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12.344563429576489</v>
      </c>
      <c r="F67" s="128">
        <f>VLOOKUP(A67,'Tüm - Sektör'!$A:$H,6,0)</f>
        <v>1.9138858030351145</v>
      </c>
      <c r="G67" s="127">
        <f>VLOOKUP(A67,'Tüm - Sektör'!$A:$H,7,0)</f>
        <v>74.740385000000003</v>
      </c>
      <c r="H67" s="159">
        <v>43.36</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9.2263742338346724</v>
      </c>
      <c r="R67" s="166" t="str">
        <f t="shared" ref="R67:R130" si="4">IF(OR(H67="", H68="", Q67=0), "", IF(H67&lt;H68, (H68-H67)/H67, ""))</f>
        <v/>
      </c>
      <c r="S67" s="191">
        <v>9.2477019597566201</v>
      </c>
      <c r="T67" s="208">
        <f t="shared" ref="T67:T130" si="5">S67-Q67</f>
        <v>2.132772592194776E-2</v>
      </c>
      <c r="U67" s="222" t="s">
        <v>454</v>
      </c>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46.799165243289558</v>
      </c>
      <c r="F68" s="128">
        <f>VLOOKUP(A68,'Tüm - Sektör'!$A:$H,6,0)</f>
        <v>16.306329353062562</v>
      </c>
      <c r="G68" s="127">
        <f>VLOOKUP(A68,'Tüm - Sektör'!$A:$H,7,0)</f>
        <v>19.831706000000001</v>
      </c>
      <c r="H68" s="159">
        <v>43.1</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9.28107286150337</v>
      </c>
      <c r="R68" s="166" t="str">
        <f t="shared" si="4"/>
        <v/>
      </c>
      <c r="S68" s="191">
        <v>9.2896943876171676</v>
      </c>
      <c r="T68" s="208">
        <f t="shared" si="5"/>
        <v>8.6215261137976285E-3</v>
      </c>
      <c r="U68" s="222" t="s">
        <v>321</v>
      </c>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40.557125116297556</v>
      </c>
      <c r="F69" s="128">
        <f>VLOOKUP(A69,'Tüm - Sektör'!$A:$H,6,0)</f>
        <v>8.6660523752772551</v>
      </c>
      <c r="G69" s="127">
        <f>VLOOKUP(A69,'Tüm - Sektör'!$A:$H,7,0)</f>
        <v>23.988026999999999</v>
      </c>
      <c r="H69" s="159">
        <v>41.12</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9.7288541233212396</v>
      </c>
      <c r="R69" s="166" t="str">
        <f t="shared" si="4"/>
        <v/>
      </c>
      <c r="S69" s="191">
        <v>9.7430706661219997</v>
      </c>
      <c r="T69" s="208">
        <f t="shared" si="5"/>
        <v>1.4216542800760124E-2</v>
      </c>
      <c r="U69" s="222" t="s">
        <v>263</v>
      </c>
      <c r="W69" s="200"/>
      <c r="X69" s="209" t="str">
        <f>IF(COUNTIF('Yıldız Liste'!A:A, A69)&gt;0, "Yıldız Pazar", IF(COUNTIF('Ana Pazar Liste'!A:A, A69)&gt;0, "Ana Pazar", IF(COUNTIF('Alt Pazar Liste'!A:A, A69)&gt;0, "Alt Pazar", "")))</f>
        <v>Ana Pazar</v>
      </c>
    </row>
    <row r="70" spans="1:24" ht="30" customHeight="1" thickTop="1" thickBot="1">
      <c r="A70" s="125" t="s">
        <v>95</v>
      </c>
      <c r="B70" s="136" t="s">
        <v>355</v>
      </c>
      <c r="C70" s="137">
        <v>418442261</v>
      </c>
      <c r="D70" s="137">
        <v>23000000</v>
      </c>
      <c r="E70" s="128">
        <f>VLOOKUP(A70,'Tüm - Sektör'!$A:$H,5,0)</f>
        <v>83.867553926679918</v>
      </c>
      <c r="F70" s="128">
        <f>VLOOKUP(A70,'Tüm - Sektör'!$A:$H,6,0)</f>
        <v>95.958299687276792</v>
      </c>
      <c r="G70" s="127">
        <f>VLOOKUP(A70,'Tüm - Sektör'!$A:$H,7,0)</f>
        <v>11.696857</v>
      </c>
      <c r="H70" s="159">
        <v>40.78</v>
      </c>
      <c r="I70" s="138" t="e">
        <f>VLOOKUP(A70,'Tüm - Sektör'!$A:$H,9,0)</f>
        <v>#REF!</v>
      </c>
      <c r="J70" s="137" t="e">
        <f>VLOOKUP(A70,'Tüm - Sektör'!$A:$H,10,0)</f>
        <v>#REF!</v>
      </c>
      <c r="K70" s="138" t="e">
        <f>VLOOKUP(A70,'Tüm - Sektör'!$A:$H,11,0)</f>
        <v>#REF!</v>
      </c>
      <c r="L70" s="138" t="e">
        <f>VLOOKUP(A70,'Tüm - Sektör'!$A:$H,12,0)</f>
        <v>#REF!</v>
      </c>
      <c r="M70" s="138" t="e">
        <f>VLOOKUP(A70,'Tüm - Sektör'!$A:$H,13,0)</f>
        <v>#REF!</v>
      </c>
      <c r="N70" s="139" t="e">
        <f>VLOOKUP(A70,'Tüm - Sektör'!$A:$H,14,0)</f>
        <v>#REF!</v>
      </c>
      <c r="O70" s="140" t="e">
        <f>VLOOKUP(A70,'Tüm - Sektör'!$A:$H,15,0)</f>
        <v>#REF!</v>
      </c>
      <c r="P70" s="154" t="e">
        <f>VLOOKUP(A70,'Tüm - Sektör'!$A:$H,16,0)</f>
        <v>#REF!</v>
      </c>
      <c r="Q70" s="158">
        <f t="shared" si="3"/>
        <v>9.8098678522016343</v>
      </c>
      <c r="R70" s="166" t="str">
        <f t="shared" si="4"/>
        <v/>
      </c>
      <c r="S70" s="191">
        <v>9.6769813984707937</v>
      </c>
      <c r="T70" s="208">
        <f t="shared" si="5"/>
        <v>-0.13288645373084051</v>
      </c>
      <c r="U70" s="222" t="s">
        <v>484</v>
      </c>
      <c r="W70" s="200"/>
      <c r="X70" s="209" t="str">
        <f>IF(COUNTIF('Yıldız Liste'!A:A, A70)&gt;0, "Yıldız Pazar", IF(COUNTIF('Ana Pazar Liste'!A:A, A70)&gt;0, "Ana Pazar", IF(COUNTIF('Alt Pazar Liste'!A:A, A70)&gt;0, "Alt Pazar", "")))</f>
        <v>Ana Pazar</v>
      </c>
    </row>
    <row r="71" spans="1:24" ht="30" customHeight="1" thickTop="1" thickBot="1">
      <c r="A71" s="125" t="s">
        <v>325</v>
      </c>
      <c r="B71" s="126" t="s">
        <v>200</v>
      </c>
      <c r="C71" s="127">
        <v>3231285211</v>
      </c>
      <c r="D71" s="127">
        <v>75000000</v>
      </c>
      <c r="E71" s="128">
        <f>VLOOKUP(A71,'Tüm - Sektör'!$A:$H,5,0)</f>
        <v>47.289146709316746</v>
      </c>
      <c r="F71" s="128">
        <f>VLOOKUP(A71,'Tüm - Sektör'!$A:$H,6,0)</f>
        <v>16.167229644210853</v>
      </c>
      <c r="G71" s="127">
        <f>VLOOKUP(A71,'Tüm - Sektör'!$A:$H,7,0)</f>
        <v>20.950914999999998</v>
      </c>
      <c r="H71" s="159">
        <v>40.380000000000003</v>
      </c>
      <c r="I71" s="128" t="e">
        <f>VLOOKUP(A71,'Tüm - Sektör'!$A:$H,9,0)</f>
        <v>#REF!</v>
      </c>
      <c r="J71" s="127" t="e">
        <f>VLOOKUP(A71,'Tüm - Sektör'!$A:$H,10,0)</f>
        <v>#REF!</v>
      </c>
      <c r="K71" s="128" t="e">
        <f>VLOOKUP(A71,'Tüm - Sektör'!$A:$H,11,0)</f>
        <v>#REF!</v>
      </c>
      <c r="L71" s="128" t="e">
        <f>VLOOKUP(A71,'Tüm - Sektör'!$A:$H,12,0)</f>
        <v>#REF!</v>
      </c>
      <c r="M71" s="128" t="e">
        <f>VLOOKUP(A71,'Tüm - Sektör'!$A:$H,13,0)</f>
        <v>#REF!</v>
      </c>
      <c r="N71" s="129" t="e">
        <f>VLOOKUP(A71,'Tüm - Sektör'!$A:$H,14,0)</f>
        <v>#REF!</v>
      </c>
      <c r="O71" s="130" t="e">
        <f>VLOOKUP(A71,'Tüm - Sektör'!$A:$H,15,0)</f>
        <v>#REF!</v>
      </c>
      <c r="P71" s="152" t="e">
        <f>VLOOKUP(A71,'Tüm - Sektör'!$A:$H,16,0)</f>
        <v>#REF!</v>
      </c>
      <c r="Q71" s="158">
        <f t="shared" si="3"/>
        <v>9.907508931294247</v>
      </c>
      <c r="R71" s="166" t="str">
        <f t="shared" si="4"/>
        <v/>
      </c>
      <c r="S71" s="191">
        <v>9.9124184996447422</v>
      </c>
      <c r="T71" s="208">
        <f t="shared" si="5"/>
        <v>4.9095683504951637E-3</v>
      </c>
      <c r="U71" s="222" t="s">
        <v>455</v>
      </c>
      <c r="W71" s="200"/>
      <c r="X71" s="209" t="str">
        <f>IF(COUNTIF('Yıldız Liste'!A:A, A71)&gt;0, "Yıldız Pazar", IF(COUNTIF('Ana Pazar Liste'!A:A, A71)&gt;0, "Ana Pazar", IF(COUNTIF('Alt Pazar Liste'!A:A, A71)&gt;0, "Alt Pazar", "")))</f>
        <v>Ana Pazar</v>
      </c>
    </row>
    <row r="72" spans="1:24" ht="30" customHeight="1" thickTop="1" thickBot="1">
      <c r="A72" s="125" t="s">
        <v>766</v>
      </c>
      <c r="B72" s="131" t="s">
        <v>233</v>
      </c>
      <c r="C72" s="132">
        <v>5199468670</v>
      </c>
      <c r="D72" s="132">
        <v>273350000</v>
      </c>
      <c r="E72" s="128">
        <f>VLOOKUP(A72,'Tüm - Sektör'!$A:$H,5,0)</f>
        <v>18.56936057926794</v>
      </c>
      <c r="F72" s="128">
        <f>VLOOKUP(A72,'Tüm - Sektör'!$A:$H,6,0)</f>
        <v>1.7876984952074109</v>
      </c>
      <c r="G72" s="127">
        <f>VLOOKUP(A72,'Tüm - Sektör'!$A:$H,7,0)</f>
        <v>54.497838000000002</v>
      </c>
      <c r="H72" s="159">
        <v>39.54</v>
      </c>
      <c r="I72" s="133" t="e">
        <f>VLOOKUP(A72,'Tüm - Sektör'!$A:$H,9,0)</f>
        <v>#REF!</v>
      </c>
      <c r="J72" s="132" t="e">
        <f>VLOOKUP(A72,'Tüm - Sektör'!$A:$H,10,0)</f>
        <v>#REF!</v>
      </c>
      <c r="K72" s="133" t="e">
        <f>VLOOKUP(A72,'Tüm - Sektör'!$A:$H,11,0)</f>
        <v>#REF!</v>
      </c>
      <c r="L72" s="133" t="e">
        <f>VLOOKUP(A72,'Tüm - Sektör'!$A:$H,12,0)</f>
        <v>#REF!</v>
      </c>
      <c r="M72" s="133" t="e">
        <f>VLOOKUP(A72,'Tüm - Sektör'!$A:$H,13,0)</f>
        <v>#REF!</v>
      </c>
      <c r="N72" s="134" t="e">
        <f>VLOOKUP(A72,'Tüm - Sektör'!$A:$H,14,0)</f>
        <v>#REF!</v>
      </c>
      <c r="O72" s="135" t="e">
        <f>VLOOKUP(A72,'Tüm - Sektör'!$A:$H,15,0)</f>
        <v>#REF!</v>
      </c>
      <c r="P72" s="153" t="e">
        <f>VLOOKUP(A72,'Tüm - Sektör'!$A:$H,16,0)</f>
        <v>#REF!</v>
      </c>
      <c r="Q72" s="158">
        <f t="shared" si="3"/>
        <v>10.119900046125304</v>
      </c>
      <c r="R72" s="166" t="str">
        <f t="shared" si="4"/>
        <v/>
      </c>
      <c r="S72" s="191">
        <v>10.094370530368176</v>
      </c>
      <c r="T72" s="208">
        <f t="shared" si="5"/>
        <v>-2.5529515757128252E-2</v>
      </c>
      <c r="U72" s="222" t="s">
        <v>636</v>
      </c>
      <c r="W72" s="200"/>
      <c r="X72" s="209" t="str">
        <f>IF(COUNTIF('Yıldız Liste'!A:A, A72)&gt;0, "Yıldız Pazar", IF(COUNTIF('Ana Pazar Liste'!A:A, A72)&gt;0, "Ana Pazar", IF(COUNTIF('Alt Pazar Liste'!A:A, A72)&gt;0, "Alt Pazar", "")))</f>
        <v>Ana Pazar</v>
      </c>
    </row>
    <row r="73" spans="1:24" ht="30" customHeight="1" thickTop="1" thickBot="1">
      <c r="A73" s="125" t="s">
        <v>449</v>
      </c>
      <c r="B73" s="136" t="s">
        <v>426</v>
      </c>
      <c r="C73" s="137">
        <v>1225783772</v>
      </c>
      <c r="D73" s="137">
        <v>120000000</v>
      </c>
      <c r="E73" s="128">
        <f>VLOOKUP(A73,'Tüm - Sektör'!$A:$H,5,0)</f>
        <v>24.10276841987794</v>
      </c>
      <c r="F73" s="128">
        <f>VLOOKUP(A73,'Tüm - Sektör'!$A:$H,6,0)</f>
        <v>4.7822953214043533</v>
      </c>
      <c r="G73" s="127">
        <f>VLOOKUP(A73,'Tüm - Sektör'!$A:$H,7,0)</f>
        <v>42.238092000000002</v>
      </c>
      <c r="H73" s="159">
        <v>39.299999999999997</v>
      </c>
      <c r="I73" s="141" t="e">
        <f>VLOOKUP(A73,'Tüm - Sektör'!$A:$H,9,0)</f>
        <v>#REF!</v>
      </c>
      <c r="J73" s="145" t="e">
        <f>VLOOKUP(A73,'Tüm - Sektör'!$A:$H,10,0)</f>
        <v>#REF!</v>
      </c>
      <c r="K73" s="146" t="e">
        <f>VLOOKUP(A73,'Tüm - Sektör'!$A:$H,11,0)</f>
        <v>#REF!</v>
      </c>
      <c r="L73" s="146" t="e">
        <f>VLOOKUP(A73,'Tüm - Sektör'!$A:$H,12,0)</f>
        <v>#REF!</v>
      </c>
      <c r="M73" s="146" t="e">
        <f>VLOOKUP(A73,'Tüm - Sektör'!$A:$H,13,0)</f>
        <v>#REF!</v>
      </c>
      <c r="N73" s="147" t="e">
        <f>VLOOKUP(A73,'Tüm - Sektör'!$A:$H,14,0)</f>
        <v>#REF!</v>
      </c>
      <c r="O73" s="148" t="e">
        <f>VLOOKUP(A73,'Tüm - Sektör'!$A:$H,15,0)</f>
        <v>#REF!</v>
      </c>
      <c r="P73" s="156" t="e">
        <f>VLOOKUP(A73,'Tüm - Sektör'!$A:$H,16,0)</f>
        <v>#REF!</v>
      </c>
      <c r="Q73" s="158">
        <f t="shared" si="3"/>
        <v>10.18054949973499</v>
      </c>
      <c r="R73" s="166" t="str">
        <f t="shared" si="4"/>
        <v/>
      </c>
      <c r="S73" s="191">
        <v>10.23262392172852</v>
      </c>
      <c r="T73" s="208">
        <f t="shared" si="5"/>
        <v>5.2074421993529185E-2</v>
      </c>
      <c r="U73" s="222" t="s">
        <v>463</v>
      </c>
      <c r="W73" s="200"/>
      <c r="X73" s="209" t="str">
        <f>IF(COUNTIF('Yıldız Liste'!A:A, A73)&gt;0, "Yıldız Pazar", IF(COUNTIF('Ana Pazar Liste'!A:A, A73)&gt;0, "Ana Pazar", IF(COUNTIF('Alt Pazar Liste'!A:A, A73)&gt;0, "Alt Pazar", "")))</f>
        <v>Ana Pazar</v>
      </c>
    </row>
    <row r="74" spans="1:24" ht="30" customHeight="1" thickTop="1" thickBot="1">
      <c r="A74" s="125" t="s">
        <v>128</v>
      </c>
      <c r="B74" s="126" t="s">
        <v>208</v>
      </c>
      <c r="C74" s="127">
        <v>739991756</v>
      </c>
      <c r="D74" s="127">
        <v>331056000</v>
      </c>
      <c r="E74" s="128">
        <f>VLOOKUP(A74,'Tüm - Sektör'!$A:$H,5,0)</f>
        <v>3.3837051733210308</v>
      </c>
      <c r="F74" s="128">
        <f>VLOOKUP(A74,'Tüm - Sektör'!$A:$H,6,0)</f>
        <v>0.29202700046613012</v>
      </c>
      <c r="G74" s="127">
        <f>VLOOKUP(A74,'Tüm - Sektör'!$A:$H,7,0)</f>
        <v>306.919645</v>
      </c>
      <c r="H74" s="159">
        <v>38.520000000000003</v>
      </c>
      <c r="I74" s="128" t="e">
        <f>VLOOKUP(A74,'Tüm - Sektör'!$A:$H,9,0)</f>
        <v>#REF!</v>
      </c>
      <c r="J74" s="127" t="e">
        <f>VLOOKUP(A74,'Tüm - Sektör'!$A:$H,10,0)</f>
        <v>#REF!</v>
      </c>
      <c r="K74" s="128" t="e">
        <f>VLOOKUP(A74,'Tüm - Sektör'!$A:$H,11,0)</f>
        <v>#REF!</v>
      </c>
      <c r="L74" s="128" t="e">
        <f>VLOOKUP(A74,'Tüm - Sektör'!$A:$H,12,0)</f>
        <v>#REF!</v>
      </c>
      <c r="M74" s="128" t="e">
        <f>VLOOKUP(A74,'Tüm - Sektör'!$A:$H,13,0)</f>
        <v>#REF!</v>
      </c>
      <c r="N74" s="129" t="e">
        <f>VLOOKUP(A74,'Tüm - Sektör'!$A:$H,14,0)</f>
        <v>#REF!</v>
      </c>
      <c r="O74" s="130" t="e">
        <f>VLOOKUP(A74,'Tüm - Sektör'!$A:$H,15,0)</f>
        <v>#REF!</v>
      </c>
      <c r="P74" s="152" t="e">
        <f>VLOOKUP(A74,'Tüm - Sektör'!$A:$H,16,0)</f>
        <v>#REF!</v>
      </c>
      <c r="Q74" s="158">
        <f t="shared" si="3"/>
        <v>10.385255905803541</v>
      </c>
      <c r="R74" s="166" t="str">
        <f t="shared" si="4"/>
        <v/>
      </c>
      <c r="S74" s="191">
        <v>10.461298574569888</v>
      </c>
      <c r="T74" s="208">
        <f t="shared" si="5"/>
        <v>7.6042668766346466E-2</v>
      </c>
      <c r="U74" s="222" t="s">
        <v>343</v>
      </c>
      <c r="W74" s="200"/>
      <c r="X74" s="209" t="str">
        <f>IF(COUNTIF('Yıldız Liste'!A:A, A74)&gt;0, "Yıldız Pazar", IF(COUNTIF('Ana Pazar Liste'!A:A, A74)&gt;0, "Ana Pazar", IF(COUNTIF('Alt Pazar Liste'!A:A, A74)&gt;0, "Alt Pazar", "")))</f>
        <v>Ana Pazar</v>
      </c>
    </row>
    <row r="75" spans="1:24" ht="30" customHeight="1" thickTop="1" thickBot="1">
      <c r="A75" s="125" t="s">
        <v>672</v>
      </c>
      <c r="B75" s="136" t="s">
        <v>349</v>
      </c>
      <c r="C75" s="137">
        <v>620166725</v>
      </c>
      <c r="D75" s="137">
        <v>174710255</v>
      </c>
      <c r="E75" s="128">
        <f>VLOOKUP(A75,'Tüm - Sektör'!$A:$H,5,0)</f>
        <v>7.8629725828872736</v>
      </c>
      <c r="F75" s="128">
        <f>VLOOKUP(A75,'Tüm - Sektör'!$A:$H,6,0)</f>
        <v>1.1539945406095347</v>
      </c>
      <c r="G75" s="127">
        <f>VLOOKUP(A75,'Tüm - Sektör'!$A:$H,7,0)</f>
        <v>132.143317</v>
      </c>
      <c r="H75" s="159">
        <v>38.5</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10.390392785827817</v>
      </c>
      <c r="R75" s="166" t="str">
        <f t="shared" si="4"/>
        <v/>
      </c>
      <c r="S75" s="191">
        <v>10.225718871533001</v>
      </c>
      <c r="T75" s="208">
        <f t="shared" si="5"/>
        <v>-0.16467391429481637</v>
      </c>
      <c r="U75" s="222" t="s">
        <v>75</v>
      </c>
      <c r="W75" s="200"/>
      <c r="X75" s="209" t="str">
        <f>IF(COUNTIF('Yıldız Liste'!A:A, A75)&gt;0, "Yıldız Pazar", IF(COUNTIF('Ana Pazar Liste'!A:A, A75)&gt;0, "Ana Pazar", IF(COUNTIF('Alt Pazar Liste'!A:A, A75)&gt;0, "Alt Pazar", "")))</f>
        <v>Ana Pazar</v>
      </c>
    </row>
    <row r="76" spans="1:24" ht="30" customHeight="1" thickTop="1" thickBot="1">
      <c r="A76" s="125" t="s">
        <v>94</v>
      </c>
      <c r="B76" s="136" t="s">
        <v>605</v>
      </c>
      <c r="C76" s="137">
        <v>3080653025</v>
      </c>
      <c r="D76" s="137">
        <v>72000000</v>
      </c>
      <c r="E76" s="128">
        <f>VLOOKUP(A76,'Tüm - Sektör'!$A:$H,5,0)</f>
        <v>82.974468755963798</v>
      </c>
      <c r="F76" s="128">
        <f>VLOOKUP(A76,'Tüm - Sektör'!$A:$H,6,0)</f>
        <v>31.146572355842267</v>
      </c>
      <c r="G76" s="127">
        <f>VLOOKUP(A76,'Tüm - Sektör'!$A:$H,7,0)</f>
        <v>12.606714999999999</v>
      </c>
      <c r="H76" s="159">
        <v>38.26</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10.4603547988284</v>
      </c>
      <c r="R76" s="166" t="str">
        <f t="shared" si="4"/>
        <v/>
      </c>
      <c r="S76" s="191">
        <v>10.498771631772682</v>
      </c>
      <c r="T76" s="208">
        <f t="shared" si="5"/>
        <v>3.841683294428222E-2</v>
      </c>
      <c r="U76" s="222" t="s">
        <v>471</v>
      </c>
      <c r="W76" s="200"/>
      <c r="X76" s="209" t="str">
        <f>IF(COUNTIF('Yıldız Liste'!A:A, A76)&gt;0, "Yıldız Pazar", IF(COUNTIF('Ana Pazar Liste'!A:A, A76)&gt;0, "Ana Pazar", IF(COUNTIF('Alt Pazar Liste'!A:A, A76)&gt;0, "Alt Pazar", "")))</f>
        <v>Ana Pazar</v>
      </c>
    </row>
    <row r="77" spans="1:24" ht="30" customHeight="1" thickTop="1" thickBot="1">
      <c r="A77" s="125" t="s">
        <v>89</v>
      </c>
      <c r="B77" s="136" t="s">
        <v>355</v>
      </c>
      <c r="C77" s="137">
        <v>1056734129</v>
      </c>
      <c r="D77" s="137">
        <v>117000000</v>
      </c>
      <c r="E77" s="128">
        <f>VLOOKUP(A77,'Tüm - Sektör'!$A:$H,5,0)</f>
        <v>20.009806005531068</v>
      </c>
      <c r="F77" s="128">
        <f>VLOOKUP(A77,'Tüm - Sektör'!$A:$H,6,0)</f>
        <v>4.6222698095474861</v>
      </c>
      <c r="G77" s="127">
        <f>VLOOKUP(A77,'Tüm - Sektör'!$A:$H,7,0)</f>
        <v>53.028322000000003</v>
      </c>
      <c r="H77" s="159">
        <v>37.700000000000003</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 t="shared" si="3"/>
        <v>10.610864360188351</v>
      </c>
      <c r="R77" s="166" t="str">
        <f t="shared" si="4"/>
        <v/>
      </c>
      <c r="S77" s="191">
        <v>10.605238239106599</v>
      </c>
      <c r="T77" s="208">
        <f t="shared" si="5"/>
        <v>-5.626121081752089E-3</v>
      </c>
      <c r="U77" s="222" t="s">
        <v>21</v>
      </c>
      <c r="W77" s="200"/>
      <c r="X77" s="209" t="str">
        <f>IF(COUNTIF('Yıldız Liste'!A:A, A77)&gt;0, "Yıldız Pazar", IF(COUNTIF('Ana Pazar Liste'!A:A, A77)&gt;0, "Ana Pazar", IF(COUNTIF('Alt Pazar Liste'!A:A, A77)&gt;0, "Alt Pazar", "")))</f>
        <v>Ana Pazar</v>
      </c>
    </row>
    <row r="78" spans="1:24" ht="30" customHeight="1" thickTop="1" thickBot="1">
      <c r="A78" s="125" t="s">
        <v>347</v>
      </c>
      <c r="B78" s="136" t="s">
        <v>355</v>
      </c>
      <c r="C78" s="137">
        <v>765978559</v>
      </c>
      <c r="D78" s="137">
        <v>45500000</v>
      </c>
      <c r="E78" s="128">
        <f>VLOOKUP(A78,'Tüm - Sektör'!$A:$H,5,0)</f>
        <v>68.16223133862907</v>
      </c>
      <c r="F78" s="128">
        <f>VLOOKUP(A78,'Tüm - Sektör'!$A:$H,6,0)</f>
        <v>44.060912306806124</v>
      </c>
      <c r="G78" s="127">
        <f>VLOOKUP(A78,'Tüm - Sektör'!$A:$H,7,0)</f>
        <v>15.667655999999999</v>
      </c>
      <c r="H78" s="159">
        <v>37.46</v>
      </c>
      <c r="I78" s="138" t="e">
        <f>VLOOKUP(A78,'Tüm - Sektör'!$A:$H,9,0)</f>
        <v>#REF!</v>
      </c>
      <c r="J78" s="137" t="e">
        <f>VLOOKUP(A78,'Tüm - Sektör'!$A:$H,10,0)</f>
        <v>#REF!</v>
      </c>
      <c r="K78" s="138" t="e">
        <f>VLOOKUP(A78,'Tüm - Sektör'!$A:$H,11,0)</f>
        <v>#REF!</v>
      </c>
      <c r="L78" s="138" t="e">
        <f>VLOOKUP(A78,'Tüm - Sektör'!$A:$H,12,0)</f>
        <v>#REF!</v>
      </c>
      <c r="M78" s="138" t="e">
        <f>VLOOKUP(A78,'Tüm - Sektör'!$A:$H,13,0)</f>
        <v>#REF!</v>
      </c>
      <c r="N78" s="139" t="e">
        <f>VLOOKUP(A78,'Tüm - Sektör'!$A:$H,14,0)</f>
        <v>#REF!</v>
      </c>
      <c r="O78" s="140" t="e">
        <f>VLOOKUP(A78,'Tüm - Sektör'!$A:$H,15,0)</f>
        <v>#REF!</v>
      </c>
      <c r="P78" s="154" t="e">
        <f>VLOOKUP(A78,'Tüm - Sektör'!$A:$H,16,0)</f>
        <v>#REF!</v>
      </c>
      <c r="Q78" s="158">
        <f t="shared" si="3"/>
        <v>10.679423928060595</v>
      </c>
      <c r="R78" s="166" t="str">
        <f t="shared" si="4"/>
        <v/>
      </c>
      <c r="S78" s="191">
        <v>10.634003730599416</v>
      </c>
      <c r="T78" s="208">
        <f t="shared" si="5"/>
        <v>-4.5420197461179868E-2</v>
      </c>
      <c r="U78" s="222" t="s">
        <v>131</v>
      </c>
      <c r="W78" s="200"/>
      <c r="X78" s="209" t="str">
        <f>IF(COUNTIF('Yıldız Liste'!A:A, A78)&gt;0, "Yıldız Pazar", IF(COUNTIF('Ana Pazar Liste'!A:A, A78)&gt;0, "Ana Pazar", IF(COUNTIF('Alt Pazar Liste'!A:A, A78)&gt;0, "Alt Pazar", "")))</f>
        <v>Ana Pazar</v>
      </c>
    </row>
    <row r="79" spans="1:24" ht="30" customHeight="1" thickTop="1" thickBot="1">
      <c r="A79" s="125" t="s">
        <v>55</v>
      </c>
      <c r="B79" s="136" t="s">
        <v>375</v>
      </c>
      <c r="C79" s="137">
        <v>3590822435</v>
      </c>
      <c r="D79" s="137">
        <v>372475397</v>
      </c>
      <c r="E79" s="128">
        <f>VLOOKUP(A79,'Tüm - Sektör'!$A:$H,5,0)</f>
        <v>5.5478155844656616</v>
      </c>
      <c r="F79" s="128">
        <f>VLOOKUP(A79,'Tüm - Sektör'!$A:$H,6,0)</f>
        <v>0.42555566884601215</v>
      </c>
      <c r="G79" s="127">
        <f>VLOOKUP(A79,'Tüm - Sektör'!$A:$H,7,0)</f>
        <v>194.679441</v>
      </c>
      <c r="H79" s="159">
        <v>37.04</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10.800456367548632</v>
      </c>
      <c r="R79" s="166" t="str">
        <f t="shared" si="4"/>
        <v/>
      </c>
      <c r="S79" s="191">
        <v>10.765578682831039</v>
      </c>
      <c r="T79" s="208">
        <f t="shared" si="5"/>
        <v>-3.4877684717592672E-2</v>
      </c>
      <c r="U79" s="222" t="s">
        <v>129</v>
      </c>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35.731641082811649</v>
      </c>
      <c r="F80" s="128">
        <f>VLOOKUP(A80,'Tüm - Sektör'!$A:$H,6,0)</f>
        <v>15.706215860576549</v>
      </c>
      <c r="G80" s="127">
        <f>VLOOKUP(A80,'Tüm - Sektör'!$A:$H,7,0)</f>
        <v>31.101011</v>
      </c>
      <c r="H80" s="159">
        <v>36</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11.11290162364577</v>
      </c>
      <c r="R80" s="166" t="str">
        <f t="shared" si="4"/>
        <v/>
      </c>
      <c r="S80" s="191">
        <v>11.231455880158556</v>
      </c>
      <c r="T80" s="208">
        <f t="shared" si="5"/>
        <v>0.11855425651278573</v>
      </c>
      <c r="U80" s="222" t="s">
        <v>503</v>
      </c>
      <c r="W80" s="200"/>
      <c r="X80" s="209" t="str">
        <f>IF(COUNTIF('Yıldız Liste'!A:A, A80)&gt;0, "Yıldız Pazar", IF(COUNTIF('Ana Pazar Liste'!A:A, A80)&gt;0, "Ana Pazar", IF(COUNTIF('Alt Pazar Liste'!A:A, A80)&gt;0, "Alt Pazar", "")))</f>
        <v>Ana Pazar</v>
      </c>
    </row>
    <row r="81" spans="1:24" ht="30" customHeight="1" thickTop="1" thickBot="1">
      <c r="A81" s="125" t="s">
        <v>730</v>
      </c>
      <c r="B81" s="136" t="s">
        <v>693</v>
      </c>
      <c r="C81" s="137">
        <v>818057024</v>
      </c>
      <c r="D81" s="137">
        <v>100000000</v>
      </c>
      <c r="E81" s="128">
        <f>VLOOKUP(A81,'Tüm - Sektör'!$A:$H,5,0)</f>
        <v>37.178964290720167</v>
      </c>
      <c r="F81" s="128">
        <f>VLOOKUP(A81,'Tüm - Sektör'!$A:$H,6,0)</f>
        <v>10.934989497270637</v>
      </c>
      <c r="G81" s="127">
        <f>VLOOKUP(A81,'Tüm - Sektör'!$A:$H,7,0)</f>
        <v>30.53511</v>
      </c>
      <c r="H81" s="159">
        <v>35.24</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 t="shared" si="3"/>
        <v>11.352637643032121</v>
      </c>
      <c r="R81" s="166" t="str">
        <f t="shared" si="4"/>
        <v/>
      </c>
      <c r="S81" s="191">
        <v>11.365538367626478</v>
      </c>
      <c r="T81" s="208">
        <f t="shared" si="5"/>
        <v>1.2900724594356205E-2</v>
      </c>
      <c r="U81" s="222" t="s">
        <v>212</v>
      </c>
      <c r="W81" s="200"/>
      <c r="X81" s="209" t="str">
        <f>IF(COUNTIF('Yıldız Liste'!A:A, A81)&gt;0, "Yıldız Pazar", IF(COUNTIF('Ana Pazar Liste'!A:A, A81)&gt;0, "Ana Pazar", IF(COUNTIF('Alt Pazar Liste'!A:A, A81)&gt;0, "Alt Pazar", "")))</f>
        <v>Ana Pazar</v>
      </c>
    </row>
    <row r="82" spans="1:24" ht="30" customHeight="1" thickTop="1" thickBot="1">
      <c r="A82" s="125" t="s">
        <v>488</v>
      </c>
      <c r="B82" s="136" t="s">
        <v>608</v>
      </c>
      <c r="C82" s="137">
        <v>1606779225</v>
      </c>
      <c r="D82" s="137">
        <v>84000000</v>
      </c>
      <c r="E82" s="128">
        <f>VLOOKUP(A82,'Tüm - Sektör'!$A:$H,5,0)</f>
        <v>63.495212854621094</v>
      </c>
      <c r="F82" s="128">
        <f>VLOOKUP(A82,'Tüm - Sektör'!$A:$H,6,0)</f>
        <v>20.997094197956709</v>
      </c>
      <c r="G82" s="127">
        <f>VLOOKUP(A82,'Tüm - Sektör'!$A:$H,7,0)</f>
        <v>17.924288000000001</v>
      </c>
      <c r="H82" s="159">
        <v>35.159999999999997</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11.381064818275306</v>
      </c>
      <c r="R82" s="166" t="str">
        <f t="shared" si="4"/>
        <v/>
      </c>
      <c r="S82" s="191">
        <v>11.190107354881425</v>
      </c>
      <c r="T82" s="208">
        <f t="shared" si="5"/>
        <v>-0.19095746339388064</v>
      </c>
      <c r="U82" s="222" t="s">
        <v>519</v>
      </c>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78.101898312718617</v>
      </c>
      <c r="F83" s="128">
        <f>VLOOKUP(A83,'Tüm - Sektör'!$A:$H,6,0)</f>
        <v>42.539160301045001</v>
      </c>
      <c r="G83" s="127">
        <f>VLOOKUP(A83,'Tüm - Sektör'!$A:$H,7,0)</f>
        <v>14.576017</v>
      </c>
      <c r="H83" s="159">
        <v>35.14</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11.384145975384579</v>
      </c>
      <c r="R83" s="166" t="str">
        <f t="shared" si="4"/>
        <v/>
      </c>
      <c r="S83" s="191">
        <v>11.429682559286116</v>
      </c>
      <c r="T83" s="208">
        <f t="shared" si="5"/>
        <v>4.5536583901537142E-2</v>
      </c>
      <c r="U83" s="222" t="s">
        <v>545</v>
      </c>
      <c r="W83" s="200"/>
      <c r="X83" s="209" t="str">
        <f>IF(COUNTIF('Yıldız Liste'!A:A, A83)&gt;0, "Yıldız Pazar", IF(COUNTIF('Ana Pazar Liste'!A:A, A83)&gt;0, "Ana Pazar", IF(COUNTIF('Alt Pazar Liste'!A:A, A83)&gt;0, "Alt Pazar", "")))</f>
        <v>Ana Pazar</v>
      </c>
    </row>
    <row r="84" spans="1:24" ht="30" customHeight="1" thickTop="1" thickBot="1">
      <c r="A84" s="125" t="s">
        <v>91</v>
      </c>
      <c r="B84" s="136" t="s">
        <v>696</v>
      </c>
      <c r="C84" s="137">
        <v>1357332842</v>
      </c>
      <c r="D84" s="137">
        <v>535000000</v>
      </c>
      <c r="E84" s="128">
        <f>VLOOKUP(A84,'Tüm - Sektör'!$A:$H,5,0)</f>
        <v>63.021885811955954</v>
      </c>
      <c r="F84" s="128">
        <f>VLOOKUP(A84,'Tüm - Sektör'!$A:$H,6,0)</f>
        <v>36.726040682958015</v>
      </c>
      <c r="G84" s="127">
        <f>VLOOKUP(A84,'Tüm - Sektör'!$A:$H,7,0)</f>
        <v>18.913271000000002</v>
      </c>
      <c r="H84" s="159">
        <v>33.56</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11.91950005292578</v>
      </c>
      <c r="R84" s="166" t="str">
        <f t="shared" si="4"/>
        <v/>
      </c>
      <c r="S84" s="191">
        <v>11.998153022681141</v>
      </c>
      <c r="T84" s="208">
        <f t="shared" si="5"/>
        <v>7.8652969755360402E-2</v>
      </c>
      <c r="U84" s="222" t="s">
        <v>224</v>
      </c>
      <c r="W84" s="200"/>
      <c r="X84" s="209" t="str">
        <f>IF(COUNTIF('Yıldız Liste'!A:A, A84)&gt;0, "Yıldız Pazar", IF(COUNTIF('Ana Pazar Liste'!A:A, A84)&gt;0, "Ana Pazar", IF(COUNTIF('Alt Pazar Liste'!A:A, A84)&gt;0, "Alt Pazar", "")))</f>
        <v>Ana Pazar</v>
      </c>
    </row>
    <row r="85" spans="1:24" ht="30" customHeight="1" thickTop="1" thickBot="1">
      <c r="A85" s="125" t="s">
        <v>373</v>
      </c>
      <c r="B85" s="136" t="s">
        <v>696</v>
      </c>
      <c r="C85" s="137">
        <v>1357332842</v>
      </c>
      <c r="D85" s="137">
        <v>535000000</v>
      </c>
      <c r="E85" s="128">
        <f>VLOOKUP(A85,'Tüm - Sektör'!$A:$H,5,0)</f>
        <v>16.637282729773474</v>
      </c>
      <c r="F85" s="128">
        <f>VLOOKUP(A85,'Tüm - Sektör'!$A:$H,6,0)</f>
        <v>2.1340109321498764</v>
      </c>
      <c r="G85" s="127">
        <f>VLOOKUP(A85,'Tüm - Sektör'!$A:$H,7,0)</f>
        <v>71.729606000000004</v>
      </c>
      <c r="H85" s="159">
        <v>33.520000000000003</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11.933857351172557</v>
      </c>
      <c r="R85" s="166" t="str">
        <f t="shared" si="4"/>
        <v/>
      </c>
      <c r="S85" s="191">
        <v>11.940982042128482</v>
      </c>
      <c r="T85" s="208">
        <f t="shared" si="5"/>
        <v>7.1246909559246063E-3</v>
      </c>
      <c r="U85" s="222" t="s">
        <v>40</v>
      </c>
      <c r="W85" s="200"/>
      <c r="X85" s="209" t="str">
        <f>IF(COUNTIF('Yıldız Liste'!A:A, A85)&gt;0, "Yıldız Pazar", IF(COUNTIF('Ana Pazar Liste'!A:A, A85)&gt;0, "Ana Pazar", IF(COUNTIF('Alt Pazar Liste'!A:A, A85)&gt;0, "Alt Pazar", "")))</f>
        <v>Ana Pazar</v>
      </c>
    </row>
    <row r="86" spans="1:24" ht="30" customHeight="1" thickTop="1" thickBot="1">
      <c r="A86" s="125" t="s">
        <v>768</v>
      </c>
      <c r="B86" s="126" t="s">
        <v>208</v>
      </c>
      <c r="C86" s="127">
        <v>4337630740</v>
      </c>
      <c r="D86" s="127">
        <v>188205000</v>
      </c>
      <c r="E86" s="128">
        <f>VLOOKUP(A86,'Tüm - Sektör'!$A:$H,5,0)</f>
        <v>21.910620778355742</v>
      </c>
      <c r="F86" s="128">
        <f>VLOOKUP(A86,'Tüm - Sektör'!$A:$H,6,0)</f>
        <v>3.6380909079122072</v>
      </c>
      <c r="G86" s="127">
        <f>VLOOKUP(A86,'Tüm - Sektör'!$A:$H,7,0)</f>
        <v>54.564166</v>
      </c>
      <c r="H86" s="159">
        <v>33.46</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11.955347493132519</v>
      </c>
      <c r="R86" s="166" t="str">
        <f t="shared" si="4"/>
        <v/>
      </c>
      <c r="S86" s="191">
        <v>12.04171966045196</v>
      </c>
      <c r="T86" s="208">
        <f t="shared" si="5"/>
        <v>8.6372167319440862E-2</v>
      </c>
      <c r="U86" s="222" t="s">
        <v>301</v>
      </c>
      <c r="W86" s="200"/>
      <c r="X86" s="209" t="str">
        <f>IF(COUNTIF('Yıldız Liste'!A:A, A86)&gt;0, "Yıldız Pazar", IF(COUNTIF('Ana Pazar Liste'!A:A, A86)&gt;0, "Ana Pazar", IF(COUNTIF('Alt Pazar Liste'!A:A, A86)&gt;0, "Alt Pazar", "")))</f>
        <v>Ana Pazar</v>
      </c>
    </row>
    <row r="87" spans="1:24" ht="30" customHeight="1" thickTop="1" thickBot="1">
      <c r="A87" s="125" t="s">
        <v>154</v>
      </c>
      <c r="B87" s="136" t="s">
        <v>355</v>
      </c>
      <c r="C87" s="137">
        <v>1139133952</v>
      </c>
      <c r="D87" s="137">
        <v>100500000</v>
      </c>
      <c r="E87" s="128">
        <f>VLOOKUP(A87,'Tüm - Sektör'!$A:$H,5,0)</f>
        <v>29.852468756103942</v>
      </c>
      <c r="F87" s="128">
        <f>VLOOKUP(A87,'Tüm - Sektör'!$A:$H,6,0)</f>
        <v>9.5819190358221604</v>
      </c>
      <c r="G87" s="127">
        <f>VLOOKUP(A87,'Tüm - Sektör'!$A:$H,7,0)</f>
        <v>40.319831000000001</v>
      </c>
      <c r="H87" s="159">
        <v>33.24</v>
      </c>
      <c r="I87" s="138" t="e">
        <f>VLOOKUP(A87,'Tüm - Sektör'!$A:$H,9,0)</f>
        <v>#REF!</v>
      </c>
      <c r="J87" s="137" t="e">
        <f>VLOOKUP(A87,'Tüm - Sektör'!$A:$H,10,0)</f>
        <v>#REF!</v>
      </c>
      <c r="K87" s="138" t="e">
        <f>VLOOKUP(A87,'Tüm - Sektör'!$A:$H,11,0)</f>
        <v>#REF!</v>
      </c>
      <c r="L87" s="138" t="e">
        <f>VLOOKUP(A87,'Tüm - Sektör'!$A:$H,12,0)</f>
        <v>#REF!</v>
      </c>
      <c r="M87" s="138" t="e">
        <f>VLOOKUP(A87,'Tüm - Sektör'!$A:$H,13,0)</f>
        <v>#REF!</v>
      </c>
      <c r="N87" s="139" t="e">
        <f>VLOOKUP(A87,'Tüm - Sektör'!$A:$H,14,0)</f>
        <v>#REF!</v>
      </c>
      <c r="O87" s="140" t="e">
        <f>VLOOKUP(A87,'Tüm - Sektör'!$A:$H,15,0)</f>
        <v>#REF!</v>
      </c>
      <c r="P87" s="154" t="e">
        <f>VLOOKUP(A87,'Tüm - Sektör'!$A:$H,16,0)</f>
        <v>#REF!</v>
      </c>
      <c r="Q87" s="158">
        <f t="shared" si="3"/>
        <v>12.036464951788911</v>
      </c>
      <c r="R87" s="166" t="str">
        <f t="shared" si="4"/>
        <v/>
      </c>
      <c r="S87" s="191">
        <v>12.02922714965314</v>
      </c>
      <c r="T87" s="208">
        <f t="shared" si="5"/>
        <v>-7.2378021357710765E-3</v>
      </c>
      <c r="U87" s="222" t="s">
        <v>85</v>
      </c>
      <c r="W87" s="200"/>
      <c r="X87" s="209" t="str">
        <f>IF(COUNTIF('Yıldız Liste'!A:A, A87)&gt;0, "Yıldız Pazar", IF(COUNTIF('Ana Pazar Liste'!A:A, A87)&gt;0, "Ana Pazar", IF(COUNTIF('Alt Pazar Liste'!A:A, A87)&gt;0, "Alt Pazar", "")))</f>
        <v>Ana Pazar</v>
      </c>
    </row>
    <row r="88" spans="1:24" ht="30" customHeight="1" thickTop="1" thickBot="1">
      <c r="A88" s="125" t="s">
        <v>81</v>
      </c>
      <c r="B88" s="136" t="s">
        <v>349</v>
      </c>
      <c r="C88" s="137">
        <v>886453369</v>
      </c>
      <c r="D88" s="137">
        <v>37250000</v>
      </c>
      <c r="E88" s="128">
        <f>VLOOKUP(A88,'Tüm - Sektör'!$A:$H,5,0)</f>
        <v>45.318959881379435</v>
      </c>
      <c r="F88" s="128">
        <f>VLOOKUP(A88,'Tüm - Sektör'!$A:$H,6,0)</f>
        <v>36.867162807711559</v>
      </c>
      <c r="G88" s="127">
        <f>VLOOKUP(A88,'Tüm - Sektör'!$A:$H,7,0)</f>
        <v>26.585895000000001</v>
      </c>
      <c r="H88" s="159">
        <v>33.200000000000003</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12.048451089155662</v>
      </c>
      <c r="R88" s="166" t="str">
        <f t="shared" si="4"/>
        <v/>
      </c>
      <c r="S88" s="191">
        <v>12.062984805789144</v>
      </c>
      <c r="T88" s="208">
        <f t="shared" si="5"/>
        <v>1.4533716633481575E-2</v>
      </c>
      <c r="U88" s="222" t="s">
        <v>167</v>
      </c>
      <c r="W88" s="200"/>
      <c r="X88" s="209" t="str">
        <f>IF(COUNTIF('Yıldız Liste'!A:A, A88)&gt;0, "Yıldız Pazar", IF(COUNTIF('Ana Pazar Liste'!A:A, A88)&gt;0, "Ana Pazar", IF(COUNTIF('Alt Pazar Liste'!A:A, A88)&gt;0, "Alt Pazar", "")))</f>
        <v>Ana Pazar</v>
      </c>
    </row>
    <row r="89" spans="1:24" ht="30" customHeight="1" thickTop="1" thickBot="1">
      <c r="A89" s="125" t="s">
        <v>120</v>
      </c>
      <c r="B89" s="126" t="s">
        <v>200</v>
      </c>
      <c r="C89" s="127">
        <v>1191941245</v>
      </c>
      <c r="D89" s="127">
        <v>84240000</v>
      </c>
      <c r="E89" s="128">
        <f>VLOOKUP(A89,'Tüm - Sektör'!$A:$H,5,0)</f>
        <v>27.474019468779026</v>
      </c>
      <c r="F89" s="128">
        <f>VLOOKUP(A89,'Tüm - Sektör'!$A:$H,6,0)</f>
        <v>10.520639750014944</v>
      </c>
      <c r="G89" s="127">
        <f>VLOOKUP(A89,'Tüm - Sektör'!$A:$H,7,0)</f>
        <v>44.361629999999998</v>
      </c>
      <c r="H89" s="159">
        <v>32.82</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 t="shared" si="3"/>
        <v>12.187922862867717</v>
      </c>
      <c r="R89" s="166" t="str">
        <f t="shared" si="4"/>
        <v/>
      </c>
      <c r="S89" s="191">
        <v>12.414886044671585</v>
      </c>
      <c r="T89" s="208">
        <f t="shared" si="5"/>
        <v>0.22696318180386754</v>
      </c>
      <c r="U89" s="222" t="s">
        <v>480</v>
      </c>
      <c r="W89" s="200"/>
      <c r="X89" s="209" t="str">
        <f>IF(COUNTIF('Yıldız Liste'!A:A, A89)&gt;0, "Yıldız Pazar", IF(COUNTIF('Ana Pazar Liste'!A:A, A89)&gt;0, "Ana Pazar", IF(COUNTIF('Alt Pazar Liste'!A:A, A89)&gt;0, "Alt Pazar", "")))</f>
        <v>Ana Pazar</v>
      </c>
    </row>
    <row r="90" spans="1:24" ht="30" customHeight="1" thickTop="1" thickBot="1">
      <c r="A90" s="125" t="s">
        <v>761</v>
      </c>
      <c r="B90" s="136" t="s">
        <v>255</v>
      </c>
      <c r="C90" s="137">
        <v>3597943991</v>
      </c>
      <c r="D90" s="137">
        <v>160000000</v>
      </c>
      <c r="E90" s="128">
        <f>VLOOKUP(A90,'Tüm - Sektör'!$A:$H,5,0)</f>
        <v>31.203997506675783</v>
      </c>
      <c r="F90" s="128">
        <f>VLOOKUP(A90,'Tüm - Sektör'!$A:$H,6,0)</f>
        <v>6.2911285295717301</v>
      </c>
      <c r="G90" s="127">
        <f>VLOOKUP(A90,'Tüm - Sektör'!$A:$H,7,0)</f>
        <v>39.992564999999999</v>
      </c>
      <c r="H90" s="159">
        <v>32.06</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12.479278985455691</v>
      </c>
      <c r="R90" s="166" t="str">
        <f t="shared" si="4"/>
        <v/>
      </c>
      <c r="S90" s="191">
        <v>12.518325540479021</v>
      </c>
      <c r="T90" s="208">
        <f t="shared" si="5"/>
        <v>3.9046555023329432E-2</v>
      </c>
      <c r="U90" s="222" t="s">
        <v>762</v>
      </c>
      <c r="W90" s="200"/>
      <c r="X90" s="209" t="str">
        <f>IF(COUNTIF('Yıldız Liste'!A:A, A90)&gt;0, "Yıldız Pazar", IF(COUNTIF('Ana Pazar Liste'!A:A, A90)&gt;0, "Ana Pazar", IF(COUNTIF('Alt Pazar Liste'!A:A, A90)&gt;0, "Alt Pazar", "")))</f>
        <v>Ana Pazar</v>
      </c>
    </row>
    <row r="91" spans="1:24" ht="30" customHeight="1" thickTop="1" thickBot="1">
      <c r="A91" s="125" t="s">
        <v>343</v>
      </c>
      <c r="B91" s="136" t="s">
        <v>287</v>
      </c>
      <c r="C91" s="137">
        <v>4894491923</v>
      </c>
      <c r="D91" s="137">
        <v>81950000</v>
      </c>
      <c r="E91" s="128">
        <f>VLOOKUP(A91,'Tüm - Sektör'!$A:$H,5,0)</f>
        <v>25.940821722221532</v>
      </c>
      <c r="F91" s="128">
        <f>VLOOKUP(A91,'Tüm - Sektör'!$A:$H,6,0)</f>
        <v>10.551483311865582</v>
      </c>
      <c r="G91" s="127">
        <f>VLOOKUP(A91,'Tüm - Sektör'!$A:$H,7,0)</f>
        <v>48.191560000000003</v>
      </c>
      <c r="H91" s="159">
        <v>32</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12.501286664757425</v>
      </c>
      <c r="R91" s="166" t="str">
        <f t="shared" si="4"/>
        <v/>
      </c>
      <c r="S91" s="191">
        <v>12.988349781566153</v>
      </c>
      <c r="T91" s="208">
        <f t="shared" si="5"/>
        <v>0.48706311680872894</v>
      </c>
      <c r="U91" s="222" t="s">
        <v>344</v>
      </c>
      <c r="W91" s="200"/>
      <c r="X91" s="209" t="str">
        <f>IF(COUNTIF('Yıldız Liste'!A:A, A91)&gt;0, "Yıldız Pazar", IF(COUNTIF('Ana Pazar Liste'!A:A, A91)&gt;0, "Ana Pazar", IF(COUNTIF('Alt Pazar Liste'!A:A, A91)&gt;0, "Alt Pazar", "")))</f>
        <v>Ana Pazar</v>
      </c>
    </row>
    <row r="92" spans="1:24" ht="30" customHeight="1" thickTop="1" thickBot="1">
      <c r="A92" s="125" t="s">
        <v>650</v>
      </c>
      <c r="B92" s="136" t="s">
        <v>696</v>
      </c>
      <c r="C92" s="137">
        <v>1357332842</v>
      </c>
      <c r="D92" s="137">
        <v>535000000</v>
      </c>
      <c r="E92" s="128">
        <f>VLOOKUP(A92,'Tüm - Sektör'!$A:$H,5,0)</f>
        <v>17.390480734658496</v>
      </c>
      <c r="F92" s="128">
        <f>VLOOKUP(A92,'Tüm - Sektör'!$A:$H,6,0)</f>
        <v>2.0932210802429583</v>
      </c>
      <c r="G92" s="127">
        <f>VLOOKUP(A92,'Tüm - Sektör'!$A:$H,7,0)</f>
        <v>72.488142999999994</v>
      </c>
      <c r="H92" s="159">
        <v>31.74</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12.606036543326701</v>
      </c>
      <c r="R92" s="166" t="str">
        <f t="shared" si="4"/>
        <v/>
      </c>
      <c r="S92" s="191">
        <v>12.645878631011044</v>
      </c>
      <c r="T92" s="208">
        <f t="shared" si="5"/>
        <v>3.9842087684343497E-2</v>
      </c>
      <c r="U92" s="222" t="s">
        <v>254</v>
      </c>
      <c r="W92" s="200"/>
      <c r="X92" s="209" t="str">
        <f>IF(COUNTIF('Yıldız Liste'!A:A, A92)&gt;0, "Yıldız Pazar", IF(COUNTIF('Ana Pazar Liste'!A:A, A92)&gt;0, "Ana Pazar", IF(COUNTIF('Alt Pazar Liste'!A:A, A92)&gt;0, "Alt Pazar", "")))</f>
        <v>Ana Pazar</v>
      </c>
    </row>
    <row r="93" spans="1:24" ht="30" customHeight="1" thickTop="1" thickBot="1">
      <c r="A93" s="125" t="s">
        <v>35</v>
      </c>
      <c r="B93" s="126" t="s">
        <v>208</v>
      </c>
      <c r="C93" s="127">
        <v>989726098</v>
      </c>
      <c r="D93" s="127">
        <v>66000000</v>
      </c>
      <c r="E93" s="128">
        <f>VLOOKUP(A93,'Tüm - Sektör'!$A:$H,5,0)</f>
        <v>23.761443208090615</v>
      </c>
      <c r="F93" s="128">
        <f>VLOOKUP(A93,'Tüm - Sektör'!$A:$H,6,0)</f>
        <v>12.857923813901849</v>
      </c>
      <c r="G93" s="127">
        <f>VLOOKUP(A93,'Tüm - Sektör'!$A:$H,7,0)</f>
        <v>53.070768999999999</v>
      </c>
      <c r="H93" s="159">
        <v>31.72</v>
      </c>
      <c r="I93" s="128" t="e">
        <f>VLOOKUP(A93,'Tüm - Sektör'!$A:$H,9,0)</f>
        <v>#REF!</v>
      </c>
      <c r="J93" s="127" t="e">
        <f>VLOOKUP(A93,'Tüm - Sektör'!$A:$H,10,0)</f>
        <v>#REF!</v>
      </c>
      <c r="K93" s="128" t="e">
        <f>VLOOKUP(A93,'Tüm - Sektör'!$A:$H,11,0)</f>
        <v>#REF!</v>
      </c>
      <c r="L93" s="128" t="e">
        <f>VLOOKUP(A93,'Tüm - Sektör'!$A:$H,12,0)</f>
        <v>#REF!</v>
      </c>
      <c r="M93" s="128" t="e">
        <f>VLOOKUP(A93,'Tüm - Sektör'!$A:$H,13,0)</f>
        <v>#REF!</v>
      </c>
      <c r="N93" s="129" t="e">
        <f>VLOOKUP(A93,'Tüm - Sektör'!$A:$H,14,0)</f>
        <v>#REF!</v>
      </c>
      <c r="O93" s="130" t="e">
        <f>VLOOKUP(A93,'Tüm - Sektör'!$A:$H,15,0)</f>
        <v>#REF!</v>
      </c>
      <c r="P93" s="152" t="e">
        <f>VLOOKUP(A93,'Tüm - Sektör'!$A:$H,16,0)</f>
        <v>#REF!</v>
      </c>
      <c r="Q93" s="158">
        <f t="shared" si="3"/>
        <v>12.610380636031959</v>
      </c>
      <c r="R93" s="166" t="str">
        <f t="shared" si="4"/>
        <v/>
      </c>
      <c r="S93" s="191">
        <v>12.570750275767873</v>
      </c>
      <c r="T93" s="208">
        <f t="shared" si="5"/>
        <v>-3.9630360264085951E-2</v>
      </c>
      <c r="U93" s="222" t="s">
        <v>451</v>
      </c>
      <c r="W93" s="200"/>
      <c r="X93" s="209" t="str">
        <f>IF(COUNTIF('Yıldız Liste'!A:A, A93)&gt;0, "Yıldız Pazar", IF(COUNTIF('Ana Pazar Liste'!A:A, A93)&gt;0, "Ana Pazar", IF(COUNTIF('Alt Pazar Liste'!A:A, A93)&gt;0, "Alt Pazar", "")))</f>
        <v>Ana Pazar</v>
      </c>
    </row>
    <row r="94" spans="1:24" ht="30" customHeight="1" thickTop="1" thickBot="1">
      <c r="A94" s="125" t="s">
        <v>189</v>
      </c>
      <c r="B94" s="136" t="s">
        <v>351</v>
      </c>
      <c r="C94" s="137">
        <v>2158486550</v>
      </c>
      <c r="D94" s="137">
        <v>118350000</v>
      </c>
      <c r="E94" s="128">
        <f>VLOOKUP(A94,'Tüm - Sektör'!$A:$H,5,0)</f>
        <v>28.69718871247909</v>
      </c>
      <c r="F94" s="128">
        <f>VLOOKUP(A94,'Tüm - Sektör'!$A:$H,6,0)</f>
        <v>7.577415692986663</v>
      </c>
      <c r="G94" s="127">
        <f>VLOOKUP(A94,'Tüm - Sektör'!$A:$H,7,0)</f>
        <v>44.628962999999999</v>
      </c>
      <c r="H94" s="159">
        <v>31.24</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 t="shared" si="3"/>
        <v>12.807257732532468</v>
      </c>
      <c r="R94" s="166" t="str">
        <f t="shared" si="4"/>
        <v/>
      </c>
      <c r="S94" s="191">
        <v>12.881478801169166</v>
      </c>
      <c r="T94" s="208">
        <f t="shared" si="5"/>
        <v>7.4221068636697751E-2</v>
      </c>
      <c r="U94" s="222" t="s">
        <v>330</v>
      </c>
      <c r="W94" s="200"/>
      <c r="X94" s="209" t="str">
        <f>IF(COUNTIF('Yıldız Liste'!A:A, A94)&gt;0, "Yıldız Pazar", IF(COUNTIF('Ana Pazar Liste'!A:A, A94)&gt;0, "Ana Pazar", IF(COUNTIF('Alt Pazar Liste'!A:A, A94)&gt;0, "Alt Pazar", "")))</f>
        <v>Ana Pazar</v>
      </c>
    </row>
    <row r="95" spans="1:24" ht="30" customHeight="1" thickTop="1" thickBot="1">
      <c r="A95" s="125" t="s">
        <v>70</v>
      </c>
      <c r="B95" s="136" t="s">
        <v>376</v>
      </c>
      <c r="C95" s="137">
        <v>2433900313</v>
      </c>
      <c r="D95" s="137">
        <v>128172525</v>
      </c>
      <c r="E95" s="128">
        <f>VLOOKUP(A95,'Tüm - Sektör'!$A:$H,5,0)</f>
        <v>43.262421799837803</v>
      </c>
      <c r="F95" s="128">
        <f>VLOOKUP(A95,'Tüm - Sektör'!$A:$H,6,0)</f>
        <v>12.054740224953438</v>
      </c>
      <c r="G95" s="127">
        <f>VLOOKUP(A95,'Tüm - Sektör'!$A:$H,7,0)</f>
        <v>29.906797999999998</v>
      </c>
      <c r="H95" s="159">
        <v>30.92</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12.938405097585456</v>
      </c>
      <c r="R95" s="166" t="str">
        <f t="shared" si="4"/>
        <v/>
      </c>
      <c r="S95" s="191">
        <v>13.168383331709753</v>
      </c>
      <c r="T95" s="208">
        <f t="shared" si="5"/>
        <v>0.22997823412429774</v>
      </c>
      <c r="U95" s="222" t="s">
        <v>73</v>
      </c>
      <c r="W95" s="200"/>
      <c r="X95" s="209" t="str">
        <f>IF(COUNTIF('Yıldız Liste'!A:A, A95)&gt;0, "Yıldız Pazar", IF(COUNTIF('Ana Pazar Liste'!A:A, A95)&gt;0, "Ana Pazar", IF(COUNTIF('Alt Pazar Liste'!A:A, A95)&gt;0, "Alt Pazar", "")))</f>
        <v>Ana Pazar</v>
      </c>
    </row>
    <row r="96" spans="1:24" ht="30" customHeight="1" thickTop="1" thickBot="1">
      <c r="A96" s="125" t="s">
        <v>36</v>
      </c>
      <c r="B96" s="126" t="s">
        <v>208</v>
      </c>
      <c r="C96" s="127">
        <v>18685926047</v>
      </c>
      <c r="D96" s="127">
        <v>277500000</v>
      </c>
      <c r="E96" s="128">
        <f>VLOOKUP(A96,'Tüm - Sektör'!$A:$H,5,0)</f>
        <v>27.751386787097143</v>
      </c>
      <c r="F96" s="128">
        <f>VLOOKUP(A96,'Tüm - Sektör'!$A:$H,6,0)</f>
        <v>3.3334999143660231</v>
      </c>
      <c r="G96" s="127">
        <f>VLOOKUP(A96,'Tüm - Sektör'!$A:$H,7,0)</f>
        <v>46.985779999999998</v>
      </c>
      <c r="H96" s="159">
        <v>30.68</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13.039205542734532</v>
      </c>
      <c r="R96" s="166" t="str">
        <f t="shared" si="4"/>
        <v/>
      </c>
      <c r="S96" s="191">
        <v>13.090406611619615</v>
      </c>
      <c r="T96" s="208">
        <f t="shared" si="5"/>
        <v>5.1201068885083245E-2</v>
      </c>
      <c r="U96" s="222" t="s">
        <v>284</v>
      </c>
      <c r="W96" s="200"/>
      <c r="X96" s="209" t="str">
        <f>IF(COUNTIF('Yıldız Liste'!A:A, A96)&gt;0, "Yıldız Pazar", IF(COUNTIF('Ana Pazar Liste'!A:A, A96)&gt;0, "Ana Pazar", IF(COUNTIF('Alt Pazar Liste'!A:A, A96)&gt;0, "Alt Pazar", "")))</f>
        <v>Ana Pazar</v>
      </c>
    </row>
    <row r="97" spans="1:24" ht="30" customHeight="1" thickTop="1" thickBot="1">
      <c r="A97" s="125" t="s">
        <v>331</v>
      </c>
      <c r="B97" s="136" t="s">
        <v>375</v>
      </c>
      <c r="C97" s="137">
        <v>868771214</v>
      </c>
      <c r="D97" s="137">
        <v>216733652</v>
      </c>
      <c r="E97" s="128">
        <f>VLOOKUP(A97,'Tüm - Sektör'!$A:$H,5,0)</f>
        <v>37.204719332326484</v>
      </c>
      <c r="F97" s="128">
        <f>VLOOKUP(A97,'Tüm - Sektör'!$A:$H,6,0)</f>
        <v>5.7220339325872178</v>
      </c>
      <c r="G97" s="127">
        <f>VLOOKUP(A97,'Tüm - Sektör'!$A:$H,7,0)</f>
        <v>35.091225000000001</v>
      </c>
      <c r="H97" s="159">
        <v>30.64</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13.055591771525185</v>
      </c>
      <c r="R97" s="166" t="str">
        <f t="shared" si="4"/>
        <v/>
      </c>
      <c r="S97" s="191">
        <v>13.098340925983354</v>
      </c>
      <c r="T97" s="208">
        <f t="shared" si="5"/>
        <v>4.2749154458169514E-2</v>
      </c>
      <c r="U97" s="222" t="s">
        <v>771</v>
      </c>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75.070508708489612</v>
      </c>
      <c r="F98" s="128">
        <f>VLOOKUP(A98,'Tüm - Sektör'!$A:$H,6,0)</f>
        <v>49.872452222879666</v>
      </c>
      <c r="G98" s="127">
        <f>VLOOKUP(A98,'Tüm - Sektör'!$A:$H,7,0)</f>
        <v>18.855746</v>
      </c>
      <c r="H98" s="159">
        <v>28.26</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 t="shared" si="3"/>
        <v>14.155104442980683</v>
      </c>
      <c r="R98" s="166" t="str">
        <f t="shared" si="4"/>
        <v/>
      </c>
      <c r="S98" s="191">
        <v>14.286544698522645</v>
      </c>
      <c r="T98" s="208">
        <f t="shared" si="5"/>
        <v>0.13144025554196226</v>
      </c>
      <c r="U98" s="222" t="s">
        <v>76</v>
      </c>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57.081733891733329</v>
      </c>
      <c r="F99" s="128">
        <f>VLOOKUP(A99,'Tüm - Sektör'!$A:$H,6,0)</f>
        <v>26.693665306646711</v>
      </c>
      <c r="G99" s="127">
        <f>VLOOKUP(A99,'Tüm - Sektör'!$A:$H,7,0)</f>
        <v>25.101271000000001</v>
      </c>
      <c r="H99" s="159">
        <v>27.92</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14.32824071566283</v>
      </c>
      <c r="R99" s="166" t="str">
        <f t="shared" si="4"/>
        <v/>
      </c>
      <c r="S99" s="191">
        <v>14.442039017375677</v>
      </c>
      <c r="T99" s="208">
        <f t="shared" si="5"/>
        <v>0.11379830171284766</v>
      </c>
      <c r="U99" s="222" t="s">
        <v>524</v>
      </c>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57.865944204298181</v>
      </c>
      <c r="F100" s="128">
        <f>VLOOKUP(A100,'Tüm - Sektör'!$A:$H,6,0)</f>
        <v>45.935852166446125</v>
      </c>
      <c r="G100" s="127">
        <f>VLOOKUP(A100,'Tüm - Sektör'!$A:$H,7,0)</f>
        <v>24.81212</v>
      </c>
      <c r="H100" s="159">
        <v>27.86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14.357767515103511</v>
      </c>
      <c r="R100" s="166" t="str">
        <f t="shared" si="4"/>
        <v/>
      </c>
      <c r="S100" s="191">
        <v>14.430281492452519</v>
      </c>
      <c r="T100" s="208">
        <f t="shared" si="5"/>
        <v>7.2513977349007774E-2</v>
      </c>
      <c r="U100" s="222" t="s">
        <v>178</v>
      </c>
      <c r="W100" s="200"/>
      <c r="X100" s="209" t="str">
        <f>IF(COUNTIF('Yıldız Liste'!A:A, A100)&gt;0, "Yıldız Pazar", IF(COUNTIF('Ana Pazar Liste'!A:A, A100)&gt;0, "Ana Pazar", IF(COUNTIF('Alt Pazar Liste'!A:A, A100)&gt;0, "Alt Pazar", "")))</f>
        <v>Ana Pazar</v>
      </c>
    </row>
    <row r="101" spans="1:24" ht="30" customHeight="1" thickTop="1" thickBot="1">
      <c r="A101" s="125" t="s">
        <v>166</v>
      </c>
      <c r="B101" s="136" t="s">
        <v>255</v>
      </c>
      <c r="C101" s="137">
        <v>8044975103</v>
      </c>
      <c r="D101" s="137">
        <v>135000000</v>
      </c>
      <c r="E101" s="128">
        <f>VLOOKUP(A101,'Tüm - Sektör'!$A:$H,5,0)</f>
        <v>18.114499514289133</v>
      </c>
      <c r="F101" s="128">
        <f>VLOOKUP(A101,'Tüm - Sektör'!$A:$H,6,0)</f>
        <v>5.3672591153449281</v>
      </c>
      <c r="G101" s="127">
        <f>VLOOKUP(A101,'Tüm - Sektör'!$A:$H,7,0)</f>
        <v>82.584238999999997</v>
      </c>
      <c r="H101" s="159">
        <v>26.74</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14.959721572534377</v>
      </c>
      <c r="R101" s="166" t="str">
        <f t="shared" si="4"/>
        <v/>
      </c>
      <c r="S101" s="191">
        <v>15.118025504518863</v>
      </c>
      <c r="T101" s="208">
        <f t="shared" si="5"/>
        <v>0.15830393198448611</v>
      </c>
      <c r="U101" s="222" t="s">
        <v>332</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37.210437676610042</v>
      </c>
      <c r="F102" s="128">
        <f>VLOOKUP(A102,'Tüm - Sektör'!$A:$H,6,0)</f>
        <v>11.042983640969267</v>
      </c>
      <c r="G102" s="127">
        <f>VLOOKUP(A102,'Tüm - Sektör'!$A:$H,7,0)</f>
        <v>40.565173999999999</v>
      </c>
      <c r="H102" s="159">
        <v>26.5</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15.094478789678419</v>
      </c>
      <c r="R102" s="166" t="str">
        <f t="shared" si="4"/>
        <v/>
      </c>
      <c r="S102" s="191">
        <v>15.325811797949353</v>
      </c>
      <c r="T102" s="208">
        <f t="shared" si="5"/>
        <v>0.2313330082709335</v>
      </c>
      <c r="U102" s="222" t="s">
        <v>225</v>
      </c>
      <c r="W102" s="200"/>
      <c r="X102" s="209" t="str">
        <f>IF(COUNTIF('Yıldız Liste'!A:A, A102)&gt;0, "Yıldız Pazar", IF(COUNTIF('Ana Pazar Liste'!A:A, A102)&gt;0, "Ana Pazar", IF(COUNTIF('Alt Pazar Liste'!A:A, A102)&gt;0, "Alt Pazar", "")))</f>
        <v>Ana Pazar</v>
      </c>
    </row>
    <row r="103" spans="1:24" ht="30" customHeight="1" thickTop="1" thickBot="1">
      <c r="A103" s="125" t="s">
        <v>709</v>
      </c>
      <c r="B103" s="136" t="s">
        <v>699</v>
      </c>
      <c r="C103" s="137">
        <v>5985751000</v>
      </c>
      <c r="D103" s="137">
        <v>397500000</v>
      </c>
      <c r="E103" s="128">
        <f>VLOOKUP(A103,'Tüm - Sektör'!$A:$H,5,0)</f>
        <v>45.594520632888432</v>
      </c>
      <c r="F103" s="128">
        <f>VLOOKUP(A103,'Tüm - Sektör'!$A:$H,6,0)</f>
        <v>3.7830869578075732</v>
      </c>
      <c r="G103" s="127">
        <f>VLOOKUP(A103,'Tüm - Sektör'!$A:$H,7,0)</f>
        <v>33.254894999999998</v>
      </c>
      <c r="H103" s="159">
        <v>26.4</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15.162409962220384</v>
      </c>
      <c r="R103" s="166" t="str">
        <f t="shared" si="4"/>
        <v/>
      </c>
      <c r="S103" s="191">
        <v>15.289825171986939</v>
      </c>
      <c r="T103" s="208">
        <f t="shared" si="5"/>
        <v>0.12741520976655529</v>
      </c>
      <c r="U103" s="222" t="s">
        <v>187</v>
      </c>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22.78361038203558</v>
      </c>
      <c r="F104" s="128">
        <f>VLOOKUP(A104,'Tüm - Sektör'!$A:$H,6,0)</f>
        <v>4.7465854962574126</v>
      </c>
      <c r="G104" s="127">
        <f>VLOOKUP(A104,'Tüm - Sektör'!$A:$H,7,0)</f>
        <v>69.12876</v>
      </c>
      <c r="H104" s="159">
        <v>25.4</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15.750027340332458</v>
      </c>
      <c r="R104" s="166" t="str">
        <f t="shared" si="4"/>
        <v/>
      </c>
      <c r="S104" s="191">
        <v>15.81228041282389</v>
      </c>
      <c r="T104" s="208">
        <f t="shared" si="5"/>
        <v>6.2253072491431638E-2</v>
      </c>
      <c r="U104" s="222" t="s">
        <v>34</v>
      </c>
      <c r="W104" s="200"/>
      <c r="X104" s="209" t="str">
        <f>IF(COUNTIF('Yıldız Liste'!A:A, A104)&gt;0, "Yıldız Pazar", IF(COUNTIF('Ana Pazar Liste'!A:A, A104)&gt;0, "Ana Pazar", IF(COUNTIF('Alt Pazar Liste'!A:A, A104)&gt;0, "Alt Pazar", "")))</f>
        <v>Ana Pazar</v>
      </c>
    </row>
    <row r="105" spans="1:24" ht="30" customHeight="1" thickTop="1" thickBot="1">
      <c r="A105" s="125" t="s">
        <v>48</v>
      </c>
      <c r="B105" s="126" t="s">
        <v>200</v>
      </c>
      <c r="C105" s="127">
        <v>4404805235</v>
      </c>
      <c r="D105" s="127">
        <v>385499653</v>
      </c>
      <c r="E105" s="128">
        <f>VLOOKUP(A105,'Tüm - Sektör'!$A:$H,5,0)</f>
        <v>21.693509076251495</v>
      </c>
      <c r="F105" s="128">
        <f>VLOOKUP(A105,'Tüm - Sektör'!$A:$H,6,0)</f>
        <v>2.3447393648120327</v>
      </c>
      <c r="G105" s="127">
        <f>VLOOKUP(A105,'Tüm - Sektör'!$A:$H,7,0)</f>
        <v>74.176674000000006</v>
      </c>
      <c r="H105" s="159">
        <v>24.86</v>
      </c>
      <c r="I105" s="128" t="e">
        <f>VLOOKUP(A105,'Tüm - Sektör'!$A:$H,9,0)</f>
        <v>#REF!</v>
      </c>
      <c r="J105" s="127" t="e">
        <f>VLOOKUP(A105,'Tüm - Sektör'!$A:$H,10,0)</f>
        <v>#REF!</v>
      </c>
      <c r="K105" s="128" t="e">
        <f>VLOOKUP(A105,'Tüm - Sektör'!$A:$H,11,0)</f>
        <v>#REF!</v>
      </c>
      <c r="L105" s="128" t="e">
        <f>VLOOKUP(A105,'Tüm - Sektör'!$A:$H,12,0)</f>
        <v>#REF!</v>
      </c>
      <c r="M105" s="128" t="e">
        <f>VLOOKUP(A105,'Tüm - Sektör'!$A:$H,13,0)</f>
        <v>#REF!</v>
      </c>
      <c r="N105" s="129" t="e">
        <f>VLOOKUP(A105,'Tüm - Sektör'!$A:$H,14,0)</f>
        <v>#REF!</v>
      </c>
      <c r="O105" s="130" t="e">
        <f>VLOOKUP(A105,'Tüm - Sektör'!$A:$H,15,0)</f>
        <v>#REF!</v>
      </c>
      <c r="P105" s="152" t="e">
        <f>VLOOKUP(A105,'Tüm - Sektör'!$A:$H,16,0)</f>
        <v>#REF!</v>
      </c>
      <c r="Q105" s="158">
        <f t="shared" si="3"/>
        <v>16.091523506651484</v>
      </c>
      <c r="R105" s="166" t="str">
        <f t="shared" si="4"/>
        <v/>
      </c>
      <c r="S105" s="191">
        <v>15.899653194568996</v>
      </c>
      <c r="T105" s="208">
        <f t="shared" si="5"/>
        <v>-0.19187031208248762</v>
      </c>
      <c r="U105" s="222" t="s">
        <v>122</v>
      </c>
      <c r="W105" s="200"/>
      <c r="X105" s="209" t="str">
        <f>IF(COUNTIF('Yıldız Liste'!A:A, A105)&gt;0, "Yıldız Pazar", IF(COUNTIF('Ana Pazar Liste'!A:A, A105)&gt;0, "Ana Pazar", IF(COUNTIF('Alt Pazar Liste'!A:A, A105)&gt;0, "Alt Pazar", "")))</f>
        <v>Ana Pazar</v>
      </c>
    </row>
    <row r="106" spans="1:24" ht="30" customHeight="1" thickTop="1" thickBot="1">
      <c r="A106" s="125" t="s">
        <v>103</v>
      </c>
      <c r="B106" s="126" t="s">
        <v>200</v>
      </c>
      <c r="C106" s="127">
        <v>739485696</v>
      </c>
      <c r="D106" s="127">
        <v>71250000</v>
      </c>
      <c r="E106" s="128">
        <f>VLOOKUP(A106,'Tüm - Sektör'!$A:$H,5,0)</f>
        <v>88.482459458443117</v>
      </c>
      <c r="F106" s="128">
        <f>VLOOKUP(A106,'Tüm - Sektör'!$A:$H,6,0)</f>
        <v>53.993873048630427</v>
      </c>
      <c r="G106" s="127">
        <f>VLOOKUP(A106,'Tüm - Sektör'!$A:$H,7,0)</f>
        <v>18.348433</v>
      </c>
      <c r="H106" s="159">
        <v>24.64</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16.235144790484597</v>
      </c>
      <c r="R106" s="166" t="str">
        <f t="shared" si="4"/>
        <v/>
      </c>
      <c r="S106" s="191">
        <v>16.248333372767686</v>
      </c>
      <c r="T106" s="208">
        <f t="shared" si="5"/>
        <v>1.3188582283088834E-2</v>
      </c>
      <c r="U106" s="222" t="s">
        <v>222</v>
      </c>
      <c r="W106" s="200"/>
      <c r="X106" s="209" t="str">
        <f>IF(COUNTIF('Yıldız Liste'!A:A, A106)&gt;0, "Yıldız Pazar", IF(COUNTIF('Ana Pazar Liste'!A:A, A106)&gt;0, "Ana Pazar", IF(COUNTIF('Alt Pazar Liste'!A:A, A106)&gt;0, "Alt Pazar", "")))</f>
        <v>Ana Pazar</v>
      </c>
    </row>
    <row r="107" spans="1:24" ht="30" customHeight="1" thickTop="1" thickBot="1">
      <c r="A107" s="125" t="s">
        <v>87</v>
      </c>
      <c r="B107" s="136" t="s">
        <v>255</v>
      </c>
      <c r="C107" s="137">
        <v>3143931773</v>
      </c>
      <c r="D107" s="137">
        <v>119000000</v>
      </c>
      <c r="E107" s="128">
        <f>VLOOKUP(A107,'Tüm - Sektör'!$A:$H,5,0)</f>
        <v>66.502702922557049</v>
      </c>
      <c r="F107" s="128">
        <f>VLOOKUP(A107,'Tüm - Sektör'!$A:$H,6,0)</f>
        <v>23.285260126945744</v>
      </c>
      <c r="G107" s="127">
        <f>VLOOKUP(A107,'Tüm - Sektör'!$A:$H,7,0)</f>
        <v>24.496238000000002</v>
      </c>
      <c r="H107" s="159">
        <v>24.56</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16.29066038434253</v>
      </c>
      <c r="R107" s="166" t="str">
        <f t="shared" si="4"/>
        <v/>
      </c>
      <c r="S107" s="191">
        <v>16.317235686763972</v>
      </c>
      <c r="T107" s="208">
        <f t="shared" si="5"/>
        <v>2.6575302421441904E-2</v>
      </c>
      <c r="U107" s="222" t="s">
        <v>418</v>
      </c>
      <c r="W107" s="200"/>
      <c r="X107" s="209" t="str">
        <f>IF(COUNTIF('Yıldız Liste'!A:A, A107)&gt;0, "Yıldız Pazar", IF(COUNTIF('Ana Pazar Liste'!A:A, A107)&gt;0, "Ana Pazar", IF(COUNTIF('Alt Pazar Liste'!A:A, A107)&gt;0, "Alt Pazar", "")))</f>
        <v>Ana Pazar</v>
      </c>
    </row>
    <row r="108" spans="1:24" ht="30" customHeight="1" thickTop="1" thickBot="1">
      <c r="A108" s="125" t="s">
        <v>153</v>
      </c>
      <c r="B108" s="136" t="s">
        <v>355</v>
      </c>
      <c r="C108" s="137">
        <v>824789585</v>
      </c>
      <c r="D108" s="137">
        <v>171222156</v>
      </c>
      <c r="E108" s="128">
        <f>VLOOKUP(A108,'Tüm - Sektör'!$A:$H,5,0)</f>
        <v>14.938524808727092</v>
      </c>
      <c r="F108" s="128">
        <f>VLOOKUP(A108,'Tüm - Sektör'!$A:$H,6,0)</f>
        <v>3.7933237953171686</v>
      </c>
      <c r="G108" s="127">
        <f>VLOOKUP(A108,'Tüm - Sektör'!$A:$H,7,0)</f>
        <v>111.579138</v>
      </c>
      <c r="H108" s="159">
        <v>24</v>
      </c>
      <c r="I108" s="138" t="e">
        <f>VLOOKUP(A108,'Tüm - Sektör'!$A:$H,9,0)</f>
        <v>#REF!</v>
      </c>
      <c r="J108" s="137" t="e">
        <f>VLOOKUP(A108,'Tüm - Sektör'!$A:$H,10,0)</f>
        <v>#REF!</v>
      </c>
      <c r="K108" s="138" t="e">
        <f>VLOOKUP(A108,'Tüm - Sektör'!$A:$H,11,0)</f>
        <v>#REF!</v>
      </c>
      <c r="L108" s="138" t="e">
        <f>VLOOKUP(A108,'Tüm - Sektör'!$A:$H,12,0)</f>
        <v>#REF!</v>
      </c>
      <c r="M108" s="138" t="e">
        <f>VLOOKUP(A108,'Tüm - Sektör'!$A:$H,13,0)</f>
        <v>#REF!</v>
      </c>
      <c r="N108" s="139" t="e">
        <f>VLOOKUP(A108,'Tüm - Sektör'!$A:$H,14,0)</f>
        <v>#REF!</v>
      </c>
      <c r="O108" s="140" t="e">
        <f>VLOOKUP(A108,'Tüm - Sektör'!$A:$H,15,0)</f>
        <v>#REF!</v>
      </c>
      <c r="P108" s="154" t="e">
        <f>VLOOKUP(A108,'Tüm - Sektör'!$A:$H,16,0)</f>
        <v>#REF!</v>
      </c>
      <c r="Q108" s="158">
        <f t="shared" si="3"/>
        <v>16.668277211493837</v>
      </c>
      <c r="R108" s="166" t="str">
        <f t="shared" si="4"/>
        <v/>
      </c>
      <c r="S108" s="191">
        <v>16.612900875243028</v>
      </c>
      <c r="T108" s="208">
        <f t="shared" si="5"/>
        <v>-5.5376336250809288E-2</v>
      </c>
      <c r="U108" s="222" t="s">
        <v>415</v>
      </c>
      <c r="W108" s="200"/>
      <c r="X108" s="209" t="str">
        <f>IF(COUNTIF('Yıldız Liste'!A:A, A108)&gt;0, "Yıldız Pazar", IF(COUNTIF('Ana Pazar Liste'!A:A, A108)&gt;0, "Ana Pazar", IF(COUNTIF('Alt Pazar Liste'!A:A, A108)&gt;0, "Alt Pazar", "")))</f>
        <v>Ana Pazar</v>
      </c>
    </row>
    <row r="109" spans="1:24" ht="30" customHeight="1" thickTop="1" thickBot="1">
      <c r="A109" s="125" t="s">
        <v>134</v>
      </c>
      <c r="B109" s="136" t="s">
        <v>743</v>
      </c>
      <c r="C109" s="137">
        <v>1357332842</v>
      </c>
      <c r="D109" s="137">
        <v>535000000</v>
      </c>
      <c r="E109" s="128">
        <f>VLOOKUP(A109,'Tüm - Sektör'!$A:$H,5,0)</f>
        <v>75.522386459077779</v>
      </c>
      <c r="F109" s="128">
        <f>VLOOKUP(A109,'Tüm - Sektör'!$A:$H,6,0)</f>
        <v>74.62686408999781</v>
      </c>
      <c r="G109" s="127">
        <f>VLOOKUP(A109,'Tüm - Sektör'!$A:$H,7,0)</f>
        <v>22.200189999999999</v>
      </c>
      <c r="H109" s="159">
        <v>23.86</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16.766113286449539</v>
      </c>
      <c r="R109" s="166" t="str">
        <f t="shared" si="4"/>
        <v/>
      </c>
      <c r="S109" s="191">
        <v>16.766113286449539</v>
      </c>
      <c r="T109" s="208">
        <f t="shared" si="5"/>
        <v>0</v>
      </c>
      <c r="U109" s="222" t="s">
        <v>764</v>
      </c>
      <c r="W109" s="200"/>
      <c r="X109" s="209" t="str">
        <f>IF(COUNTIF('Yıldız Liste'!A:A, A109)&gt;0, "Yıldız Pazar", IF(COUNTIF('Ana Pazar Liste'!A:A, A109)&gt;0, "Ana Pazar", IF(COUNTIF('Alt Pazar Liste'!A:A, A109)&gt;0, "Alt Pazar", "")))</f>
        <v>Ana Pazar</v>
      </c>
    </row>
    <row r="110" spans="1:24" ht="30" customHeight="1" thickTop="1" thickBot="1">
      <c r="A110" s="125" t="s">
        <v>183</v>
      </c>
      <c r="B110" s="136" t="s">
        <v>352</v>
      </c>
      <c r="C110" s="137">
        <v>130759168</v>
      </c>
      <c r="D110" s="137">
        <v>80476074</v>
      </c>
      <c r="E110" s="128">
        <f>VLOOKUP(A110,'Tüm - Sektör'!$A:$H,5,0)</f>
        <v>63.714774229874244</v>
      </c>
      <c r="F110" s="128">
        <f>VLOOKUP(A110,'Tüm - Sektör'!$A:$H,6,0)</f>
        <v>34.422747501473836</v>
      </c>
      <c r="G110" s="127">
        <f>VLOOKUP(A110,'Tüm - Sektör'!$A:$H,7,0)</f>
        <v>26.361856</v>
      </c>
      <c r="H110" s="159">
        <v>23.82</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16.796397033204556</v>
      </c>
      <c r="R110" s="166" t="str">
        <f t="shared" si="4"/>
        <v/>
      </c>
      <c r="S110" s="191">
        <v>17.025113928975852</v>
      </c>
      <c r="T110" s="208">
        <f t="shared" si="5"/>
        <v>0.22871689577129573</v>
      </c>
      <c r="U110" s="222" t="s">
        <v>163</v>
      </c>
      <c r="W110" s="200"/>
      <c r="X110" s="209" t="str">
        <f>IF(COUNTIF('Yıldız Liste'!A:A, A110)&gt;0, "Yıldız Pazar", IF(COUNTIF('Ana Pazar Liste'!A:A, A110)&gt;0, "Ana Pazar", IF(COUNTIF('Alt Pazar Liste'!A:A, A110)&gt;0, "Alt Pazar", "")))</f>
        <v>Ana Pazar</v>
      </c>
    </row>
    <row r="111" spans="1:24" ht="30" customHeight="1" thickTop="1" thickBot="1">
      <c r="A111" s="125" t="s">
        <v>475</v>
      </c>
      <c r="B111" s="136" t="s">
        <v>221</v>
      </c>
      <c r="C111" s="137">
        <v>13860116923</v>
      </c>
      <c r="D111" s="137">
        <v>200000000</v>
      </c>
      <c r="E111" s="128">
        <f>VLOOKUP(A111,'Tüm - Sektör'!$A:$H,5,0)</f>
        <v>34.311343879267994</v>
      </c>
      <c r="F111" s="128">
        <f>VLOOKUP(A111,'Tüm - Sektör'!$A:$H,6,0)</f>
        <v>8.1693675903019027</v>
      </c>
      <c r="G111" s="127">
        <f>VLOOKUP(A111,'Tüm - Sektör'!$A:$H,7,0)</f>
        <v>49.455556000000001</v>
      </c>
      <c r="H111" s="159">
        <v>23.58</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 t="shared" si="3"/>
        <v>16.968865886563957</v>
      </c>
      <c r="R111" s="166" t="str">
        <f t="shared" si="4"/>
        <v/>
      </c>
      <c r="S111" s="191">
        <v>17.657804836945193</v>
      </c>
      <c r="T111" s="208">
        <f t="shared" si="5"/>
        <v>0.68893895038123532</v>
      </c>
      <c r="U111" s="222" t="s">
        <v>392</v>
      </c>
      <c r="W111" s="200"/>
      <c r="X111" s="209" t="str">
        <f>IF(COUNTIF('Yıldız Liste'!A:A, A111)&gt;0, "Yıldız Pazar", IF(COUNTIF('Ana Pazar Liste'!A:A, A111)&gt;0, "Ana Pazar", IF(COUNTIF('Alt Pazar Liste'!A:A, A111)&gt;0, "Alt Pazar", "")))</f>
        <v>Ana Pazar</v>
      </c>
    </row>
    <row r="112" spans="1:24" ht="30" customHeight="1" thickTop="1" thickBot="1">
      <c r="A112" s="125" t="s">
        <v>757</v>
      </c>
      <c r="B112" s="136" t="s">
        <v>376</v>
      </c>
      <c r="C112" s="137">
        <v>903452863</v>
      </c>
      <c r="D112" s="137">
        <v>49875000</v>
      </c>
      <c r="E112" s="128">
        <f>VLOOKUP(A112,'Tüm - Sektör'!$A:$H,5,0)</f>
        <v>46.855896265393895</v>
      </c>
      <c r="F112" s="128">
        <f>VLOOKUP(A112,'Tüm - Sektör'!$A:$H,6,0)</f>
        <v>46.97332958936731</v>
      </c>
      <c r="G112" s="127">
        <f>VLOOKUP(A112,'Tüm - Sektör'!$A:$H,7,0)</f>
        <v>37.056989999999999</v>
      </c>
      <c r="H112" s="159">
        <v>23.04</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17.36338479347739</v>
      </c>
      <c r="R112" s="166" t="str">
        <f t="shared" si="4"/>
        <v/>
      </c>
      <c r="S112" s="191">
        <v>17.273419069158855</v>
      </c>
      <c r="T112" s="208">
        <f t="shared" si="5"/>
        <v>-8.9965724318535223E-2</v>
      </c>
      <c r="U112" s="222" t="s">
        <v>256</v>
      </c>
      <c r="W112" s="200"/>
      <c r="X112" s="209" t="str">
        <f>IF(COUNTIF('Yıldız Liste'!A:A, A112)&gt;0, "Yıldız Pazar", IF(COUNTIF('Ana Pazar Liste'!A:A, A112)&gt;0, "Ana Pazar", IF(COUNTIF('Alt Pazar Liste'!A:A, A112)&gt;0, "Alt Pazar", "")))</f>
        <v>Ana Pazar</v>
      </c>
    </row>
    <row r="113" spans="1:24" ht="30" customHeight="1" thickTop="1" thickBot="1">
      <c r="A113" s="125" t="s">
        <v>335</v>
      </c>
      <c r="B113" s="136" t="s">
        <v>355</v>
      </c>
      <c r="C113" s="137">
        <v>447890029</v>
      </c>
      <c r="D113" s="137">
        <v>31862500</v>
      </c>
      <c r="E113" s="128">
        <f>VLOOKUP(A113,'Tüm - Sektör'!$A:$H,5,0)</f>
        <v>59.232044232187683</v>
      </c>
      <c r="F113" s="128">
        <f>VLOOKUP(A113,'Tüm - Sektör'!$A:$H,6,0)</f>
        <v>84.499510299493821</v>
      </c>
      <c r="G113" s="127">
        <f>VLOOKUP(A113,'Tüm - Sektör'!$A:$H,7,0)</f>
        <v>29.645479000000002</v>
      </c>
      <c r="H113" s="159">
        <v>22.78</v>
      </c>
      <c r="I113" s="138" t="e">
        <f>VLOOKUP(A113,'Tüm - Sektör'!$A:$H,9,0)</f>
        <v>#REF!</v>
      </c>
      <c r="J113" s="137" t="e">
        <f>VLOOKUP(A113,'Tüm - Sektör'!$A:$H,10,0)</f>
        <v>#REF!</v>
      </c>
      <c r="K113" s="138" t="e">
        <f>VLOOKUP(A113,'Tüm - Sektör'!$A:$H,11,0)</f>
        <v>#REF!</v>
      </c>
      <c r="L113" s="138" t="e">
        <f>VLOOKUP(A113,'Tüm - Sektör'!$A:$H,12,0)</f>
        <v>#REF!</v>
      </c>
      <c r="M113" s="138" t="e">
        <f>VLOOKUP(A113,'Tüm - Sektör'!$A:$H,13,0)</f>
        <v>#REF!</v>
      </c>
      <c r="N113" s="139" t="e">
        <f>VLOOKUP(A113,'Tüm - Sektör'!$A:$H,14,0)</f>
        <v>#REF!</v>
      </c>
      <c r="O113" s="140" t="e">
        <f>VLOOKUP(A113,'Tüm - Sektör'!$A:$H,15,0)</f>
        <v>#REF!</v>
      </c>
      <c r="P113" s="154" t="e">
        <f>VLOOKUP(A113,'Tüm - Sektör'!$A:$H,16,0)</f>
        <v>#REF!</v>
      </c>
      <c r="Q113" s="158">
        <f t="shared" si="3"/>
        <v>17.559623234123912</v>
      </c>
      <c r="R113" s="166" t="str">
        <f t="shared" si="4"/>
        <v/>
      </c>
      <c r="S113" s="191">
        <v>17.637046616990418</v>
      </c>
      <c r="T113" s="208">
        <f t="shared" si="5"/>
        <v>7.7423382866506074E-2</v>
      </c>
      <c r="U113" s="222" t="s">
        <v>198</v>
      </c>
      <c r="W113" s="200"/>
      <c r="X113" s="209" t="str">
        <f>IF(COUNTIF('Yıldız Liste'!A:A, A113)&gt;0, "Yıldız Pazar", IF(COUNTIF('Ana Pazar Liste'!A:A, A113)&gt;0, "Ana Pazar", IF(COUNTIF('Alt Pazar Liste'!A:A, A113)&gt;0, "Alt Pazar", "")))</f>
        <v>Ana Pazar</v>
      </c>
    </row>
    <row r="114" spans="1:24" ht="30" customHeight="1" thickTop="1" thickBot="1">
      <c r="A114" s="125" t="s">
        <v>361</v>
      </c>
      <c r="B114" s="126" t="s">
        <v>200</v>
      </c>
      <c r="C114" s="127">
        <v>6812645348</v>
      </c>
      <c r="D114" s="127">
        <v>324000000</v>
      </c>
      <c r="E114" s="128">
        <f>VLOOKUP(A114,'Tüm - Sektör'!$A:$H,5,0)</f>
        <v>55.691392430833602</v>
      </c>
      <c r="F114" s="128">
        <f>VLOOKUP(A114,'Tüm - Sektör'!$A:$H,6,0)</f>
        <v>7.813046076155107</v>
      </c>
      <c r="G114" s="127">
        <f>VLOOKUP(A114,'Tüm - Sektör'!$A:$H,7,0)</f>
        <v>32.008808999999999</v>
      </c>
      <c r="H114" s="159">
        <v>22.46</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 t="shared" si="3"/>
        <v>17.826151432625984</v>
      </c>
      <c r="R114" s="166" t="str">
        <f t="shared" si="4"/>
        <v/>
      </c>
      <c r="S114" s="191">
        <v>17.970168814038583</v>
      </c>
      <c r="T114" s="208">
        <f t="shared" si="5"/>
        <v>0.14401738141259912</v>
      </c>
      <c r="U114" s="222" t="s">
        <v>265</v>
      </c>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20.130146712857353</v>
      </c>
      <c r="F115" s="128">
        <f>VLOOKUP(A115,'Tüm - Sektör'!$A:$H,6,0)</f>
        <v>3.0449473170257684</v>
      </c>
      <c r="G115" s="127">
        <f>VLOOKUP(A115,'Tüm - Sektör'!$A:$H,7,0)</f>
        <v>89.692524000000006</v>
      </c>
      <c r="H115" s="159">
        <v>22.16</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18.055236671664794</v>
      </c>
      <c r="R115" s="166" t="str">
        <f t="shared" si="4"/>
        <v/>
      </c>
      <c r="S115" s="191">
        <v>18.153541045557706</v>
      </c>
      <c r="T115" s="208">
        <f t="shared" si="5"/>
        <v>9.8304373892911912E-2</v>
      </c>
      <c r="U115" s="222" t="s">
        <v>168</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75.073532707099474</v>
      </c>
      <c r="F116" s="128">
        <f>VLOOKUP(A116,'Tüm - Sektör'!$A:$H,6,0)</f>
        <v>35.86136806429591</v>
      </c>
      <c r="G116" s="127">
        <f>VLOOKUP(A116,'Tüm - Sektör'!$A:$H,7,0)</f>
        <v>24.468298000000001</v>
      </c>
      <c r="H116" s="159">
        <v>21.78</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18.369215701900565</v>
      </c>
      <c r="R116" s="166" t="str">
        <f t="shared" si="4"/>
        <v/>
      </c>
      <c r="S116" s="191">
        <v>18.470984209944341</v>
      </c>
      <c r="T116" s="208">
        <f t="shared" si="5"/>
        <v>0.1017685080437758</v>
      </c>
      <c r="U116" s="222" t="s">
        <v>411</v>
      </c>
      <c r="W116" s="200"/>
      <c r="X116" s="209" t="str">
        <f>IF(COUNTIF('Yıldız Liste'!A:A, A116)&gt;0, "Yıldız Pazar", IF(COUNTIF('Ana Pazar Liste'!A:A, A116)&gt;0, "Ana Pazar", IF(COUNTIF('Alt Pazar Liste'!A:A, A116)&gt;0, "Alt Pazar", "")))</f>
        <v>Ana Pazar</v>
      </c>
    </row>
    <row r="117" spans="1:24" ht="30" customHeight="1" thickTop="1" thickBot="1">
      <c r="A117" s="125" t="s">
        <v>763</v>
      </c>
      <c r="B117" s="136" t="s">
        <v>221</v>
      </c>
      <c r="C117" s="137">
        <v>3157167716</v>
      </c>
      <c r="D117" s="137">
        <v>210492225</v>
      </c>
      <c r="E117" s="128">
        <f>VLOOKUP(A117,'Tüm - Sektör'!$A:$H,5,0)</f>
        <v>37.043035462073199</v>
      </c>
      <c r="F117" s="128">
        <f>VLOOKUP(A117,'Tüm - Sektör'!$A:$H,6,0)</f>
        <v>8.3801388370640932</v>
      </c>
      <c r="G117" s="127">
        <f>VLOOKUP(A117,'Tüm - Sektör'!$A:$H,7,0)</f>
        <v>50.002209999999998</v>
      </c>
      <c r="H117" s="159">
        <v>21.6</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18.522336382120312</v>
      </c>
      <c r="R117" s="166" t="str">
        <f t="shared" si="4"/>
        <v/>
      </c>
      <c r="S117" s="191">
        <v>18.522336382120312</v>
      </c>
      <c r="T117" s="208">
        <f t="shared" si="5"/>
        <v>0</v>
      </c>
      <c r="U117" s="222" t="s">
        <v>22</v>
      </c>
      <c r="W117" s="200"/>
      <c r="X117" s="209" t="str">
        <f>IF(COUNTIF('Yıldız Liste'!A:A, A117)&gt;0, "Yıldız Pazar", IF(COUNTIF('Ana Pazar Liste'!A:A, A117)&gt;0, "Ana Pazar", IF(COUNTIF('Alt Pazar Liste'!A:A, A117)&gt;0, "Alt Pazar", "")))</f>
        <v>Ana Pazar</v>
      </c>
    </row>
    <row r="118" spans="1:24" ht="30" customHeight="1" thickTop="1" thickBot="1">
      <c r="A118" s="125" t="s">
        <v>552</v>
      </c>
      <c r="B118" s="131" t="s">
        <v>233</v>
      </c>
      <c r="C118" s="132">
        <v>2574862803</v>
      </c>
      <c r="D118" s="132">
        <v>132500000</v>
      </c>
      <c r="E118" s="128">
        <f>VLOOKUP(A118,'Tüm - Sektör'!$A:$H,5,0)</f>
        <v>44.527927629560729</v>
      </c>
      <c r="F118" s="128">
        <f>VLOOKUP(A118,'Tüm - Sektör'!$A:$H,6,0)</f>
        <v>15.275446871204366</v>
      </c>
      <c r="G118" s="127">
        <f>VLOOKUP(A118,'Tüm - Sektör'!$A:$H,7,0)</f>
        <v>42.424709</v>
      </c>
      <c r="H118" s="159">
        <v>21.18</v>
      </c>
      <c r="I118" s="133" t="e">
        <f>VLOOKUP(A118,'Tüm - Sektör'!$A:$H,9,0)</f>
        <v>#REF!</v>
      </c>
      <c r="J118" s="132" t="e">
        <f>VLOOKUP(A118,'Tüm - Sektör'!$A:$H,10,0)</f>
        <v>#REF!</v>
      </c>
      <c r="K118" s="133" t="e">
        <f>VLOOKUP(A118,'Tüm - Sektör'!$A:$H,11,0)</f>
        <v>#REF!</v>
      </c>
      <c r="L118" s="133" t="e">
        <f>VLOOKUP(A118,'Tüm - Sektör'!$A:$H,12,0)</f>
        <v>#REF!</v>
      </c>
      <c r="M118" s="133" t="e">
        <f>VLOOKUP(A118,'Tüm - Sektör'!$A:$H,13,0)</f>
        <v>#REF!</v>
      </c>
      <c r="N118" s="134" t="e">
        <f>VLOOKUP(A118,'Tüm - Sektör'!$A:$H,14,0)</f>
        <v>#REF!</v>
      </c>
      <c r="O118" s="135" t="e">
        <f>VLOOKUP(A118,'Tüm - Sektör'!$A:$H,15,0)</f>
        <v>#REF!</v>
      </c>
      <c r="P118" s="153" t="e">
        <f>VLOOKUP(A118,'Tüm - Sektör'!$A:$H,16,0)</f>
        <v>#REF!</v>
      </c>
      <c r="Q118" s="158">
        <f t="shared" si="3"/>
        <v>18.890843720571738</v>
      </c>
      <c r="R118" s="166" t="str">
        <f t="shared" si="4"/>
        <v/>
      </c>
      <c r="S118" s="191">
        <v>18.837479755259391</v>
      </c>
      <c r="T118" s="208">
        <f t="shared" si="5"/>
        <v>-5.3363965312346551E-2</v>
      </c>
      <c r="U118" s="222" t="s">
        <v>466</v>
      </c>
      <c r="W118" s="200"/>
      <c r="X118" s="209" t="str">
        <f>IF(COUNTIF('Yıldız Liste'!A:A, A118)&gt;0, "Yıldız Pazar", IF(COUNTIF('Ana Pazar Liste'!A:A, A118)&gt;0, "Ana Pazar", IF(COUNTIF('Alt Pazar Liste'!A:A, A118)&gt;0, "Alt Pazar", "")))</f>
        <v>Ana Pazar</v>
      </c>
    </row>
    <row r="119" spans="1:24" ht="30" customHeight="1" thickTop="1" thickBot="1">
      <c r="A119" s="125" t="s">
        <v>443</v>
      </c>
      <c r="B119" s="136" t="s">
        <v>607</v>
      </c>
      <c r="C119" s="137">
        <v>9403353877</v>
      </c>
      <c r="D119" s="137">
        <v>244750000</v>
      </c>
      <c r="E119" s="128">
        <f>VLOOKUP(A119,'Tüm - Sektör'!$A:$H,5,0)</f>
        <v>38.325561121127002</v>
      </c>
      <c r="F119" s="128">
        <f>VLOOKUP(A119,'Tüm - Sektör'!$A:$H,6,0)</f>
        <v>7.8295324047246178</v>
      </c>
      <c r="G119" s="127">
        <f>VLOOKUP(A119,'Tüm - Sektör'!$A:$H,7,0)</f>
        <v>49.484341999999998</v>
      </c>
      <c r="H119" s="159">
        <v>21.1</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18.96515173859752</v>
      </c>
      <c r="R119" s="166" t="str">
        <f t="shared" si="4"/>
        <v/>
      </c>
      <c r="S119" s="191">
        <v>19.019234870931925</v>
      </c>
      <c r="T119" s="208">
        <f t="shared" si="5"/>
        <v>5.4083132334405093E-2</v>
      </c>
      <c r="U119" s="222" t="s">
        <v>399</v>
      </c>
      <c r="W119" s="200"/>
      <c r="X119" s="209" t="str">
        <f>IF(COUNTIF('Yıldız Liste'!A:A, A119)&gt;0, "Yıldız Pazar", IF(COUNTIF('Ana Pazar Liste'!A:A, A119)&gt;0, "Ana Pazar", IF(COUNTIF('Alt Pazar Liste'!A:A, A119)&gt;0, "Alt Pazar", "")))</f>
        <v>Ana Pazar</v>
      </c>
    </row>
    <row r="120" spans="1:24" ht="30" customHeight="1" thickTop="1" thickBot="1">
      <c r="A120" s="125" t="s">
        <v>38</v>
      </c>
      <c r="B120" s="136" t="s">
        <v>605</v>
      </c>
      <c r="C120" s="137">
        <v>-97528469</v>
      </c>
      <c r="D120" s="137">
        <v>42000000</v>
      </c>
      <c r="E120" s="128">
        <f>VLOOKUP(A120,'Tüm - Sektör'!$A:$H,5,0)</f>
        <v>113.81279934188888</v>
      </c>
      <c r="F120" s="128">
        <f>VLOOKUP(A120,'Tüm - Sektör'!$A:$H,6,0)</f>
        <v>142.62255556627679</v>
      </c>
      <c r="G120" s="127">
        <f>VLOOKUP(A120,'Tüm - Sektör'!$A:$H,7,0)</f>
        <v>17.263808999999998</v>
      </c>
      <c r="H120" s="159">
        <v>20.36</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19.648424295936948</v>
      </c>
      <c r="R120" s="166" t="str">
        <f t="shared" si="4"/>
        <v/>
      </c>
      <c r="S120" s="191">
        <v>19.725932873041234</v>
      </c>
      <c r="T120" s="208">
        <f t="shared" si="5"/>
        <v>7.7508577104286047E-2</v>
      </c>
      <c r="U120" s="222" t="s">
        <v>725</v>
      </c>
      <c r="W120" s="200"/>
      <c r="X120" s="209" t="str">
        <f>IF(COUNTIF('Yıldız Liste'!A:A, A120)&gt;0, "Yıldız Pazar", IF(COUNTIF('Ana Pazar Liste'!A:A, A120)&gt;0, "Ana Pazar", IF(COUNTIF('Alt Pazar Liste'!A:A, A120)&gt;0, "Alt Pazar", "")))</f>
        <v>Ana Pazar</v>
      </c>
    </row>
    <row r="121" spans="1:24" ht="30" customHeight="1" thickTop="1" thickBot="1">
      <c r="A121" s="125" t="s">
        <v>53</v>
      </c>
      <c r="B121" s="136" t="s">
        <v>375</v>
      </c>
      <c r="C121" s="137">
        <v>1141807084</v>
      </c>
      <c r="D121" s="137">
        <v>170000000</v>
      </c>
      <c r="E121" s="128">
        <f>VLOOKUP(A121,'Tüm - Sektör'!$A:$H,5,0)</f>
        <v>35.692979554989925</v>
      </c>
      <c r="F121" s="128">
        <f>VLOOKUP(A121,'Tüm - Sektör'!$A:$H,6,0)</f>
        <v>10.497935163232331</v>
      </c>
      <c r="G121" s="127">
        <f>VLOOKUP(A121,'Tüm - Sektör'!$A:$H,7,0)</f>
        <v>55.376739000000001</v>
      </c>
      <c r="H121" s="159">
        <v>20.239999999999998</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19.765608129490133</v>
      </c>
      <c r="R121" s="166" t="str">
        <f t="shared" si="4"/>
        <v/>
      </c>
      <c r="S121" s="191">
        <v>19.572206875776921</v>
      </c>
      <c r="T121" s="208">
        <f t="shared" si="5"/>
        <v>-0.19340125371321193</v>
      </c>
      <c r="U121" s="222" t="s">
        <v>136</v>
      </c>
      <c r="W121" s="200"/>
      <c r="X121" s="209" t="str">
        <f>IF(COUNTIF('Yıldız Liste'!A:A, A121)&gt;0, "Yıldız Pazar", IF(COUNTIF('Ana Pazar Liste'!A:A, A121)&gt;0, "Ana Pazar", IF(COUNTIF('Alt Pazar Liste'!A:A, A121)&gt;0, "Alt Pazar", "")))</f>
        <v>Ana Pazar</v>
      </c>
    </row>
    <row r="122" spans="1:24" ht="30" customHeight="1" thickTop="1" thickBot="1">
      <c r="A122" s="125" t="s">
        <v>760</v>
      </c>
      <c r="B122" s="126" t="s">
        <v>208</v>
      </c>
      <c r="C122" s="127">
        <v>2062053729</v>
      </c>
      <c r="D122" s="127">
        <v>182837401</v>
      </c>
      <c r="E122" s="128">
        <f>VLOOKUP(A122,'Tüm - Sektör'!$A:$H,5,0)</f>
        <v>42.18331119492931</v>
      </c>
      <c r="F122" s="128">
        <f>VLOOKUP(A122,'Tüm - Sektör'!$A:$H,6,0)</f>
        <v>12.817493990779184</v>
      </c>
      <c r="G122" s="127">
        <f>VLOOKUP(A122,'Tüm - Sektör'!$A:$H,7,0)</f>
        <v>46.995370999999999</v>
      </c>
      <c r="H122" s="159">
        <v>20.18</v>
      </c>
      <c r="I122" s="128" t="e">
        <f>VLOOKUP(A122,'Tüm - Sektör'!$A:$H,9,0)</f>
        <v>#REF!</v>
      </c>
      <c r="J122" s="127" t="e">
        <f>VLOOKUP(A122,'Tüm - Sektör'!$A:$H,10,0)</f>
        <v>#REF!</v>
      </c>
      <c r="K122" s="128" t="e">
        <f>VLOOKUP(A122,'Tüm - Sektör'!$A:$H,11,0)</f>
        <v>#REF!</v>
      </c>
      <c r="L122" s="128" t="e">
        <f>VLOOKUP(A122,'Tüm - Sektör'!$A:$H,12,0)</f>
        <v>#REF!</v>
      </c>
      <c r="M122" s="128" t="e">
        <f>VLOOKUP(A122,'Tüm - Sektör'!$A:$H,13,0)</f>
        <v>#REF!</v>
      </c>
      <c r="N122" s="129" t="e">
        <f>VLOOKUP(A122,'Tüm - Sektör'!$A:$H,14,0)</f>
        <v>#REF!</v>
      </c>
      <c r="O122" s="130" t="e">
        <f>VLOOKUP(A122,'Tüm - Sektör'!$A:$H,15,0)</f>
        <v>#REF!</v>
      </c>
      <c r="P122" s="152" t="e">
        <f>VLOOKUP(A122,'Tüm - Sektör'!$A:$H,16,0)</f>
        <v>#REF!</v>
      </c>
      <c r="Q122" s="158">
        <f t="shared" si="3"/>
        <v>19.824203596141562</v>
      </c>
      <c r="R122" s="166" t="str">
        <f t="shared" si="4"/>
        <v/>
      </c>
      <c r="S122" s="191">
        <v>20.483995318491385</v>
      </c>
      <c r="T122" s="208">
        <f t="shared" si="5"/>
        <v>0.65979172234982286</v>
      </c>
      <c r="U122" s="222" t="s">
        <v>108</v>
      </c>
      <c r="W122" s="200"/>
      <c r="X122" s="209" t="str">
        <f>IF(COUNTIF('Yıldız Liste'!A:A, A122)&gt;0, "Yıldız Pazar", IF(COUNTIF('Ana Pazar Liste'!A:A, A122)&gt;0, "Ana Pazar", IF(COUNTIF('Alt Pazar Liste'!A:A, A122)&gt;0, "Alt Pazar", "")))</f>
        <v>Ana Pazar</v>
      </c>
    </row>
    <row r="123" spans="1:24" ht="30" customHeight="1" thickTop="1" thickBot="1">
      <c r="A123" s="125" t="s">
        <v>282</v>
      </c>
      <c r="B123" s="136" t="s">
        <v>355</v>
      </c>
      <c r="C123" s="137">
        <v>2080371258</v>
      </c>
      <c r="D123" s="137">
        <v>100000000</v>
      </c>
      <c r="E123" s="128">
        <f>VLOOKUP(A123,'Tüm - Sektör'!$A:$H,5,0)</f>
        <v>40.074510537442265</v>
      </c>
      <c r="F123" s="128">
        <f>VLOOKUP(A123,'Tüm - Sektör'!$A:$H,6,0)</f>
        <v>21.091847651285402</v>
      </c>
      <c r="G123" s="127">
        <f>VLOOKUP(A123,'Tüm - Sektör'!$A:$H,7,0)</f>
        <v>50.595194999999997</v>
      </c>
      <c r="H123" s="159">
        <v>19.73</v>
      </c>
      <c r="I123" s="138" t="e">
        <f>VLOOKUP(A123,'Tüm - Sektör'!$A:$H,9,0)</f>
        <v>#REF!</v>
      </c>
      <c r="J123" s="137" t="e">
        <f>VLOOKUP(A123,'Tüm - Sektör'!$A:$H,10,0)</f>
        <v>#REF!</v>
      </c>
      <c r="K123" s="138" t="e">
        <f>VLOOKUP(A123,'Tüm - Sektör'!$A:$H,11,0)</f>
        <v>#REF!</v>
      </c>
      <c r="L123" s="138" t="e">
        <f>VLOOKUP(A123,'Tüm - Sektör'!$A:$H,12,0)</f>
        <v>#REF!</v>
      </c>
      <c r="M123" s="138" t="e">
        <f>VLOOKUP(A123,'Tüm - Sektör'!$A:$H,13,0)</f>
        <v>#REF!</v>
      </c>
      <c r="N123" s="139" t="e">
        <f>VLOOKUP(A123,'Tüm - Sektör'!$A:$H,14,0)</f>
        <v>#REF!</v>
      </c>
      <c r="O123" s="140" t="e">
        <f>VLOOKUP(A123,'Tüm - Sektör'!$A:$H,15,0)</f>
        <v>#REF!</v>
      </c>
      <c r="P123" s="154" t="e">
        <f>VLOOKUP(A123,'Tüm - Sektör'!$A:$H,16,0)</f>
        <v>#REF!</v>
      </c>
      <c r="Q123" s="158">
        <f t="shared" si="3"/>
        <v>20.27577675171446</v>
      </c>
      <c r="R123" s="166" t="str">
        <f t="shared" si="4"/>
        <v/>
      </c>
      <c r="S123" s="191">
        <v>20.368690188967733</v>
      </c>
      <c r="T123" s="208">
        <f t="shared" si="5"/>
        <v>9.2913437253272946E-2</v>
      </c>
      <c r="U123" s="222" t="s">
        <v>461</v>
      </c>
      <c r="W123" s="200"/>
      <c r="X123" s="209" t="str">
        <f>IF(COUNTIF('Yıldız Liste'!A:A, A123)&gt;0, "Yıldız Pazar", IF(COUNTIF('Ana Pazar Liste'!A:A, A123)&gt;0, "Ana Pazar", IF(COUNTIF('Alt Pazar Liste'!A:A, A123)&gt;0, "Alt Pazar", "")))</f>
        <v>Ana Pazar</v>
      </c>
    </row>
    <row r="124" spans="1:24" ht="30" customHeight="1" thickTop="1" thickBot="1">
      <c r="A124" s="125" t="s">
        <v>65</v>
      </c>
      <c r="B124" s="136" t="s">
        <v>357</v>
      </c>
      <c r="C124" s="137">
        <v>2454857833</v>
      </c>
      <c r="D124" s="137">
        <v>150000000</v>
      </c>
      <c r="E124" s="128">
        <f>VLOOKUP(A124,'Tüm - Sektör'!$A:$H,5,0)</f>
        <v>100.72501868449096</v>
      </c>
      <c r="F124" s="128">
        <f>VLOOKUP(A124,'Tüm - Sektör'!$A:$H,6,0)</f>
        <v>35.342111819119637</v>
      </c>
      <c r="G124" s="127">
        <f>VLOOKUP(A124,'Tüm - Sektör'!$A:$H,7,0)</f>
        <v>20.225930999999999</v>
      </c>
      <c r="H124" s="159">
        <v>19.64</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 t="shared" si="3"/>
        <v>20.372572778862249</v>
      </c>
      <c r="R124" s="166" t="str">
        <f t="shared" si="4"/>
        <v/>
      </c>
      <c r="S124" s="191">
        <v>20.331165110612531</v>
      </c>
      <c r="T124" s="208">
        <f t="shared" si="5"/>
        <v>-4.1407668249718199E-2</v>
      </c>
      <c r="U124" s="222" t="s">
        <v>517</v>
      </c>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33.752505701642022</v>
      </c>
      <c r="F125" s="128">
        <f>VLOOKUP(A125,'Tüm - Sektör'!$A:$H,6,0)</f>
        <v>2.1803944251706731</v>
      </c>
      <c r="G125" s="127">
        <f>VLOOKUP(A125,'Tüm - Sektör'!$A:$H,7,0)</f>
        <v>61.448740000000001</v>
      </c>
      <c r="H125" s="159">
        <v>19.3</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20.740489472087184</v>
      </c>
      <c r="R125" s="166" t="str">
        <f t="shared" si="4"/>
        <v/>
      </c>
      <c r="S125" s="191">
        <v>20.772778765505066</v>
      </c>
      <c r="T125" s="208">
        <f t="shared" si="5"/>
        <v>3.2289293417882448E-2</v>
      </c>
      <c r="U125" s="222" t="s">
        <v>638</v>
      </c>
      <c r="W125" s="200"/>
      <c r="X125" s="209" t="str">
        <f>IF(COUNTIF('Yıldız Liste'!A:A, A125)&gt;0, "Yıldız Pazar", IF(COUNTIF('Ana Pazar Liste'!A:A, A125)&gt;0, "Ana Pazar", IF(COUNTIF('Alt Pazar Liste'!A:A, A125)&gt;0, "Alt Pazar", "")))</f>
        <v>Ana Pazar</v>
      </c>
    </row>
    <row r="126" spans="1:24" ht="30" customHeight="1" thickTop="1" thickBot="1">
      <c r="A126" s="125" t="s">
        <v>126</v>
      </c>
      <c r="B126" s="136" t="s">
        <v>350</v>
      </c>
      <c r="C126" s="137">
        <v>5067606276</v>
      </c>
      <c r="D126" s="137">
        <v>148867243</v>
      </c>
      <c r="E126" s="128">
        <f>VLOOKUP(A126,'Tüm - Sektör'!$A:$H,5,0)</f>
        <v>44.669823833613016</v>
      </c>
      <c r="F126" s="128">
        <f>VLOOKUP(A126,'Tüm - Sektör'!$A:$H,6,0)</f>
        <v>16.670268284911863</v>
      </c>
      <c r="G126" s="127">
        <f>VLOOKUP(A126,'Tüm - Sektör'!$A:$H,7,0)</f>
        <v>46.839131000000002</v>
      </c>
      <c r="H126" s="159">
        <v>19.12</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20.922957302895224</v>
      </c>
      <c r="R126" s="166" t="str">
        <f t="shared" si="4"/>
        <v/>
      </c>
      <c r="S126" s="191">
        <v>21.166504954040036</v>
      </c>
      <c r="T126" s="208">
        <f t="shared" si="5"/>
        <v>0.24354765114481225</v>
      </c>
      <c r="U126" s="222" t="s">
        <v>20</v>
      </c>
      <c r="W126" s="200"/>
      <c r="X126" s="209" t="str">
        <f>IF(COUNTIF('Yıldız Liste'!A:A, A126)&gt;0, "Yıldız Pazar", IF(COUNTIF('Ana Pazar Liste'!A:A, A126)&gt;0, "Ana Pazar", IF(COUNTIF('Alt Pazar Liste'!A:A, A126)&gt;0, "Alt Pazar", "")))</f>
        <v>Ana Pazar</v>
      </c>
    </row>
    <row r="127" spans="1:24" ht="30" customHeight="1" thickTop="1" thickBot="1">
      <c r="A127" s="125" t="s">
        <v>327</v>
      </c>
      <c r="B127" s="136" t="s">
        <v>375</v>
      </c>
      <c r="C127" s="137">
        <v>1614800897</v>
      </c>
      <c r="D127" s="137">
        <v>224000000</v>
      </c>
      <c r="E127" s="128">
        <f>VLOOKUP(A127,'Tüm - Sektör'!$A:$H,5,0)</f>
        <v>19.417198231885465</v>
      </c>
      <c r="F127" s="128">
        <f>VLOOKUP(A127,'Tüm - Sektör'!$A:$H,6,0)</f>
        <v>4.5623116146347424</v>
      </c>
      <c r="G127" s="127">
        <f>VLOOKUP(A127,'Tüm - Sektör'!$A:$H,7,0)</f>
        <v>107.968583</v>
      </c>
      <c r="H127" s="159">
        <v>19.079999999999998</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20.964473789267789</v>
      </c>
      <c r="R127" s="166" t="str">
        <f t="shared" si="4"/>
        <v/>
      </c>
      <c r="S127" s="191">
        <v>21.008516801430115</v>
      </c>
      <c r="T127" s="208">
        <f t="shared" si="5"/>
        <v>4.4043012162326534E-2</v>
      </c>
      <c r="U127" s="222" t="s">
        <v>732</v>
      </c>
      <c r="W127" s="200"/>
      <c r="X127" s="209" t="str">
        <f>IF(COUNTIF('Yıldız Liste'!A:A, A127)&gt;0, "Yıldız Pazar", IF(COUNTIF('Ana Pazar Liste'!A:A, A127)&gt;0, "Ana Pazar", IF(COUNTIF('Alt Pazar Liste'!A:A, A127)&gt;0, "Alt Pazar", "")))</f>
        <v>Ana Pazar</v>
      </c>
    </row>
    <row r="128" spans="1:24" ht="30" customHeight="1" thickTop="1" thickBot="1">
      <c r="A128" s="125" t="s">
        <v>234</v>
      </c>
      <c r="B128" s="131" t="s">
        <v>233</v>
      </c>
      <c r="C128" s="132">
        <v>7583767231</v>
      </c>
      <c r="D128" s="132">
        <v>244800000</v>
      </c>
      <c r="E128" s="128">
        <f>VLOOKUP(A128,'Tüm - Sektör'!$A:$H,5,0)</f>
        <v>21.108438664568919</v>
      </c>
      <c r="F128" s="128">
        <f>VLOOKUP(A128,'Tüm - Sektör'!$A:$H,6,0)</f>
        <v>5.0721930662651191</v>
      </c>
      <c r="G128" s="127">
        <f>VLOOKUP(A128,'Tüm - Sektör'!$A:$H,7,0)</f>
        <v>106.89830000000001</v>
      </c>
      <c r="H128" s="159">
        <v>17.73</v>
      </c>
      <c r="I128" s="133" t="e">
        <f>VLOOKUP(A128,'Tüm - Sektör'!$A:$H,9,0)</f>
        <v>#REF!</v>
      </c>
      <c r="J128" s="132" t="e">
        <f>VLOOKUP(A128,'Tüm - Sektör'!$A:$H,10,0)</f>
        <v>#REF!</v>
      </c>
      <c r="K128" s="133" t="e">
        <f>VLOOKUP(A128,'Tüm - Sektör'!$A:$H,11,0)</f>
        <v>#REF!</v>
      </c>
      <c r="L128" s="133" t="e">
        <f>VLOOKUP(A128,'Tüm - Sektör'!$A:$H,12,0)</f>
        <v>#REF!</v>
      </c>
      <c r="M128" s="133" t="e">
        <f>VLOOKUP(A128,'Tüm - Sektör'!$A:$H,13,0)</f>
        <v>#REF!</v>
      </c>
      <c r="N128" s="134" t="e">
        <f>VLOOKUP(A128,'Tüm - Sektör'!$A:$H,14,0)</f>
        <v>#REF!</v>
      </c>
      <c r="O128" s="135" t="e">
        <f>VLOOKUP(A128,'Tüm - Sektör'!$A:$H,15,0)</f>
        <v>#REF!</v>
      </c>
      <c r="P128" s="153" t="e">
        <f>VLOOKUP(A128,'Tüm - Sektör'!$A:$H,16,0)</f>
        <v>#REF!</v>
      </c>
      <c r="Q128" s="158">
        <f t="shared" si="3"/>
        <v>22.564562088966877</v>
      </c>
      <c r="R128" s="166" t="str">
        <f t="shared" si="4"/>
        <v/>
      </c>
      <c r="S128" s="191">
        <v>22.835027730444221</v>
      </c>
      <c r="T128" s="208">
        <f t="shared" si="5"/>
        <v>0.27046564147734387</v>
      </c>
      <c r="U128" s="222" t="s">
        <v>234</v>
      </c>
      <c r="W128" s="200"/>
      <c r="X128" s="209" t="str">
        <f>IF(COUNTIF('Yıldız Liste'!A:A, A128)&gt;0, "Yıldız Pazar", IF(COUNTIF('Ana Pazar Liste'!A:A, A128)&gt;0, "Ana Pazar", IF(COUNTIF('Alt Pazar Liste'!A:A, A128)&gt;0, "Alt Pazar", "")))</f>
        <v>Ana Pazar</v>
      </c>
    </row>
    <row r="129" spans="1:24" ht="30" customHeight="1" thickTop="1" thickBot="1">
      <c r="A129" s="125" t="s">
        <v>72</v>
      </c>
      <c r="B129" s="136" t="s">
        <v>221</v>
      </c>
      <c r="C129" s="137">
        <v>2304065148</v>
      </c>
      <c r="D129" s="137">
        <v>111600000</v>
      </c>
      <c r="E129" s="128">
        <f>VLOOKUP(A129,'Tüm - Sektör'!$A:$H,5,0)</f>
        <v>39.103186865933999</v>
      </c>
      <c r="F129" s="128">
        <f>VLOOKUP(A129,'Tüm - Sektör'!$A:$H,6,0)</f>
        <v>21.89918619283938</v>
      </c>
      <c r="G129" s="127">
        <f>VLOOKUP(A129,'Tüm - Sektör'!$A:$H,7,0)</f>
        <v>58.125256</v>
      </c>
      <c r="H129" s="159">
        <v>17.600000000000001</v>
      </c>
      <c r="I129" s="141" t="e">
        <f>VLOOKUP(A129,'Tüm - Sektör'!$A:$H,9,0)</f>
        <v>#REF!</v>
      </c>
      <c r="J129" s="145" t="e">
        <f>VLOOKUP(A129,'Tüm - Sektör'!$A:$H,10,0)</f>
        <v>#REF!</v>
      </c>
      <c r="K129" s="146" t="e">
        <f>VLOOKUP(A129,'Tüm - Sektör'!$A:$H,11,0)</f>
        <v>#REF!</v>
      </c>
      <c r="L129" s="146" t="e">
        <f>VLOOKUP(A129,'Tüm - Sektör'!$A:$H,12,0)</f>
        <v>#REF!</v>
      </c>
      <c r="M129" s="146" t="e">
        <f>VLOOKUP(A129,'Tüm - Sektör'!$A:$H,13,0)</f>
        <v>#REF!</v>
      </c>
      <c r="N129" s="147" t="e">
        <f>VLOOKUP(A129,'Tüm - Sektör'!$A:$H,14,0)</f>
        <v>#REF!</v>
      </c>
      <c r="O129" s="148" t="e">
        <f>VLOOKUP(A129,'Tüm - Sektör'!$A:$H,15,0)</f>
        <v>#REF!</v>
      </c>
      <c r="P129" s="156" t="e">
        <f>VLOOKUP(A129,'Tüm - Sektör'!$A:$H,16,0)</f>
        <v>#REF!</v>
      </c>
      <c r="Q129" s="158">
        <f t="shared" si="3"/>
        <v>22.728827469982516</v>
      </c>
      <c r="R129" s="166" t="str">
        <f t="shared" si="4"/>
        <v/>
      </c>
      <c r="S129" s="191">
        <v>22.728827469982516</v>
      </c>
      <c r="T129" s="208">
        <f t="shared" si="5"/>
        <v>0</v>
      </c>
      <c r="U129" s="222" t="s">
        <v>185</v>
      </c>
      <c r="W129" s="200"/>
      <c r="X129" s="209" t="str">
        <f>IF(COUNTIF('Yıldız Liste'!A:A, A129)&gt;0, "Yıldız Pazar", IF(COUNTIF('Ana Pazar Liste'!A:A, A129)&gt;0, "Ana Pazar", IF(COUNTIF('Alt Pazar Liste'!A:A, A129)&gt;0, "Alt Pazar", "")))</f>
        <v>Ana Pazar</v>
      </c>
    </row>
    <row r="130" spans="1:24" ht="30" customHeight="1" thickTop="1" thickBot="1">
      <c r="A130" s="125" t="s">
        <v>88</v>
      </c>
      <c r="B130" s="136" t="s">
        <v>355</v>
      </c>
      <c r="C130" s="137">
        <v>919494030</v>
      </c>
      <c r="D130" s="137">
        <v>402170000</v>
      </c>
      <c r="E130" s="128">
        <f>VLOOKUP(A130,'Tüm - Sektör'!$A:$H,5,0)</f>
        <v>15.672230738891413</v>
      </c>
      <c r="F130" s="128">
        <f>VLOOKUP(A130,'Tüm - Sektör'!$A:$H,6,0)</f>
        <v>2.164953839157489</v>
      </c>
      <c r="G130" s="127">
        <f>VLOOKUP(A130,'Tüm - Sektör'!$A:$H,7,0)</f>
        <v>145.268338</v>
      </c>
      <c r="H130" s="159">
        <v>17.57</v>
      </c>
      <c r="I130" s="138" t="e">
        <f>VLOOKUP(A130,'Tüm - Sektör'!$A:$H,9,0)</f>
        <v>#REF!</v>
      </c>
      <c r="J130" s="137" t="e">
        <f>VLOOKUP(A130,'Tüm - Sektör'!$A:$H,10,0)</f>
        <v>#REF!</v>
      </c>
      <c r="K130" s="138" t="e">
        <f>VLOOKUP(A130,'Tüm - Sektör'!$A:$H,11,0)</f>
        <v>#REF!</v>
      </c>
      <c r="L130" s="138" t="e">
        <f>VLOOKUP(A130,'Tüm - Sektör'!$A:$H,12,0)</f>
        <v>#REF!</v>
      </c>
      <c r="M130" s="138" t="e">
        <f>VLOOKUP(A130,'Tüm - Sektör'!$A:$H,13,0)</f>
        <v>#REF!</v>
      </c>
      <c r="N130" s="139" t="e">
        <f>VLOOKUP(A130,'Tüm - Sektör'!$A:$H,14,0)</f>
        <v>#REF!</v>
      </c>
      <c r="O130" s="140" t="e">
        <f>VLOOKUP(A130,'Tüm - Sektör'!$A:$H,15,0)</f>
        <v>#REF!</v>
      </c>
      <c r="P130" s="154" t="e">
        <f>VLOOKUP(A130,'Tüm - Sektör'!$A:$H,16,0)</f>
        <v>#REF!</v>
      </c>
      <c r="Q130" s="158">
        <f t="shared" si="3"/>
        <v>22.766789121912677</v>
      </c>
      <c r="R130" s="166" t="str">
        <f t="shared" si="4"/>
        <v/>
      </c>
      <c r="S130" s="191">
        <v>22.805728898061901</v>
      </c>
      <c r="T130" s="208">
        <f t="shared" si="5"/>
        <v>3.8939776149224059E-2</v>
      </c>
      <c r="U130" s="222" t="s">
        <v>93</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30.901957142964477</v>
      </c>
      <c r="F131" s="128">
        <f>VLOOKUP(A131,'Tüm - Sektör'!$A:$H,6,0)</f>
        <v>10.145310311350135</v>
      </c>
      <c r="G131" s="127">
        <f>VLOOKUP(A131,'Tüm - Sektör'!$A:$H,7,0)</f>
        <v>74.278114000000002</v>
      </c>
      <c r="H131" s="159">
        <v>17.43</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22.953390954882298</v>
      </c>
      <c r="R131" s="166" t="str">
        <f t="shared" ref="R131:R194" si="7">IF(OR(H131="", H132="", Q131=0), "", IF(H131&lt;H132, (H132-H131)/H131, ""))</f>
        <v/>
      </c>
      <c r="S131" s="191">
        <v>23.085839835175907</v>
      </c>
      <c r="T131" s="208">
        <f t="shared" ref="T131:T194" si="8">S131-Q131</f>
        <v>0.1324488802936088</v>
      </c>
      <c r="U131" s="222" t="s">
        <v>203</v>
      </c>
      <c r="W131" s="200"/>
      <c r="X131" s="209" t="str">
        <f>IF(COUNTIF('Yıldız Liste'!A:A, A131)&gt;0, "Yıldız Pazar", IF(COUNTIF('Ana Pazar Liste'!A:A, A131)&gt;0, "Ana Pazar", IF(COUNTIF('Alt Pazar Liste'!A:A, A131)&gt;0, "Alt Pazar", "")))</f>
        <v>Ana Pazar</v>
      </c>
    </row>
    <row r="132" spans="1:24" ht="30" customHeight="1" thickTop="1" thickBot="1">
      <c r="A132" s="125" t="s">
        <v>517</v>
      </c>
      <c r="B132" s="136" t="s">
        <v>679</v>
      </c>
      <c r="C132" s="137">
        <v>31421246000</v>
      </c>
      <c r="D132" s="137">
        <v>1500000000</v>
      </c>
      <c r="E132" s="128">
        <f>VLOOKUP(A132,'Tüm - Sektör'!$A:$H,5,0)</f>
        <v>44.674985238268</v>
      </c>
      <c r="F132" s="128">
        <f>VLOOKUP(A132,'Tüm - Sektör'!$A:$H,6,0)</f>
        <v>19.215047414308817</v>
      </c>
      <c r="G132" s="127">
        <f>VLOOKUP(A132,'Tüm - Sektör'!$A:$H,7,0)</f>
        <v>52.462822000000003</v>
      </c>
      <c r="H132" s="159">
        <v>17.07</v>
      </c>
      <c r="I132" s="141" t="e">
        <f>VLOOKUP(A132,'Tüm - Sektör'!$A:$H,9,0)</f>
        <v>#REF!</v>
      </c>
      <c r="J132" s="142" t="e">
        <f>VLOOKUP(A132,'Tüm - Sektör'!$A:$H,10,0)</f>
        <v>#REF!</v>
      </c>
      <c r="K132" s="141" t="e">
        <f>VLOOKUP(A132,'Tüm - Sektör'!$A:$H,11,0)</f>
        <v>#REF!</v>
      </c>
      <c r="L132" s="141" t="e">
        <f>VLOOKUP(A132,'Tüm - Sektör'!$A:$H,12,0)</f>
        <v>#REF!</v>
      </c>
      <c r="M132" s="141" t="e">
        <f>VLOOKUP(A132,'Tüm - Sektör'!$A:$H,13,0)</f>
        <v>#REF!</v>
      </c>
      <c r="N132" s="143" t="e">
        <f>VLOOKUP(A132,'Tüm - Sektör'!$A:$H,14,0)</f>
        <v>#REF!</v>
      </c>
      <c r="O132" s="144" t="e">
        <f>VLOOKUP(A132,'Tüm - Sektör'!$A:$H,15,0)</f>
        <v>#REF!</v>
      </c>
      <c r="P132" s="155" t="e">
        <f>VLOOKUP(A132,'Tüm - Sektör'!$A:$H,16,0)</f>
        <v>#REF!</v>
      </c>
      <c r="Q132" s="158">
        <f t="shared" si="6"/>
        <v>23.437757984078818</v>
      </c>
      <c r="R132" s="166" t="str">
        <f t="shared" si="7"/>
        <v/>
      </c>
      <c r="S132" s="191">
        <v>23.715621149272401</v>
      </c>
      <c r="T132" s="208">
        <f t="shared" si="8"/>
        <v>0.27786316519358323</v>
      </c>
      <c r="U132" s="222" t="s">
        <v>341</v>
      </c>
      <c r="W132" s="200"/>
      <c r="X132" s="209" t="str">
        <f>IF(COUNTIF('Yıldız Liste'!A:A, A132)&gt;0, "Yıldız Pazar", IF(COUNTIF('Ana Pazar Liste'!A:A, A132)&gt;0, "Ana Pazar", IF(COUNTIF('Alt Pazar Liste'!A:A, A132)&gt;0, "Alt Pazar", "")))</f>
        <v>Ana Pazar</v>
      </c>
    </row>
    <row r="133" spans="1:24" ht="30" customHeight="1" thickTop="1" thickBot="1">
      <c r="A133" s="125" t="s">
        <v>271</v>
      </c>
      <c r="B133" s="136" t="s">
        <v>352</v>
      </c>
      <c r="C133" s="137">
        <v>324275000</v>
      </c>
      <c r="D133" s="137">
        <v>201000000</v>
      </c>
      <c r="E133" s="128">
        <f>VLOOKUP(A133,'Tüm - Sektör'!$A:$H,5,0)</f>
        <v>23.639680305001047</v>
      </c>
      <c r="F133" s="128">
        <f>VLOOKUP(A133,'Tüm - Sektör'!$A:$H,6,0)</f>
        <v>7.350646861007788</v>
      </c>
      <c r="G133" s="127">
        <f>VLOOKUP(A133,'Tüm - Sektör'!$A:$H,7,0)</f>
        <v>100.424344</v>
      </c>
      <c r="H133" s="159">
        <v>16.850000000000001</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23.7399938699945</v>
      </c>
      <c r="R133" s="166" t="str">
        <f t="shared" si="7"/>
        <v/>
      </c>
      <c r="S133" s="191">
        <v>23.839028409380649</v>
      </c>
      <c r="T133" s="208">
        <f t="shared" si="8"/>
        <v>9.9034539386149589E-2</v>
      </c>
      <c r="U133" s="222" t="s">
        <v>29</v>
      </c>
      <c r="W133" s="200"/>
      <c r="X133" s="209" t="str">
        <f>IF(COUNTIF('Yıldız Liste'!A:A, A133)&gt;0, "Yıldız Pazar", IF(COUNTIF('Ana Pazar Liste'!A:A, A133)&gt;0, "Ana Pazar", IF(COUNTIF('Alt Pazar Liste'!A:A, A133)&gt;0, "Alt Pazar", "")))</f>
        <v>Ana Pazar</v>
      </c>
    </row>
    <row r="134" spans="1:24" ht="30" customHeight="1" thickTop="1" thickBot="1">
      <c r="A134" s="125" t="s">
        <v>408</v>
      </c>
      <c r="B134" s="136" t="s">
        <v>390</v>
      </c>
      <c r="C134" s="137">
        <v>3803390886</v>
      </c>
      <c r="D134" s="137">
        <v>431419816</v>
      </c>
      <c r="E134" s="128">
        <f>VLOOKUP(A134,'Tüm - Sektör'!$A:$H,5,0)</f>
        <v>22.958964128439195</v>
      </c>
      <c r="F134" s="128">
        <f>VLOOKUP(A134,'Tüm - Sektör'!$A:$H,6,0)</f>
        <v>3.5478148007986099</v>
      </c>
      <c r="G134" s="127">
        <f>VLOOKUP(A134,'Tüm - Sektör'!$A:$H,7,0)</f>
        <v>107.825118</v>
      </c>
      <c r="H134" s="159">
        <v>16.16</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24.755530163067235</v>
      </c>
      <c r="R134" s="166" t="str">
        <f t="shared" si="7"/>
        <v/>
      </c>
      <c r="S134" s="191">
        <v>24.878692004674534</v>
      </c>
      <c r="T134" s="208">
        <f t="shared" si="8"/>
        <v>0.12316184160729904</v>
      </c>
      <c r="U134" s="222" t="s">
        <v>202</v>
      </c>
      <c r="W134" s="200"/>
      <c r="X134" s="209" t="str">
        <f>IF(COUNTIF('Yıldız Liste'!A:A, A134)&gt;0, "Yıldız Pazar", IF(COUNTIF('Ana Pazar Liste'!A:A, A134)&gt;0, "Ana Pazar", IF(COUNTIF('Alt Pazar Liste'!A:A, A134)&gt;0, "Alt Pazar", "")))</f>
        <v>Ana Pazar</v>
      </c>
    </row>
    <row r="135" spans="1:24" ht="30" customHeight="1" thickTop="1" thickBot="1">
      <c r="A135" s="125" t="s">
        <v>338</v>
      </c>
      <c r="B135" s="136" t="s">
        <v>696</v>
      </c>
      <c r="C135" s="137">
        <v>1357332842</v>
      </c>
      <c r="D135" s="137">
        <v>535000000</v>
      </c>
      <c r="E135" s="128">
        <f>VLOOKUP(A135,'Tüm - Sektör'!$A:$H,5,0)</f>
        <v>80.045515201893565</v>
      </c>
      <c r="F135" s="128">
        <f>VLOOKUP(A135,'Tüm - Sektör'!$A:$H,6,0)</f>
        <v>62.744743107389759</v>
      </c>
      <c r="G135" s="127">
        <f>VLOOKUP(A135,'Tüm - Sektör'!$A:$H,7,0)</f>
        <v>31.079121000000001</v>
      </c>
      <c r="H135" s="159">
        <v>16.079999999999998</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24.877442524669895</v>
      </c>
      <c r="R135" s="166" t="str">
        <f t="shared" si="7"/>
        <v/>
      </c>
      <c r="S135" s="191">
        <v>24.877442524669895</v>
      </c>
      <c r="T135" s="208">
        <f t="shared" si="8"/>
        <v>0</v>
      </c>
      <c r="U135" s="222" t="s">
        <v>188</v>
      </c>
      <c r="W135" s="200"/>
      <c r="X135" s="209" t="str">
        <f>IF(COUNTIF('Yıldız Liste'!A:A, A135)&gt;0, "Yıldız Pazar", IF(COUNTIF('Ana Pazar Liste'!A:A, A135)&gt;0, "Ana Pazar", IF(COUNTIF('Alt Pazar Liste'!A:A, A135)&gt;0, "Alt Pazar", "")))</f>
        <v>Ana Pazar</v>
      </c>
    </row>
    <row r="136" spans="1:24" ht="30" customHeight="1" thickTop="1" thickBot="1">
      <c r="A136" s="125" t="s">
        <v>30</v>
      </c>
      <c r="B136" s="131" t="s">
        <v>233</v>
      </c>
      <c r="C136" s="132">
        <v>2031267319</v>
      </c>
      <c r="D136" s="132">
        <v>83895000</v>
      </c>
      <c r="E136" s="128">
        <f>VLOOKUP(A136,'Tüm - Sektör'!$A:$H,5,0)</f>
        <v>60.513306421986556</v>
      </c>
      <c r="F136" s="128">
        <f>VLOOKUP(A136,'Tüm - Sektör'!$A:$H,6,0)</f>
        <v>48.086541845550236</v>
      </c>
      <c r="G136" s="127">
        <f>VLOOKUP(A136,'Tüm - Sektör'!$A:$H,7,0)</f>
        <v>41.711512999999997</v>
      </c>
      <c r="H136" s="159">
        <v>15.85</v>
      </c>
      <c r="I136" s="133" t="e">
        <f>VLOOKUP(A136,'Tüm - Sektör'!$A:$H,9,0)</f>
        <v>#REF!</v>
      </c>
      <c r="J136" s="132" t="e">
        <f>VLOOKUP(A136,'Tüm - Sektör'!$A:$H,10,0)</f>
        <v>#REF!</v>
      </c>
      <c r="K136" s="133" t="e">
        <f>VLOOKUP(A136,'Tüm - Sektör'!$A:$H,11,0)</f>
        <v>#REF!</v>
      </c>
      <c r="L136" s="133" t="e">
        <f>VLOOKUP(A136,'Tüm - Sektör'!$A:$H,12,0)</f>
        <v>#REF!</v>
      </c>
      <c r="M136" s="133" t="e">
        <f>VLOOKUP(A136,'Tüm - Sektör'!$A:$H,13,0)</f>
        <v>#REF!</v>
      </c>
      <c r="N136" s="134" t="e">
        <f>VLOOKUP(A136,'Tüm - Sektör'!$A:$H,14,0)</f>
        <v>#REF!</v>
      </c>
      <c r="O136" s="135" t="e">
        <f>VLOOKUP(A136,'Tüm - Sektör'!$A:$H,15,0)</f>
        <v>#REF!</v>
      </c>
      <c r="P136" s="153" t="e">
        <f>VLOOKUP(A136,'Tüm - Sektör'!$A:$H,16,0)</f>
        <v>#REF!</v>
      </c>
      <c r="Q136" s="158">
        <f t="shared" si="6"/>
        <v>25.241015674936758</v>
      </c>
      <c r="R136" s="166" t="str">
        <f t="shared" si="7"/>
        <v/>
      </c>
      <c r="S136" s="191">
        <v>25.241015674936758</v>
      </c>
      <c r="T136" s="208">
        <f t="shared" si="8"/>
        <v>0</v>
      </c>
      <c r="U136" s="222" t="s">
        <v>97</v>
      </c>
      <c r="W136" s="200"/>
      <c r="X136" s="209" t="str">
        <f>IF(COUNTIF('Yıldız Liste'!A:A, A136)&gt;0, "Yıldız Pazar", IF(COUNTIF('Ana Pazar Liste'!A:A, A136)&gt;0, "Ana Pazar", IF(COUNTIF('Alt Pazar Liste'!A:A, A136)&gt;0, "Alt Pazar", "")))</f>
        <v>Ana Pazar</v>
      </c>
    </row>
    <row r="137" spans="1:24" ht="30" customHeight="1" thickTop="1" thickBot="1">
      <c r="A137" s="125" t="s">
        <v>257</v>
      </c>
      <c r="B137" s="136" t="s">
        <v>255</v>
      </c>
      <c r="C137" s="137">
        <v>4481586649</v>
      </c>
      <c r="D137" s="137">
        <v>300000000</v>
      </c>
      <c r="E137" s="128">
        <f>VLOOKUP(A137,'Tüm - Sektör'!$A:$H,5,0)</f>
        <v>18.29029626621892</v>
      </c>
      <c r="F137" s="128">
        <f>VLOOKUP(A137,'Tüm - Sektör'!$A:$H,6,0)</f>
        <v>4.064510281381982</v>
      </c>
      <c r="G137" s="127">
        <f>VLOOKUP(A137,'Tüm - Sektör'!$A:$H,7,0)</f>
        <v>140.647705</v>
      </c>
      <c r="H137" s="159">
        <v>15.55</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25.724881936137603</v>
      </c>
      <c r="R137" s="166" t="str">
        <f t="shared" si="7"/>
        <v/>
      </c>
      <c r="S137" s="191">
        <v>25.924945826762134</v>
      </c>
      <c r="T137" s="208">
        <f t="shared" si="8"/>
        <v>0.20006389062453067</v>
      </c>
      <c r="U137" s="222" t="s">
        <v>456</v>
      </c>
      <c r="W137" s="200"/>
      <c r="X137" s="209" t="str">
        <f>IF(COUNTIF('Yıldız Liste'!A:A, A137)&gt;0, "Yıldız Pazar", IF(COUNTIF('Ana Pazar Liste'!A:A, A137)&gt;0, "Ana Pazar", IF(COUNTIF('Alt Pazar Liste'!A:A, A137)&gt;0, "Alt Pazar", "")))</f>
        <v>Ana Pazar</v>
      </c>
    </row>
    <row r="138" spans="1:24" ht="30" customHeight="1" thickTop="1" thickBot="1">
      <c r="A138" s="125" t="s">
        <v>182</v>
      </c>
      <c r="B138" s="136" t="s">
        <v>375</v>
      </c>
      <c r="C138" s="137">
        <v>7154261414</v>
      </c>
      <c r="D138" s="137">
        <v>700000000</v>
      </c>
      <c r="E138" s="128">
        <f>VLOOKUP(A138,'Tüm - Sektör'!$A:$H,5,0)</f>
        <v>21.492490094111318</v>
      </c>
      <c r="F138" s="128">
        <f>VLOOKUP(A138,'Tüm - Sektör'!$A:$H,6,0)</f>
        <v>2.046903818486792</v>
      </c>
      <c r="G138" s="127">
        <f>VLOOKUP(A138,'Tüm - Sektör'!$A:$H,7,0)</f>
        <v>119.87214899999999</v>
      </c>
      <c r="H138" s="159">
        <v>15.53</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25.763509749423356</v>
      </c>
      <c r="R138" s="166" t="str">
        <f t="shared" si="7"/>
        <v/>
      </c>
      <c r="S138" s="191">
        <v>25.947296135443885</v>
      </c>
      <c r="T138" s="208">
        <f t="shared" si="8"/>
        <v>0.18378638602052888</v>
      </c>
      <c r="U138" s="222" t="s">
        <v>130</v>
      </c>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8.8291935458717035</v>
      </c>
      <c r="F139" s="128">
        <f>VLOOKUP(A139,'Tüm - Sektör'!$A:$H,6,0)</f>
        <v>0.5095333302095858</v>
      </c>
      <c r="G139" s="127">
        <f>VLOOKUP(A139,'Tüm - Sektör'!$A:$H,7,0)</f>
        <v>295.34477800000002</v>
      </c>
      <c r="H139" s="159">
        <v>15.34</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26.076562077245111</v>
      </c>
      <c r="R139" s="166" t="str">
        <f t="shared" si="7"/>
        <v/>
      </c>
      <c r="S139" s="191">
        <v>25.576372267579281</v>
      </c>
      <c r="T139" s="208">
        <f t="shared" si="8"/>
        <v>-0.50018980966583015</v>
      </c>
      <c r="U139" s="222" t="s">
        <v>126</v>
      </c>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63.093759598138178</v>
      </c>
      <c r="F140" s="128">
        <f>VLOOKUP(A140,'Tüm - Sektör'!$A:$H,6,0)</f>
        <v>40.238367090649348</v>
      </c>
      <c r="G140" s="127">
        <f>VLOOKUP(A140,'Tüm - Sektör'!$A:$H,7,0)</f>
        <v>42.556854000000001</v>
      </c>
      <c r="H140" s="159">
        <v>14.9</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26.850719155290655</v>
      </c>
      <c r="R140" s="166" t="str">
        <f t="shared" si="7"/>
        <v/>
      </c>
      <c r="S140" s="191">
        <v>26.904890074904557</v>
      </c>
      <c r="T140" s="208">
        <f t="shared" si="8"/>
        <v>5.4170919613902413E-2</v>
      </c>
      <c r="U140" s="222" t="s">
        <v>340</v>
      </c>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24.260419165736234</v>
      </c>
      <c r="F141" s="128">
        <f>VLOOKUP(A141,'Tüm - Sektör'!$A:$H,6,0)</f>
        <v>2.4017838991917864</v>
      </c>
      <c r="G141" s="127">
        <f>VLOOKUP(A141,'Tüm - Sektör'!$A:$H,7,0)</f>
        <v>112.720027</v>
      </c>
      <c r="H141" s="159">
        <v>14.63</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27.346351033931061</v>
      </c>
      <c r="R141" s="166" t="str">
        <f t="shared" si="7"/>
        <v/>
      </c>
      <c r="S141" s="191">
        <v>27.458964696390627</v>
      </c>
      <c r="T141" s="208">
        <f t="shared" si="8"/>
        <v>0.11261366245956594</v>
      </c>
      <c r="U141" s="222" t="s">
        <v>486</v>
      </c>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25.26209422761147</v>
      </c>
      <c r="F142" s="128">
        <f>VLOOKUP(A142,'Tüm - Sektör'!$A:$H,6,0)</f>
        <v>3.3682792303481959</v>
      </c>
      <c r="G142" s="127">
        <f>VLOOKUP(A142,'Tüm - Sektör'!$A:$H,7,0)</f>
        <v>109.220557</v>
      </c>
      <c r="H142" s="159">
        <v>14.5</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27.591400025262097</v>
      </c>
      <c r="R142" s="166" t="str">
        <f t="shared" si="7"/>
        <v/>
      </c>
      <c r="S142" s="191">
        <v>27.899253860969342</v>
      </c>
      <c r="T142" s="208">
        <f t="shared" si="8"/>
        <v>0.30785383570724534</v>
      </c>
      <c r="U142" s="222" t="s">
        <v>398</v>
      </c>
      <c r="W142" s="200"/>
      <c r="X142" s="209" t="str">
        <f>IF(COUNTIF('Yıldız Liste'!A:A, A142)&gt;0, "Yıldız Pazar", IF(COUNTIF('Ana Pazar Liste'!A:A, A142)&gt;0, "Ana Pazar", IF(COUNTIF('Alt Pazar Liste'!A:A, A142)&gt;0, "Alt Pazar", "")))</f>
        <v>Ana Pazar</v>
      </c>
    </row>
    <row r="143" spans="1:24" ht="30" customHeight="1" thickTop="1" thickBot="1">
      <c r="A143" s="125" t="s">
        <v>122</v>
      </c>
      <c r="B143" s="136" t="s">
        <v>356</v>
      </c>
      <c r="C143" s="137">
        <v>2913670000</v>
      </c>
      <c r="D143" s="137">
        <v>150000000</v>
      </c>
      <c r="E143" s="128">
        <f>VLOOKUP(A143,'Tüm - Sektör'!$A:$H,5,0)</f>
        <v>66.109823622296062</v>
      </c>
      <c r="F143" s="128">
        <f>VLOOKUP(A143,'Tüm - Sektör'!$A:$H,6,0)</f>
        <v>36.72767979016448</v>
      </c>
      <c r="G143" s="127">
        <f>VLOOKUP(A143,'Tüm - Sektör'!$A:$H,7,0)</f>
        <v>45.644831000000003</v>
      </c>
      <c r="H143" s="159">
        <v>13.26</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30.175717266795118</v>
      </c>
      <c r="R143" s="166" t="str">
        <f t="shared" si="7"/>
        <v/>
      </c>
      <c r="S143" s="191">
        <v>30.497714249824948</v>
      </c>
      <c r="T143" s="208">
        <f t="shared" si="8"/>
        <v>0.32199698302983037</v>
      </c>
      <c r="U143" s="222" t="s">
        <v>101</v>
      </c>
      <c r="W143" s="200"/>
      <c r="X143" s="209" t="str">
        <f>IF(COUNTIF('Yıldız Liste'!A:A, A143)&gt;0, "Yıldız Pazar", IF(COUNTIF('Ana Pazar Liste'!A:A, A143)&gt;0, "Ana Pazar", IF(COUNTIF('Alt Pazar Liste'!A:A, A143)&gt;0, "Alt Pazar", "")))</f>
        <v>Ana Pazar</v>
      </c>
    </row>
    <row r="144" spans="1:24" ht="30" customHeight="1" thickTop="1" thickBot="1">
      <c r="A144" s="125" t="s">
        <v>319</v>
      </c>
      <c r="B144" s="136" t="s">
        <v>255</v>
      </c>
      <c r="C144" s="137">
        <v>8232091507</v>
      </c>
      <c r="D144" s="137">
        <v>300000000</v>
      </c>
      <c r="E144" s="128">
        <f>VLOOKUP(A144,'Tüm - Sektör'!$A:$H,5,0)</f>
        <v>39.883142392789132</v>
      </c>
      <c r="F144" s="128">
        <f>VLOOKUP(A144,'Tüm - Sektör'!$A:$H,6,0)</f>
        <v>11.078650664663648</v>
      </c>
      <c r="G144" s="127">
        <f>VLOOKUP(A144,'Tüm - Sektör'!$A:$H,7,0)</f>
        <v>75.779038999999997</v>
      </c>
      <c r="H144" s="159">
        <v>13.24</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30.22306202825721</v>
      </c>
      <c r="R144" s="166" t="str">
        <f t="shared" si="7"/>
        <v/>
      </c>
      <c r="S144" s="191">
        <v>30.383700930457511</v>
      </c>
      <c r="T144" s="208">
        <f t="shared" si="8"/>
        <v>0.16063890220030075</v>
      </c>
      <c r="U144" s="222" t="s">
        <v>313</v>
      </c>
      <c r="W144" s="200"/>
      <c r="X144" s="209" t="str">
        <f>IF(COUNTIF('Yıldız Liste'!A:A, A144)&gt;0, "Yıldız Pazar", IF(COUNTIF('Ana Pazar Liste'!A:A, A144)&gt;0, "Ana Pazar", IF(COUNTIF('Alt Pazar Liste'!A:A, A144)&gt;0, "Alt Pazar", "")))</f>
        <v>Ana Pazar</v>
      </c>
    </row>
    <row r="145" spans="1:24" ht="30" customHeight="1" thickTop="1" thickBot="1">
      <c r="A145" s="125" t="s">
        <v>279</v>
      </c>
      <c r="B145" s="136" t="s">
        <v>355</v>
      </c>
      <c r="C145" s="137">
        <v>4414419520</v>
      </c>
      <c r="D145" s="137">
        <v>393516000</v>
      </c>
      <c r="E145" s="128">
        <f>VLOOKUP(A145,'Tüm - Sektör'!$A:$H,5,0)</f>
        <v>18.9123382426273</v>
      </c>
      <c r="F145" s="128">
        <f>VLOOKUP(A145,'Tüm - Sektör'!$A:$H,6,0)</f>
        <v>4.0049913774423613</v>
      </c>
      <c r="G145" s="127">
        <f>VLOOKUP(A145,'Tüm - Sektör'!$A:$H,7,0)</f>
        <v>160.62860900000001</v>
      </c>
      <c r="H145" s="159">
        <v>13.17</v>
      </c>
      <c r="I145" s="138" t="e">
        <f>VLOOKUP(A145,'Tüm - Sektör'!$A:$H,9,0)</f>
        <v>#REF!</v>
      </c>
      <c r="J145" s="137" t="e">
        <f>VLOOKUP(A145,'Tüm - Sektör'!$A:$H,10,0)</f>
        <v>#REF!</v>
      </c>
      <c r="K145" s="138" t="e">
        <f>VLOOKUP(A145,'Tüm - Sektör'!$A:$H,11,0)</f>
        <v>#REF!</v>
      </c>
      <c r="L145" s="138" t="e">
        <f>VLOOKUP(A145,'Tüm - Sektör'!$A:$H,12,0)</f>
        <v>#REF!</v>
      </c>
      <c r="M145" s="138" t="e">
        <f>VLOOKUP(A145,'Tüm - Sektör'!$A:$H,13,0)</f>
        <v>#REF!</v>
      </c>
      <c r="N145" s="139" t="e">
        <f>VLOOKUP(A145,'Tüm - Sektör'!$A:$H,14,0)</f>
        <v>#REF!</v>
      </c>
      <c r="O145" s="140" t="e">
        <f>VLOOKUP(A145,'Tüm - Sektör'!$A:$H,15,0)</f>
        <v>#REF!</v>
      </c>
      <c r="P145" s="154" t="e">
        <f>VLOOKUP(A145,'Tüm - Sektör'!$A:$H,16,0)</f>
        <v>#REF!</v>
      </c>
      <c r="Q145" s="158">
        <f t="shared" si="6"/>
        <v>30.378625848507276</v>
      </c>
      <c r="R145" s="166" t="str">
        <f t="shared" si="7"/>
        <v/>
      </c>
      <c r="S145" s="191">
        <v>30.517658461086256</v>
      </c>
      <c r="T145" s="208">
        <f t="shared" si="8"/>
        <v>0.13903261257897981</v>
      </c>
      <c r="U145" s="222" t="s">
        <v>175</v>
      </c>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47.03496739394955</v>
      </c>
      <c r="F146" s="128">
        <f>VLOOKUP(A146,'Tüm - Sektör'!$A:$H,6,0)</f>
        <v>15.075310062163318</v>
      </c>
      <c r="G146" s="127">
        <f>VLOOKUP(A146,'Tüm - Sektör'!$A:$H,7,0)</f>
        <v>64.982984999999999</v>
      </c>
      <c r="H146" s="159">
        <v>13.09</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30.564725806365129</v>
      </c>
      <c r="R146" s="166" t="str">
        <f t="shared" si="7"/>
        <v/>
      </c>
      <c r="S146" s="191">
        <v>30.705468979686838</v>
      </c>
      <c r="T146" s="208">
        <f t="shared" si="8"/>
        <v>0.14074317332170949</v>
      </c>
      <c r="U146" s="222" t="s">
        <v>70</v>
      </c>
      <c r="W146" s="200"/>
      <c r="X146" s="209" t="str">
        <f>IF(COUNTIF('Yıldız Liste'!A:A, A146)&gt;0, "Yıldız Pazar", IF(COUNTIF('Ana Pazar Liste'!A:A, A146)&gt;0, "Ana Pazar", IF(COUNTIF('Alt Pazar Liste'!A:A, A146)&gt;0, "Alt Pazar", "")))</f>
        <v>Ana Pazar</v>
      </c>
    </row>
    <row r="147" spans="1:24" ht="30" customHeight="1" thickTop="1" thickBot="1">
      <c r="A147" s="125" t="s">
        <v>716</v>
      </c>
      <c r="B147" s="136" t="s">
        <v>287</v>
      </c>
      <c r="C147" s="137">
        <v>1697139850</v>
      </c>
      <c r="D147" s="137">
        <v>63000000</v>
      </c>
      <c r="E147" s="128">
        <f>VLOOKUP(A147,'Tüm - Sektör'!$A:$H,5,0)</f>
        <v>68.40373926714976</v>
      </c>
      <c r="F147" s="128">
        <f>VLOOKUP(A147,'Tüm - Sektör'!$A:$H,6,0)</f>
        <v>90.481136596758944</v>
      </c>
      <c r="G147" s="127">
        <f>VLOOKUP(A147,'Tüm - Sektör'!$A:$H,7,0)</f>
        <v>44.915382999999999</v>
      </c>
      <c r="H147" s="159">
        <v>13.02</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30.723801478161707</v>
      </c>
      <c r="R147" s="166" t="str">
        <f t="shared" si="7"/>
        <v/>
      </c>
      <c r="S147" s="191">
        <v>30.937656244831047</v>
      </c>
      <c r="T147" s="208">
        <f t="shared" si="8"/>
        <v>0.21385476666933911</v>
      </c>
      <c r="U147" s="222" t="s">
        <v>681</v>
      </c>
      <c r="W147" s="200"/>
      <c r="X147" s="209" t="str">
        <f>IF(COUNTIF('Yıldız Liste'!A:A, A147)&gt;0, "Yıldız Pazar", IF(COUNTIF('Ana Pazar Liste'!A:A, A147)&gt;0, "Ana Pazar", IF(COUNTIF('Alt Pazar Liste'!A:A, A147)&gt;0, "Alt Pazar", "")))</f>
        <v>Ana Pazar</v>
      </c>
    </row>
    <row r="148" spans="1:24" ht="30" customHeight="1" thickTop="1" thickBot="1">
      <c r="A148" s="125" t="s">
        <v>86</v>
      </c>
      <c r="B148" s="136" t="s">
        <v>375</v>
      </c>
      <c r="C148" s="137">
        <v>1050946163</v>
      </c>
      <c r="D148" s="137">
        <v>150000000</v>
      </c>
      <c r="E148" s="128">
        <f>VLOOKUP(A148,'Tüm - Sektör'!$A:$H,5,0)</f>
        <v>26.339009389856852</v>
      </c>
      <c r="F148" s="128">
        <f>VLOOKUP(A148,'Tüm - Sektör'!$A:$H,6,0)</f>
        <v>13.507184302490693</v>
      </c>
      <c r="G148" s="127">
        <f>VLOOKUP(A148,'Tüm - Sektör'!$A:$H,7,0)</f>
        <v>116.820232</v>
      </c>
      <c r="H148" s="159">
        <v>13</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 t="shared" si="6"/>
        <v>30.769291875732559</v>
      </c>
      <c r="R148" s="166" t="str">
        <f t="shared" si="7"/>
        <v/>
      </c>
      <c r="S148" s="191">
        <v>30.959813806851642</v>
      </c>
      <c r="T148" s="208">
        <f t="shared" si="8"/>
        <v>0.19052193111908267</v>
      </c>
      <c r="U148" s="222" t="s">
        <v>183</v>
      </c>
      <c r="W148" s="200"/>
      <c r="X148" s="209" t="str">
        <f>IF(COUNTIF('Yıldız Liste'!A:A, A148)&gt;0, "Yıldız Pazar", IF(COUNTIF('Ana Pazar Liste'!A:A, A148)&gt;0, "Ana Pazar", IF(COUNTIF('Alt Pazar Liste'!A:A, A148)&gt;0, "Alt Pazar", "")))</f>
        <v>Ana Pazar</v>
      </c>
    </row>
    <row r="149" spans="1:24" ht="30" customHeight="1" thickTop="1" thickBot="1">
      <c r="A149" s="125" t="s">
        <v>412</v>
      </c>
      <c r="B149" s="136" t="s">
        <v>393</v>
      </c>
      <c r="C149" s="137">
        <v>2598430651</v>
      </c>
      <c r="D149" s="137">
        <v>216000000</v>
      </c>
      <c r="E149" s="128">
        <f>VLOOKUP(A149,'Tüm - Sektör'!$A:$H,5,0)</f>
        <v>20.035251142834767</v>
      </c>
      <c r="F149" s="128">
        <f>VLOOKUP(A149,'Tüm - Sektör'!$A:$H,6,0)</f>
        <v>7.1350609483029794</v>
      </c>
      <c r="G149" s="127">
        <f>VLOOKUP(A149,'Tüm - Sektör'!$A:$H,7,0)</f>
        <v>154.526747</v>
      </c>
      <c r="H149" s="159">
        <v>12.92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30.959821844302887</v>
      </c>
      <c r="R149" s="166" t="str">
        <f t="shared" si="7"/>
        <v/>
      </c>
      <c r="S149" s="191">
        <v>31.080100872447037</v>
      </c>
      <c r="T149" s="208">
        <f t="shared" si="8"/>
        <v>0.12027902814415015</v>
      </c>
      <c r="U149" s="222" t="s">
        <v>120</v>
      </c>
      <c r="W149" s="200"/>
      <c r="X149" s="209" t="str">
        <f>IF(COUNTIF('Yıldız Liste'!A:A, A149)&gt;0, "Yıldız Pazar", IF(COUNTIF('Ana Pazar Liste'!A:A, A149)&gt;0, "Ana Pazar", IF(COUNTIF('Alt Pazar Liste'!A:A, A149)&gt;0, "Alt Pazar", "")))</f>
        <v>Ana Pazar</v>
      </c>
    </row>
    <row r="150" spans="1:24" ht="30" customHeight="1" thickTop="1" thickBot="1">
      <c r="A150" s="125" t="s">
        <v>138</v>
      </c>
      <c r="B150" s="131" t="s">
        <v>233</v>
      </c>
      <c r="C150" s="132">
        <v>1535118620</v>
      </c>
      <c r="D150" s="132">
        <v>264000000</v>
      </c>
      <c r="E150" s="128">
        <f>VLOOKUP(A150,'Tüm - Sektör'!$A:$H,5,0)</f>
        <v>52.750314908829935</v>
      </c>
      <c r="F150" s="128">
        <f>VLOOKUP(A150,'Tüm - Sektör'!$A:$H,6,0)</f>
        <v>18.164708990643916</v>
      </c>
      <c r="G150" s="127">
        <f>VLOOKUP(A150,'Tüm - Sektör'!$A:$H,7,0)</f>
        <v>59.070202000000002</v>
      </c>
      <c r="H150" s="159">
        <v>12.84</v>
      </c>
      <c r="I150" s="133" t="e">
        <f>VLOOKUP(A150,'Tüm - Sektör'!$A:$H,9,0)</f>
        <v>#REF!</v>
      </c>
      <c r="J150" s="132" t="e">
        <f>VLOOKUP(A150,'Tüm - Sektör'!$A:$H,10,0)</f>
        <v>#REF!</v>
      </c>
      <c r="K150" s="133" t="e">
        <f>VLOOKUP(A150,'Tüm - Sektör'!$A:$H,11,0)</f>
        <v>#REF!</v>
      </c>
      <c r="L150" s="133" t="e">
        <f>VLOOKUP(A150,'Tüm - Sektör'!$A:$H,12,0)</f>
        <v>#REF!</v>
      </c>
      <c r="M150" s="133" t="e">
        <f>VLOOKUP(A150,'Tüm - Sektör'!$A:$H,13,0)</f>
        <v>#REF!</v>
      </c>
      <c r="N150" s="134" t="e">
        <f>VLOOKUP(A150,'Tüm - Sektör'!$A:$H,14,0)</f>
        <v>#REF!</v>
      </c>
      <c r="O150" s="135" t="e">
        <f>VLOOKUP(A150,'Tüm - Sektör'!$A:$H,15,0)</f>
        <v>#REF!</v>
      </c>
      <c r="P150" s="153" t="e">
        <f>VLOOKUP(A150,'Tüm - Sektör'!$A:$H,16,0)</f>
        <v>#REF!</v>
      </c>
      <c r="Q150" s="158">
        <f t="shared" si="6"/>
        <v>31.159717572281963</v>
      </c>
      <c r="R150" s="166" t="str">
        <f t="shared" si="7"/>
        <v/>
      </c>
      <c r="S150" s="191">
        <v>30.658296829739491</v>
      </c>
      <c r="T150" s="208">
        <f t="shared" si="8"/>
        <v>-0.50142074254247149</v>
      </c>
      <c r="U150" s="222" t="s">
        <v>311</v>
      </c>
      <c r="W150" s="200"/>
      <c r="X150" s="209" t="str">
        <f>IF(COUNTIF('Yıldız Liste'!A:A, A150)&gt;0, "Yıldız Pazar", IF(COUNTIF('Ana Pazar Liste'!A:A, A150)&gt;0, "Ana Pazar", IF(COUNTIF('Alt Pazar Liste'!A:A, A150)&gt;0, "Alt Pazar", "")))</f>
        <v>Ana Pazar</v>
      </c>
    </row>
    <row r="151" spans="1:24" ht="30" customHeight="1" thickTop="1" thickBot="1">
      <c r="A151" s="125" t="s">
        <v>400</v>
      </c>
      <c r="B151" s="136" t="s">
        <v>375</v>
      </c>
      <c r="C151" s="137">
        <v>1053946708</v>
      </c>
      <c r="D151" s="137">
        <v>105000000</v>
      </c>
      <c r="E151" s="128">
        <f>VLOOKUP(A151,'Tüm - Sektör'!$A:$H,5,0)</f>
        <v>44.811822219088377</v>
      </c>
      <c r="F151" s="128">
        <f>VLOOKUP(A151,'Tüm - Sektör'!$A:$H,6,0)</f>
        <v>32.829173786877931</v>
      </c>
      <c r="G151" s="127">
        <f>VLOOKUP(A151,'Tüm - Sektör'!$A:$H,7,0)</f>
        <v>69.578063</v>
      </c>
      <c r="H151" s="159">
        <v>12.83</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31.179197895045309</v>
      </c>
      <c r="R151" s="166" t="str">
        <f t="shared" si="7"/>
        <v/>
      </c>
      <c r="S151" s="191">
        <v>31.154915030641067</v>
      </c>
      <c r="T151" s="208">
        <f t="shared" si="8"/>
        <v>-2.4282864404241877E-2</v>
      </c>
      <c r="U151" s="222" t="s">
        <v>220</v>
      </c>
      <c r="W151" s="200"/>
      <c r="X151" s="209" t="str">
        <f>IF(COUNTIF('Yıldız Liste'!A:A, A151)&gt;0, "Yıldız Pazar", IF(COUNTIF('Ana Pazar Liste'!A:A, A151)&gt;0, "Ana Pazar", IF(COUNTIF('Alt Pazar Liste'!A:A, A151)&gt;0, "Alt Pazar", "")))</f>
        <v>Ana Pazar</v>
      </c>
    </row>
    <row r="152" spans="1:24" ht="29.25" customHeight="1" thickTop="1" thickBot="1">
      <c r="A152" s="125" t="s">
        <v>409</v>
      </c>
      <c r="B152" s="136" t="s">
        <v>255</v>
      </c>
      <c r="C152" s="137">
        <v>932814398</v>
      </c>
      <c r="D152" s="137">
        <v>174600000</v>
      </c>
      <c r="E152" s="128">
        <f>VLOOKUP(A152,'Tüm - Sektör'!$A:$H,5,0)</f>
        <v>41.012057277030721</v>
      </c>
      <c r="F152" s="128">
        <f>VLOOKUP(A152,'Tüm - Sektör'!$A:$H,6,0)</f>
        <v>23.489150788677389</v>
      </c>
      <c r="G152" s="127">
        <f>VLOOKUP(A152,'Tüm - Sektör'!$A:$H,7,0)</f>
        <v>78.469515999999999</v>
      </c>
      <c r="H152" s="159">
        <v>12.43</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32.181962846928784</v>
      </c>
      <c r="R152" s="166" t="str">
        <f t="shared" si="7"/>
        <v/>
      </c>
      <c r="S152" s="191">
        <v>32.181962846928784</v>
      </c>
      <c r="T152" s="208">
        <f t="shared" si="8"/>
        <v>0</v>
      </c>
      <c r="U152" s="222" t="s">
        <v>742</v>
      </c>
      <c r="W152" s="200"/>
      <c r="X152" s="209" t="str">
        <f>IF(COUNTIF('Yıldız Liste'!A:A, A152)&gt;0, "Yıldız Pazar", IF(COUNTIF('Ana Pazar Liste'!A:A, A152)&gt;0, "Ana Pazar", IF(COUNTIF('Alt Pazar Liste'!A:A, A152)&gt;0, "Alt Pazar", "")))</f>
        <v>Ana Pazar</v>
      </c>
    </row>
    <row r="153" spans="1:24" ht="30" customHeight="1" thickTop="1" thickBot="1">
      <c r="A153" s="125" t="s">
        <v>158</v>
      </c>
      <c r="B153" s="136" t="s">
        <v>353</v>
      </c>
      <c r="C153" s="137">
        <v>7665218313</v>
      </c>
      <c r="D153" s="137">
        <v>400000000</v>
      </c>
      <c r="E153" s="128">
        <f>VLOOKUP(A153,'Tüm - Sektör'!$A:$H,5,0)</f>
        <v>16.57716654449295</v>
      </c>
      <c r="F153" s="128">
        <f>VLOOKUP(A153,'Tüm - Sektör'!$A:$H,6,0)</f>
        <v>3.4535763634360315</v>
      </c>
      <c r="G153" s="127">
        <f>VLOOKUP(A153,'Tüm - Sektör'!$A:$H,7,0)</f>
        <v>194.30446800000001</v>
      </c>
      <c r="H153" s="159">
        <v>12.42</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32.210175263751012</v>
      </c>
      <c r="R153" s="166" t="str">
        <f t="shared" si="7"/>
        <v/>
      </c>
      <c r="S153" s="191">
        <v>32.340369989958575</v>
      </c>
      <c r="T153" s="208">
        <f t="shared" si="8"/>
        <v>0.13019472620756289</v>
      </c>
      <c r="U153" s="222" t="s">
        <v>74</v>
      </c>
      <c r="W153" s="200"/>
      <c r="X153" s="209" t="str">
        <f>IF(COUNTIF('Yıldız Liste'!A:A, A153)&gt;0, "Yıldız Pazar", IF(COUNTIF('Ana Pazar Liste'!A:A, A153)&gt;0, "Ana Pazar", IF(COUNTIF('Alt Pazar Liste'!A:A, A153)&gt;0, "Alt Pazar", "")))</f>
        <v>Ana Pazar</v>
      </c>
    </row>
    <row r="154" spans="1:24" ht="30" customHeight="1" thickTop="1" thickBot="1">
      <c r="A154" s="125" t="s">
        <v>513</v>
      </c>
      <c r="B154" s="136" t="s">
        <v>353</v>
      </c>
      <c r="C154" s="137">
        <v>2452293810</v>
      </c>
      <c r="D154" s="137">
        <v>228600000</v>
      </c>
      <c r="E154" s="128">
        <f>VLOOKUP(A154,'Tüm - Sektör'!$A:$H,5,0)</f>
        <v>53.80148145800969</v>
      </c>
      <c r="F154" s="128">
        <f>VLOOKUP(A154,'Tüm - Sektör'!$A:$H,6,0)</f>
        <v>19.61267186424967</v>
      </c>
      <c r="G154" s="127">
        <f>VLOOKUP(A154,'Tüm - Sektör'!$A:$H,7,0)</f>
        <v>61.006332999999998</v>
      </c>
      <c r="H154" s="159">
        <v>12.19</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 t="shared" si="6"/>
        <v>32.822310937206645</v>
      </c>
      <c r="R154" s="166" t="str">
        <f t="shared" si="7"/>
        <v/>
      </c>
      <c r="S154" s="191">
        <v>32.95749343694802</v>
      </c>
      <c r="T154" s="208">
        <f t="shared" si="8"/>
        <v>0.13518249974137575</v>
      </c>
      <c r="U154" s="222" t="s">
        <v>716</v>
      </c>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32.764110146070934</v>
      </c>
      <c r="F155" s="128">
        <f>VLOOKUP(A155,'Tüm - Sektör'!$A:$H,6,0)</f>
        <v>9.8190359749612828</v>
      </c>
      <c r="G155" s="127">
        <f>VLOOKUP(A155,'Tüm - Sektör'!$A:$H,7,0)</f>
        <v>100.333235</v>
      </c>
      <c r="H155" s="159">
        <v>12.17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32.873291628516192</v>
      </c>
      <c r="R155" s="166" t="str">
        <f t="shared" si="7"/>
        <v/>
      </c>
      <c r="S155" s="191">
        <v>32.792455665495261</v>
      </c>
      <c r="T155" s="208">
        <f t="shared" si="8"/>
        <v>-8.083596302093099E-2</v>
      </c>
      <c r="U155" s="222" t="s">
        <v>132</v>
      </c>
      <c r="W155" s="200"/>
      <c r="X155" s="209" t="str">
        <f>IF(COUNTIF('Yıldız Liste'!A:A, A155)&gt;0, "Yıldız Pazar", IF(COUNTIF('Ana Pazar Liste'!A:A, A155)&gt;0, "Ana Pazar", IF(COUNTIF('Alt Pazar Liste'!A:A, A155)&gt;0, "Alt Pazar", "")))</f>
        <v>Ana Pazar</v>
      </c>
    </row>
    <row r="156" spans="1:24" ht="30" customHeight="1" thickTop="1" thickBot="1">
      <c r="A156" s="125" t="s">
        <v>162</v>
      </c>
      <c r="B156" s="131" t="s">
        <v>233</v>
      </c>
      <c r="C156" s="132">
        <v>11759814183</v>
      </c>
      <c r="D156" s="132">
        <v>314657358</v>
      </c>
      <c r="E156" s="128">
        <f>VLOOKUP(A156,'Tüm - Sektör'!$A:$H,5,0)</f>
        <v>27.700437436914733</v>
      </c>
      <c r="F156" s="128">
        <f>VLOOKUP(A156,'Tüm - Sektör'!$A:$H,6,0)</f>
        <v>8.8033655163662434</v>
      </c>
      <c r="G156" s="127">
        <f>VLOOKUP(A156,'Tüm - Sektör'!$A:$H,7,0)</f>
        <v>118.75529</v>
      </c>
      <c r="H156" s="159">
        <v>12.16</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32.895734809476657</v>
      </c>
      <c r="R156" s="166" t="str">
        <f t="shared" si="7"/>
        <v/>
      </c>
      <c r="S156" s="191">
        <v>32.707451781131333</v>
      </c>
      <c r="T156" s="208">
        <f t="shared" si="8"/>
        <v>-0.18828302834532451</v>
      </c>
      <c r="U156" s="222" t="s">
        <v>741</v>
      </c>
      <c r="W156" s="200"/>
      <c r="X156" s="209" t="str">
        <f>IF(COUNTIF('Yıldız Liste'!A:A, A156)&gt;0, "Yıldız Pazar", IF(COUNTIF('Ana Pazar Liste'!A:A, A156)&gt;0, "Ana Pazar", IF(COUNTIF('Alt Pazar Liste'!A:A, A156)&gt;0, "Alt Pazar", "")))</f>
        <v>Ana Pazar</v>
      </c>
    </row>
    <row r="157" spans="1:24" ht="30" customHeight="1" thickTop="1" thickBot="1">
      <c r="A157" s="125" t="s">
        <v>107</v>
      </c>
      <c r="B157" s="136" t="s">
        <v>221</v>
      </c>
      <c r="C157" s="137">
        <v>1367528517</v>
      </c>
      <c r="D157" s="137">
        <v>1000000000</v>
      </c>
      <c r="E157" s="128">
        <f>VLOOKUP(A157,'Tüm - Sektör'!$A:$H,5,0)</f>
        <v>11.39096821521184</v>
      </c>
      <c r="F157" s="128">
        <f>VLOOKUP(A157,'Tüm - Sektör'!$A:$H,6,0)</f>
        <v>0.94924735126765336</v>
      </c>
      <c r="G157" s="127">
        <f>VLOOKUP(A157,'Tüm - Sektör'!$A:$H,7,0)</f>
        <v>294.12620600000002</v>
      </c>
      <c r="H157" s="159">
        <v>11.94</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 t="shared" si="6"/>
        <v>33.503822638068506</v>
      </c>
      <c r="R157" s="166" t="str">
        <f t="shared" si="7"/>
        <v/>
      </c>
      <c r="S157" s="191">
        <v>33.336303524878161</v>
      </c>
      <c r="T157" s="208">
        <f t="shared" si="8"/>
        <v>-0.16751911319034463</v>
      </c>
      <c r="U157" s="222" t="s">
        <v>433</v>
      </c>
      <c r="W157" s="200"/>
      <c r="X157" s="209" t="str">
        <f>IF(COUNTIF('Yıldız Liste'!A:A, A157)&gt;0, "Yıldız Pazar", IF(COUNTIF('Ana Pazar Liste'!A:A, A157)&gt;0, "Ana Pazar", IF(COUNTIF('Alt Pazar Liste'!A:A, A157)&gt;0, "Alt Pazar", "")))</f>
        <v>Ana Pazar</v>
      </c>
    </row>
    <row r="158" spans="1:24" ht="30" customHeight="1" thickTop="1" thickBot="1">
      <c r="A158" s="125" t="s">
        <v>451</v>
      </c>
      <c r="B158" s="131" t="s">
        <v>233</v>
      </c>
      <c r="C158" s="132">
        <v>4310209139</v>
      </c>
      <c r="D158" s="132">
        <v>386500000</v>
      </c>
      <c r="E158" s="128">
        <f>VLOOKUP(A158,'Tüm - Sektör'!$A:$H,5,0)</f>
        <v>35.842188243011364</v>
      </c>
      <c r="F158" s="128">
        <f>VLOOKUP(A158,'Tüm - Sektör'!$A:$H,6,0)</f>
        <v>8.4304805934402829</v>
      </c>
      <c r="G158" s="127">
        <f>VLOOKUP(A158,'Tüm - Sektör'!$A:$H,7,0)</f>
        <v>94.595506999999998</v>
      </c>
      <c r="H158" s="159">
        <v>11.8</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33.905099688370996</v>
      </c>
      <c r="R158" s="166" t="str">
        <f t="shared" si="7"/>
        <v/>
      </c>
      <c r="S158" s="191">
        <v>34.282791458678467</v>
      </c>
      <c r="T158" s="208">
        <f t="shared" si="8"/>
        <v>0.37769177030747159</v>
      </c>
      <c r="U158" s="222" t="s">
        <v>6</v>
      </c>
      <c r="W158" s="200"/>
      <c r="X158" s="209" t="str">
        <f>IF(COUNTIF('Yıldız Liste'!A:A, A158)&gt;0, "Yıldız Pazar", IF(COUNTIF('Ana Pazar Liste'!A:A, A158)&gt;0, "Ana Pazar", IF(COUNTIF('Alt Pazar Liste'!A:A, A158)&gt;0, "Alt Pazar", "")))</f>
        <v>Ana Pazar</v>
      </c>
    </row>
    <row r="159" spans="1:24" ht="30" customHeight="1" thickTop="1" thickBot="1">
      <c r="A159" s="125" t="s">
        <v>136</v>
      </c>
      <c r="B159" s="136" t="s">
        <v>287</v>
      </c>
      <c r="C159" s="137">
        <v>16338135196</v>
      </c>
      <c r="D159" s="137">
        <v>277292576</v>
      </c>
      <c r="E159" s="128">
        <f>VLOOKUP(A159,'Tüm - Sektör'!$A:$H,5,0)</f>
        <v>25.957362617160797</v>
      </c>
      <c r="F159" s="128">
        <f>VLOOKUP(A159,'Tüm - Sektör'!$A:$H,6,0)</f>
        <v>9.3610016508919429</v>
      </c>
      <c r="G159" s="127">
        <f>VLOOKUP(A159,'Tüm - Sektör'!$A:$H,7,0)</f>
        <v>137.36788300000001</v>
      </c>
      <c r="H159" s="159">
        <v>11.22</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 t="shared" si="6"/>
        <v>35.657079509827184</v>
      </c>
      <c r="R159" s="166" t="str">
        <f t="shared" si="7"/>
        <v/>
      </c>
      <c r="S159" s="191">
        <v>35.945411689151932</v>
      </c>
      <c r="T159" s="208">
        <f t="shared" si="8"/>
        <v>0.28833217932474753</v>
      </c>
      <c r="U159" s="222" t="s">
        <v>257</v>
      </c>
      <c r="W159" s="200"/>
      <c r="X159" s="209" t="str">
        <f>IF(COUNTIF('Yıldız Liste'!A:A, A159)&gt;0, "Yıldız Pazar", IF(COUNTIF('Ana Pazar Liste'!A:A, A159)&gt;0, "Ana Pazar", IF(COUNTIF('Alt Pazar Liste'!A:A, A159)&gt;0, "Alt Pazar", "")))</f>
        <v>Ana Pazar</v>
      </c>
    </row>
    <row r="160" spans="1:24" ht="30" customHeight="1" thickTop="1" thickBot="1">
      <c r="A160" s="125" t="s">
        <v>762</v>
      </c>
      <c r="B160" s="131" t="s">
        <v>233</v>
      </c>
      <c r="C160" s="132">
        <v>4581844648</v>
      </c>
      <c r="D160" s="132">
        <v>870000000</v>
      </c>
      <c r="E160" s="128">
        <f>VLOOKUP(A160,'Tüm - Sektör'!$A:$H,5,0)</f>
        <v>20.423334885506783</v>
      </c>
      <c r="F160" s="128">
        <f>VLOOKUP(A160,'Tüm - Sektör'!$A:$H,6,0)</f>
        <v>2.1340997790498206</v>
      </c>
      <c r="G160" s="127">
        <f>VLOOKUP(A160,'Tüm - Sektör'!$A:$H,7,0)</f>
        <v>174.93409199999999</v>
      </c>
      <c r="H160" s="159">
        <v>11.2</v>
      </c>
      <c r="I160" s="133" t="e">
        <f>VLOOKUP(A160,'Tüm - Sektör'!$A:$H,9,0)</f>
        <v>#REF!</v>
      </c>
      <c r="J160" s="132" t="e">
        <f>VLOOKUP(A160,'Tüm - Sektör'!$A:$H,10,0)</f>
        <v>#REF!</v>
      </c>
      <c r="K160" s="133" t="e">
        <f>VLOOKUP(A160,'Tüm - Sektör'!$A:$H,11,0)</f>
        <v>#REF!</v>
      </c>
      <c r="L160" s="133" t="e">
        <f>VLOOKUP(A160,'Tüm - Sektör'!$A:$H,12,0)</f>
        <v>#REF!</v>
      </c>
      <c r="M160" s="133" t="e">
        <f>VLOOKUP(A160,'Tüm - Sektör'!$A:$H,13,0)</f>
        <v>#REF!</v>
      </c>
      <c r="N160" s="134" t="e">
        <f>VLOOKUP(A160,'Tüm - Sektör'!$A:$H,14,0)</f>
        <v>#REF!</v>
      </c>
      <c r="O160" s="135" t="e">
        <f>VLOOKUP(A160,'Tüm - Sektör'!$A:$H,15,0)</f>
        <v>#REF!</v>
      </c>
      <c r="P160" s="153" t="e">
        <f>VLOOKUP(A160,'Tüm - Sektör'!$A:$H,16,0)</f>
        <v>#REF!</v>
      </c>
      <c r="Q160" s="158">
        <f t="shared" si="6"/>
        <v>35.727375438080529</v>
      </c>
      <c r="R160" s="166" t="str">
        <f t="shared" si="7"/>
        <v/>
      </c>
      <c r="S160" s="191">
        <v>36.114314522247462</v>
      </c>
      <c r="T160" s="208">
        <f t="shared" si="8"/>
        <v>0.3869390841669329</v>
      </c>
      <c r="U160" s="222" t="s">
        <v>383</v>
      </c>
      <c r="W160" s="200"/>
      <c r="X160" s="209" t="str">
        <f>IF(COUNTIF('Yıldız Liste'!A:A, A160)&gt;0, "Yıldız Pazar", IF(COUNTIF('Ana Pazar Liste'!A:A, A160)&gt;0, "Ana Pazar", IF(COUNTIF('Alt Pazar Liste'!A:A, A160)&gt;0, "Alt Pazar", "")))</f>
        <v>Ana Pazar</v>
      </c>
    </row>
    <row r="161" spans="1:24" ht="30" customHeight="1" thickTop="1" thickBot="1">
      <c r="A161" s="125" t="s">
        <v>771</v>
      </c>
      <c r="B161" s="136" t="s">
        <v>255</v>
      </c>
      <c r="C161" s="137">
        <v>6697968298</v>
      </c>
      <c r="D161" s="137">
        <v>609000000</v>
      </c>
      <c r="E161" s="128">
        <f>VLOOKUP(A161,'Tüm - Sektör'!$A:$H,5,0)</f>
        <v>29.455266691117924</v>
      </c>
      <c r="F161" s="128">
        <f>VLOOKUP(A161,'Tüm - Sektör'!$A:$H,6,0)</f>
        <v>4.8366611972279019</v>
      </c>
      <c r="G161" s="127">
        <f>VLOOKUP(A161,'Tüm - Sektör'!$A:$H,7,0)</f>
        <v>123.570446</v>
      </c>
      <c r="H161" s="159">
        <v>10.99</v>
      </c>
      <c r="I161" s="141" t="e">
        <f>VLOOKUP(A161,'Tüm - Sektör'!$A:$H,9,0)</f>
        <v>#REF!</v>
      </c>
      <c r="J161" s="145" t="e">
        <f>VLOOKUP(A161,'Tüm - Sektör'!$A:$H,10,0)</f>
        <v>#REF!</v>
      </c>
      <c r="K161" s="146" t="e">
        <f>VLOOKUP(A161,'Tüm - Sektör'!$A:$H,11,0)</f>
        <v>#REF!</v>
      </c>
      <c r="L161" s="146" t="e">
        <f>VLOOKUP(A161,'Tüm - Sektör'!$A:$H,12,0)</f>
        <v>#REF!</v>
      </c>
      <c r="M161" s="146" t="e">
        <f>VLOOKUP(A161,'Tüm - Sektör'!$A:$H,13,0)</f>
        <v>#REF!</v>
      </c>
      <c r="N161" s="147" t="e">
        <f>VLOOKUP(A161,'Tüm - Sektör'!$A:$H,14,0)</f>
        <v>#REF!</v>
      </c>
      <c r="O161" s="148" t="e">
        <f>VLOOKUP(A161,'Tüm - Sektör'!$A:$H,15,0)</f>
        <v>#REF!</v>
      </c>
      <c r="P161" s="156" t="e">
        <f>VLOOKUP(A161,'Tüm - Sektör'!$A:$H,16,0)</f>
        <v>#REF!</v>
      </c>
      <c r="Q161" s="158">
        <f t="shared" si="6"/>
        <v>36.398004420703863</v>
      </c>
      <c r="R161" s="166" t="str">
        <f t="shared" si="7"/>
        <v/>
      </c>
      <c r="S161" s="191">
        <v>36.765998950692598</v>
      </c>
      <c r="T161" s="208">
        <f t="shared" si="8"/>
        <v>0.36799452998873505</v>
      </c>
      <c r="U161" s="222" t="s">
        <v>78</v>
      </c>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44.539728463705764</v>
      </c>
      <c r="F162" s="128">
        <f>VLOOKUP(A162,'Tüm - Sektör'!$A:$H,6,0)</f>
        <v>14.93619331445532</v>
      </c>
      <c r="G162" s="127">
        <f>VLOOKUP(A162,'Tüm - Sektör'!$A:$H,7,0)</f>
        <v>83.863085999999996</v>
      </c>
      <c r="H162" s="159">
        <v>10.71</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37.352390785684044</v>
      </c>
      <c r="R162" s="166" t="str">
        <f t="shared" si="7"/>
        <v/>
      </c>
      <c r="S162" s="191">
        <v>37.598130198747747</v>
      </c>
      <c r="T162" s="208">
        <f t="shared" si="8"/>
        <v>0.24573941306370273</v>
      </c>
      <c r="U162" s="222" t="s">
        <v>754</v>
      </c>
      <c r="W162" s="200"/>
      <c r="X162" s="209" t="str">
        <f>IF(COUNTIF('Yıldız Liste'!A:A, A162)&gt;0, "Yıldız Pazar", IF(COUNTIF('Ana Pazar Liste'!A:A, A162)&gt;0, "Ana Pazar", IF(COUNTIF('Alt Pazar Liste'!A:A, A162)&gt;0, "Alt Pazar", "")))</f>
        <v>Ana Pazar</v>
      </c>
    </row>
    <row r="163" spans="1:24" ht="30" customHeight="1" thickTop="1" thickBot="1">
      <c r="A163" s="125" t="s">
        <v>324</v>
      </c>
      <c r="B163" s="126" t="s">
        <v>200</v>
      </c>
      <c r="C163" s="127">
        <v>19079519513</v>
      </c>
      <c r="D163" s="127">
        <v>1500000000</v>
      </c>
      <c r="E163" s="128">
        <f>VLOOKUP(A163,'Tüm - Sektör'!$A:$H,5,0)</f>
        <v>10.342471553355194</v>
      </c>
      <c r="F163" s="128">
        <f>VLOOKUP(A163,'Tüm - Sektör'!$A:$H,6,0)</f>
        <v>0.76610900395223658</v>
      </c>
      <c r="G163" s="127">
        <f>VLOOKUP(A163,'Tüm - Sektör'!$A:$H,7,0)</f>
        <v>363.24555199999998</v>
      </c>
      <c r="H163" s="159">
        <v>10.65</v>
      </c>
      <c r="I163" s="128" t="e">
        <f>VLOOKUP(A163,'Tüm - Sektör'!$A:$H,9,0)</f>
        <v>#REF!</v>
      </c>
      <c r="J163" s="127" t="e">
        <f>VLOOKUP(A163,'Tüm - Sektör'!$A:$H,10,0)</f>
        <v>#REF!</v>
      </c>
      <c r="K163" s="128" t="e">
        <f>VLOOKUP(A163,'Tüm - Sektör'!$A:$H,11,0)</f>
        <v>#REF!</v>
      </c>
      <c r="L163" s="128" t="e">
        <f>VLOOKUP(A163,'Tüm - Sektör'!$A:$H,12,0)</f>
        <v>#REF!</v>
      </c>
      <c r="M163" s="128" t="e">
        <f>VLOOKUP(A163,'Tüm - Sektör'!$A:$H,13,0)</f>
        <v>#REF!</v>
      </c>
      <c r="N163" s="129" t="e">
        <f>VLOOKUP(A163,'Tüm - Sektör'!$A:$H,14,0)</f>
        <v>#REF!</v>
      </c>
      <c r="O163" s="130" t="e">
        <f>VLOOKUP(A163,'Tüm - Sektör'!$A:$H,15,0)</f>
        <v>#REF!</v>
      </c>
      <c r="P163" s="152" t="e">
        <f>VLOOKUP(A163,'Tüm - Sektör'!$A:$H,16,0)</f>
        <v>#REF!</v>
      </c>
      <c r="Q163" s="158">
        <f t="shared" si="6"/>
        <v>37.568567884428049</v>
      </c>
      <c r="R163" s="166" t="str">
        <f t="shared" si="7"/>
        <v/>
      </c>
      <c r="S163" s="191">
        <v>37.603876688830702</v>
      </c>
      <c r="T163" s="208">
        <f t="shared" si="8"/>
        <v>3.5308804402653493E-2</v>
      </c>
      <c r="U163" s="222" t="s">
        <v>231</v>
      </c>
      <c r="W163" s="200"/>
      <c r="X163" s="209" t="str">
        <f>IF(COUNTIF('Yıldız Liste'!A:A, A163)&gt;0, "Yıldız Pazar", IF(COUNTIF('Ana Pazar Liste'!A:A, A163)&gt;0, "Ana Pazar", IF(COUNTIF('Alt Pazar Liste'!A:A, A163)&gt;0, "Alt Pazar", "")))</f>
        <v>Ana Pazar</v>
      </c>
    </row>
    <row r="164" spans="1:24" ht="30" customHeight="1" thickTop="1" thickBot="1">
      <c r="A164" s="125" t="s">
        <v>485</v>
      </c>
      <c r="B164" s="131" t="s">
        <v>233</v>
      </c>
      <c r="C164" s="132">
        <v>1973820337</v>
      </c>
      <c r="D164" s="132">
        <v>1482400000</v>
      </c>
      <c r="E164" s="128">
        <f>VLOOKUP(A164,'Tüm - Sektör'!$A:$H,5,0)</f>
        <v>5.1681712890532951</v>
      </c>
      <c r="F164" s="128">
        <f>VLOOKUP(A164,'Tüm - Sektör'!$A:$H,6,0)</f>
        <v>0.34863540805810139</v>
      </c>
      <c r="G164" s="127">
        <f>VLOOKUP(A164,'Tüm - Sektör'!$A:$H,7,0)</f>
        <v>727.55648099999996</v>
      </c>
      <c r="H164" s="159">
        <v>10.64</v>
      </c>
      <c r="I164" s="133" t="e">
        <f>VLOOKUP(A164,'Tüm - Sektör'!$A:$H,9,0)</f>
        <v>#REF!</v>
      </c>
      <c r="J164" s="132" t="e">
        <f>VLOOKUP(A164,'Tüm - Sektör'!$A:$H,10,0)</f>
        <v>#REF!</v>
      </c>
      <c r="K164" s="133" t="e">
        <f>VLOOKUP(A164,'Tüm - Sektör'!$A:$H,11,0)</f>
        <v>#REF!</v>
      </c>
      <c r="L164" s="133" t="e">
        <f>VLOOKUP(A164,'Tüm - Sektör'!$A:$H,12,0)</f>
        <v>#REF!</v>
      </c>
      <c r="M164" s="133" t="e">
        <f>VLOOKUP(A164,'Tüm - Sektör'!$A:$H,13,0)</f>
        <v>#REF!</v>
      </c>
      <c r="N164" s="134" t="e">
        <f>VLOOKUP(A164,'Tüm - Sektör'!$A:$H,14,0)</f>
        <v>#REF!</v>
      </c>
      <c r="O164" s="135" t="e">
        <f>VLOOKUP(A164,'Tüm - Sektör'!$A:$H,15,0)</f>
        <v>#REF!</v>
      </c>
      <c r="P164" s="153" t="e">
        <f>VLOOKUP(A164,'Tüm - Sektör'!$A:$H,16,0)</f>
        <v>#REF!</v>
      </c>
      <c r="Q164" s="158">
        <f t="shared" si="6"/>
        <v>37.601365162688488</v>
      </c>
      <c r="R164" s="166" t="str">
        <f t="shared" si="7"/>
        <v/>
      </c>
      <c r="S164" s="191">
        <v>37.49564436091898</v>
      </c>
      <c r="T164" s="208">
        <f t="shared" si="8"/>
        <v>-0.10572080176950749</v>
      </c>
      <c r="U164" s="222" t="s">
        <v>674</v>
      </c>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61.511914029766452</v>
      </c>
      <c r="F165" s="128">
        <f>VLOOKUP(A165,'Tüm - Sektör'!$A:$H,6,0)</f>
        <v>35.001658148268156</v>
      </c>
      <c r="G165" s="127">
        <f>VLOOKUP(A165,'Tüm - Sektör'!$A:$H,7,0)</f>
        <v>61.770183000000003</v>
      </c>
      <c r="H165" s="159">
        <v>10.53</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37.996021862989416</v>
      </c>
      <c r="R165" s="166" t="str">
        <f t="shared" si="7"/>
        <v/>
      </c>
      <c r="S165" s="191">
        <v>38.177300593251765</v>
      </c>
      <c r="T165" s="208">
        <f t="shared" si="8"/>
        <v>0.18127873026234909</v>
      </c>
      <c r="U165" s="222" t="s">
        <v>86</v>
      </c>
      <c r="W165" s="200"/>
      <c r="X165" s="209" t="str">
        <f>IF(COUNTIF('Yıldız Liste'!A:A, A165)&gt;0, "Yıldız Pazar", IF(COUNTIF('Ana Pazar Liste'!A:A, A165)&gt;0, "Ana Pazar", IF(COUNTIF('Alt Pazar Liste'!A:A, A165)&gt;0, "Alt Pazar", "")))</f>
        <v>Ana Pazar</v>
      </c>
    </row>
    <row r="166" spans="1:24" ht="30" customHeight="1" thickTop="1" thickBot="1">
      <c r="A166" s="125" t="s">
        <v>26</v>
      </c>
      <c r="B166" s="136" t="s">
        <v>221</v>
      </c>
      <c r="C166" s="137">
        <v>8135775636</v>
      </c>
      <c r="D166" s="137">
        <v>5000000000</v>
      </c>
      <c r="E166" s="128">
        <f>VLOOKUP(A166,'Tüm - Sektör'!$A:$H,5,0)</f>
        <v>1.164457835709555</v>
      </c>
      <c r="F166" s="128">
        <f>VLOOKUP(A166,'Tüm - Sektör'!$A:$H,6,0)</f>
        <v>2.1171960649264635E-2</v>
      </c>
      <c r="G166" s="127">
        <f>VLOOKUP(A166,'Tüm - Sektör'!$A:$H,7,0)</f>
        <v>3271.9011879999998</v>
      </c>
      <c r="H166" s="159">
        <v>10.5</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38.099909760340012</v>
      </c>
      <c r="R166" s="166" t="str">
        <f t="shared" si="7"/>
        <v/>
      </c>
      <c r="S166" s="191">
        <v>38.063658656857299</v>
      </c>
      <c r="T166" s="208">
        <f t="shared" si="8"/>
        <v>-3.625110348271221E-2</v>
      </c>
      <c r="U166" s="222" t="s">
        <v>227</v>
      </c>
      <c r="W166" s="200"/>
      <c r="X166" s="209" t="str">
        <f>IF(COUNTIF('Yıldız Liste'!A:A, A166)&gt;0, "Yıldız Pazar", IF(COUNTIF('Ana Pazar Liste'!A:A, A166)&gt;0, "Ana Pazar", IF(COUNTIF('Alt Pazar Liste'!A:A, A166)&gt;0, "Alt Pazar", "")))</f>
        <v>Ana Pazar</v>
      </c>
    </row>
    <row r="167" spans="1:24" ht="30" customHeight="1" thickTop="1" thickBot="1">
      <c r="A167" s="125" t="s">
        <v>742</v>
      </c>
      <c r="B167" s="136" t="s">
        <v>695</v>
      </c>
      <c r="C167" s="137">
        <v>2485538000</v>
      </c>
      <c r="D167" s="137">
        <v>600000000</v>
      </c>
      <c r="E167" s="128">
        <f>VLOOKUP(A167,'Tüm - Sektör'!$A:$H,5,0)</f>
        <v>23.965384398774411</v>
      </c>
      <c r="F167" s="128">
        <f>VLOOKUP(A167,'Tüm - Sektör'!$A:$H,6,0)</f>
        <v>2.5869370033219354</v>
      </c>
      <c r="G167" s="127">
        <f>VLOOKUP(A167,'Tüm - Sektör'!$A:$H,7,0)</f>
        <v>159.75809699999999</v>
      </c>
      <c r="H167" s="159">
        <v>10.45</v>
      </c>
      <c r="I167" s="141" t="e">
        <f>VLOOKUP(A167,'Tüm - Sektör'!$A:$H,9,0)</f>
        <v>#REF!</v>
      </c>
      <c r="J167" s="145" t="e">
        <f>VLOOKUP(A167,'Tüm - Sektör'!$A:$H,10,0)</f>
        <v>#REF!</v>
      </c>
      <c r="K167" s="146" t="e">
        <f>VLOOKUP(A167,'Tüm - Sektör'!$A:$H,11,0)</f>
        <v>#REF!</v>
      </c>
      <c r="L167" s="146" t="e">
        <f>VLOOKUP(A167,'Tüm - Sektör'!$A:$H,12,0)</f>
        <v>#REF!</v>
      </c>
      <c r="M167" s="146" t="e">
        <f>VLOOKUP(A167,'Tüm - Sektör'!$A:$H,13,0)</f>
        <v>#REF!</v>
      </c>
      <c r="N167" s="147" t="e">
        <f>VLOOKUP(A167,'Tüm - Sektör'!$A:$H,14,0)</f>
        <v>#REF!</v>
      </c>
      <c r="O167" s="148" t="e">
        <f>VLOOKUP(A167,'Tüm - Sektör'!$A:$H,15,0)</f>
        <v>#REF!</v>
      </c>
      <c r="P167" s="156" t="e">
        <f>VLOOKUP(A167,'Tüm - Sektör'!$A:$H,16,0)</f>
        <v>#REF!</v>
      </c>
      <c r="Q167" s="158">
        <f t="shared" si="6"/>
        <v>38.286642054216891</v>
      </c>
      <c r="R167" s="166" t="str">
        <f t="shared" si="7"/>
        <v/>
      </c>
      <c r="S167" s="191">
        <v>38.507739120939988</v>
      </c>
      <c r="T167" s="208">
        <f t="shared" si="8"/>
        <v>0.2210970667230967</v>
      </c>
      <c r="U167" s="222" t="s">
        <v>182</v>
      </c>
      <c r="W167" s="200"/>
      <c r="X167" s="209" t="str">
        <f>IF(COUNTIF('Yıldız Liste'!A:A, A167)&gt;0, "Yıldız Pazar", IF(COUNTIF('Ana Pazar Liste'!A:A, A167)&gt;0, "Ana Pazar", IF(COUNTIF('Alt Pazar Liste'!A:A, A167)&gt;0, "Alt Pazar", "")))</f>
        <v>Ana Pazar</v>
      </c>
    </row>
    <row r="168" spans="1:24" ht="30" customHeight="1" thickTop="1" thickBot="1">
      <c r="A168" s="125" t="s">
        <v>34</v>
      </c>
      <c r="B168" s="126" t="s">
        <v>208</v>
      </c>
      <c r="C168" s="127">
        <v>14552864000</v>
      </c>
      <c r="D168" s="127">
        <v>729164000</v>
      </c>
      <c r="E168" s="128">
        <f>VLOOKUP(A168,'Tüm - Sektör'!$A:$H,5,0)</f>
        <v>20.890077486018551</v>
      </c>
      <c r="F168" s="128">
        <f>VLOOKUP(A168,'Tüm - Sektör'!$A:$H,6,0)</f>
        <v>2.8649353898462557</v>
      </c>
      <c r="G168" s="127">
        <f>VLOOKUP(A168,'Tüm - Sektör'!$A:$H,7,0)</f>
        <v>184.162025</v>
      </c>
      <c r="H168" s="159">
        <v>10.4</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 t="shared" si="6"/>
        <v>38.471589722320857</v>
      </c>
      <c r="R168" s="166" t="str">
        <f t="shared" si="7"/>
        <v/>
      </c>
      <c r="S168" s="191">
        <v>38.807423192253822</v>
      </c>
      <c r="T168" s="208">
        <f t="shared" si="8"/>
        <v>0.33583346993296459</v>
      </c>
      <c r="U168" s="222" t="s">
        <v>752</v>
      </c>
      <c r="W168" s="200"/>
      <c r="X168" s="209" t="str">
        <f>IF(COUNTIF('Yıldız Liste'!A:A, A168)&gt;0, "Yıldız Pazar", IF(COUNTIF('Ana Pazar Liste'!A:A, A168)&gt;0, "Ana Pazar", IF(COUNTIF('Alt Pazar Liste'!A:A, A168)&gt;0, "Alt Pazar", "")))</f>
        <v>Ana Pazar</v>
      </c>
    </row>
    <row r="169" spans="1:24" ht="30" customHeight="1" thickTop="1" thickBot="1">
      <c r="A169" s="125" t="s">
        <v>32</v>
      </c>
      <c r="B169" s="131" t="s">
        <v>233</v>
      </c>
      <c r="C169" s="132">
        <v>2705096261</v>
      </c>
      <c r="D169" s="132">
        <v>284288125</v>
      </c>
      <c r="E169" s="128">
        <f>VLOOKUP(A169,'Tüm - Sektör'!$A:$H,5,0)</f>
        <v>39.225813015107491</v>
      </c>
      <c r="F169" s="128">
        <f>VLOOKUP(A169,'Tüm - Sektör'!$A:$H,6,0)</f>
        <v>13.797907673810677</v>
      </c>
      <c r="G169" s="127">
        <f>VLOOKUP(A169,'Tüm - Sektör'!$A:$H,7,0)</f>
        <v>98.355564999999999</v>
      </c>
      <c r="H169" s="159">
        <v>10.37</v>
      </c>
      <c r="I169" s="133" t="e">
        <f>VLOOKUP(A169,'Tüm - Sektör'!$A:$H,9,0)</f>
        <v>#REF!</v>
      </c>
      <c r="J169" s="132" t="e">
        <f>VLOOKUP(A169,'Tüm - Sektör'!$A:$H,10,0)</f>
        <v>#REF!</v>
      </c>
      <c r="K169" s="133" t="e">
        <f>VLOOKUP(A169,'Tüm - Sektör'!$A:$H,11,0)</f>
        <v>#REF!</v>
      </c>
      <c r="L169" s="133" t="e">
        <f>VLOOKUP(A169,'Tüm - Sektör'!$A:$H,12,0)</f>
        <v>#REF!</v>
      </c>
      <c r="M169" s="133" t="e">
        <f>VLOOKUP(A169,'Tüm - Sektör'!$A:$H,13,0)</f>
        <v>#REF!</v>
      </c>
      <c r="N169" s="134" t="e">
        <f>VLOOKUP(A169,'Tüm - Sektör'!$A:$H,14,0)</f>
        <v>#REF!</v>
      </c>
      <c r="O169" s="135" t="e">
        <f>VLOOKUP(A169,'Tüm - Sektör'!$A:$H,15,0)</f>
        <v>#REF!</v>
      </c>
      <c r="P169" s="153" t="e">
        <f>VLOOKUP(A169,'Tüm - Sektör'!$A:$H,16,0)</f>
        <v>#REF!</v>
      </c>
      <c r="Q169" s="158">
        <f t="shared" si="6"/>
        <v>38.580770016852505</v>
      </c>
      <c r="R169" s="166" t="str">
        <f t="shared" si="7"/>
        <v/>
      </c>
      <c r="S169" s="191">
        <v>38.580770016852505</v>
      </c>
      <c r="T169" s="208">
        <f t="shared" si="8"/>
        <v>0</v>
      </c>
      <c r="U169" s="222" t="s">
        <v>250</v>
      </c>
      <c r="W169" s="200"/>
      <c r="X169" s="209" t="str">
        <f>IF(COUNTIF('Yıldız Liste'!A:A, A169)&gt;0, "Yıldız Pazar", IF(COUNTIF('Ana Pazar Liste'!A:A, A169)&gt;0, "Ana Pazar", IF(COUNTIF('Alt Pazar Liste'!A:A, A169)&gt;0, "Alt Pazar", "")))</f>
        <v>Ana Pazar</v>
      </c>
    </row>
    <row r="170" spans="1:24" ht="30" customHeight="1" thickTop="1" thickBot="1">
      <c r="A170" s="125" t="s">
        <v>85</v>
      </c>
      <c r="B170" s="126" t="s">
        <v>200</v>
      </c>
      <c r="C170" s="127">
        <v>1271636030</v>
      </c>
      <c r="D170" s="127">
        <v>100000000</v>
      </c>
      <c r="E170" s="128">
        <f>VLOOKUP(A170,'Tüm - Sektör'!$A:$H,5,0)</f>
        <v>62.538167825551035</v>
      </c>
      <c r="F170" s="128">
        <f>VLOOKUP(A170,'Tüm - Sektör'!$A:$H,6,0)</f>
        <v>69.48685313950115</v>
      </c>
      <c r="G170" s="127">
        <f>VLOOKUP(A170,'Tüm - Sektör'!$A:$H,7,0)</f>
        <v>62.830463000000002</v>
      </c>
      <c r="H170" s="159">
        <v>10.18</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39.293020396510748</v>
      </c>
      <c r="R170" s="166" t="str">
        <f t="shared" si="7"/>
        <v/>
      </c>
      <c r="S170" s="191">
        <v>39.68283210679359</v>
      </c>
      <c r="T170" s="208">
        <f t="shared" si="8"/>
        <v>0.38981171028284223</v>
      </c>
      <c r="U170" s="222" t="s">
        <v>319</v>
      </c>
      <c r="W170" s="200"/>
      <c r="X170" s="209" t="str">
        <f>IF(COUNTIF('Yıldız Liste'!A:A, A170)&gt;0, "Yıldız Pazar", IF(COUNTIF('Ana Pazar Liste'!A:A, A170)&gt;0, "Ana Pazar", IF(COUNTIF('Alt Pazar Liste'!A:A, A170)&gt;0, "Alt Pazar", "")))</f>
        <v>Ana Pazar</v>
      </c>
    </row>
    <row r="171" spans="1:24" ht="30" customHeight="1" thickTop="1" thickBot="1">
      <c r="A171" s="125" t="s">
        <v>20</v>
      </c>
      <c r="B171" s="136" t="s">
        <v>287</v>
      </c>
      <c r="C171" s="137">
        <v>1735116415</v>
      </c>
      <c r="D171" s="137">
        <v>400000000</v>
      </c>
      <c r="E171" s="128">
        <f>VLOOKUP(A171,'Tüm - Sektör'!$A:$H,5,0)</f>
        <v>22.466376820450513</v>
      </c>
      <c r="F171" s="128">
        <f>VLOOKUP(A171,'Tüm - Sektör'!$A:$H,6,0)</f>
        <v>6.2406602279029206</v>
      </c>
      <c r="G171" s="127">
        <f>VLOOKUP(A171,'Tüm - Sektör'!$A:$H,7,0)</f>
        <v>175.248232</v>
      </c>
      <c r="H171" s="159">
        <v>10.16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39.371928172297338</v>
      </c>
      <c r="R171" s="166" t="str">
        <f t="shared" si="7"/>
        <v/>
      </c>
      <c r="S171" s="191">
        <v>39.645073362788992</v>
      </c>
      <c r="T171" s="208">
        <f t="shared" si="8"/>
        <v>0.27314519049165398</v>
      </c>
      <c r="U171" s="222" t="s">
        <v>206</v>
      </c>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46.285620603618177</v>
      </c>
      <c r="F172" s="128">
        <f>VLOOKUP(A172,'Tüm - Sektör'!$A:$H,6,0)</f>
        <v>10.495605579051741</v>
      </c>
      <c r="G172" s="127">
        <f>VLOOKUP(A172,'Tüm - Sektör'!$A:$H,7,0)</f>
        <v>88.016211999999996</v>
      </c>
      <c r="H172" s="159">
        <v>9.82</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40.738849955996251</v>
      </c>
      <c r="R172" s="166" t="str">
        <f t="shared" si="7"/>
        <v/>
      </c>
      <c r="S172" s="191">
        <v>41.115673850758803</v>
      </c>
      <c r="T172" s="208">
        <f t="shared" si="8"/>
        <v>0.37682389476255196</v>
      </c>
      <c r="U172" s="222" t="s">
        <v>526</v>
      </c>
      <c r="W172" s="200"/>
      <c r="X172" s="209" t="str">
        <f>IF(COUNTIF('Yıldız Liste'!A:A, A172)&gt;0, "Yıldız Pazar", IF(COUNTIF('Ana Pazar Liste'!A:A, A172)&gt;0, "Ana Pazar", IF(COUNTIF('Alt Pazar Liste'!A:A, A172)&gt;0, "Alt Pazar", "")))</f>
        <v>Ana Pazar</v>
      </c>
    </row>
    <row r="173" spans="1:24" ht="30" customHeight="1" thickTop="1" thickBot="1">
      <c r="A173" s="125" t="s">
        <v>330</v>
      </c>
      <c r="B173" s="136" t="s">
        <v>375</v>
      </c>
      <c r="C173" s="137">
        <v>1864832744</v>
      </c>
      <c r="D173" s="137">
        <v>200000000</v>
      </c>
      <c r="E173" s="128">
        <f>VLOOKUP(A173,'Tüm - Sektör'!$A:$H,5,0)</f>
        <v>38.979136417232674</v>
      </c>
      <c r="F173" s="128">
        <f>VLOOKUP(A173,'Tüm - Sektör'!$A:$H,6,0)</f>
        <v>21.655075787351485</v>
      </c>
      <c r="G173" s="127">
        <f>VLOOKUP(A173,'Tüm - Sektör'!$A:$H,7,0)</f>
        <v>104.516908</v>
      </c>
      <c r="H173" s="159">
        <v>9.82</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40.739788148393565</v>
      </c>
      <c r="R173" s="166" t="str">
        <f t="shared" si="7"/>
        <v/>
      </c>
      <c r="S173" s="191">
        <v>41.116620721194742</v>
      </c>
      <c r="T173" s="208">
        <f t="shared" si="8"/>
        <v>0.37683257280117743</v>
      </c>
      <c r="U173" s="222" t="s">
        <v>166</v>
      </c>
      <c r="W173" s="200"/>
      <c r="X173" s="209" t="str">
        <f>IF(COUNTIF('Yıldız Liste'!A:A, A173)&gt;0, "Yıldız Pazar", IF(COUNTIF('Ana Pazar Liste'!A:A, A173)&gt;0, "Ana Pazar", IF(COUNTIF('Alt Pazar Liste'!A:A, A173)&gt;0, "Alt Pazar", "")))</f>
        <v>Ana Pazar</v>
      </c>
    </row>
    <row r="174" spans="1:24" ht="30" customHeight="1" thickTop="1" thickBot="1">
      <c r="A174" s="125" t="s">
        <v>74</v>
      </c>
      <c r="B174" s="136" t="s">
        <v>255</v>
      </c>
      <c r="C174" s="137">
        <v>633089921</v>
      </c>
      <c r="D174" s="137">
        <v>375000000</v>
      </c>
      <c r="E174" s="128">
        <f>VLOOKUP(A174,'Tüm - Sektör'!$A:$H,5,0)</f>
        <v>19.283985614146729</v>
      </c>
      <c r="F174" s="128">
        <f>VLOOKUP(A174,'Tüm - Sektör'!$A:$H,6,0)</f>
        <v>5.7137735153027345</v>
      </c>
      <c r="G174" s="127">
        <f>VLOOKUP(A174,'Tüm - Sektör'!$A:$H,7,0)</f>
        <v>217.20958099999999</v>
      </c>
      <c r="H174" s="159">
        <v>9.5500000000000007</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41.886664352588383</v>
      </c>
      <c r="R174" s="166" t="str">
        <f t="shared" si="7"/>
        <v/>
      </c>
      <c r="S174" s="191">
        <v>42.10712048075991</v>
      </c>
      <c r="T174" s="208">
        <f t="shared" si="8"/>
        <v>0.22045612817152715</v>
      </c>
      <c r="U174" s="222" t="s">
        <v>31</v>
      </c>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57.675430419481195</v>
      </c>
      <c r="F175" s="128">
        <f>VLOOKUP(A175,'Tüm - Sektör'!$A:$H,6,0)</f>
        <v>16.431746558256751</v>
      </c>
      <c r="G175" s="127">
        <f>VLOOKUP(A175,'Tüm - Sektör'!$A:$H,7,0)</f>
        <v>74.35284</v>
      </c>
      <c r="H175" s="159">
        <v>9.33</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42.883320499108187</v>
      </c>
      <c r="R175" s="166" t="str">
        <f t="shared" si="7"/>
        <v/>
      </c>
      <c r="S175" s="191">
        <v>42.975443636592836</v>
      </c>
      <c r="T175" s="208">
        <f t="shared" si="8"/>
        <v>9.212313748464851E-2</v>
      </c>
      <c r="U175" s="222" t="s">
        <v>253</v>
      </c>
      <c r="W175" s="200"/>
      <c r="X175" s="209" t="str">
        <f>IF(COUNTIF('Yıldız Liste'!A:A, A175)&gt;0, "Yıldız Pazar", IF(COUNTIF('Ana Pazar Liste'!A:A, A175)&gt;0, "Ana Pazar", IF(COUNTIF('Alt Pazar Liste'!A:A, A175)&gt;0, "Alt Pazar", "")))</f>
        <v>Ana Pazar</v>
      </c>
    </row>
    <row r="176" spans="1:24" ht="30" customHeight="1" thickTop="1" thickBot="1">
      <c r="A176" s="125" t="s">
        <v>101</v>
      </c>
      <c r="B176" s="131" t="s">
        <v>233</v>
      </c>
      <c r="C176" s="132">
        <v>4675184543</v>
      </c>
      <c r="D176" s="132">
        <v>175000000</v>
      </c>
      <c r="E176" s="128">
        <f>VLOOKUP(A176,'Tüm - Sektör'!$A:$H,5,0)</f>
        <v>32.341474221419439</v>
      </c>
      <c r="F176" s="128">
        <f>VLOOKUP(A176,'Tüm - Sektör'!$A:$H,6,0)</f>
        <v>23.101053015299598</v>
      </c>
      <c r="G176" s="127">
        <f>VLOOKUP(A176,'Tüm - Sektör'!$A:$H,7,0)</f>
        <v>134.44486900000001</v>
      </c>
      <c r="H176" s="159">
        <v>9.1999999999999993</v>
      </c>
      <c r="I176" s="133" t="e">
        <f>VLOOKUP(A176,'Tüm - Sektör'!$A:$H,9,0)</f>
        <v>#REF!</v>
      </c>
      <c r="J176" s="132" t="e">
        <f>VLOOKUP(A176,'Tüm - Sektör'!$A:$H,10,0)</f>
        <v>#REF!</v>
      </c>
      <c r="K176" s="133" t="e">
        <f>VLOOKUP(A176,'Tüm - Sektör'!$A:$H,11,0)</f>
        <v>#REF!</v>
      </c>
      <c r="L176" s="133" t="e">
        <f>VLOOKUP(A176,'Tüm - Sektör'!$A:$H,12,0)</f>
        <v>#REF!</v>
      </c>
      <c r="M176" s="133" t="e">
        <f>VLOOKUP(A176,'Tüm - Sektör'!$A:$H,13,0)</f>
        <v>#REF!</v>
      </c>
      <c r="N176" s="134" t="e">
        <f>VLOOKUP(A176,'Tüm - Sektör'!$A:$H,14,0)</f>
        <v>#REF!</v>
      </c>
      <c r="O176" s="135" t="e">
        <f>VLOOKUP(A176,'Tüm - Sektör'!$A:$H,15,0)</f>
        <v>#REF!</v>
      </c>
      <c r="P176" s="153" t="e">
        <f>VLOOKUP(A176,'Tüm - Sektör'!$A:$H,16,0)</f>
        <v>#REF!</v>
      </c>
      <c r="Q176" s="158">
        <f t="shared" si="6"/>
        <v>43.481452649656141</v>
      </c>
      <c r="R176" s="166" t="str">
        <f t="shared" si="7"/>
        <v/>
      </c>
      <c r="S176" s="191">
        <v>43.719056216047704</v>
      </c>
      <c r="T176" s="208">
        <f t="shared" si="8"/>
        <v>0.23760356639156299</v>
      </c>
      <c r="U176" s="222" t="s">
        <v>61</v>
      </c>
      <c r="W176" s="200"/>
      <c r="X176" s="209" t="str">
        <f>IF(COUNTIF('Yıldız Liste'!A:A, A176)&gt;0, "Yıldız Pazar", IF(COUNTIF('Ana Pazar Liste'!A:A, A176)&gt;0, "Ana Pazar", IF(COUNTIF('Alt Pazar Liste'!A:A, A176)&gt;0, "Alt Pazar", "")))</f>
        <v>Ana Pazar</v>
      </c>
    </row>
    <row r="177" spans="1:24" ht="30" customHeight="1" thickTop="1" thickBot="1">
      <c r="A177" s="125" t="s">
        <v>774</v>
      </c>
      <c r="B177" s="136" t="s">
        <v>221</v>
      </c>
      <c r="C177" s="137">
        <v>1994126679</v>
      </c>
      <c r="D177" s="137">
        <v>330000000</v>
      </c>
      <c r="E177" s="128">
        <f>VLOOKUP(A177,'Tüm - Sektör'!$A:$H,5,0)</f>
        <v>36.374475957471695</v>
      </c>
      <c r="F177" s="128">
        <f>VLOOKUP(A177,'Tüm - Sektör'!$A:$H,6,0)</f>
        <v>13.778210589951399</v>
      </c>
      <c r="G177" s="127">
        <f>VLOOKUP(A177,'Tüm - Sektör'!$A:$H,7,0)</f>
        <v>119.817104</v>
      </c>
      <c r="H177" s="159">
        <v>9.18</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43.582843687418851</v>
      </c>
      <c r="R177" s="166" t="str">
        <f t="shared" si="7"/>
        <v/>
      </c>
      <c r="S177" s="191">
        <v>44.160099895199238</v>
      </c>
      <c r="T177" s="208">
        <f t="shared" si="8"/>
        <v>0.57725620778038689</v>
      </c>
      <c r="U177" s="222" t="s">
        <v>361</v>
      </c>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26.524698816710497</v>
      </c>
      <c r="F178" s="128">
        <f>VLOOKUP(A178,'Tüm - Sektör'!$A:$H,6,0)</f>
        <v>9.8870049980581722</v>
      </c>
      <c r="G178" s="127">
        <f>VLOOKUP(A178,'Tüm - Sektör'!$A:$H,7,0)</f>
        <v>166.28656799999999</v>
      </c>
      <c r="H178" s="159">
        <v>9.07</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6"/>
        <v>44.107011334644497</v>
      </c>
      <c r="R178" s="166" t="str">
        <f t="shared" si="7"/>
        <v/>
      </c>
      <c r="S178" s="191">
        <v>44.302391229814575</v>
      </c>
      <c r="T178" s="208">
        <f t="shared" si="8"/>
        <v>0.19537989517007759</v>
      </c>
      <c r="U178" s="222" t="s">
        <v>207</v>
      </c>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57.578797736278041</v>
      </c>
      <c r="F179" s="128">
        <f>VLOOKUP(A179,'Tüm - Sektör'!$A:$H,6,0)</f>
        <v>32.715225986521617</v>
      </c>
      <c r="G179" s="127">
        <f>VLOOKUP(A179,'Tüm - Sektör'!$A:$H,7,0)</f>
        <v>78.150914</v>
      </c>
      <c r="H179" s="159">
        <v>8.89</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44.998356701112598</v>
      </c>
      <c r="R179" s="166" t="str">
        <f t="shared" si="7"/>
        <v/>
      </c>
      <c r="S179" s="191">
        <v>45.304121299308164</v>
      </c>
      <c r="T179" s="208">
        <f t="shared" si="8"/>
        <v>0.3057645981955659</v>
      </c>
      <c r="U179" s="222" t="s">
        <v>148</v>
      </c>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26.481255508101142</v>
      </c>
      <c r="F180" s="128">
        <f>VLOOKUP(A180,'Tüm - Sektör'!$A:$H,6,0)</f>
        <v>17.240400721420016</v>
      </c>
      <c r="G180" s="127">
        <f>VLOOKUP(A180,'Tüm - Sektör'!$A:$H,7,0)</f>
        <v>171.666124</v>
      </c>
      <c r="H180" s="159">
        <v>8.8000000000000007</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 t="shared" si="6"/>
        <v>45.459344917293741</v>
      </c>
      <c r="R180" s="166" t="str">
        <f t="shared" si="7"/>
        <v/>
      </c>
      <c r="S180" s="191">
        <v>45.614850088048449</v>
      </c>
      <c r="T180" s="208">
        <f t="shared" si="8"/>
        <v>0.15550517075470793</v>
      </c>
      <c r="U180" s="222" t="s">
        <v>667</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23.426644587054145</v>
      </c>
      <c r="F181" s="128">
        <f>VLOOKUP(A181,'Tüm - Sektör'!$A:$H,6,0)</f>
        <v>5.8566611467635363</v>
      </c>
      <c r="G181" s="127">
        <f>VLOOKUP(A181,'Tüm - Sektör'!$A:$H,7,0)</f>
        <v>194.287902</v>
      </c>
      <c r="H181" s="159">
        <v>8.7899999999999991</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45.515136277184062</v>
      </c>
      <c r="R181" s="166" t="str">
        <f t="shared" si="7"/>
        <v/>
      </c>
      <c r="S181" s="191">
        <v>45.77552035199632</v>
      </c>
      <c r="T181" s="208">
        <f t="shared" si="8"/>
        <v>0.26038407481225789</v>
      </c>
      <c r="U181" s="222" t="s">
        <v>279</v>
      </c>
      <c r="W181" s="200"/>
      <c r="X181" s="209" t="str">
        <f>IF(COUNTIF('Yıldız Liste'!A:A, A181)&gt;0, "Yıldız Pazar", IF(COUNTIF('Ana Pazar Liste'!A:A, A181)&gt;0, "Ana Pazar", IF(COUNTIF('Alt Pazar Liste'!A:A, A181)&gt;0, "Alt Pazar", "")))</f>
        <v>Ana Pazar</v>
      </c>
    </row>
    <row r="182" spans="1:24" ht="30" customHeight="1" thickTop="1" thickBot="1">
      <c r="A182" s="125" t="s">
        <v>638</v>
      </c>
      <c r="B182" s="136" t="s">
        <v>353</v>
      </c>
      <c r="C182" s="137">
        <v>4561332204</v>
      </c>
      <c r="D182" s="137">
        <v>413000000</v>
      </c>
      <c r="E182" s="128">
        <f>VLOOKUP(A182,'Tüm - Sektör'!$A:$H,5,0)</f>
        <v>41.670237806046643</v>
      </c>
      <c r="F182" s="128">
        <f>VLOOKUP(A182,'Tüm - Sektör'!$A:$H,6,0)</f>
        <v>12.612057447350679</v>
      </c>
      <c r="G182" s="127">
        <f>VLOOKUP(A182,'Tüm - Sektör'!$A:$H,7,0)</f>
        <v>112.701047</v>
      </c>
      <c r="H182" s="159">
        <v>8.52</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46.962794294804397</v>
      </c>
      <c r="R182" s="166" t="str">
        <f t="shared" si="7"/>
        <v/>
      </c>
      <c r="S182" s="191">
        <v>47.240024485446696</v>
      </c>
      <c r="T182" s="208">
        <f t="shared" si="8"/>
        <v>0.27723019064229959</v>
      </c>
      <c r="U182" s="222" t="s">
        <v>513</v>
      </c>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14.492926908184048</v>
      </c>
      <c r="F183" s="128">
        <f>VLOOKUP(A183,'Tüm - Sektör'!$A:$H,6,0)</f>
        <v>3.3548441917092702</v>
      </c>
      <c r="G183" s="127">
        <f>VLOOKUP(A183,'Tüm - Sektör'!$A:$H,7,0)</f>
        <v>324.72809000000001</v>
      </c>
      <c r="H183" s="159">
        <v>8.5</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47.062604734042118</v>
      </c>
      <c r="R183" s="166" t="str">
        <f t="shared" si="7"/>
        <v/>
      </c>
      <c r="S183" s="191">
        <v>47.850734478392106</v>
      </c>
      <c r="T183" s="208">
        <f t="shared" si="8"/>
        <v>0.7881297443499875</v>
      </c>
      <c r="U183" s="222" t="s">
        <v>437</v>
      </c>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16.232300451765212</v>
      </c>
      <c r="F184" s="128">
        <f>VLOOKUP(A184,'Tüm - Sektör'!$A:$H,6,0)</f>
        <v>2.7053834086275352</v>
      </c>
      <c r="G184" s="127">
        <f>VLOOKUP(A184,'Tüm - Sektör'!$A:$H,7,0)</f>
        <v>290.32257499999997</v>
      </c>
      <c r="H184" s="159">
        <v>8.49</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6"/>
        <v>47.126032653301394</v>
      </c>
      <c r="R184" s="166" t="str">
        <f t="shared" si="7"/>
        <v/>
      </c>
      <c r="S184" s="191">
        <v>47.405215311200102</v>
      </c>
      <c r="T184" s="208">
        <f t="shared" si="8"/>
        <v>0.27918265789870844</v>
      </c>
      <c r="U184" s="222" t="s">
        <v>248</v>
      </c>
      <c r="W184" s="200"/>
      <c r="X184" s="209" t="str">
        <f>IF(COUNTIF('Yıldız Liste'!A:A, A184)&gt;0, "Yıldız Pazar", IF(COUNTIF('Ana Pazar Liste'!A:A, A184)&gt;0, "Ana Pazar", IF(COUNTIF('Alt Pazar Liste'!A:A, A184)&gt;0, "Alt Pazar", "")))</f>
        <v>Ana Pazar</v>
      </c>
    </row>
    <row r="185" spans="1:24" ht="30" customHeight="1" thickTop="1" thickBot="1">
      <c r="A185" s="125" t="s">
        <v>665</v>
      </c>
      <c r="B185" s="136" t="s">
        <v>350</v>
      </c>
      <c r="C185" s="137">
        <v>1571604579</v>
      </c>
      <c r="D185" s="137">
        <v>275000000</v>
      </c>
      <c r="E185" s="128">
        <f>VLOOKUP(A185,'Tüm - Sektör'!$A:$H,5,0)</f>
        <v>23.262175549897844</v>
      </c>
      <c r="F185" s="128">
        <f>VLOOKUP(A185,'Tüm - Sektör'!$A:$H,6,0)</f>
        <v>12.084247038907971</v>
      </c>
      <c r="G185" s="127">
        <f>VLOOKUP(A185,'Tüm - Sektör'!$A:$H,7,0)</f>
        <v>204.47359800000001</v>
      </c>
      <c r="H185" s="159">
        <v>8.41</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6"/>
        <v>47.565007319952407</v>
      </c>
      <c r="R185" s="166" t="str">
        <f t="shared" si="7"/>
        <v/>
      </c>
      <c r="S185" s="191">
        <v>47.621632328666635</v>
      </c>
      <c r="T185" s="208">
        <f t="shared" si="8"/>
        <v>5.6625008714227931E-2</v>
      </c>
      <c r="U185" s="222" t="s">
        <v>177</v>
      </c>
      <c r="W185" s="200"/>
      <c r="X185" s="209" t="str">
        <f>IF(COUNTIF('Yıldız Liste'!A:A, A185)&gt;0, "Yıldız Pazar", IF(COUNTIF('Ana Pazar Liste'!A:A, A185)&gt;0, "Ana Pazar", IF(COUNTIF('Alt Pazar Liste'!A:A, A185)&gt;0, "Alt Pazar", "")))</f>
        <v>Ana Pazar</v>
      </c>
    </row>
    <row r="186" spans="1:24" ht="30" customHeight="1" thickTop="1" thickBot="1">
      <c r="A186" s="125" t="s">
        <v>49</v>
      </c>
      <c r="B186" s="126" t="s">
        <v>200</v>
      </c>
      <c r="C186" s="127">
        <v>1429330090</v>
      </c>
      <c r="D186" s="127">
        <v>200000000</v>
      </c>
      <c r="E186" s="128">
        <f>VLOOKUP(A186,'Tüm - Sektör'!$A:$H,5,0)</f>
        <v>46.688643010931912</v>
      </c>
      <c r="F186" s="128">
        <f>VLOOKUP(A186,'Tüm - Sektör'!$A:$H,6,0)</f>
        <v>29.180401881832445</v>
      </c>
      <c r="G186" s="127">
        <f>VLOOKUP(A186,'Tüm - Sektör'!$A:$H,7,0)</f>
        <v>105.381429</v>
      </c>
      <c r="H186" s="159">
        <v>8.1300000000000008</v>
      </c>
      <c r="I186" s="128" t="e">
        <f>VLOOKUP(A186,'Tüm - Sektör'!$A:$H,9,0)</f>
        <v>#REF!</v>
      </c>
      <c r="J186" s="127" t="e">
        <f>VLOOKUP(A186,'Tüm - Sektör'!$A:$H,10,0)</f>
        <v>#REF!</v>
      </c>
      <c r="K186" s="128" t="e">
        <f>VLOOKUP(A186,'Tüm - Sektör'!$A:$H,11,0)</f>
        <v>#REF!</v>
      </c>
      <c r="L186" s="128" t="e">
        <f>VLOOKUP(A186,'Tüm - Sektör'!$A:$H,12,0)</f>
        <v>#REF!</v>
      </c>
      <c r="M186" s="128" t="e">
        <f>VLOOKUP(A186,'Tüm - Sektör'!$A:$H,13,0)</f>
        <v>#REF!</v>
      </c>
      <c r="N186" s="129" t="e">
        <f>VLOOKUP(A186,'Tüm - Sektör'!$A:$H,14,0)</f>
        <v>#REF!</v>
      </c>
      <c r="O186" s="130" t="e">
        <f>VLOOKUP(A186,'Tüm - Sektör'!$A:$H,15,0)</f>
        <v>#REF!</v>
      </c>
      <c r="P186" s="152" t="e">
        <f>VLOOKUP(A186,'Tüm - Sektör'!$A:$H,16,0)</f>
        <v>#REF!</v>
      </c>
      <c r="Q186" s="158">
        <f t="shared" si="6"/>
        <v>49.201159185628676</v>
      </c>
      <c r="R186" s="166" t="str">
        <f t="shared" si="7"/>
        <v/>
      </c>
      <c r="S186" s="191">
        <v>49.201159185628676</v>
      </c>
      <c r="T186" s="208">
        <f t="shared" si="8"/>
        <v>0</v>
      </c>
      <c r="U186" s="222" t="s">
        <v>508</v>
      </c>
      <c r="W186" s="200"/>
      <c r="X186" s="209" t="str">
        <f>IF(COUNTIF('Yıldız Liste'!A:A, A186)&gt;0, "Yıldız Pazar", IF(COUNTIF('Ana Pazar Liste'!A:A, A186)&gt;0, "Ana Pazar", IF(COUNTIF('Alt Pazar Liste'!A:A, A186)&gt;0, "Alt Pazar", "")))</f>
        <v>Ana Pazar</v>
      </c>
    </row>
    <row r="187" spans="1:24" ht="30" customHeight="1" thickTop="1" thickBot="1">
      <c r="A187" s="125" t="s">
        <v>163</v>
      </c>
      <c r="B187" s="136" t="s">
        <v>605</v>
      </c>
      <c r="C187" s="137">
        <v>2210494206</v>
      </c>
      <c r="D187" s="137">
        <v>735000000</v>
      </c>
      <c r="E187" s="128">
        <f>VLOOKUP(A187,'Tüm - Sektör'!$A:$H,5,0)</f>
        <v>35.605668397484905</v>
      </c>
      <c r="F187" s="128">
        <f>VLOOKUP(A187,'Tüm - Sektör'!$A:$H,6,0)</f>
        <v>6.9204408935830717</v>
      </c>
      <c r="G187" s="127">
        <f>VLOOKUP(A187,'Tüm - Sektör'!$A:$H,7,0)</f>
        <v>139.25645700000001</v>
      </c>
      <c r="H187" s="159">
        <v>8.07</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49.583192301506159</v>
      </c>
      <c r="R187" s="166" t="str">
        <f t="shared" si="7"/>
        <v/>
      </c>
      <c r="S187" s="191">
        <v>49.892314448024287</v>
      </c>
      <c r="T187" s="208">
        <f t="shared" si="8"/>
        <v>0.30912214651812775</v>
      </c>
      <c r="U187" s="222" t="s">
        <v>462</v>
      </c>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33.881766188707886</v>
      </c>
      <c r="F188" s="128">
        <f>VLOOKUP(A188,'Tüm - Sektör'!$A:$H,6,0)</f>
        <v>24.507606646443318</v>
      </c>
      <c r="G188" s="127">
        <f>VLOOKUP(A188,'Tüm - Sektör'!$A:$H,7,0)</f>
        <v>147.57517300000001</v>
      </c>
      <c r="H188" s="159">
        <v>8</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 t="shared" si="6"/>
        <v>50.001075068441168</v>
      </c>
      <c r="R188" s="166" t="str">
        <f t="shared" si="7"/>
        <v/>
      </c>
      <c r="S188" s="191">
        <v>50.252336752202183</v>
      </c>
      <c r="T188" s="208">
        <f t="shared" si="8"/>
        <v>0.25126168376101532</v>
      </c>
      <c r="U188" s="222" t="s">
        <v>345</v>
      </c>
      <c r="W188" s="200"/>
      <c r="X188" s="209" t="str">
        <f>IF(COUNTIF('Yıldız Liste'!A:A, A188)&gt;0, "Yıldız Pazar", IF(COUNTIF('Ana Pazar Liste'!A:A, A188)&gt;0, "Ana Pazar", IF(COUNTIF('Alt Pazar Liste'!A:A, A188)&gt;0, "Alt Pazar", "")))</f>
        <v>Ana Pazar</v>
      </c>
    </row>
    <row r="189" spans="1:24" ht="30" customHeight="1" thickTop="1" thickBot="1">
      <c r="A189" s="125" t="s">
        <v>19</v>
      </c>
      <c r="B189" s="136" t="s">
        <v>287</v>
      </c>
      <c r="C189" s="137">
        <v>4880226905</v>
      </c>
      <c r="D189" s="137">
        <v>480000000</v>
      </c>
      <c r="E189" s="128">
        <f>VLOOKUP(A189,'Tüm - Sektör'!$A:$H,5,0)</f>
        <v>26.484941827414374</v>
      </c>
      <c r="F189" s="128">
        <f>VLOOKUP(A189,'Tüm - Sektör'!$A:$H,6,0)</f>
        <v>7.8824231629209445</v>
      </c>
      <c r="G189" s="127">
        <f>VLOOKUP(A189,'Tüm - Sektör'!$A:$H,7,0)</f>
        <v>200.330117</v>
      </c>
      <c r="H189" s="159">
        <v>7.54</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53.05731495024115</v>
      </c>
      <c r="R189" s="166" t="str">
        <f t="shared" si="7"/>
        <v/>
      </c>
      <c r="S189" s="191">
        <v>53.698275801989027</v>
      </c>
      <c r="T189" s="208">
        <f t="shared" si="8"/>
        <v>0.64096085174787731</v>
      </c>
      <c r="U189" s="222" t="s">
        <v>158</v>
      </c>
      <c r="W189" s="200"/>
      <c r="X189" s="209" t="str">
        <f>IF(COUNTIF('Yıldız Liste'!A:A, A189)&gt;0, "Yıldız Pazar", IF(COUNTIF('Ana Pazar Liste'!A:A, A189)&gt;0, "Ana Pazar", IF(COUNTIF('Alt Pazar Liste'!A:A, A189)&gt;0, "Alt Pazar", "")))</f>
        <v>Ana Pazar</v>
      </c>
    </row>
    <row r="190" spans="1:24" ht="30" customHeight="1" thickTop="1" thickBot="1">
      <c r="A190" s="125" t="s">
        <v>116</v>
      </c>
      <c r="B190" s="136" t="s">
        <v>691</v>
      </c>
      <c r="C190" s="137">
        <v>2293640501</v>
      </c>
      <c r="D190" s="137">
        <v>592000000</v>
      </c>
      <c r="E190" s="128">
        <f>VLOOKUP(A190,'Tüm - Sektör'!$A:$H,5,0)</f>
        <v>48.434837900221908</v>
      </c>
      <c r="F190" s="128">
        <f>VLOOKUP(A190,'Tüm - Sektör'!$A:$H,6,0)</f>
        <v>11.687943508740808</v>
      </c>
      <c r="G190" s="127">
        <f>VLOOKUP(A190,'Tüm - Sektör'!$A:$H,7,0)</f>
        <v>110.71429000000001</v>
      </c>
      <c r="H190" s="159">
        <v>7.46</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53.624286893881596</v>
      </c>
      <c r="R190" s="166" t="str">
        <f t="shared" si="7"/>
        <v/>
      </c>
      <c r="S190" s="191">
        <v>53.409503368271928</v>
      </c>
      <c r="T190" s="208">
        <f t="shared" si="8"/>
        <v>-0.2147835256096684</v>
      </c>
      <c r="U190" s="222" t="s">
        <v>709</v>
      </c>
      <c r="W190" s="200"/>
      <c r="X190" s="209" t="str">
        <f>IF(COUNTIF('Yıldız Liste'!A:A, A190)&gt;0, "Yıldız Pazar", IF(COUNTIF('Ana Pazar Liste'!A:A, A190)&gt;0, "Ana Pazar", IF(COUNTIF('Alt Pazar Liste'!A:A, A190)&gt;0, "Alt Pazar", "")))</f>
        <v>Ana Pazar</v>
      </c>
    </row>
    <row r="191" spans="1:24" ht="30" customHeight="1" thickTop="1" thickBot="1">
      <c r="A191" s="125" t="s">
        <v>725</v>
      </c>
      <c r="B191" s="136" t="s">
        <v>689</v>
      </c>
      <c r="C191" s="137">
        <v>726673508</v>
      </c>
      <c r="D191" s="137">
        <v>160599284</v>
      </c>
      <c r="E191" s="128">
        <f>VLOOKUP(A191,'Tüm - Sektör'!$A:$H,5,0)</f>
        <v>49.824025132937869</v>
      </c>
      <c r="F191" s="128">
        <f>VLOOKUP(A191,'Tüm - Sektör'!$A:$H,6,0)</f>
        <v>44.319736046481886</v>
      </c>
      <c r="G191" s="127">
        <f>VLOOKUP(A191,'Tüm - Sektör'!$A:$H,7,0)</f>
        <v>107.916184</v>
      </c>
      <c r="H191" s="159">
        <v>7.44</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53.768186638667473</v>
      </c>
      <c r="R191" s="166" t="str">
        <f t="shared" si="7"/>
        <v/>
      </c>
      <c r="S191" s="191">
        <v>54.058825485362973</v>
      </c>
      <c r="T191" s="208">
        <f t="shared" si="8"/>
        <v>0.29063884669550077</v>
      </c>
      <c r="U191" s="222" t="s">
        <v>276</v>
      </c>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48.521548419653172</v>
      </c>
      <c r="F192" s="128">
        <f>VLOOKUP(A192,'Tüm - Sektör'!$A:$H,6,0)</f>
        <v>17.329124435590419</v>
      </c>
      <c r="G192" s="127">
        <f>VLOOKUP(A192,'Tüm - Sektör'!$A:$H,7,0)</f>
        <v>112.187603</v>
      </c>
      <c r="H192" s="159">
        <v>7.35</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54.435162110493273</v>
      </c>
      <c r="R192" s="166" t="str">
        <f t="shared" si="7"/>
        <v/>
      </c>
      <c r="S192" s="191">
        <v>54.733028934627299</v>
      </c>
      <c r="T192" s="208">
        <f t="shared" si="8"/>
        <v>0.29786682413402588</v>
      </c>
      <c r="U192" s="222" t="s">
        <v>408</v>
      </c>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28.211171906186575</v>
      </c>
      <c r="F193" s="128">
        <f>VLOOKUP(A193,'Tüm - Sektör'!$A:$H,6,0)</f>
        <v>13.433891383898368</v>
      </c>
      <c r="G193" s="127">
        <f>VLOOKUP(A193,'Tüm - Sektör'!$A:$H,7,0)</f>
        <v>195.306963</v>
      </c>
      <c r="H193" s="159">
        <v>7.26</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55.098383076682204</v>
      </c>
      <c r="R193" s="166" t="str">
        <f t="shared" si="7"/>
        <v/>
      </c>
      <c r="S193" s="191">
        <v>55.712292637425179</v>
      </c>
      <c r="T193" s="208">
        <f t="shared" si="8"/>
        <v>0.6139095607429752</v>
      </c>
      <c r="U193" s="222" t="s">
        <v>412</v>
      </c>
      <c r="W193" s="200"/>
      <c r="X193" s="209" t="str">
        <f>IF(COUNTIF('Yıldız Liste'!A:A, A193)&gt;0, "Yıldız Pazar", IF(COUNTIF('Ana Pazar Liste'!A:A, A193)&gt;0, "Ana Pazar", IF(COUNTIF('Alt Pazar Liste'!A:A, A193)&gt;0, "Alt Pazar", "")))</f>
        <v>Ana Pazar</v>
      </c>
    </row>
    <row r="194" spans="1:24" ht="30" customHeight="1" thickTop="1" thickBot="1">
      <c r="A194" s="125" t="s">
        <v>290</v>
      </c>
      <c r="B194" s="136" t="s">
        <v>287</v>
      </c>
      <c r="C194" s="137">
        <v>6286808537</v>
      </c>
      <c r="D194" s="137">
        <v>424397981</v>
      </c>
      <c r="E194" s="128">
        <f>VLOOKUP(A194,'Tüm - Sektör'!$A:$H,5,0)</f>
        <v>67.594757034543562</v>
      </c>
      <c r="F194" s="128">
        <f>VLOOKUP(A194,'Tüm - Sektör'!$A:$H,6,0)</f>
        <v>26.545349688044919</v>
      </c>
      <c r="G194" s="127">
        <f>VLOOKUP(A194,'Tüm - Sektör'!$A:$H,7,0)</f>
        <v>82.424139999999994</v>
      </c>
      <c r="H194" s="159">
        <v>7.18</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55.714397170812028</v>
      </c>
      <c r="R194" s="166" t="str">
        <f t="shared" si="7"/>
        <v/>
      </c>
      <c r="S194" s="191">
        <v>56.581240691149979</v>
      </c>
      <c r="T194" s="208">
        <f t="shared" si="8"/>
        <v>0.86684352033795165</v>
      </c>
      <c r="U194" s="222" t="s">
        <v>769</v>
      </c>
      <c r="W194" s="200"/>
      <c r="X194" s="209" t="str">
        <f>IF(COUNTIF('Yıldız Liste'!A:A, A194)&gt;0, "Yıldız Pazar", IF(COUNTIF('Ana Pazar Liste'!A:A, A194)&gt;0, "Ana Pazar", IF(COUNTIF('Alt Pazar Liste'!A:A, A194)&gt;0, "Alt Pazar", "")))</f>
        <v>Ana Pazar</v>
      </c>
    </row>
    <row r="195" spans="1:24" ht="30" customHeight="1" thickTop="1" thickBot="1">
      <c r="A195" s="125" t="s">
        <v>389</v>
      </c>
      <c r="B195" s="136" t="s">
        <v>390</v>
      </c>
      <c r="C195" s="137">
        <v>1471327206</v>
      </c>
      <c r="D195" s="137">
        <v>350000000</v>
      </c>
      <c r="E195" s="128">
        <f>VLOOKUP(A195,'Tüm - Sektör'!$A:$H,5,0)</f>
        <v>32.253759679655658</v>
      </c>
      <c r="F195" s="128">
        <f>VLOOKUP(A195,'Tüm - Sektör'!$A:$H,6,0)</f>
        <v>13.164799869247208</v>
      </c>
      <c r="G195" s="127">
        <f>VLOOKUP(A195,'Tüm - Sektör'!$A:$H,7,0)</f>
        <v>172.747309</v>
      </c>
      <c r="H195" s="159">
        <v>7.18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55.717501897932173</v>
      </c>
      <c r="R195" s="166" t="str">
        <f t="shared" ref="R195:R258" si="10">IF(OR(H195="", H196="", Q195=0), "", IF(H195&lt;H196, (H196-H195)/H195, ""))</f>
        <v/>
      </c>
      <c r="S195" s="191">
        <v>55.640008849395407</v>
      </c>
      <c r="T195" s="208">
        <f t="shared" ref="T195:T258" si="11">S195-Q195</f>
        <v>-7.7493048536766196E-2</v>
      </c>
      <c r="U195" s="222" t="s">
        <v>773</v>
      </c>
      <c r="W195" s="200"/>
      <c r="X195" s="209" t="str">
        <f>IF(COUNTIF('Yıldız Liste'!A:A, A195)&gt;0, "Yıldız Pazar", IF(COUNTIF('Ana Pazar Liste'!A:A, A195)&gt;0, "Ana Pazar", IF(COUNTIF('Alt Pazar Liste'!A:A, A195)&gt;0, "Alt Pazar", "")))</f>
        <v>Ana Pazar</v>
      </c>
    </row>
    <row r="196" spans="1:24" ht="30" customHeight="1" thickTop="1" thickBot="1">
      <c r="A196" s="125" t="s">
        <v>418</v>
      </c>
      <c r="B196" s="136" t="s">
        <v>696</v>
      </c>
      <c r="C196" s="137">
        <v>1357332842</v>
      </c>
      <c r="D196" s="137">
        <v>535000000</v>
      </c>
      <c r="E196" s="128">
        <f>VLOOKUP(A196,'Tüm - Sektör'!$A:$H,5,0)</f>
        <v>50.767181462132193</v>
      </c>
      <c r="F196" s="128">
        <f>VLOOKUP(A196,'Tüm - Sektör'!$A:$H,6,0)</f>
        <v>37.002318849950576</v>
      </c>
      <c r="G196" s="127">
        <f>VLOOKUP(A196,'Tüm - Sektör'!$A:$H,7,0)</f>
        <v>110.663554</v>
      </c>
      <c r="H196" s="159">
        <v>7.12</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56.180767271624653</v>
      </c>
      <c r="R196" s="166" t="str">
        <f t="shared" si="10"/>
        <v/>
      </c>
      <c r="S196" s="191">
        <v>56.498172736436089</v>
      </c>
      <c r="T196" s="208">
        <f t="shared" si="11"/>
        <v>0.31740546481143639</v>
      </c>
      <c r="U196" s="222" t="s">
        <v>721</v>
      </c>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44.605917867123431</v>
      </c>
      <c r="F197" s="128">
        <f>VLOOKUP(A197,'Tüm - Sektör'!$A:$H,6,0)</f>
        <v>18.58579911130143</v>
      </c>
      <c r="G197" s="127">
        <f>VLOOKUP(A197,'Tüm - Sektör'!$A:$H,7,0)</f>
        <v>129.881788</v>
      </c>
      <c r="H197" s="159">
        <v>6.93</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57.934963679631373</v>
      </c>
      <c r="R197" s="166" t="str">
        <f t="shared" si="10"/>
        <v/>
      </c>
      <c r="S197" s="191">
        <v>58.186854826064554</v>
      </c>
      <c r="T197" s="208">
        <f t="shared" si="11"/>
        <v>0.25189114643318078</v>
      </c>
      <c r="U197" s="222" t="s">
        <v>98</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21.214818194099632</v>
      </c>
      <c r="F198" s="128">
        <f>VLOOKUP(A198,'Tüm - Sektör'!$A:$H,6,0)</f>
        <v>3.6831281586978526</v>
      </c>
      <c r="G198" s="127">
        <f>VLOOKUP(A198,'Tüm - Sektör'!$A:$H,7,0)</f>
        <v>279.81076200000001</v>
      </c>
      <c r="H198" s="159">
        <v>6.74</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59.361344445824827</v>
      </c>
      <c r="R198" s="166" t="str">
        <f t="shared" si="10"/>
        <v/>
      </c>
      <c r="S198" s="191">
        <v>59.715740532068551</v>
      </c>
      <c r="T198" s="208">
        <f t="shared" si="11"/>
        <v>0.35439608624372454</v>
      </c>
      <c r="U198" s="222" t="s">
        <v>753</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39.259086810085343</v>
      </c>
      <c r="F199" s="128">
        <f>VLOOKUP(A199,'Tüm - Sektör'!$A:$H,6,0)</f>
        <v>5.0332162577032493</v>
      </c>
      <c r="G199" s="127">
        <f>VLOOKUP(A199,'Tüm - Sektör'!$A:$H,7,0)</f>
        <v>158.22672900000001</v>
      </c>
      <c r="H199" s="159">
        <v>6.44</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62.118368894868482</v>
      </c>
      <c r="R199" s="166" t="str">
        <f t="shared" si="10"/>
        <v/>
      </c>
      <c r="S199" s="191">
        <v>62.60442811939798</v>
      </c>
      <c r="T199" s="208">
        <f t="shared" si="11"/>
        <v>0.48605922452949812</v>
      </c>
      <c r="U199" s="222" t="s">
        <v>232</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44.312044486722563</v>
      </c>
      <c r="F200" s="128">
        <f>VLOOKUP(A200,'Tüm - Sektör'!$A:$H,6,0)</f>
        <v>30.533708517982816</v>
      </c>
      <c r="G200" s="127">
        <f>VLOOKUP(A200,'Tüm - Sektör'!$A:$H,7,0)</f>
        <v>141.93746899999999</v>
      </c>
      <c r="H200" s="159">
        <v>6.36</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62.895394406608048</v>
      </c>
      <c r="R200" s="166" t="str">
        <f t="shared" si="10"/>
        <v/>
      </c>
      <c r="S200" s="191">
        <v>63.093802590856022</v>
      </c>
      <c r="T200" s="208">
        <f t="shared" si="11"/>
        <v>0.19840818424797391</v>
      </c>
      <c r="U200" s="222" t="s">
        <v>767</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42.857185714328573</v>
      </c>
      <c r="F201" s="128">
        <f>VLOOKUP(A201,'Tüm - Sektör'!$A:$H,6,0)</f>
        <v>18.315036630054944</v>
      </c>
      <c r="G201" s="127">
        <f>VLOOKUP(A201,'Tüm - Sektör'!$A:$H,7,0)</f>
        <v>151.529539</v>
      </c>
      <c r="H201" s="159">
        <v>6.16</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64.941295941295934</v>
      </c>
      <c r="R201" s="166" t="str">
        <f t="shared" si="10"/>
        <v/>
      </c>
      <c r="S201" s="191">
        <v>65.365748855944929</v>
      </c>
      <c r="T201" s="208">
        <f t="shared" si="11"/>
        <v>0.42445291464899526</v>
      </c>
      <c r="U201" s="222" t="s">
        <v>58</v>
      </c>
      <c r="W201" s="200"/>
      <c r="X201" s="209" t="str">
        <f>IF(COUNTIF('Yıldız Liste'!A:A, A201)&gt;0, "Yıldız Pazar", IF(COUNTIF('Ana Pazar Liste'!A:A, A201)&gt;0, "Ana Pazar", IF(COUNTIF('Alt Pazar Liste'!A:A, A201)&gt;0, "Alt Pazar", "")))</f>
        <v>Ana Pazar</v>
      </c>
    </row>
    <row r="202" spans="1:24" ht="30" customHeight="1" thickTop="1" thickBot="1">
      <c r="A202" s="125" t="s">
        <v>23</v>
      </c>
      <c r="B202" s="136" t="s">
        <v>221</v>
      </c>
      <c r="C202" s="137">
        <v>5228066628</v>
      </c>
      <c r="D202" s="137">
        <v>469768118</v>
      </c>
      <c r="E202" s="128">
        <f>VLOOKUP(A202,'Tüm - Sektör'!$A:$H,5,0)</f>
        <v>46.975831566155783</v>
      </c>
      <c r="F202" s="128">
        <f>VLOOKUP(A202,'Tüm - Sektör'!$A:$H,6,0)</f>
        <v>19.99958267332045</v>
      </c>
      <c r="G202" s="127">
        <f>VLOOKUP(A202,'Tüm - Sektör'!$A:$H,7,0)</f>
        <v>141.922583</v>
      </c>
      <c r="H202" s="159">
        <v>6</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66.669313544417648</v>
      </c>
      <c r="R202" s="166" t="str">
        <f t="shared" si="10"/>
        <v/>
      </c>
      <c r="S202" s="191">
        <v>66.118327482067087</v>
      </c>
      <c r="T202" s="208">
        <f t="shared" si="11"/>
        <v>-0.55098606235056025</v>
      </c>
      <c r="U202" s="222" t="s">
        <v>326</v>
      </c>
      <c r="W202" s="200"/>
      <c r="X202" s="209" t="str">
        <f>IF(COUNTIF('Yıldız Liste'!A:A, A202)&gt;0, "Yıldız Pazar", IF(COUNTIF('Ana Pazar Liste'!A:A, A202)&gt;0, "Ana Pazar", IF(COUNTIF('Alt Pazar Liste'!A:A, A202)&gt;0, "Alt Pazar", "")))</f>
        <v>Ana Pazar</v>
      </c>
    </row>
    <row r="203" spans="1:24" ht="30" customHeight="1" thickTop="1" thickBot="1">
      <c r="A203" s="125" t="s">
        <v>311</v>
      </c>
      <c r="B203" s="136" t="s">
        <v>608</v>
      </c>
      <c r="C203" s="137">
        <v>530578724</v>
      </c>
      <c r="D203" s="137">
        <v>240000000</v>
      </c>
      <c r="E203" s="128">
        <f>VLOOKUP(A203,'Tüm - Sektör'!$A:$H,5,0)</f>
        <v>44.853508441430286</v>
      </c>
      <c r="F203" s="128">
        <f>VLOOKUP(A203,'Tüm - Sektör'!$A:$H,6,0)</f>
        <v>37.377923701191904</v>
      </c>
      <c r="G203" s="127">
        <f>VLOOKUP(A203,'Tüm - Sektör'!$A:$H,7,0)</f>
        <v>148.650609</v>
      </c>
      <c r="H203" s="159">
        <v>6</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66.675013456052525</v>
      </c>
      <c r="R203" s="166" t="str">
        <f t="shared" si="10"/>
        <v/>
      </c>
      <c r="S203" s="191">
        <v>66.898006812092831</v>
      </c>
      <c r="T203" s="208">
        <f t="shared" si="11"/>
        <v>0.22299335604030546</v>
      </c>
      <c r="U203" s="222" t="s">
        <v>547</v>
      </c>
      <c r="W203" s="200"/>
      <c r="X203" s="209" t="str">
        <f>IF(COUNTIF('Yıldız Liste'!A:A, A203)&gt;0, "Yıldız Pazar", IF(COUNTIF('Ana Pazar Liste'!A:A, A203)&gt;0, "Ana Pazar", IF(COUNTIF('Alt Pazar Liste'!A:A, A203)&gt;0, "Alt Pazar", "")))</f>
        <v>Ana Pazar</v>
      </c>
    </row>
    <row r="204" spans="1:24" ht="30" customHeight="1" thickTop="1" thickBot="1">
      <c r="A204" s="125" t="s">
        <v>225</v>
      </c>
      <c r="B204" s="136" t="s">
        <v>221</v>
      </c>
      <c r="C204" s="137">
        <v>6768948418</v>
      </c>
      <c r="D204" s="137">
        <v>650000000</v>
      </c>
      <c r="E204" s="128">
        <f>VLOOKUP(A204,'Tüm - Sektör'!$A:$H,5,0)</f>
        <v>91.965946849200677</v>
      </c>
      <c r="F204" s="128">
        <f>VLOOKUP(A204,'Tüm - Sektör'!$A:$H,6,0)</f>
        <v>28.297214415138669</v>
      </c>
      <c r="G204" s="127">
        <f>VLOOKUP(A204,'Tüm - Sektör'!$A:$H,7,0)</f>
        <v>73.999791000000002</v>
      </c>
      <c r="H204" s="159">
        <v>5.88</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68.054608459579583</v>
      </c>
      <c r="R204" s="166" t="str">
        <f t="shared" si="10"/>
        <v/>
      </c>
      <c r="S204" s="191">
        <v>68.403606451680005</v>
      </c>
      <c r="T204" s="208">
        <f t="shared" si="11"/>
        <v>0.34899799210042204</v>
      </c>
      <c r="U204" s="222" t="s">
        <v>637</v>
      </c>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43.147851506669042</v>
      </c>
      <c r="F205" s="128">
        <f>VLOOKUP(A205,'Tüm - Sektör'!$A:$H,6,0)</f>
        <v>14.382617168889681</v>
      </c>
      <c r="G205" s="127">
        <f>VLOOKUP(A205,'Tüm - Sektör'!$A:$H,7,0)</f>
        <v>163.504896</v>
      </c>
      <c r="H205" s="159">
        <v>5.67</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70.548849732213654</v>
      </c>
      <c r="R205" s="166" t="str">
        <f t="shared" si="10"/>
        <v/>
      </c>
      <c r="S205" s="191">
        <v>71.050084899049978</v>
      </c>
      <c r="T205" s="208">
        <f t="shared" si="11"/>
        <v>0.50123516683632374</v>
      </c>
      <c r="U205" s="222" t="s">
        <v>523</v>
      </c>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52.588603411430746</v>
      </c>
      <c r="F206" s="128">
        <f>VLOOKUP(A206,'Tüm - Sektör'!$A:$H,6,0)</f>
        <v>55.177758191359928</v>
      </c>
      <c r="G206" s="127">
        <f>VLOOKUP(A206,'Tüm - Sektör'!$A:$H,7,0)</f>
        <v>136.56980300000001</v>
      </c>
      <c r="H206" s="159">
        <v>5.57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71.820152079442252</v>
      </c>
      <c r="R206" s="166" t="str">
        <f t="shared" si="10"/>
        <v/>
      </c>
      <c r="S206" s="191">
        <v>72.209069870486161</v>
      </c>
      <c r="T206" s="208">
        <f t="shared" si="11"/>
        <v>0.38891779104390878</v>
      </c>
      <c r="U206" s="222" t="s">
        <v>274</v>
      </c>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26.08763567930669</v>
      </c>
      <c r="F207" s="128">
        <f>VLOOKUP(A207,'Tüm - Sektör'!$A:$H,6,0)</f>
        <v>9.752387169834277</v>
      </c>
      <c r="G207" s="127">
        <f>VLOOKUP(A207,'Tüm - Sektör'!$A:$H,7,0)</f>
        <v>285.553631</v>
      </c>
      <c r="H207" s="159">
        <v>5.37</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74.494190924311766</v>
      </c>
      <c r="R207" s="166" t="str">
        <f t="shared" si="10"/>
        <v/>
      </c>
      <c r="S207" s="191">
        <v>74.772673881038173</v>
      </c>
      <c r="T207" s="208">
        <f t="shared" si="11"/>
        <v>0.27848295672640688</v>
      </c>
      <c r="U207" s="222" t="s">
        <v>0</v>
      </c>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16.525617418865785</v>
      </c>
      <c r="F208" s="128">
        <f>VLOOKUP(A208,'Tüm - Sektör'!$A:$H,6,0)</f>
        <v>4.6891680919653771</v>
      </c>
      <c r="G208" s="127">
        <f>VLOOKUP(A208,'Tüm - Sektör'!$A:$H,7,0)</f>
        <v>465.53517099999999</v>
      </c>
      <c r="H208" s="159">
        <v>5.2</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9"/>
        <v>76.932561309722615</v>
      </c>
      <c r="R208" s="166" t="str">
        <f t="shared" si="10"/>
        <v/>
      </c>
      <c r="S208" s="191">
        <v>77.080793605117066</v>
      </c>
      <c r="T208" s="208">
        <f t="shared" si="11"/>
        <v>0.14823229539445038</v>
      </c>
      <c r="U208" s="222" t="s">
        <v>66</v>
      </c>
      <c r="W208" s="200"/>
      <c r="X208" s="209" t="str">
        <f>IF(COUNTIF('Yıldız Liste'!A:A, A208)&gt;0, "Yıldız Pazar", IF(COUNTIF('Ana Pazar Liste'!A:A, A208)&gt;0, "Ana Pazar", IF(COUNTIF('Alt Pazar Liste'!A:A, A208)&gt;0, "Alt Pazar", "")))</f>
        <v>Ana Pazar</v>
      </c>
    </row>
    <row r="209" spans="1:24" ht="30" customHeight="1" thickTop="1" thickBot="1">
      <c r="A209" s="125" t="s">
        <v>415</v>
      </c>
      <c r="B209" s="136" t="s">
        <v>605</v>
      </c>
      <c r="C209" s="137">
        <v>7934593883</v>
      </c>
      <c r="D209" s="137">
        <v>1049040805</v>
      </c>
      <c r="E209" s="128">
        <f>VLOOKUP(A209,'Tüm - Sektör'!$A:$H,5,0)</f>
        <v>49.415350746876975</v>
      </c>
      <c r="F209" s="128">
        <f>VLOOKUP(A209,'Tüm - Sektör'!$A:$H,6,0)</f>
        <v>11.776317580842745</v>
      </c>
      <c r="G209" s="127">
        <f>VLOOKUP(A209,'Tüm - Sektör'!$A:$H,7,0)</f>
        <v>160.647257</v>
      </c>
      <c r="H209" s="159">
        <v>5.04</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 t="shared" si="9"/>
        <v>79.384405511786866</v>
      </c>
      <c r="R209" s="166" t="str">
        <f t="shared" si="10"/>
        <v/>
      </c>
      <c r="S209" s="191">
        <v>79.700678043706347</v>
      </c>
      <c r="T209" s="208">
        <f t="shared" si="11"/>
        <v>0.31627253191948057</v>
      </c>
      <c r="U209" s="222" t="s">
        <v>534</v>
      </c>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47.495559165218047</v>
      </c>
      <c r="F210" s="128">
        <f>VLOOKUP(A210,'Tüm - Sektör'!$A:$H,6,0)</f>
        <v>23.747779582609024</v>
      </c>
      <c r="G210" s="127">
        <f>VLOOKUP(A210,'Tüm - Sektör'!$A:$H,7,0)</f>
        <v>167.149394</v>
      </c>
      <c r="H210" s="159">
        <v>5.04</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79.388539321573433</v>
      </c>
      <c r="R210" s="166" t="str">
        <f t="shared" si="10"/>
        <v/>
      </c>
      <c r="S210" s="191">
        <v>79.231334293213877</v>
      </c>
      <c r="T210" s="208">
        <f t="shared" si="11"/>
        <v>-0.15720502835955585</v>
      </c>
      <c r="U210" s="222" t="s">
        <v>271</v>
      </c>
      <c r="W210" s="200"/>
      <c r="X210" s="209" t="str">
        <f>IF(COUNTIF('Yıldız Liste'!A:A, A210)&gt;0, "Yıldız Pazar", IF(COUNTIF('Ana Pazar Liste'!A:A, A210)&gt;0, "Ana Pazar", IF(COUNTIF('Alt Pazar Liste'!A:A, A210)&gt;0, "Alt Pazar", "")))</f>
        <v>Ana Pazar</v>
      </c>
    </row>
    <row r="211" spans="1:24" ht="30" customHeight="1" thickTop="1" thickBot="1">
      <c r="A211" s="125" t="s">
        <v>514</v>
      </c>
      <c r="B211" s="136" t="s">
        <v>375</v>
      </c>
      <c r="C211" s="137">
        <v>3318993196</v>
      </c>
      <c r="D211" s="137">
        <v>1120000000</v>
      </c>
      <c r="E211" s="128">
        <f>VLOOKUP(A211,'Tüm - Sektör'!$A:$H,5,0)</f>
        <v>26.774475699539405</v>
      </c>
      <c r="F211" s="128">
        <f>VLOOKUP(A211,'Tüm - Sektör'!$A:$H,6,0)</f>
        <v>5.9764454686471886</v>
      </c>
      <c r="G211" s="127">
        <f>VLOOKUP(A211,'Tüm - Sektör'!$A:$H,7,0)</f>
        <v>306.82462600000002</v>
      </c>
      <c r="H211" s="159">
        <v>4.87</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82.150684928572659</v>
      </c>
      <c r="R211" s="166" t="str">
        <f t="shared" si="10"/>
        <v/>
      </c>
      <c r="S211" s="191">
        <v>83.17543359712036</v>
      </c>
      <c r="T211" s="208">
        <f t="shared" si="11"/>
        <v>1.0247486685477014</v>
      </c>
      <c r="U211" s="222" t="s">
        <v>542</v>
      </c>
      <c r="W211" s="200"/>
      <c r="X211" s="209" t="str">
        <f>IF(COUNTIF('Yıldız Liste'!A:A, A211)&gt;0, "Yıldız Pazar", IF(COUNTIF('Ana Pazar Liste'!A:A, A211)&gt;0, "Ana Pazar", IF(COUNTIF('Alt Pazar Liste'!A:A, A211)&gt;0, "Alt Pazar", "")))</f>
        <v>Ana Pazar</v>
      </c>
    </row>
    <row r="212" spans="1:24" ht="30" customHeight="1" thickTop="1" thickBot="1">
      <c r="A212" s="125" t="s">
        <v>187</v>
      </c>
      <c r="B212" s="136" t="s">
        <v>679</v>
      </c>
      <c r="C212" s="137">
        <v>3014472211</v>
      </c>
      <c r="D212" s="137">
        <v>401411202</v>
      </c>
      <c r="E212" s="128">
        <f>VLOOKUP(A212,'Tüm - Sektör'!$A:$H,5,0)</f>
        <v>17.817398335007688</v>
      </c>
      <c r="F212" s="128">
        <f>VLOOKUP(A212,'Tüm - Sektör'!$A:$H,6,0)</f>
        <v>3.710659255720433</v>
      </c>
      <c r="G212" s="127">
        <f>VLOOKUP(A212,'Tüm - Sektör'!$A:$H,7,0)</f>
        <v>464.88056799999998</v>
      </c>
      <c r="H212" s="159">
        <v>4.83</v>
      </c>
      <c r="I212" s="141" t="e">
        <f>VLOOKUP(A212,'Tüm - Sektör'!$A:$H,9,0)</f>
        <v>#REF!</v>
      </c>
      <c r="J212" s="142" t="e">
        <f>VLOOKUP(A212,'Tüm - Sektör'!$A:$H,10,0)</f>
        <v>#REF!</v>
      </c>
      <c r="K212" s="141" t="e">
        <f>VLOOKUP(A212,'Tüm - Sektör'!$A:$H,11,0)</f>
        <v>#REF!</v>
      </c>
      <c r="L212" s="141" t="e">
        <f>VLOOKUP(A212,'Tüm - Sektör'!$A:$H,12,0)</f>
        <v>#REF!</v>
      </c>
      <c r="M212" s="141" t="e">
        <f>VLOOKUP(A212,'Tüm - Sektör'!$A:$H,13,0)</f>
        <v>#REF!</v>
      </c>
      <c r="N212" s="143" t="e">
        <f>VLOOKUP(A212,'Tüm - Sektör'!$A:$H,14,0)</f>
        <v>#REF!</v>
      </c>
      <c r="O212" s="144" t="e">
        <f>VLOOKUP(A212,'Tüm - Sektör'!$A:$H,15,0)</f>
        <v>#REF!</v>
      </c>
      <c r="P212" s="155" t="e">
        <f>VLOOKUP(A212,'Tüm - Sektör'!$A:$H,16,0)</f>
        <v>#REF!</v>
      </c>
      <c r="Q212" s="158">
        <f t="shared" si="9"/>
        <v>82.829622582606277</v>
      </c>
      <c r="R212" s="166" t="str">
        <f t="shared" si="10"/>
        <v/>
      </c>
      <c r="S212" s="191">
        <v>83.17402849771068</v>
      </c>
      <c r="T212" s="208">
        <f t="shared" si="11"/>
        <v>0.34440591510440299</v>
      </c>
      <c r="U212" s="222" t="s">
        <v>543</v>
      </c>
      <c r="W212" s="200"/>
      <c r="X212" s="209" t="str">
        <f>IF(COUNTIF('Yıldız Liste'!A:A, A212)&gt;0, "Yıldız Pazar", IF(COUNTIF('Ana Pazar Liste'!A:A, A212)&gt;0, "Ana Pazar", IF(COUNTIF('Alt Pazar Liste'!A:A, A212)&gt;0, "Alt Pazar", "")))</f>
        <v>Ana Pazar</v>
      </c>
    </row>
    <row r="213" spans="1:24" ht="30" customHeight="1" thickTop="1" thickBot="1">
      <c r="A213" s="125" t="s">
        <v>152</v>
      </c>
      <c r="B213" s="136" t="s">
        <v>355</v>
      </c>
      <c r="C213" s="137">
        <v>1876232593</v>
      </c>
      <c r="D213" s="137">
        <v>936000000</v>
      </c>
      <c r="E213" s="128">
        <f>VLOOKUP(A213,'Tüm - Sektör'!$A:$H,5,0)</f>
        <v>14.602907161360591</v>
      </c>
      <c r="F213" s="128">
        <f>VLOOKUP(A213,'Tüm - Sektör'!$A:$H,6,0)</f>
        <v>3.9003491349787902</v>
      </c>
      <c r="G213" s="127">
        <f>VLOOKUP(A213,'Tüm - Sektör'!$A:$H,7,0)</f>
        <v>576.74861299999998</v>
      </c>
      <c r="H213" s="159">
        <v>4.75</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 t="shared" si="9"/>
        <v>84.222064510824879</v>
      </c>
      <c r="R213" s="166" t="str">
        <f t="shared" si="10"/>
        <v/>
      </c>
      <c r="S213" s="191">
        <v>85.118043920514495</v>
      </c>
      <c r="T213" s="208">
        <f t="shared" si="11"/>
        <v>0.89597940968961609</v>
      </c>
      <c r="U213" s="222" t="s">
        <v>473</v>
      </c>
      <c r="W213" s="200"/>
      <c r="X213" s="209" t="str">
        <f>IF(COUNTIF('Yıldız Liste'!A:A, A213)&gt;0, "Yıldız Pazar", IF(COUNTIF('Ana Pazar Liste'!A:A, A213)&gt;0, "Ana Pazar", IF(COUNTIF('Alt Pazar Liste'!A:A, A213)&gt;0, "Alt Pazar", "")))</f>
        <v>Ana Pazar</v>
      </c>
    </row>
    <row r="214" spans="1:24" ht="30" customHeight="1" thickTop="1" thickBot="1">
      <c r="A214" s="125" t="s">
        <v>438</v>
      </c>
      <c r="B214" s="136" t="s">
        <v>349</v>
      </c>
      <c r="C214" s="137">
        <v>13120657000</v>
      </c>
      <c r="D214" s="137">
        <v>1000000000</v>
      </c>
      <c r="E214" s="128">
        <f>VLOOKUP(A214,'Tüm - Sektör'!$A:$H,5,0)</f>
        <v>15.221534208875982</v>
      </c>
      <c r="F214" s="128">
        <f>VLOOKUP(A214,'Tüm - Sektör'!$A:$H,6,0)</f>
        <v>3.8053835522189954</v>
      </c>
      <c r="G214" s="127">
        <f>VLOOKUP(A214,'Tüm - Sektör'!$A:$H,7,0)</f>
        <v>554.46052299999997</v>
      </c>
      <c r="H214" s="159">
        <v>4.74</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 t="shared" si="9"/>
        <v>84.397398183157676</v>
      </c>
      <c r="R214" s="166" t="str">
        <f t="shared" si="10"/>
        <v/>
      </c>
      <c r="S214" s="191">
        <v>86.216307626760212</v>
      </c>
      <c r="T214" s="208">
        <f t="shared" si="11"/>
        <v>1.8189094436025357</v>
      </c>
      <c r="U214" s="222" t="s">
        <v>346</v>
      </c>
      <c r="W214" s="200"/>
      <c r="X214" s="209" t="str">
        <f>IF(COUNTIF('Yıldız Liste'!A:A, A214)&gt;0, "Yıldız Pazar", IF(COUNTIF('Ana Pazar Liste'!A:A, A214)&gt;0, "Ana Pazar", IF(COUNTIF('Alt Pazar Liste'!A:A, A214)&gt;0, "Alt Pazar", "")))</f>
        <v>Ana Pazar</v>
      </c>
    </row>
    <row r="215" spans="1:24" ht="30" customHeight="1" thickTop="1" thickBot="1">
      <c r="A215" s="125" t="s">
        <v>199</v>
      </c>
      <c r="B215" s="136" t="s">
        <v>287</v>
      </c>
      <c r="C215" s="137">
        <v>1509446134</v>
      </c>
      <c r="D215" s="137">
        <v>546000000</v>
      </c>
      <c r="E215" s="128">
        <f>VLOOKUP(A215,'Tüm - Sektör'!$A:$H,5,0)</f>
        <v>42.015161952672635</v>
      </c>
      <c r="F215" s="128">
        <f>VLOOKUP(A215,'Tüm - Sektör'!$A:$H,6,0)</f>
        <v>19.237711516791499</v>
      </c>
      <c r="G215" s="127">
        <f>VLOOKUP(A215,'Tüm - Sektör'!$A:$H,7,0)</f>
        <v>205.642202</v>
      </c>
      <c r="H215" s="159">
        <v>4.63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86.400904213342201</v>
      </c>
      <c r="R215" s="166" t="str">
        <f t="shared" si="10"/>
        <v/>
      </c>
      <c r="S215" s="191">
        <v>87.535270570628967</v>
      </c>
      <c r="T215" s="208">
        <f t="shared" si="11"/>
        <v>1.1343663572867655</v>
      </c>
      <c r="U215" s="222" t="s">
        <v>282</v>
      </c>
      <c r="W215" s="200"/>
      <c r="X215" s="209" t="str">
        <f>IF(COUNTIF('Yıldız Liste'!A:A, A215)&gt;0, "Yıldız Pazar", IF(COUNTIF('Ana Pazar Liste'!A:A, A215)&gt;0, "Ana Pazar", IF(COUNTIF('Alt Pazar Liste'!A:A, A215)&gt;0, "Alt Pazar", "")))</f>
        <v>Ana Pazar</v>
      </c>
    </row>
    <row r="216" spans="1:24" ht="30" customHeight="1" thickTop="1" thickBot="1">
      <c r="A216" s="125" t="s">
        <v>160</v>
      </c>
      <c r="B216" s="131" t="s">
        <v>233</v>
      </c>
      <c r="C216" s="132">
        <v>1300173375</v>
      </c>
      <c r="D216" s="132">
        <v>270000000</v>
      </c>
      <c r="E216" s="128">
        <f>VLOOKUP(A216,'Tüm - Sektör'!$A:$H,5,0)</f>
        <v>34.345866655263841</v>
      </c>
      <c r="F216" s="128">
        <f>VLOOKUP(A216,'Tüm - Sektör'!$A:$H,6,0)</f>
        <v>31.801728384503555</v>
      </c>
      <c r="G216" s="127">
        <f>VLOOKUP(A216,'Tüm - Sektör'!$A:$H,7,0)</f>
        <v>253.18759900000001</v>
      </c>
      <c r="H216" s="159">
        <v>4.5999999999999996</v>
      </c>
      <c r="I216" s="133" t="e">
        <f>VLOOKUP(A216,'Tüm - Sektör'!$A:$H,9,0)</f>
        <v>#REF!</v>
      </c>
      <c r="J216" s="132" t="e">
        <f>VLOOKUP(A216,'Tüm - Sektör'!$A:$H,10,0)</f>
        <v>#REF!</v>
      </c>
      <c r="K216" s="133" t="e">
        <f>VLOOKUP(A216,'Tüm - Sektör'!$A:$H,11,0)</f>
        <v>#REF!</v>
      </c>
      <c r="L216" s="133" t="e">
        <f>VLOOKUP(A216,'Tüm - Sektör'!$A:$H,12,0)</f>
        <v>#REF!</v>
      </c>
      <c r="M216" s="133" t="e">
        <f>VLOOKUP(A216,'Tüm - Sektör'!$A:$H,13,0)</f>
        <v>#REF!</v>
      </c>
      <c r="N216" s="134" t="e">
        <f>VLOOKUP(A216,'Tüm - Sektör'!$A:$H,14,0)</f>
        <v>#REF!</v>
      </c>
      <c r="O216" s="135" t="e">
        <f>VLOOKUP(A216,'Tüm - Sektör'!$A:$H,15,0)</f>
        <v>#REF!</v>
      </c>
      <c r="P216" s="153" t="e">
        <f>VLOOKUP(A216,'Tüm - Sektör'!$A:$H,16,0)</f>
        <v>#REF!</v>
      </c>
      <c r="Q216" s="158">
        <f t="shared" si="9"/>
        <v>86.95947514020412</v>
      </c>
      <c r="R216" s="166" t="str">
        <f t="shared" si="10"/>
        <v/>
      </c>
      <c r="S216" s="191">
        <v>84.748641026470125</v>
      </c>
      <c r="T216" s="208">
        <f t="shared" si="11"/>
        <v>-2.2108341137339949</v>
      </c>
      <c r="U216" s="222" t="s">
        <v>430</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167.21819912152915</v>
      </c>
      <c r="F217" s="128">
        <f>VLOOKUP(A217,'Tüm - Sektör'!$A:$H,6,0)</f>
        <v>349.16231904894767</v>
      </c>
      <c r="G217" s="127">
        <f>VLOOKUP(A217,'Tüm - Sektör'!$A:$H,7,0)</f>
        <v>53.051453000000002</v>
      </c>
      <c r="H217" s="159">
        <v>4.51</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88.711684314404451</v>
      </c>
      <c r="R217" s="166" t="str">
        <f t="shared" si="10"/>
        <v/>
      </c>
      <c r="S217" s="191">
        <v>89.106836583065487</v>
      </c>
      <c r="T217" s="208">
        <f t="shared" si="11"/>
        <v>0.39515226866103603</v>
      </c>
      <c r="U217" s="222" t="s">
        <v>197</v>
      </c>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33.449156724849772</v>
      </c>
      <c r="F218" s="128">
        <f>VLOOKUP(A218,'Tüm - Sektör'!$A:$H,6,0)</f>
        <v>25.809534509914947</v>
      </c>
      <c r="G218" s="127">
        <f>VLOOKUP(A218,'Tüm - Sektör'!$A:$H,7,0)</f>
        <v>267.548676</v>
      </c>
      <c r="H218" s="159">
        <v>4.47</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89.49277595050053</v>
      </c>
      <c r="R218" s="166" t="str">
        <f t="shared" si="10"/>
        <v/>
      </c>
      <c r="S218" s="191">
        <v>91.540665560351783</v>
      </c>
      <c r="T218" s="208">
        <f t="shared" si="11"/>
        <v>2.0478896098512536</v>
      </c>
      <c r="U218" s="222" t="s">
        <v>768</v>
      </c>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50.075897882728562</v>
      </c>
      <c r="F219" s="128">
        <f>VLOOKUP(A219,'Tüm - Sektör'!$A:$H,6,0)</f>
        <v>50.075899485157343</v>
      </c>
      <c r="G219" s="127">
        <f>VLOOKUP(A219,'Tüm - Sektör'!$A:$H,7,0)</f>
        <v>187.95273599999999</v>
      </c>
      <c r="H219" s="159">
        <v>4.25</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94.119020147154387</v>
      </c>
      <c r="R219" s="166" t="str">
        <f t="shared" si="10"/>
        <v/>
      </c>
      <c r="S219" s="191">
        <v>93.678181645294188</v>
      </c>
      <c r="T219" s="208">
        <f t="shared" si="11"/>
        <v>-0.44083850186019902</v>
      </c>
      <c r="U219" s="222" t="s">
        <v>285</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13.856486241561388</v>
      </c>
      <c r="F220" s="128">
        <f>VLOOKUP(A220,'Tüm - Sektör'!$A:$H,6,0)</f>
        <v>4.3794204303291364</v>
      </c>
      <c r="G220" s="127">
        <f>VLOOKUP(A220,'Tüm - Sektör'!$A:$H,7,0)</f>
        <v>679.26380900000004</v>
      </c>
      <c r="H220" s="159">
        <v>4.25</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94.122096237990831</v>
      </c>
      <c r="R220" s="166" t="str">
        <f t="shared" si="10"/>
        <v/>
      </c>
      <c r="S220" s="191">
        <v>97.328201705951585</v>
      </c>
      <c r="T220" s="208">
        <f t="shared" si="11"/>
        <v>3.2061054679607537</v>
      </c>
      <c r="U220" s="222" t="s">
        <v>734</v>
      </c>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30.157553520492428</v>
      </c>
      <c r="F221" s="128">
        <f>VLOOKUP(A221,'Tüm - Sektör'!$A:$H,6,0)</f>
        <v>28.928108892558683</v>
      </c>
      <c r="G221" s="127">
        <f>VLOOKUP(A221,'Tüm - Sektör'!$A:$H,7,0)</f>
        <v>335.80419000000001</v>
      </c>
      <c r="H221" s="159">
        <v>3.95</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101.27032832330607</v>
      </c>
      <c r="R221" s="166" t="str">
        <f t="shared" si="10"/>
        <v/>
      </c>
      <c r="S221" s="191">
        <v>100.50698413996459</v>
      </c>
      <c r="T221" s="208">
        <f t="shared" si="11"/>
        <v>-0.76334418334148779</v>
      </c>
      <c r="U221" s="222" t="s">
        <v>205</v>
      </c>
      <c r="W221" s="200"/>
      <c r="X221" s="209" t="str">
        <f>IF(COUNTIF('Yıldız Liste'!A:A, A221)&gt;0, "Yıldız Pazar", IF(COUNTIF('Ana Pazar Liste'!A:A, A221)&gt;0, "Ana Pazar", IF(COUNTIF('Alt Pazar Liste'!A:A, A221)&gt;0, "Alt Pazar", "")))</f>
        <v>Ana Pazar</v>
      </c>
    </row>
    <row r="222" spans="1:24" ht="30" customHeight="1" thickTop="1" thickBot="1">
      <c r="A222" s="125" t="s">
        <v>121</v>
      </c>
      <c r="B222" s="126" t="s">
        <v>200</v>
      </c>
      <c r="C222" s="127">
        <v>3548001757</v>
      </c>
      <c r="D222" s="127">
        <v>360000000</v>
      </c>
      <c r="E222" s="128">
        <f>VLOOKUP(A222,'Tüm - Sektör'!$A:$H,5,0)</f>
        <v>35.901705438713456</v>
      </c>
      <c r="F222" s="128">
        <f>VLOOKUP(A222,'Tüm - Sektör'!$A:$H,6,0)</f>
        <v>33.242319850660607</v>
      </c>
      <c r="G222" s="127">
        <f>VLOOKUP(A222,'Tüm - Sektör'!$A:$H,7,0)</f>
        <v>282.78303399999999</v>
      </c>
      <c r="H222" s="159">
        <v>3.94</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101.52393189733692</v>
      </c>
      <c r="R222" s="166" t="str">
        <f t="shared" si="10"/>
        <v/>
      </c>
      <c r="S222" s="191">
        <v>99.50355514316108</v>
      </c>
      <c r="T222" s="208">
        <f t="shared" si="11"/>
        <v>-2.0203767541758424</v>
      </c>
      <c r="U222" s="222" t="s">
        <v>446</v>
      </c>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16.331620851831996</v>
      </c>
      <c r="F223" s="128">
        <f>VLOOKUP(A223,'Tüm - Sektör'!$A:$H,6,0)</f>
        <v>3.0895991017464994</v>
      </c>
      <c r="G223" s="127">
        <f>VLOOKUP(A223,'Tüm - Sektör'!$A:$H,7,0)</f>
        <v>624.90556200000003</v>
      </c>
      <c r="H223" s="159">
        <v>3.92</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102.05720706784992</v>
      </c>
      <c r="R223" s="166" t="str">
        <f t="shared" si="10"/>
        <v/>
      </c>
      <c r="S223" s="191">
        <v>102.05720706784992</v>
      </c>
      <c r="T223" s="208">
        <f t="shared" si="11"/>
        <v>0</v>
      </c>
      <c r="U223" s="222" t="s">
        <v>518</v>
      </c>
      <c r="W223" s="200"/>
      <c r="X223" s="209" t="str">
        <f>IF(COUNTIF('Yıldız Liste'!A:A, A223)&gt;0, "Yıldız Pazar", IF(COUNTIF('Ana Pazar Liste'!A:A, A223)&gt;0, "Ana Pazar", IF(COUNTIF('Alt Pazar Liste'!A:A, A223)&gt;0, "Alt Pazar", "")))</f>
        <v>Ana Pazar</v>
      </c>
    </row>
    <row r="224" spans="1:24" ht="30" customHeight="1" thickTop="1" thickBot="1">
      <c r="A224" s="125" t="s">
        <v>298</v>
      </c>
      <c r="B224" s="126" t="s">
        <v>208</v>
      </c>
      <c r="C224" s="127">
        <v>4913859307</v>
      </c>
      <c r="D224" s="127">
        <v>1000000000</v>
      </c>
      <c r="E224" s="128">
        <f>VLOOKUP(A224,'Tüm - Sektör'!$A:$H,5,0)</f>
        <v>15.278045143567791</v>
      </c>
      <c r="F224" s="128">
        <f>VLOOKUP(A224,'Tüm - Sektör'!$A:$H,6,0)</f>
        <v>5.0926817145225973</v>
      </c>
      <c r="G224" s="127">
        <f>VLOOKUP(A224,'Tüm - Sektör'!$A:$H,7,0)</f>
        <v>669.65183400000001</v>
      </c>
      <c r="H224" s="159">
        <v>3.91</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102.30970950324965</v>
      </c>
      <c r="R224" s="166" t="str">
        <f t="shared" si="10"/>
        <v/>
      </c>
      <c r="S224" s="191">
        <v>102.83572343385762</v>
      </c>
      <c r="T224" s="208">
        <f t="shared" si="11"/>
        <v>0.52601393060797363</v>
      </c>
      <c r="U224" s="222" t="s">
        <v>91</v>
      </c>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42.592340193539592</v>
      </c>
      <c r="F225" s="128">
        <f>VLOOKUP(A225,'Tüm - Sektör'!$A:$H,6,0)</f>
        <v>14.197446731179864</v>
      </c>
      <c r="G225" s="127">
        <f>VLOOKUP(A225,'Tüm - Sektör'!$A:$H,7,0)</f>
        <v>255.25220999999999</v>
      </c>
      <c r="H225" s="159">
        <v>3.68</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108.7178896347281</v>
      </c>
      <c r="R225" s="166" t="str">
        <f t="shared" si="10"/>
        <v/>
      </c>
      <c r="S225" s="191">
        <v>109.31197646333315</v>
      </c>
      <c r="T225" s="208">
        <f t="shared" si="11"/>
        <v>0.59408682860505735</v>
      </c>
      <c r="U225" s="222" t="s">
        <v>676</v>
      </c>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54.935893776071971</v>
      </c>
      <c r="F226" s="128">
        <f>VLOOKUP(A226,'Tüm - Sektör'!$A:$H,6,0)</f>
        <v>22.508568224765607</v>
      </c>
      <c r="G226" s="127">
        <f>VLOOKUP(A226,'Tüm - Sektör'!$A:$H,7,0)</f>
        <v>202.870632</v>
      </c>
      <c r="H226" s="159">
        <v>3.59</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111.44879489836586</v>
      </c>
      <c r="R226" s="166" t="str">
        <f t="shared" si="10"/>
        <v/>
      </c>
      <c r="S226" s="191">
        <v>112.38797013627344</v>
      </c>
      <c r="T226" s="208">
        <f t="shared" si="11"/>
        <v>0.93917523790757684</v>
      </c>
      <c r="U226" s="222" t="s">
        <v>38</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41.397252485051197</v>
      </c>
      <c r="F227" s="128">
        <f>VLOOKUP(A227,'Tüm - Sektör'!$A:$H,6,0)</f>
        <v>16.931391609427891</v>
      </c>
      <c r="G227" s="127">
        <f>VLOOKUP(A227,'Tüm - Sektör'!$A:$H,7,0)</f>
        <v>284.200897</v>
      </c>
      <c r="H227" s="159">
        <v>3.4</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117.65136289587029</v>
      </c>
      <c r="R227" s="166" t="str">
        <f t="shared" si="10"/>
        <v/>
      </c>
      <c r="S227" s="191">
        <v>118.69870440532908</v>
      </c>
      <c r="T227" s="208">
        <f t="shared" si="11"/>
        <v>1.0473415094587892</v>
      </c>
      <c r="U227" s="222" t="s">
        <v>335</v>
      </c>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40.355959742912354</v>
      </c>
      <c r="F228" s="128">
        <f>VLOOKUP(A228,'Tüm - Sektör'!$A:$H,6,0)</f>
        <v>26.903973161941568</v>
      </c>
      <c r="G228" s="127">
        <f>VLOOKUP(A228,'Tüm - Sektör'!$A:$H,7,0)</f>
        <v>299.480053</v>
      </c>
      <c r="H228" s="159">
        <v>3.31</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120.85804962673257</v>
      </c>
      <c r="R228" s="166" t="str">
        <f t="shared" si="10"/>
        <v/>
      </c>
      <c r="S228" s="191">
        <v>121.96345861722102</v>
      </c>
      <c r="T228" s="208">
        <f t="shared" si="11"/>
        <v>1.1054089904884563</v>
      </c>
      <c r="U228" s="222" t="s">
        <v>128</v>
      </c>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46.99240788778468</v>
      </c>
      <c r="F229" s="128">
        <f>VLOOKUP(A229,'Tüm - Sektör'!$A:$H,6,0)</f>
        <v>12.62727606819419</v>
      </c>
      <c r="G229" s="127">
        <f>VLOOKUP(A229,'Tüm - Sektör'!$A:$H,7,0)</f>
        <v>259.57994600000001</v>
      </c>
      <c r="H229" s="159">
        <v>3.28</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121.98286701921121</v>
      </c>
      <c r="R229" s="166" t="str">
        <f t="shared" si="10"/>
        <v/>
      </c>
      <c r="S229" s="191">
        <v>122.73122816656834</v>
      </c>
      <c r="T229" s="208">
        <f t="shared" si="11"/>
        <v>0.74836114735713011</v>
      </c>
      <c r="U229" s="222" t="s">
        <v>189</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39.389556410571529</v>
      </c>
      <c r="F230" s="128">
        <f>VLOOKUP(A230,'Tüm - Sektör'!$A:$H,6,0)</f>
        <v>21.883086894761959</v>
      </c>
      <c r="G230" s="127">
        <f>VLOOKUP(A230,'Tüm - Sektör'!$A:$H,7,0)</f>
        <v>321.37161300000002</v>
      </c>
      <c r="H230" s="159">
        <v>3.16</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126.58685279019865</v>
      </c>
      <c r="R230" s="166" t="str">
        <f t="shared" si="10"/>
        <v/>
      </c>
      <c r="S230" s="191">
        <v>127.80014530895453</v>
      </c>
      <c r="T230" s="208">
        <f t="shared" si="11"/>
        <v>1.2132925187558783</v>
      </c>
      <c r="U230" s="222" t="s">
        <v>228</v>
      </c>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45.029264519010908</v>
      </c>
      <c r="F231" s="128">
        <f>VLOOKUP(A231,'Tüm - Sektör'!$A:$H,6,0)</f>
        <v>28.143290324381816</v>
      </c>
      <c r="G231" s="127">
        <f>VLOOKUP(A231,'Tüm - Sektör'!$A:$H,7,0)</f>
        <v>295.12339900000001</v>
      </c>
      <c r="H231" s="159">
        <v>3.01</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132.89189599320599</v>
      </c>
      <c r="R231" s="166" t="str">
        <f t="shared" si="10"/>
        <v/>
      </c>
      <c r="S231" s="191">
        <v>133.33486897985003</v>
      </c>
      <c r="T231" s="208">
        <f t="shared" si="11"/>
        <v>0.44297298664403684</v>
      </c>
      <c r="U231" s="222" t="s">
        <v>211</v>
      </c>
      <c r="W231" s="200"/>
      <c r="X231" s="209" t="str">
        <f>IF(COUNTIF('Yıldız Liste'!A:A, A231)&gt;0, "Yıldız Pazar", IF(COUNTIF('Ana Pazar Liste'!A:A, A231)&gt;0, "Ana Pazar", IF(COUNTIF('Alt Pazar Liste'!A:A, A231)&gt;0, "Alt Pazar", "")))</f>
        <v>Ana Pazar</v>
      </c>
    </row>
    <row r="232" spans="1:24" ht="30" customHeight="1" thickTop="1" thickBot="1">
      <c r="A232" s="125" t="s">
        <v>77</v>
      </c>
      <c r="B232" s="136" t="s">
        <v>221</v>
      </c>
      <c r="C232" s="137">
        <v>2595983504</v>
      </c>
      <c r="D232" s="137">
        <v>990000000</v>
      </c>
      <c r="E232" s="128">
        <f>VLOOKUP(A232,'Tüm - Sektör'!$A:$H,5,0)</f>
        <v>52.242100341402121</v>
      </c>
      <c r="F232" s="128">
        <f>VLOOKUP(A232,'Tüm - Sektör'!$A:$H,6,0)</f>
        <v>26.384899162324302</v>
      </c>
      <c r="G232" s="127">
        <f>VLOOKUP(A232,'Tüm - Sektör'!$A:$H,7,0)</f>
        <v>255.32031000000001</v>
      </c>
      <c r="H232" s="159">
        <v>3</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133.38469254217895</v>
      </c>
      <c r="R232" s="166" t="str">
        <f t="shared" si="10"/>
        <v/>
      </c>
      <c r="S232" s="191">
        <v>134.27989182098551</v>
      </c>
      <c r="T232" s="208">
        <f t="shared" si="11"/>
        <v>0.89519927880655814</v>
      </c>
      <c r="U232" s="222" t="s">
        <v>194</v>
      </c>
      <c r="W232" s="200"/>
      <c r="X232" s="209" t="str">
        <f>IF(COUNTIF('Yıldız Liste'!A:A, A232)&gt;0, "Yıldız Pazar", IF(COUNTIF('Ana Pazar Liste'!A:A, A232)&gt;0, "Ana Pazar", IF(COUNTIF('Alt Pazar Liste'!A:A, A232)&gt;0, "Alt Pazar", "")))</f>
        <v>Ana Pazar</v>
      </c>
    </row>
    <row r="233" spans="1:24" ht="30" customHeight="1" thickTop="1" thickBot="1">
      <c r="A233" s="125" t="s">
        <v>131</v>
      </c>
      <c r="B233" s="136" t="s">
        <v>349</v>
      </c>
      <c r="C233" s="137">
        <v>5420476820</v>
      </c>
      <c r="D233" s="137">
        <v>600000000</v>
      </c>
      <c r="E233" s="128">
        <f>VLOOKUP(A233,'Tüm - Sektör'!$A:$H,5,0)</f>
        <v>28.555266290708033</v>
      </c>
      <c r="F233" s="128">
        <f>VLOOKUP(A233,'Tüm - Sektör'!$A:$H,6,0)</f>
        <v>23.796055242256696</v>
      </c>
      <c r="G233" s="127">
        <f>VLOOKUP(A233,'Tüm - Sektör'!$A:$H,7,0)</f>
        <v>476.48790200000002</v>
      </c>
      <c r="H233" s="159">
        <v>2.94</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136.06238925910793</v>
      </c>
      <c r="R233" s="166" t="str">
        <f t="shared" si="10"/>
        <v/>
      </c>
      <c r="S233" s="191">
        <v>136.52676601425847</v>
      </c>
      <c r="T233" s="208">
        <f t="shared" si="11"/>
        <v>0.46437675515053911</v>
      </c>
      <c r="U233" s="222" t="s">
        <v>102</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55.05957886910268</v>
      </c>
      <c r="F234" s="128">
        <f>VLOOKUP(A234,'Tüm - Sektör'!$A:$H,6,0)</f>
        <v>38.235818659099081</v>
      </c>
      <c r="G234" s="127">
        <f>VLOOKUP(A234,'Tüm - Sektör'!$A:$H,7,0)</f>
        <v>247.17509200000001</v>
      </c>
      <c r="H234" s="159">
        <v>2.94</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136.09356472451711</v>
      </c>
      <c r="R234" s="166" t="str">
        <f t="shared" si="10"/>
        <v/>
      </c>
      <c r="S234" s="191">
        <v>135.17401361151363</v>
      </c>
      <c r="T234" s="208">
        <f t="shared" si="11"/>
        <v>-0.9195511130034788</v>
      </c>
      <c r="U234" s="222" t="s">
        <v>4</v>
      </c>
      <c r="W234" s="200"/>
      <c r="X234" s="209" t="str">
        <f>IF(COUNTIF('Yıldız Liste'!A:A, A234)&gt;0, "Yıldız Pazar", IF(COUNTIF('Ana Pazar Liste'!A:A, A234)&gt;0, "Ana Pazar", IF(COUNTIF('Alt Pazar Liste'!A:A, A234)&gt;0, "Alt Pazar", "")))</f>
        <v>Ana Pazar</v>
      </c>
    </row>
    <row r="235" spans="1:24" ht="30" customHeight="1" thickTop="1" thickBot="1">
      <c r="A235" s="125" t="s">
        <v>181</v>
      </c>
      <c r="B235" s="126" t="s">
        <v>200</v>
      </c>
      <c r="C235" s="127">
        <v>959761015</v>
      </c>
      <c r="D235" s="127">
        <v>500000000</v>
      </c>
      <c r="E235" s="128">
        <f>VLOOKUP(A235,'Tüm - Sektör'!$A:$H,5,0)</f>
        <v>70.760891870281128</v>
      </c>
      <c r="F235" s="128">
        <f>VLOOKUP(A235,'Tüm - Sektör'!$A:$H,6,0)</f>
        <v>70.760891870281128</v>
      </c>
      <c r="G235" s="127">
        <f>VLOOKUP(A235,'Tüm - Sektör'!$A:$H,7,0)</f>
        <v>195.60929400000001</v>
      </c>
      <c r="H235" s="159">
        <v>2.89</v>
      </c>
      <c r="I235" s="128" t="e">
        <f>VLOOKUP(A235,'Tüm - Sektör'!$A:$H,9,0)</f>
        <v>#REF!</v>
      </c>
      <c r="J235" s="127" t="e">
        <f>VLOOKUP(A235,'Tüm - Sektör'!$A:$H,10,0)</f>
        <v>#REF!</v>
      </c>
      <c r="K235" s="128" t="e">
        <f>VLOOKUP(A235,'Tüm - Sektör'!$A:$H,11,0)</f>
        <v>#REF!</v>
      </c>
      <c r="L235" s="128" t="e">
        <f>VLOOKUP(A235,'Tüm - Sektör'!$A:$H,12,0)</f>
        <v>#REF!</v>
      </c>
      <c r="M235" s="128" t="e">
        <f>VLOOKUP(A235,'Tüm - Sektör'!$A:$H,13,0)</f>
        <v>#REF!</v>
      </c>
      <c r="N235" s="129" t="e">
        <f>VLOOKUP(A235,'Tüm - Sektör'!$A:$H,14,0)</f>
        <v>#REF!</v>
      </c>
      <c r="O235" s="130" t="e">
        <f>VLOOKUP(A235,'Tüm - Sektör'!$A:$H,15,0)</f>
        <v>#REF!</v>
      </c>
      <c r="P235" s="152" t="e">
        <f>VLOOKUP(A235,'Tüm - Sektör'!$A:$H,16,0)</f>
        <v>#REF!</v>
      </c>
      <c r="Q235" s="158">
        <f t="shared" si="9"/>
        <v>138.41488101556033</v>
      </c>
      <c r="R235" s="166" t="str">
        <f t="shared" si="10"/>
        <v/>
      </c>
      <c r="S235" s="191">
        <v>138.41488101556033</v>
      </c>
      <c r="T235" s="208">
        <f t="shared" si="11"/>
        <v>0</v>
      </c>
      <c r="U235" s="222" t="s">
        <v>308</v>
      </c>
      <c r="W235" s="200"/>
      <c r="X235" s="209" t="str">
        <f>IF(COUNTIF('Yıldız Liste'!A:A, A235)&gt;0, "Yıldız Pazar", IF(COUNTIF('Ana Pazar Liste'!A:A, A235)&gt;0, "Ana Pazar", IF(COUNTIF('Alt Pazar Liste'!A:A, A235)&gt;0, "Alt Pazar", "")))</f>
        <v>Ana Pazar</v>
      </c>
    </row>
    <row r="236" spans="1:24" ht="30" customHeight="1" thickTop="1" thickBot="1">
      <c r="A236" s="125" t="s">
        <v>321</v>
      </c>
      <c r="B236" s="136" t="s">
        <v>255</v>
      </c>
      <c r="C236" s="137">
        <v>2964377336</v>
      </c>
      <c r="D236" s="137">
        <v>500000000</v>
      </c>
      <c r="E236" s="128">
        <f>VLOOKUP(A236,'Tüm - Sektör'!$A:$H,5,0)</f>
        <v>34.039482395630692</v>
      </c>
      <c r="F236" s="128">
        <f>VLOOKUP(A236,'Tüm - Sektör'!$A:$H,6,0)</f>
        <v>34.039482395630692</v>
      </c>
      <c r="G236" s="127">
        <f>VLOOKUP(A236,'Tüm - Sektör'!$A:$H,7,0)</f>
        <v>422.728272</v>
      </c>
      <c r="H236" s="159">
        <v>2.78</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143.89451572879383</v>
      </c>
      <c r="R236" s="166" t="str">
        <f t="shared" si="10"/>
        <v/>
      </c>
      <c r="S236" s="191">
        <v>144.41399051481835</v>
      </c>
      <c r="T236" s="208">
        <f t="shared" si="11"/>
        <v>0.51947478602451724</v>
      </c>
      <c r="U236" s="222" t="s">
        <v>748</v>
      </c>
      <c r="W236" s="200"/>
      <c r="X236" s="209" t="str">
        <f>IF(COUNTIF('Yıldız Liste'!A:A, A236)&gt;0, "Yıldız Pazar", IF(COUNTIF('Ana Pazar Liste'!A:A, A236)&gt;0, "Ana Pazar", IF(COUNTIF('Alt Pazar Liste'!A:A, A236)&gt;0, "Alt Pazar", "")))</f>
        <v>Ana Pazar</v>
      </c>
    </row>
    <row r="237" spans="1:24" ht="30" customHeight="1" thickTop="1" thickBot="1">
      <c r="A237" s="125" t="s">
        <v>260</v>
      </c>
      <c r="B237" s="136" t="s">
        <v>255</v>
      </c>
      <c r="C237" s="137">
        <v>2324346355</v>
      </c>
      <c r="D237" s="137">
        <v>270000000</v>
      </c>
      <c r="E237" s="128">
        <f>VLOOKUP(A237,'Tüm - Sektör'!$A:$H,5,0)</f>
        <v>215.34413068804605</v>
      </c>
      <c r="F237" s="128">
        <f>VLOOKUP(A237,'Tüm - Sektör'!$A:$H,6,0)</f>
        <v>398.78542720008528</v>
      </c>
      <c r="G237" s="127">
        <f>VLOOKUP(A237,'Tüm - Sektör'!$A:$H,7,0)</f>
        <v>68.060782000000003</v>
      </c>
      <c r="H237" s="159">
        <v>2.73</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146.56489933738612</v>
      </c>
      <c r="R237" s="166" t="str">
        <f t="shared" si="10"/>
        <v/>
      </c>
      <c r="S237" s="191">
        <v>148.19339821891262</v>
      </c>
      <c r="T237" s="208">
        <f t="shared" si="11"/>
        <v>1.6284988815264967</v>
      </c>
      <c r="U237" s="222" t="s">
        <v>245</v>
      </c>
      <c r="W237" s="200"/>
      <c r="X237" s="209" t="str">
        <f>IF(COUNTIF('Yıldız Liste'!A:A, A237)&gt;0, "Yıldız Pazar", IF(COUNTIF('Ana Pazar Liste'!A:A, A237)&gt;0, "Ana Pazar", IF(COUNTIF('Alt Pazar Liste'!A:A, A237)&gt;0, "Alt Pazar", "")))</f>
        <v>Ana Pazar</v>
      </c>
    </row>
    <row r="238" spans="1:24" ht="30" customHeight="1" thickTop="1" thickBot="1">
      <c r="A238" s="125" t="s">
        <v>445</v>
      </c>
      <c r="B238" s="136" t="s">
        <v>221</v>
      </c>
      <c r="C238" s="137">
        <v>1936877995</v>
      </c>
      <c r="D238" s="137">
        <v>700000000</v>
      </c>
      <c r="E238" s="128">
        <f>VLOOKUP(A238,'Tüm - Sektör'!$A:$H,5,0)</f>
        <v>61.707483081350837</v>
      </c>
      <c r="F238" s="128">
        <f>VLOOKUP(A238,'Tüm - Sektör'!$A:$H,6,0)</f>
        <v>44.076773629536312</v>
      </c>
      <c r="G238" s="127">
        <f>VLOOKUP(A238,'Tüm - Sektör'!$A:$H,7,0)</f>
        <v>248.370544</v>
      </c>
      <c r="H238" s="159">
        <v>2.61</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153.26321141785903</v>
      </c>
      <c r="R238" s="166" t="str">
        <f t="shared" si="10"/>
        <v/>
      </c>
      <c r="S238" s="191">
        <v>153.26321141785903</v>
      </c>
      <c r="T238" s="208">
        <f t="shared" si="11"/>
        <v>0</v>
      </c>
      <c r="U238" s="222" t="s">
        <v>243</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34.520348862331261</v>
      </c>
      <c r="F239" s="128">
        <f>VLOOKUP(A239,'Tüm - Sektör'!$A:$H,6,0)</f>
        <v>9.9388373420074849</v>
      </c>
      <c r="G239" s="127">
        <f>VLOOKUP(A239,'Tüm - Sektör'!$A:$H,7,0)</f>
        <v>447.465259</v>
      </c>
      <c r="H239" s="159">
        <v>2.59</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154.46656844453412</v>
      </c>
      <c r="R239" s="166" t="str">
        <f t="shared" si="10"/>
        <v/>
      </c>
      <c r="S239" s="191">
        <v>156.27672354349349</v>
      </c>
      <c r="T239" s="208">
        <f t="shared" si="11"/>
        <v>1.8101550989593704</v>
      </c>
      <c r="U239" s="222" t="s">
        <v>216</v>
      </c>
      <c r="W239" s="200"/>
      <c r="X239" s="209" t="str">
        <f>IF(COUNTIF('Yıldız Liste'!A:A, A239)&gt;0, "Yıldız Pazar", IF(COUNTIF('Ana Pazar Liste'!A:A, A239)&gt;0, "Ana Pazar", IF(COUNTIF('Alt Pazar Liste'!A:A, A239)&gt;0, "Alt Pazar", "")))</f>
        <v>Ana Pazar</v>
      </c>
    </row>
    <row r="240" spans="1:24" ht="30" customHeight="1" thickTop="1" thickBot="1">
      <c r="A240" s="125" t="s">
        <v>305</v>
      </c>
      <c r="B240" s="136" t="s">
        <v>349</v>
      </c>
      <c r="C240" s="137">
        <v>1496832828</v>
      </c>
      <c r="D240" s="137">
        <v>600000000</v>
      </c>
      <c r="E240" s="128">
        <f>VLOOKUP(A240,'Tüm - Sektör'!$A:$H,5,0)</f>
        <v>29.741271754624997</v>
      </c>
      <c r="F240" s="128">
        <f>VLOOKUP(A240,'Tüm - Sektör'!$A:$H,6,0)</f>
        <v>24.784393128854163</v>
      </c>
      <c r="G240" s="127">
        <f>VLOOKUP(A240,'Tüm - Sektör'!$A:$H,7,0)</f>
        <v>523.35924</v>
      </c>
      <c r="H240" s="159">
        <v>2.57</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155.65369382134003</v>
      </c>
      <c r="R240" s="166" t="str">
        <f t="shared" si="10"/>
        <v/>
      </c>
      <c r="S240" s="191">
        <v>156.87450710621329</v>
      </c>
      <c r="T240" s="208">
        <f t="shared" si="11"/>
        <v>1.2208132848732589</v>
      </c>
      <c r="U240" s="222" t="s">
        <v>634</v>
      </c>
      <c r="W240" s="200"/>
      <c r="X240" s="209" t="str">
        <f>IF(COUNTIF('Yıldız Liste'!A:A, A240)&gt;0, "Yıldız Pazar", IF(COUNTIF('Ana Pazar Liste'!A:A, A240)&gt;0, "Ana Pazar", IF(COUNTIF('Alt Pazar Liste'!A:A, A240)&gt;0, "Alt Pazar", "")))</f>
        <v>Ana Pazar</v>
      </c>
    </row>
    <row r="241" spans="1:24" ht="30" customHeight="1" thickTop="1" thickBot="1">
      <c r="A241" s="125" t="s">
        <v>186</v>
      </c>
      <c r="B241" s="136" t="s">
        <v>696</v>
      </c>
      <c r="C241" s="137">
        <v>1357332842</v>
      </c>
      <c r="D241" s="137">
        <v>535000000</v>
      </c>
      <c r="E241" s="128">
        <f>VLOOKUP(A241,'Tüm - Sektör'!$A:$H,5,0)</f>
        <v>18.509749524681197</v>
      </c>
      <c r="F241" s="128">
        <f>VLOOKUP(A241,'Tüm - Sektör'!$A:$H,6,0)</f>
        <v>8.1901546569385832</v>
      </c>
      <c r="G241" s="127">
        <f>VLOOKUP(A241,'Tüm - Sektör'!$A:$H,7,0)</f>
        <v>889.34080200000005</v>
      </c>
      <c r="H241" s="159">
        <v>2.4300000000000002</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164.61475487099094</v>
      </c>
      <c r="R241" s="166" t="str">
        <f t="shared" si="10"/>
        <v/>
      </c>
      <c r="S241" s="191">
        <v>166.67243930687837</v>
      </c>
      <c r="T241" s="208">
        <f t="shared" si="11"/>
        <v>2.0576844358874382</v>
      </c>
      <c r="U241" s="222" t="s">
        <v>707</v>
      </c>
      <c r="W241" s="200"/>
      <c r="X241" s="209" t="str">
        <f>IF(COUNTIF('Yıldız Liste'!A:A, A241)&gt;0, "Yıldız Pazar", IF(COUNTIF('Ana Pazar Liste'!A:A, A241)&gt;0, "Ana Pazar", IF(COUNTIF('Alt Pazar Liste'!A:A, A241)&gt;0, "Alt Pazar", "")))</f>
        <v>Ana Pazar</v>
      </c>
    </row>
    <row r="242" spans="1:24" ht="30" customHeight="1" thickTop="1" thickBot="1">
      <c r="A242" s="125" t="s">
        <v>289</v>
      </c>
      <c r="B242" s="136" t="s">
        <v>287</v>
      </c>
      <c r="C242" s="137">
        <v>4489506254</v>
      </c>
      <c r="D242" s="137">
        <v>100000000</v>
      </c>
      <c r="E242" s="128">
        <f>VLOOKUP(A242,'Tüm - Sektör'!$A:$H,5,0)</f>
        <v>480.39507691125186</v>
      </c>
      <c r="F242" s="128">
        <f>VLOOKUP(A242,'Tüm - Sektör'!$A:$H,6,0)</f>
        <v>2401.9753845562591</v>
      </c>
      <c r="G242" s="127">
        <f>VLOOKUP(A242,'Tüm - Sektör'!$A:$H,7,0)</f>
        <v>35.895862999999999</v>
      </c>
      <c r="H242" s="159">
        <v>2.3199999999999998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172.44195866680758</v>
      </c>
      <c r="R242" s="166" t="str">
        <f t="shared" si="10"/>
        <v/>
      </c>
      <c r="S242" s="191">
        <v>170.9680957722195</v>
      </c>
      <c r="T242" s="208">
        <f t="shared" si="11"/>
        <v>-1.4738628945880805</v>
      </c>
      <c r="U242" s="222" t="s">
        <v>269</v>
      </c>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29.589908136946594</v>
      </c>
      <c r="F243" s="128">
        <f>VLOOKUP(A243,'Tüm - Sektör'!$A:$H,6,0)</f>
        <v>6.8495157724413414</v>
      </c>
      <c r="G243" s="127">
        <f>VLOOKUP(A243,'Tüm - Sektör'!$A:$H,7,0)</f>
        <v>595.52635199999997</v>
      </c>
      <c r="H243" s="159">
        <v>2.27</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 t="shared" si="9"/>
        <v>176.21570048810921</v>
      </c>
      <c r="R243" s="166" t="str">
        <f t="shared" si="10"/>
        <v/>
      </c>
      <c r="S243" s="191">
        <v>176.99541597699465</v>
      </c>
      <c r="T243" s="208">
        <f t="shared" si="11"/>
        <v>0.77971548888544362</v>
      </c>
      <c r="U243" s="222" t="s">
        <v>604</v>
      </c>
      <c r="W243" s="200"/>
      <c r="X243" s="209" t="str">
        <f>IF(COUNTIF('Yıldız Liste'!A:A, A243)&gt;0, "Yıldız Pazar", IF(COUNTIF('Ana Pazar Liste'!A:A, A243)&gt;0, "Ana Pazar", IF(COUNTIF('Alt Pazar Liste'!A:A, A243)&gt;0, "Alt Pazar", "")))</f>
        <v>Ana Pazar</v>
      </c>
    </row>
    <row r="244" spans="1:24" ht="30" customHeight="1" thickTop="1" thickBot="1">
      <c r="A244" s="125" t="s">
        <v>214</v>
      </c>
      <c r="B244" s="126" t="s">
        <v>208</v>
      </c>
      <c r="C244" s="127">
        <v>2238803365</v>
      </c>
      <c r="D244" s="127">
        <v>771000000</v>
      </c>
      <c r="E244" s="128">
        <f>VLOOKUP(A244,'Tüm - Sektör'!$A:$H,5,0)</f>
        <v>46.680806096109954</v>
      </c>
      <c r="F244" s="128">
        <f>VLOOKUP(A244,'Tüm - Sektör'!$A:$H,6,0)</f>
        <v>30.27289630097922</v>
      </c>
      <c r="G244" s="127">
        <f>VLOOKUP(A244,'Tüm - Sektör'!$A:$H,7,0)</f>
        <v>377.50861900000001</v>
      </c>
      <c r="H244" s="159">
        <v>2.27</v>
      </c>
      <c r="I244" s="128" t="e">
        <f>VLOOKUP(A244,'Tüm - Sektör'!$A:$H,9,0)</f>
        <v>#REF!</v>
      </c>
      <c r="J244" s="127" t="e">
        <f>VLOOKUP(A244,'Tüm - Sektör'!$A:$H,10,0)</f>
        <v>#REF!</v>
      </c>
      <c r="K244" s="128" t="e">
        <f>VLOOKUP(A244,'Tüm - Sektör'!$A:$H,11,0)</f>
        <v>#REF!</v>
      </c>
      <c r="L244" s="128" t="e">
        <f>VLOOKUP(A244,'Tüm - Sektör'!$A:$H,12,0)</f>
        <v>#REF!</v>
      </c>
      <c r="M244" s="128" t="e">
        <f>VLOOKUP(A244,'Tüm - Sektör'!$A:$H,13,0)</f>
        <v>#REF!</v>
      </c>
      <c r="N244" s="129" t="e">
        <f>VLOOKUP(A244,'Tüm - Sektör'!$A:$H,14,0)</f>
        <v>#REF!</v>
      </c>
      <c r="O244" s="130" t="e">
        <f>VLOOKUP(A244,'Tüm - Sektör'!$A:$H,15,0)</f>
        <v>#REF!</v>
      </c>
      <c r="P244" s="152" t="e">
        <f>VLOOKUP(A244,'Tüm - Sektör'!$A:$H,16,0)</f>
        <v>#REF!</v>
      </c>
      <c r="Q244" s="158">
        <f t="shared" si="9"/>
        <v>176.2240664314925</v>
      </c>
      <c r="R244" s="166" t="str">
        <f t="shared" si="10"/>
        <v/>
      </c>
      <c r="S244" s="191">
        <v>177.79050257755023</v>
      </c>
      <c r="T244" s="208">
        <f t="shared" si="11"/>
        <v>1.5664361460577254</v>
      </c>
      <c r="U244" s="222" t="s">
        <v>273</v>
      </c>
      <c r="W244" s="200"/>
      <c r="X244" s="209" t="str">
        <f>IF(COUNTIF('Yıldız Liste'!A:A, A244)&gt;0, "Yıldız Pazar", IF(COUNTIF('Ana Pazar Liste'!A:A, A244)&gt;0, "Ana Pazar", IF(COUNTIF('Alt Pazar Liste'!A:A, A244)&gt;0, "Alt Pazar", "")))</f>
        <v>Ana Pazar</v>
      </c>
    </row>
    <row r="245" spans="1:24" ht="30" customHeight="1" thickTop="1" thickBot="1">
      <c r="A245" s="125" t="s">
        <v>329</v>
      </c>
      <c r="B245" s="136" t="s">
        <v>375</v>
      </c>
      <c r="C245" s="137">
        <v>3219973000</v>
      </c>
      <c r="D245" s="137">
        <v>925000000</v>
      </c>
      <c r="E245" s="128">
        <f>VLOOKUP(A245,'Tüm - Sektör'!$A:$H,5,0)</f>
        <v>27.639094780951194</v>
      </c>
      <c r="F245" s="128">
        <f>VLOOKUP(A245,'Tüm - Sektör'!$A:$H,6,0)</f>
        <v>14.94005123294659</v>
      </c>
      <c r="G245" s="127">
        <f>VLOOKUP(A245,'Tüm - Sektör'!$A:$H,7,0)</f>
        <v>648.99339299999997</v>
      </c>
      <c r="H245" s="159">
        <v>2.23</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179.37589901338106</v>
      </c>
      <c r="R245" s="166" t="str">
        <f t="shared" si="10"/>
        <v/>
      </c>
      <c r="S245" s="191">
        <v>180.99921031666955</v>
      </c>
      <c r="T245" s="208">
        <f t="shared" si="11"/>
        <v>1.6233113032884887</v>
      </c>
      <c r="U245" s="222" t="s">
        <v>191</v>
      </c>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19.114352928501351</v>
      </c>
      <c r="F246" s="128">
        <f>VLOOKUP(A246,'Tüm - Sektör'!$A:$H,6,0)</f>
        <v>2.7916607494857373</v>
      </c>
      <c r="G246" s="127">
        <f>VLOOKUP(A246,'Tüm - Sektör'!$A:$H,7,0)</f>
        <v>955.68482200000005</v>
      </c>
      <c r="H246" s="159">
        <v>2.19</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182.67296976119994</v>
      </c>
      <c r="R246" s="166" t="str">
        <f t="shared" si="10"/>
        <v/>
      </c>
      <c r="S246" s="191">
        <v>185.2100943412166</v>
      </c>
      <c r="T246" s="208">
        <f t="shared" si="11"/>
        <v>2.5371245800166662</v>
      </c>
      <c r="U246" s="222" t="s">
        <v>665</v>
      </c>
      <c r="W246" s="200"/>
      <c r="X246" s="209" t="str">
        <f>IF(COUNTIF('Yıldız Liste'!A:A, A246)&gt;0, "Yıldız Pazar", IF(COUNTIF('Ana Pazar Liste'!A:A, A246)&gt;0, "Ana Pazar", IF(COUNTIF('Alt Pazar Liste'!A:A, A246)&gt;0, "Alt Pazar", "")))</f>
        <v>Ana Pazar</v>
      </c>
    </row>
    <row r="247" spans="1:24" ht="30" customHeight="1" thickTop="1" thickBot="1">
      <c r="A247" s="125" t="s">
        <v>47</v>
      </c>
      <c r="B247" s="136" t="s">
        <v>609</v>
      </c>
      <c r="C247" s="137">
        <v>7288297817</v>
      </c>
      <c r="D247" s="137">
        <v>1500000000</v>
      </c>
      <c r="E247" s="128">
        <f>VLOOKUP(A247,'Tüm - Sektör'!$A:$H,5,0)</f>
        <v>20.597587507563176</v>
      </c>
      <c r="F247" s="128">
        <f>VLOOKUP(A247,'Tüm - Sektör'!$A:$H,6,0)</f>
        <v>6.8658625025210585</v>
      </c>
      <c r="G247" s="127">
        <f>VLOOKUP(A247,'Tüm - Sektör'!$A:$H,7,0)</f>
        <v>924.882115</v>
      </c>
      <c r="H247" s="159">
        <v>2.1</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190.50340297892609</v>
      </c>
      <c r="R247" s="166" t="str">
        <f t="shared" si="10"/>
        <v/>
      </c>
      <c r="S247" s="191">
        <v>190.50340297892609</v>
      </c>
      <c r="T247" s="208">
        <f t="shared" si="11"/>
        <v>0</v>
      </c>
      <c r="U247" s="222" t="s">
        <v>266</v>
      </c>
      <c r="W247" s="200"/>
      <c r="X247" s="209" t="str">
        <f>IF(COUNTIF('Yıldız Liste'!A:A, A247)&gt;0, "Yıldız Pazar", IF(COUNTIF('Ana Pazar Liste'!A:A, A247)&gt;0, "Ana Pazar", IF(COUNTIF('Alt Pazar Liste'!A:A, A247)&gt;0, "Alt Pazar", "")))</f>
        <v>Ana Pazar</v>
      </c>
    </row>
    <row r="248" spans="1:24" ht="30" customHeight="1" thickTop="1" thickBot="1">
      <c r="A248" s="125" t="s">
        <v>15</v>
      </c>
      <c r="B248" s="136" t="s">
        <v>349</v>
      </c>
      <c r="C248" s="137">
        <v>1874835039</v>
      </c>
      <c r="D248" s="137">
        <v>197281323</v>
      </c>
      <c r="E248" s="128">
        <f>VLOOKUP(A248,'Tüm - Sektör'!$A:$H,5,0)</f>
        <v>164.03873567663265</v>
      </c>
      <c r="F248" s="128">
        <f>VLOOKUP(A248,'Tüm - Sektör'!$A:$H,6,0)</f>
        <v>415.7482654266077</v>
      </c>
      <c r="G248" s="127">
        <f>VLOOKUP(A248,'Tüm - Sektör'!$A:$H,7,0)</f>
        <v>116.67577300000001</v>
      </c>
      <c r="H248" s="159">
        <v>2.09</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191.39346287013797</v>
      </c>
      <c r="R248" s="166" t="str">
        <f t="shared" si="10"/>
        <v/>
      </c>
      <c r="S248" s="191">
        <v>192.31362374932127</v>
      </c>
      <c r="T248" s="208">
        <f t="shared" si="11"/>
        <v>0.92016087918329958</v>
      </c>
      <c r="U248" s="222" t="s">
        <v>536</v>
      </c>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57.035630158159805</v>
      </c>
      <c r="F249" s="128">
        <f>VLOOKUP(A249,'Tüm - Sektör'!$A:$H,6,0)</f>
        <v>28.517815079079902</v>
      </c>
      <c r="G249" s="127">
        <f>VLOOKUP(A249,'Tüm - Sektör'!$A:$H,7,0)</f>
        <v>338.83675399999998</v>
      </c>
      <c r="H249" s="159">
        <v>2.0699999999999998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193.25767785135372</v>
      </c>
      <c r="R249" s="166" t="str">
        <f t="shared" si="10"/>
        <v/>
      </c>
      <c r="S249" s="191">
        <v>196.09970252563832</v>
      </c>
      <c r="T249" s="208">
        <f t="shared" si="11"/>
        <v>2.8420246742846018</v>
      </c>
      <c r="U249" s="222" t="s">
        <v>759</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37.77362981351726</v>
      </c>
      <c r="F250" s="128">
        <f>VLOOKUP(A250,'Tüm - Sektör'!$A:$H,6,0)</f>
        <v>46.065402211606418</v>
      </c>
      <c r="G250" s="127">
        <f>VLOOKUP(A250,'Tüm - Sektör'!$A:$H,7,0)</f>
        <v>594.91427499999998</v>
      </c>
      <c r="H250" s="159">
        <v>1.78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224.72071594627008</v>
      </c>
      <c r="R250" s="166" t="str">
        <f t="shared" si="10"/>
        <v/>
      </c>
      <c r="S250" s="191">
        <v>224.72071594627008</v>
      </c>
      <c r="T250" s="208">
        <f t="shared" si="11"/>
        <v>0</v>
      </c>
      <c r="U250" s="222" t="s">
        <v>535</v>
      </c>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39.482336037162675</v>
      </c>
      <c r="F251" s="128">
        <f>VLOOKUP(A251,'Tüm - Sektör'!$A:$H,6,0)</f>
        <v>19.040478412983543</v>
      </c>
      <c r="G251" s="127">
        <f>VLOOKUP(A251,'Tüm - Sektör'!$A:$H,7,0)</f>
        <v>610.40025600000001</v>
      </c>
      <c r="H251" s="159">
        <v>1.66</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241.00028024562121</v>
      </c>
      <c r="R251" s="166" t="str">
        <f t="shared" si="10"/>
        <v/>
      </c>
      <c r="S251" s="191">
        <v>242.46088800468559</v>
      </c>
      <c r="T251" s="208">
        <f t="shared" si="11"/>
        <v>1.4606077590643736</v>
      </c>
      <c r="U251" s="222" t="s">
        <v>413</v>
      </c>
      <c r="W251" s="200"/>
      <c r="X251" s="209" t="str">
        <f>IF(COUNTIF('Yıldız Liste'!A:A, A251)&gt;0, "Yıldız Pazar", IF(COUNTIF('Ana Pazar Liste'!A:A, A251)&gt;0, "Ana Pazar", IF(COUNTIF('Alt Pazar Liste'!A:A, A251)&gt;0, "Alt Pazar", "")))</f>
        <v>Ana Pazar</v>
      </c>
    </row>
    <row r="252" spans="1:24" ht="30" customHeight="1" thickTop="1" thickBot="1">
      <c r="A252" s="125" t="s">
        <v>403</v>
      </c>
      <c r="B252" s="136" t="s">
        <v>404</v>
      </c>
      <c r="C252" s="137">
        <v>2193688534</v>
      </c>
      <c r="D252" s="137">
        <v>1000000000</v>
      </c>
      <c r="E252" s="128">
        <f>VLOOKUP(A252,'Tüm - Sektör'!$A:$H,5,0)</f>
        <v>33.560876073109014</v>
      </c>
      <c r="F252" s="128">
        <f>VLOOKUP(A252,'Tüm - Sektör'!$A:$H,6,0)</f>
        <v>33.560876073109014</v>
      </c>
      <c r="G252" s="127">
        <f>VLOOKUP(A252,'Tüm - Sektör'!$A:$H,7,0)</f>
        <v>749.65266799999995</v>
      </c>
      <c r="H252" s="159">
        <v>1.59</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251.59000288623534</v>
      </c>
      <c r="R252" s="166" t="str">
        <f t="shared" si="10"/>
        <v/>
      </c>
      <c r="S252" s="191">
        <v>253.18234467665454</v>
      </c>
      <c r="T252" s="208">
        <f t="shared" si="11"/>
        <v>1.5923417904191979</v>
      </c>
      <c r="U252" s="222" t="s">
        <v>443</v>
      </c>
      <c r="W252" s="200"/>
      <c r="X252" s="209" t="str">
        <f>IF(COUNTIF('Yıldız Liste'!A:A, A252)&gt;0, "Yıldız Pazar", IF(COUNTIF('Ana Pazar Liste'!A:A, A252)&gt;0, "Ana Pazar", IF(COUNTIF('Alt Pazar Liste'!A:A, A252)&gt;0, "Alt Pazar", "")))</f>
        <v>Ana Pazar</v>
      </c>
    </row>
    <row r="253" spans="1:24" ht="30" customHeight="1" thickTop="1" thickBot="1">
      <c r="A253" s="125" t="s">
        <v>13</v>
      </c>
      <c r="B253" s="136" t="s">
        <v>349</v>
      </c>
      <c r="C253" s="137">
        <v>2897114703</v>
      </c>
      <c r="D253" s="137">
        <v>796500000</v>
      </c>
      <c r="E253" s="128">
        <f>VLOOKUP(A253,'Tüm - Sektör'!$A:$H,5,0)</f>
        <v>50.660267937091092</v>
      </c>
      <c r="F253" s="128">
        <f>VLOOKUP(A253,'Tüm - Sektör'!$A:$H,6,0)</f>
        <v>85.864860910323884</v>
      </c>
      <c r="G253" s="127">
        <f>VLOOKUP(A253,'Tüm - Sektör'!$A:$H,7,0)</f>
        <v>499.73981700000002</v>
      </c>
      <c r="H253" s="159">
        <v>1.58</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253.1695302805287</v>
      </c>
      <c r="R253" s="166" t="str">
        <f t="shared" si="10"/>
        <v/>
      </c>
      <c r="S253" s="191">
        <v>254.78207505938556</v>
      </c>
      <c r="T253" s="208">
        <f t="shared" si="11"/>
        <v>1.6125447788568579</v>
      </c>
      <c r="U253" s="222" t="s">
        <v>711</v>
      </c>
      <c r="W253" s="200"/>
      <c r="X253" s="209" t="str">
        <f>IF(COUNTIF('Yıldız Liste'!A:A, A253)&gt;0, "Yıldız Pazar", IF(COUNTIF('Ana Pazar Liste'!A:A, A253)&gt;0, "Ana Pazar", IF(COUNTIF('Alt Pazar Liste'!A:A, A253)&gt;0, "Alt Pazar", "")))</f>
        <v>Ana Pazar</v>
      </c>
    </row>
    <row r="254" spans="1:24" ht="30" customHeight="1" thickTop="1" thickBot="1">
      <c r="A254" s="125" t="s">
        <v>174</v>
      </c>
      <c r="B254" s="136" t="s">
        <v>221</v>
      </c>
      <c r="C254" s="137">
        <v>13585447982</v>
      </c>
      <c r="D254" s="137">
        <v>2400156000</v>
      </c>
      <c r="E254" s="128">
        <f>VLOOKUP(A254,'Tüm - Sektör'!$A:$H,5,0)</f>
        <v>15.308907978675222</v>
      </c>
      <c r="F254" s="128">
        <f>VLOOKUP(A254,'Tüm - Sektör'!$A:$H,6,0)</f>
        <v>6.378297068471892</v>
      </c>
      <c r="G254" s="127">
        <f>VLOOKUP(A254,'Tüm - Sektör'!$A:$H,7,0)</f>
        <v>1653.7573420000001</v>
      </c>
      <c r="H254" s="159">
        <v>1.58</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9"/>
        <v>253.17218967736531</v>
      </c>
      <c r="R254" s="166" t="str">
        <f t="shared" si="10"/>
        <v/>
      </c>
      <c r="S254" s="191">
        <v>250.00753730639823</v>
      </c>
      <c r="T254" s="208">
        <f t="shared" si="11"/>
        <v>-3.164652370967076</v>
      </c>
      <c r="U254" s="222" t="s">
        <v>460</v>
      </c>
      <c r="W254" s="200"/>
      <c r="X254" s="209" t="str">
        <f>IF(COUNTIF('Yıldız Liste'!A:A, A254)&gt;0, "Yıldız Pazar", IF(COUNTIF('Ana Pazar Liste'!A:A, A254)&gt;0, "Ana Pazar", IF(COUNTIF('Alt Pazar Liste'!A:A, A254)&gt;0, "Alt Pazar", "")))</f>
        <v>Ana Pazar</v>
      </c>
    </row>
    <row r="255" spans="1:24" ht="30" customHeight="1" thickTop="1" thickBot="1">
      <c r="A255" s="125" t="s">
        <v>238</v>
      </c>
      <c r="B255" s="131" t="s">
        <v>233</v>
      </c>
      <c r="C255" s="132">
        <v>7606887578</v>
      </c>
      <c r="D255" s="132">
        <v>2344397132</v>
      </c>
      <c r="E255" s="128">
        <f>VLOOKUP(A255,'Tüm - Sektör'!$A:$H,5,0)</f>
        <v>34.423672734157556</v>
      </c>
      <c r="F255" s="128">
        <f>VLOOKUP(A255,'Tüm - Sektör'!$A:$H,6,0)</f>
        <v>14.683379477090043</v>
      </c>
      <c r="G255" s="127">
        <f>VLOOKUP(A255,'Tüm - Sektör'!$A:$H,7,0)</f>
        <v>735.54148399999997</v>
      </c>
      <c r="H255" s="159">
        <v>1.58</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9"/>
        <v>253.20039327612582</v>
      </c>
      <c r="R255" s="166" t="str">
        <f t="shared" si="10"/>
        <v/>
      </c>
      <c r="S255" s="191">
        <v>256.44655216428129</v>
      </c>
      <c r="T255" s="208">
        <f t="shared" si="11"/>
        <v>3.2461588881554633</v>
      </c>
      <c r="U255" s="222" t="s">
        <v>239</v>
      </c>
      <c r="W255" s="200"/>
      <c r="X255" s="209" t="str">
        <f>IF(COUNTIF('Yıldız Liste'!A:A, A255)&gt;0, "Yıldız Pazar", IF(COUNTIF('Ana Pazar Liste'!A:A, A255)&gt;0, "Ana Pazar", IF(COUNTIF('Alt Pazar Liste'!A:A, A255)&gt;0, "Alt Pazar", "")))</f>
        <v>Ana Pazar</v>
      </c>
    </row>
    <row r="256" spans="1:24" ht="30" customHeight="1" thickTop="1" thickBot="1">
      <c r="A256" s="125" t="s">
        <v>156</v>
      </c>
      <c r="B256" s="136" t="s">
        <v>357</v>
      </c>
      <c r="C256" s="137">
        <v>-421692226</v>
      </c>
      <c r="D256" s="137">
        <v>600000000</v>
      </c>
      <c r="E256" s="128">
        <f>VLOOKUP(A256,'Tüm - Sektör'!$A:$H,5,0)</f>
        <v>64.195647791862314</v>
      </c>
      <c r="F256" s="128">
        <f>VLOOKUP(A256,'Tüm - Sektör'!$A:$H,6,0)</f>
        <v>106.99274631977052</v>
      </c>
      <c r="G256" s="127">
        <f>VLOOKUP(A256,'Tüm - Sektör'!$A:$H,7,0)</f>
        <v>399.45994000000002</v>
      </c>
      <c r="H256" s="159">
        <v>1.56</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256.43589615198454</v>
      </c>
      <c r="R256" s="166" t="str">
        <f t="shared" si="10"/>
        <v/>
      </c>
      <c r="S256" s="191">
        <v>259.76623246564668</v>
      </c>
      <c r="T256" s="208">
        <f t="shared" si="11"/>
        <v>3.3303363136621442</v>
      </c>
      <c r="U256" s="222" t="s">
        <v>449</v>
      </c>
      <c r="W256" s="200"/>
      <c r="X256" s="209" t="str">
        <f>IF(COUNTIF('Yıldız Liste'!A:A, A256)&gt;0, "Yıldız Pazar", IF(COUNTIF('Ana Pazar Liste'!A:A, A256)&gt;0, "Ana Pazar", IF(COUNTIF('Alt Pazar Liste'!A:A, A256)&gt;0, "Alt Pazar", "")))</f>
        <v>Ana Pazar</v>
      </c>
    </row>
    <row r="257" spans="1:24" ht="30" customHeight="1" thickTop="1" thickBot="1">
      <c r="A257" s="125" t="s">
        <v>80</v>
      </c>
      <c r="B257" s="131" t="s">
        <v>233</v>
      </c>
      <c r="C257" s="132">
        <v>2545549000</v>
      </c>
      <c r="D257" s="132">
        <v>1053000000</v>
      </c>
      <c r="E257" s="128">
        <f>VLOOKUP(A257,'Tüm - Sektör'!$A:$H,5,0)</f>
        <v>33.320940026202337</v>
      </c>
      <c r="F257" s="128">
        <f>VLOOKUP(A257,'Tüm - Sektör'!$A:$H,6,0)</f>
        <v>31.643817688701173</v>
      </c>
      <c r="G257" s="127">
        <f>VLOOKUP(A257,'Tüm - Sektör'!$A:$H,7,0)</f>
        <v>774.54246000000001</v>
      </c>
      <c r="H257" s="159">
        <v>1.55</v>
      </c>
      <c r="I257" s="133" t="e">
        <f>VLOOKUP(A257,'Tüm - Sektör'!$A:$H,9,0)</f>
        <v>#REF!</v>
      </c>
      <c r="J257" s="132" t="e">
        <f>VLOOKUP(A257,'Tüm - Sektör'!$A:$H,10,0)</f>
        <v>#REF!</v>
      </c>
      <c r="K257" s="133" t="e">
        <f>VLOOKUP(A257,'Tüm - Sektör'!$A:$H,11,0)</f>
        <v>#REF!</v>
      </c>
      <c r="L257" s="133" t="e">
        <f>VLOOKUP(A257,'Tüm - Sektör'!$A:$H,12,0)</f>
        <v>#REF!</v>
      </c>
      <c r="M257" s="133" t="e">
        <f>VLOOKUP(A257,'Tüm - Sektör'!$A:$H,13,0)</f>
        <v>#REF!</v>
      </c>
      <c r="N257" s="134" t="e">
        <f>VLOOKUP(A257,'Tüm - Sektör'!$A:$H,14,0)</f>
        <v>#REF!</v>
      </c>
      <c r="O257" s="135" t="e">
        <f>VLOOKUP(A257,'Tüm - Sektör'!$A:$H,15,0)</f>
        <v>#REF!</v>
      </c>
      <c r="P257" s="153" t="e">
        <f>VLOOKUP(A257,'Tüm - Sektör'!$A:$H,16,0)</f>
        <v>#REF!</v>
      </c>
      <c r="Q257" s="158">
        <f t="shared" si="9"/>
        <v>258.08482857407222</v>
      </c>
      <c r="R257" s="166" t="str">
        <f t="shared" si="10"/>
        <v/>
      </c>
      <c r="S257" s="191">
        <v>259.76070408429348</v>
      </c>
      <c r="T257" s="208">
        <f t="shared" si="11"/>
        <v>1.6758755102212604</v>
      </c>
      <c r="U257" s="222" t="s">
        <v>36</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27.684135353634069</v>
      </c>
      <c r="F258" s="128">
        <f>VLOOKUP(A258,'Tüm - Sektör'!$A:$H,6,0)</f>
        <v>25.722489340878937</v>
      </c>
      <c r="G258" s="127">
        <f>VLOOKUP(A258,'Tüm - Sektör'!$A:$H,7,0)</f>
        <v>1027.688572</v>
      </c>
      <c r="H258" s="159">
        <v>1.49</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284.50669528630914</v>
      </c>
      <c r="R258" s="166" t="str">
        <f t="shared" si="10"/>
        <v/>
      </c>
      <c r="S258" s="191">
        <v>286.4290378220274</v>
      </c>
      <c r="T258" s="208">
        <f t="shared" si="11"/>
        <v>1.9223425357182577</v>
      </c>
      <c r="U258" s="222" t="s">
        <v>702</v>
      </c>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23.175228832209491</v>
      </c>
      <c r="F259" s="128">
        <f>VLOOKUP(A259,'Tüm - Sektör'!$A:$H,6,0)</f>
        <v>14.484518020130931</v>
      </c>
      <c r="G259" s="127">
        <f>VLOOKUP(A259,'Tüm - Sektör'!$A:$H,7,0)</f>
        <v>1359.1032560000001</v>
      </c>
      <c r="H259" s="159">
        <v>1.27</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314.97528964400999</v>
      </c>
      <c r="R259" s="166" t="str">
        <f t="shared" ref="R259:R263" si="12">IF(OR(H259="", H260="", Q259=0), "", IF(H259&lt;H260, (H260-H259)/H259, ""))</f>
        <v/>
      </c>
      <c r="S259" s="191">
        <v>322.59565955475216</v>
      </c>
      <c r="T259" s="208">
        <f t="shared" ref="T259:T263" si="13">S259-Q259</f>
        <v>7.6203699107421698</v>
      </c>
      <c r="U259" s="222" t="s">
        <v>267</v>
      </c>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46.147412139653611</v>
      </c>
      <c r="F260" s="128">
        <f>VLOOKUP(A260,'Tüm - Sektör'!$A:$H,6,0)</f>
        <v>32.124895328683337</v>
      </c>
      <c r="G260" s="127">
        <f>VLOOKUP(A260,'Tüm - Sektör'!$A:$H,7,0)</f>
        <v>693.49307699999997</v>
      </c>
      <c r="H260" s="159">
        <v>1.25</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320.02910840315531</v>
      </c>
      <c r="R260" s="166" t="str">
        <f t="shared" si="12"/>
        <v/>
      </c>
      <c r="S260" s="191">
        <v>322.6099883096324</v>
      </c>
      <c r="T260" s="208">
        <f t="shared" si="13"/>
        <v>2.5808799064770938</v>
      </c>
      <c r="U260" s="222" t="s">
        <v>226</v>
      </c>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71.31080672489432</v>
      </c>
      <c r="F261" s="128">
        <f>VLOOKUP(A261,'Tüm - Sektör'!$A:$H,6,0)</f>
        <v>89.138508406117893</v>
      </c>
      <c r="G261" s="127">
        <f>VLOOKUP(A261,'Tüm - Sektör'!$A:$H,7,0)</f>
        <v>475.40234800000002</v>
      </c>
      <c r="H261" s="159">
        <v>1.18</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339.01324954788947</v>
      </c>
      <c r="R261" s="166" t="str">
        <f t="shared" si="12"/>
        <v/>
      </c>
      <c r="S261" s="191">
        <v>341.91079868932445</v>
      </c>
      <c r="T261" s="208">
        <f t="shared" si="13"/>
        <v>2.897549141434979</v>
      </c>
      <c r="U261" s="222" t="s">
        <v>79</v>
      </c>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59.22007925482427</v>
      </c>
      <c r="F262" s="128">
        <f>VLOOKUP(A262,'Tüm - Sektör'!$A:$H,6,0)</f>
        <v>91.81407636406864</v>
      </c>
      <c r="G262" s="127">
        <f>VLOOKUP(A262,'Tüm - Sektör'!$A:$H,7,0)</f>
        <v>592.54522899999995</v>
      </c>
      <c r="H262" s="159">
        <v>1.1399999999999999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350.9057542344799</v>
      </c>
      <c r="R262" s="166" t="str">
        <f t="shared" si="12"/>
        <v/>
      </c>
      <c r="S262" s="191">
        <v>354.01111489142227</v>
      </c>
      <c r="T262" s="208">
        <f t="shared" si="13"/>
        <v>3.1053606569423664</v>
      </c>
      <c r="U262" s="222" t="s">
        <v>286</v>
      </c>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10.176888985284382</v>
      </c>
      <c r="F263" s="128">
        <f>VLOOKUP(A263,'Tüm - Sektör'!$A:$H,6,0)</f>
        <v>2.3209471322031523</v>
      </c>
      <c r="G263" s="127">
        <f>VLOOKUP(A263,'Tüm - Sektör'!$A:$H,7,0)</f>
        <v>4679.5978699999996</v>
      </c>
      <c r="H263" s="159">
        <v>0.84</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476.23748018763251</v>
      </c>
      <c r="R263" s="166" t="str">
        <f t="shared" si="12"/>
        <v/>
      </c>
      <c r="S263" s="191">
        <v>470.6346863030721</v>
      </c>
      <c r="T263" s="208">
        <f t="shared" si="13"/>
        <v>-5.6027938845604126</v>
      </c>
      <c r="U263" s="222" t="s">
        <v>297</v>
      </c>
      <c r="W263" s="200"/>
      <c r="X263" s="209" t="str">
        <f>IF(COUNTIF('Yıldız Liste'!A:A, A263)&gt;0, "Yıldız Pazar", IF(COUNTIF('Ana Pazar Liste'!A:A, A263)&gt;0, "Ana Pazar", IF(COUNTIF('Alt Pazar Liste'!A:A, A263)&gt;0, "Alt Pazar", "")))</f>
        <v>Ana Pazar</v>
      </c>
    </row>
    <row r="264" spans="1:24" ht="30" customHeight="1" thickTop="1" thickBot="1">
      <c r="A264" s="237" t="s">
        <v>2316</v>
      </c>
      <c r="B264" s="238"/>
      <c r="C264" s="238"/>
      <c r="D264" s="238"/>
      <c r="E264" s="238"/>
      <c r="F264" s="238"/>
      <c r="G264" s="238"/>
      <c r="H264" s="239"/>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t="s">
        <v>18</v>
      </c>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254.25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t="s">
        <v>401</v>
      </c>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103.9</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t="s">
        <v>327</v>
      </c>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25.94</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t="s">
        <v>106</v>
      </c>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t="s">
        <v>299</v>
      </c>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6.12</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t="s">
        <v>331</v>
      </c>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8.8800000000000008</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t="s">
        <v>481</v>
      </c>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2.35</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t="s">
        <v>10</v>
      </c>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13.463746548337165</v>
      </c>
      <c r="F272" s="128">
        <f>VLOOKUP(A272,'Tüm - Sektör'!$A:$H,6,0)</f>
        <v>0.89758310322247759</v>
      </c>
      <c r="G272" s="127">
        <f>VLOOKUP(A272,'Tüm - Sektör'!$A:$H,7,0)</f>
        <v>7.3957799999999996E-4</v>
      </c>
      <c r="H272" s="159">
        <v>4017.5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9.957490744726103E-5</v>
      </c>
      <c r="R272" s="166" t="str">
        <f t="shared" si="18"/>
        <v/>
      </c>
      <c r="S272" s="191">
        <v>1.0001054766734279E-4</v>
      </c>
      <c r="T272" s="208">
        <f t="shared" si="19"/>
        <v>4.3564022008176103E-7</v>
      </c>
      <c r="U272" s="222" t="s">
        <v>204</v>
      </c>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13.418325171355935</v>
      </c>
      <c r="F273" s="128">
        <f>VLOOKUP(A273,'Tüm - Sektör'!$A:$H,6,0)</f>
        <v>0.72840159597813592</v>
      </c>
      <c r="G273" s="127">
        <f>VLOOKUP(A273,'Tüm - Sektör'!$A:$H,7,0)</f>
        <v>7.7739300000000003E-4</v>
      </c>
      <c r="H273" s="159">
        <v>3835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1.0431312059935905E-4</v>
      </c>
      <c r="R273" s="166">
        <f t="shared" si="18"/>
        <v>0.31747066492829207</v>
      </c>
      <c r="S273" s="191">
        <v>1.045858346401417E-4</v>
      </c>
      <c r="T273" s="208">
        <f t="shared" si="19"/>
        <v>2.7271404078265088E-7</v>
      </c>
      <c r="U273" s="222" t="s">
        <v>541</v>
      </c>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6.9910791754244945</v>
      </c>
      <c r="F274" s="128">
        <f>VLOOKUP(A274,'Tüm - Sektör'!$A:$H,6,0)</f>
        <v>0.46141168698970364</v>
      </c>
      <c r="G274" s="127">
        <f>VLOOKUP(A274,'Tüm - Sektör'!$A:$H,7,0)</f>
        <v>1.1325970000000001</v>
      </c>
      <c r="H274" s="159">
        <v>5052.5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7.9180753008482568E-2</v>
      </c>
      <c r="R274" s="166" t="str">
        <f t="shared" si="18"/>
        <v/>
      </c>
      <c r="S274" s="191">
        <v>7.9416526962850259E-2</v>
      </c>
      <c r="T274" s="208">
        <f t="shared" si="19"/>
        <v>2.3577395436769066E-4</v>
      </c>
      <c r="U274" s="222" t="s">
        <v>770</v>
      </c>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0.7979490761746566</v>
      </c>
      <c r="F275" s="128">
        <f>VLOOKUP(A275,'Tüm - Sektör'!$A:$H,6,0)</f>
        <v>2.3544397924970505E-3</v>
      </c>
      <c r="G275" s="127">
        <f>VLOOKUP(A275,'Tüm - Sektör'!$A:$H,7,0)</f>
        <v>10.951673</v>
      </c>
      <c r="H275" s="159">
        <v>4580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8.7388773529169295E-2</v>
      </c>
      <c r="R275" s="166" t="str">
        <f t="shared" si="18"/>
        <v/>
      </c>
      <c r="S275" s="191">
        <v>8.7388773529169295E-2</v>
      </c>
      <c r="T275" s="208">
        <f t="shared" si="19"/>
        <v>0</v>
      </c>
      <c r="U275" s="222" t="s">
        <v>650</v>
      </c>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0.20465749309920514</v>
      </c>
      <c r="F276" s="128">
        <f>VLOOKUP(A276,'Tüm - Sektör'!$A:$H,6,0)</f>
        <v>1.8437612009356995E-4</v>
      </c>
      <c r="G276" s="127">
        <f>VLOOKUP(A276,'Tüm - Sektör'!$A:$H,7,0)</f>
        <v>84.532953000000006</v>
      </c>
      <c r="H276" s="159">
        <v>2313</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0.17300302245252933</v>
      </c>
      <c r="R276" s="166" t="str">
        <f t="shared" si="18"/>
        <v/>
      </c>
      <c r="S276" s="191">
        <v>0.17225828279496358</v>
      </c>
      <c r="T276" s="208">
        <f t="shared" si="19"/>
        <v>-7.4473965756574612E-4</v>
      </c>
      <c r="U276" s="222" t="s">
        <v>761</v>
      </c>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5.5675300948924606</v>
      </c>
      <c r="F277" s="128">
        <f>VLOOKUP(A277,'Tüm - Sektör'!$A:$H,6,0)</f>
        <v>0.12152033492705733</v>
      </c>
      <c r="G277" s="127">
        <f>VLOOKUP(A277,'Tüm - Sektör'!$A:$H,7,0)</f>
        <v>4.3228220000000004</v>
      </c>
      <c r="H277" s="159">
        <v>1662</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0.24067441579863216</v>
      </c>
      <c r="R277" s="166" t="str">
        <f t="shared" si="18"/>
        <v/>
      </c>
      <c r="S277" s="191">
        <v>0.24154642455152583</v>
      </c>
      <c r="T277" s="208">
        <f t="shared" si="19"/>
        <v>8.7200875289367152E-4</v>
      </c>
      <c r="U277" s="222" t="s">
        <v>88</v>
      </c>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11.295869171243258</v>
      </c>
      <c r="F278" s="128">
        <f>VLOOKUP(A278,'Tüm - Sektör'!$A:$H,6,0)</f>
        <v>0.32529781887945058</v>
      </c>
      <c r="G278" s="127">
        <f>VLOOKUP(A278,'Tüm - Sektör'!$A:$H,7,0)</f>
        <v>2.442218</v>
      </c>
      <c r="H278" s="159">
        <v>1450</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0.27586975015655368</v>
      </c>
      <c r="R278" s="166" t="str">
        <f t="shared" si="18"/>
        <v/>
      </c>
      <c r="S278" s="191">
        <v>0.27586975015655368</v>
      </c>
      <c r="T278" s="208">
        <f t="shared" si="19"/>
        <v>0</v>
      </c>
      <c r="U278" s="222" t="s">
        <v>94</v>
      </c>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0.7041529532879014</v>
      </c>
      <c r="F279" s="128">
        <f>VLOOKUP(A279,'Tüm - Sektör'!$A:$H,6,0)</f>
        <v>4.3408889077878694E-3</v>
      </c>
      <c r="G279" s="127">
        <f>VLOOKUP(A279,'Tüm - Sektör'!$A:$H,7,0)</f>
        <v>47.739924000000002</v>
      </c>
      <c r="H279" s="159">
        <v>1190</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0.33616208474339965</v>
      </c>
      <c r="R279" s="166" t="str">
        <f t="shared" si="18"/>
        <v/>
      </c>
      <c r="S279" s="191">
        <v>0.33616208474339965</v>
      </c>
      <c r="T279" s="208">
        <f t="shared" si="19"/>
        <v>0</v>
      </c>
      <c r="U279" s="222" t="s">
        <v>444</v>
      </c>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1.4428843257672086</v>
      </c>
      <c r="F280" s="128">
        <f>VLOOKUP(A280,'Tüm - Sektör'!$A:$H,6,0)</f>
        <v>9.8030357589279568E-3</v>
      </c>
      <c r="G280" s="127">
        <f>VLOOKUP(A280,'Tüm - Sektör'!$A:$H,7,0)</f>
        <v>37.479664</v>
      </c>
      <c r="H280" s="159">
        <v>740</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0.54078819720621518</v>
      </c>
      <c r="R280" s="166" t="str">
        <f t="shared" si="18"/>
        <v/>
      </c>
      <c r="S280" s="191">
        <v>0.54225374787615077</v>
      </c>
      <c r="T280" s="208">
        <f t="shared" si="19"/>
        <v>1.4655506699355891E-3</v>
      </c>
      <c r="U280" s="222" t="s">
        <v>105</v>
      </c>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1.7870349855595928</v>
      </c>
      <c r="F281" s="128">
        <f>VLOOKUP(A281,'Tüm - Sektör'!$A:$H,6,0)</f>
        <v>1.8321209914752504E-2</v>
      </c>
      <c r="G281" s="127">
        <f>VLOOKUP(A281,'Tüm - Sektör'!$A:$H,7,0)</f>
        <v>31.219389</v>
      </c>
      <c r="H281" s="159">
        <v>717</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0.55790140370794317</v>
      </c>
      <c r="R281" s="166" t="str">
        <f t="shared" si="18"/>
        <v/>
      </c>
      <c r="S281" s="191">
        <v>0.55829072778589706</v>
      </c>
      <c r="T281" s="208">
        <f t="shared" si="19"/>
        <v>3.8932407795388979E-4</v>
      </c>
      <c r="U281" s="222" t="s">
        <v>670</v>
      </c>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0.82292479629465398</v>
      </c>
      <c r="F282" s="128">
        <f>VLOOKUP(A282,'Tüm - Sektör'!$A:$H,6,0)</f>
        <v>8.8085073883762081E-3</v>
      </c>
      <c r="G282" s="127">
        <f>VLOOKUP(A282,'Tüm - Sektör'!$A:$H,7,0)</f>
        <v>91.899596000000003</v>
      </c>
      <c r="H282" s="159">
        <v>529</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0.75626456317861002</v>
      </c>
      <c r="R282" s="166" t="str">
        <f t="shared" si="18"/>
        <v/>
      </c>
      <c r="S282" s="191">
        <v>0.75626456317861002</v>
      </c>
      <c r="T282" s="208">
        <f t="shared" si="19"/>
        <v>0</v>
      </c>
      <c r="U282" s="222" t="s">
        <v>324</v>
      </c>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15.561837480300417</v>
      </c>
      <c r="F283" s="128">
        <f>VLOOKUP(A283,'Tüm - Sektör'!$A:$H,6,0)</f>
        <v>1.4530193725770697</v>
      </c>
      <c r="G283" s="127">
        <f>VLOOKUP(A283,'Tüm - Sektör'!$A:$H,7,0)</f>
        <v>4.9969520000000003</v>
      </c>
      <c r="H283" s="159">
        <v>514.5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0.77761754920862136</v>
      </c>
      <c r="R283" s="166" t="str">
        <f t="shared" si="18"/>
        <v/>
      </c>
      <c r="S283" s="191">
        <v>0.77686258071424408</v>
      </c>
      <c r="T283" s="208">
        <f t="shared" si="19"/>
        <v>-7.5496849437728386E-4</v>
      </c>
      <c r="U283" s="222" t="s">
        <v>249</v>
      </c>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1.1531219577759948</v>
      </c>
      <c r="F284" s="128">
        <f>VLOOKUP(A284,'Tüm - Sektör'!$A:$H,6,0)</f>
        <v>7.1627820568986181E-3</v>
      </c>
      <c r="G284" s="127">
        <f>VLOOKUP(A284,'Tüm - Sektör'!$A:$H,7,0)</f>
        <v>70.556014000000005</v>
      </c>
      <c r="H284" s="159">
        <v>491.75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0.81359688996550505</v>
      </c>
      <c r="R284" s="166" t="str">
        <f t="shared" si="18"/>
        <v/>
      </c>
      <c r="S284" s="191">
        <v>0.81525475423441085</v>
      </c>
      <c r="T284" s="208">
        <f t="shared" si="19"/>
        <v>1.6578642689057954E-3</v>
      </c>
      <c r="U284" s="222" t="s">
        <v>684</v>
      </c>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3.7116210460685459</v>
      </c>
      <c r="F285" s="128">
        <f>VLOOKUP(A285,'Tüm - Sektör'!$A:$H,6,0)</f>
        <v>8.7894326026544303E-2</v>
      </c>
      <c r="G285" s="127">
        <f>VLOOKUP(A285,'Tüm - Sektör'!$A:$H,7,0)</f>
        <v>24.953838000000001</v>
      </c>
      <c r="H285" s="159">
        <v>432</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0.92619190300985044</v>
      </c>
      <c r="R285" s="166" t="str">
        <f t="shared" si="18"/>
        <v/>
      </c>
      <c r="S285" s="191">
        <v>0.92995909843173818</v>
      </c>
      <c r="T285" s="208">
        <f t="shared" si="19"/>
        <v>3.7671954218877479E-3</v>
      </c>
      <c r="U285" s="222" t="s">
        <v>717</v>
      </c>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1.1842441375815966</v>
      </c>
      <c r="F286" s="128">
        <f>VLOOKUP(A286,'Tüm - Sektör'!$A:$H,6,0)</f>
        <v>1.4903465307626623E-2</v>
      </c>
      <c r="G286" s="127">
        <f>VLOOKUP(A286,'Tüm - Sektör'!$A:$H,7,0)</f>
        <v>79.717928999999998</v>
      </c>
      <c r="H286" s="159">
        <v>423.75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0.94405490078395959</v>
      </c>
      <c r="R286" s="166" t="str">
        <f t="shared" si="18"/>
        <v/>
      </c>
      <c r="S286" s="191">
        <v>0.9462880288757014</v>
      </c>
      <c r="T286" s="208">
        <f t="shared" si="19"/>
        <v>2.2331280917418095E-3</v>
      </c>
      <c r="U286" s="222" t="s">
        <v>195</v>
      </c>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0.10827818777122465</v>
      </c>
      <c r="F287" s="128">
        <f>VLOOKUP(A287,'Tüm - Sektör'!$A:$H,6,0)</f>
        <v>1.437237317470854E-4</v>
      </c>
      <c r="G287" s="127">
        <f>VLOOKUP(A287,'Tüm - Sektör'!$A:$H,7,0)</f>
        <v>936.47786499999995</v>
      </c>
      <c r="H287" s="159">
        <v>394.5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1.0140012611006557</v>
      </c>
      <c r="R287" s="166" t="str">
        <f t="shared" si="18"/>
        <v/>
      </c>
      <c r="S287" s="191">
        <v>1.0063484213942357</v>
      </c>
      <c r="T287" s="208">
        <f t="shared" si="19"/>
        <v>-7.6528397064199449E-3</v>
      </c>
      <c r="U287" s="222" t="s">
        <v>348</v>
      </c>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8.6305909518386181E-2</v>
      </c>
      <c r="F288" s="128">
        <f>VLOOKUP(A288,'Tüm - Sektör'!$A:$H,6,0)</f>
        <v>4.9807196167120375E-5</v>
      </c>
      <c r="G288" s="127">
        <f>VLOOKUP(A288,'Tüm - Sektör'!$A:$H,7,0)</f>
        <v>1175.783874</v>
      </c>
      <c r="H288" s="159">
        <v>394.25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1.0147709664262157</v>
      </c>
      <c r="R288" s="166" t="str">
        <f t="shared" si="18"/>
        <v/>
      </c>
      <c r="S288" s="191">
        <v>1.0179986094492</v>
      </c>
      <c r="T288" s="208">
        <f t="shared" si="19"/>
        <v>3.2276430229842834E-3</v>
      </c>
      <c r="U288" s="222" t="s">
        <v>439</v>
      </c>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1.2083770831920571</v>
      </c>
      <c r="F289" s="128">
        <f>VLOOKUP(A289,'Tüm - Sektör'!$A:$H,6,0)</f>
        <v>5.5595909049554037E-3</v>
      </c>
      <c r="G289" s="127">
        <f>VLOOKUP(A289,'Tüm - Sektör'!$A:$H,7,0)</f>
        <v>92.579552000000007</v>
      </c>
      <c r="H289" s="159">
        <v>357.75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1.1187100900898739</v>
      </c>
      <c r="R289" s="166" t="str">
        <f t="shared" si="18"/>
        <v/>
      </c>
      <c r="S289" s="191">
        <v>1.1117181520268122</v>
      </c>
      <c r="T289" s="208">
        <f t="shared" si="19"/>
        <v>-6.9919380630616423E-3</v>
      </c>
      <c r="U289" s="222" t="s">
        <v>472</v>
      </c>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2.4039332267780158</v>
      </c>
      <c r="F290" s="128">
        <f>VLOOKUP(A290,'Tüm - Sektör'!$A:$H,6,0)</f>
        <v>3.2647349556800813E-2</v>
      </c>
      <c r="G290" s="127">
        <f>VLOOKUP(A290,'Tüm - Sektör'!$A:$H,7,0)</f>
        <v>51.918782</v>
      </c>
      <c r="H290" s="159">
        <v>320.5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1.2480928514364436</v>
      </c>
      <c r="R290" s="166" t="str">
        <f t="shared" si="18"/>
        <v/>
      </c>
      <c r="S290" s="191">
        <v>1.2365185746070486</v>
      </c>
      <c r="T290" s="208">
        <f t="shared" si="19"/>
        <v>-1.1574276829394936E-2</v>
      </c>
      <c r="U290" s="222" t="s">
        <v>235</v>
      </c>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3.8656956812254561</v>
      </c>
      <c r="F291" s="128">
        <f>VLOOKUP(A291,'Tüm - Sektör'!$A:$H,6,0)</f>
        <v>0.10459133336648961</v>
      </c>
      <c r="G291" s="127">
        <f>VLOOKUP(A291,'Tüm - Sektör'!$A:$H,7,0)</f>
        <v>32.616509000000001</v>
      </c>
      <c r="H291" s="159">
        <v>317.25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1.2608549797795121</v>
      </c>
      <c r="R291" s="166" t="str">
        <f t="shared" si="18"/>
        <v/>
      </c>
      <c r="S291" s="191">
        <v>1.2749202942949809</v>
      </c>
      <c r="T291" s="208">
        <f t="shared" si="19"/>
        <v>1.4065314515468774E-2</v>
      </c>
      <c r="U291" s="222" t="s">
        <v>218</v>
      </c>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6.6897479695987752</v>
      </c>
      <c r="F292" s="128">
        <f>VLOOKUP(A292,'Tüm - Sektör'!$A:$H,6,0)</f>
        <v>0.21308322884531852</v>
      </c>
      <c r="G292" s="127">
        <f>VLOOKUP(A292,'Tüm - Sektör'!$A:$H,7,0)</f>
        <v>19.260493</v>
      </c>
      <c r="H292" s="159">
        <v>310.5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1.2884784394022142</v>
      </c>
      <c r="R292" s="166" t="str">
        <f t="shared" si="18"/>
        <v/>
      </c>
      <c r="S292" s="191">
        <v>1.2833121264936247</v>
      </c>
      <c r="T292" s="208">
        <f t="shared" si="19"/>
        <v>-5.1663129085894877E-3</v>
      </c>
      <c r="U292" s="222" t="s">
        <v>237</v>
      </c>
      <c r="W292" s="200"/>
      <c r="X292" s="209" t="str">
        <f>IF(COUNTIF('Yıldız Liste'!A:A, A292)&gt;0, "Yıldız Pazar", IF(COUNTIF('Ana Pazar Liste'!A:A, A292)&gt;0, "Ana Pazar", IF(COUNTIF('Alt Pazar Liste'!A:A, A292)&gt;0, "Alt Pazar", "")))</f>
        <v>Yıldız Pazar</v>
      </c>
    </row>
    <row r="293" spans="1:24" ht="30" customHeight="1" thickTop="1" thickBot="1">
      <c r="A293" s="125" t="s">
        <v>119</v>
      </c>
      <c r="B293" s="136" t="s">
        <v>355</v>
      </c>
      <c r="C293" s="137">
        <v>5256723777</v>
      </c>
      <c r="D293" s="137">
        <v>93750000</v>
      </c>
      <c r="E293" s="128">
        <f>VLOOKUP(A293,'Tüm - Sektör'!$A:$H,5,0)</f>
        <v>7.1104089582264862</v>
      </c>
      <c r="F293" s="128">
        <f>VLOOKUP(A293,'Tüm - Sektör'!$A:$H,6,0)</f>
        <v>0.26243723951931669</v>
      </c>
      <c r="G293" s="127">
        <f>VLOOKUP(A293,'Tüm - Sektör'!$A:$H,7,0)</f>
        <v>18.316268000000001</v>
      </c>
      <c r="H293" s="159">
        <v>307.25</v>
      </c>
      <c r="I293" s="138" t="e">
        <f>VLOOKUP(A293,'Tüm - Sektör'!$A:$H,9,0)</f>
        <v>#REF!</v>
      </c>
      <c r="J293" s="137" t="e">
        <f>VLOOKUP(A293,'Tüm - Sektör'!$A:$H,10,0)</f>
        <v>#REF!</v>
      </c>
      <c r="K293" s="138" t="e">
        <f>VLOOKUP(A293,'Tüm - Sektör'!$A:$H,11,0)</f>
        <v>#REF!</v>
      </c>
      <c r="L293" s="138" t="e">
        <f>VLOOKUP(A293,'Tüm - Sektör'!$A:$H,12,0)</f>
        <v>#REF!</v>
      </c>
      <c r="M293" s="138" t="e">
        <f>VLOOKUP(A293,'Tüm - Sektör'!$A:$H,13,0)</f>
        <v>#REF!</v>
      </c>
      <c r="N293" s="139" t="e">
        <f>VLOOKUP(A293,'Tüm - Sektör'!$A:$H,14,0)</f>
        <v>#REF!</v>
      </c>
      <c r="O293" s="140" t="e">
        <f>VLOOKUP(A293,'Tüm - Sektör'!$A:$H,15,0)</f>
        <v>#REF!</v>
      </c>
      <c r="P293" s="154" t="e">
        <f>VLOOKUP(A293,'Tüm - Sektör'!$A:$H,16,0)</f>
        <v>#REF!</v>
      </c>
      <c r="Q293" s="158">
        <f t="shared" si="17"/>
        <v>1.3023615606847714</v>
      </c>
      <c r="R293" s="166" t="str">
        <f t="shared" si="18"/>
        <v/>
      </c>
      <c r="S293" s="191">
        <v>1.300245619887558</v>
      </c>
      <c r="T293" s="208">
        <f t="shared" si="19"/>
        <v>-2.1159407972133337E-3</v>
      </c>
      <c r="U293" s="222" t="s">
        <v>724</v>
      </c>
      <c r="W293" s="200"/>
      <c r="X293" s="209" t="str">
        <f>IF(COUNTIF('Yıldız Liste'!A:A, A293)&gt;0, "Yıldız Pazar", IF(COUNTIF('Ana Pazar Liste'!A:A, A293)&gt;0, "Ana Pazar", IF(COUNTIF('Alt Pazar Liste'!A:A, A293)&gt;0, "Alt Pazar", "")))</f>
        <v>Yıldız Pazar</v>
      </c>
    </row>
    <row r="294" spans="1:24" ht="30" customHeight="1" thickTop="1" thickBot="1">
      <c r="A294" s="125" t="s">
        <v>447</v>
      </c>
      <c r="B294" s="136" t="s">
        <v>375</v>
      </c>
      <c r="C294" s="137">
        <v>38403565895</v>
      </c>
      <c r="D294" s="137">
        <v>998000000</v>
      </c>
      <c r="E294" s="128">
        <f>VLOOKUP(A294,'Tüm - Sektör'!$A:$H,5,0)</f>
        <v>0.31217466851058723</v>
      </c>
      <c r="F294" s="128">
        <f>VLOOKUP(A294,'Tüm - Sektör'!$A:$H,6,0)</f>
        <v>1.06757771006377E-3</v>
      </c>
      <c r="G294" s="127">
        <f>VLOOKUP(A294,'Tüm - Sektör'!$A:$H,7,0)</f>
        <v>426.09840800000001</v>
      </c>
      <c r="H294" s="159">
        <v>300.75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1.3301712927028897</v>
      </c>
      <c r="R294" s="166" t="str">
        <f t="shared" si="18"/>
        <v/>
      </c>
      <c r="S294" s="191">
        <v>1.3235699463371182</v>
      </c>
      <c r="T294" s="208">
        <f t="shared" si="19"/>
        <v>-6.6013463657714766E-3</v>
      </c>
      <c r="U294" s="222" t="s">
        <v>25</v>
      </c>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11.031567990118363</v>
      </c>
      <c r="F295" s="128">
        <f>VLOOKUP(A295,'Tüm - Sektör'!$A:$H,6,0)</f>
        <v>2.0988523573284557</v>
      </c>
      <c r="G295" s="127">
        <f>VLOOKUP(A295,'Tüm - Sektör'!$A:$H,7,0)</f>
        <v>12.229931000000001</v>
      </c>
      <c r="H295" s="159">
        <v>296.5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1.3491531534095629</v>
      </c>
      <c r="R295" s="166" t="str">
        <f t="shared" si="18"/>
        <v/>
      </c>
      <c r="S295" s="191">
        <v>1.3594695326624819</v>
      </c>
      <c r="T295" s="208">
        <f t="shared" si="19"/>
        <v>1.0316379252919061E-2</v>
      </c>
      <c r="U295" s="222" t="s">
        <v>87</v>
      </c>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0.19531045629732499</v>
      </c>
      <c r="F296" s="128">
        <f>VLOOKUP(A296,'Tüm - Sektör'!$A:$H,6,0)</f>
        <v>4.8635503834186213E-4</v>
      </c>
      <c r="G296" s="127">
        <f>VLOOKUP(A296,'Tüm - Sektör'!$A:$H,7,0)</f>
        <v>692.54227100000003</v>
      </c>
      <c r="H296" s="159">
        <v>295.75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1.352607469541957</v>
      </c>
      <c r="R296" s="166" t="str">
        <f t="shared" si="18"/>
        <v/>
      </c>
      <c r="S296" s="191">
        <v>1.3606587044797067</v>
      </c>
      <c r="T296" s="208">
        <f t="shared" si="19"/>
        <v>8.0512349377497294E-3</v>
      </c>
      <c r="U296" s="222" t="s">
        <v>201</v>
      </c>
      <c r="W296" s="200"/>
      <c r="X296" s="209" t="str">
        <f>IF(COUNTIF('Yıldız Liste'!A:A, A296)&gt;0, "Yıldız Pazar", IF(COUNTIF('Ana Pazar Liste'!A:A, A296)&gt;0, "Ana Pazar", IF(COUNTIF('Alt Pazar Liste'!A:A, A296)&gt;0, "Alt Pazar", "")))</f>
        <v>Yıldız Pazar</v>
      </c>
    </row>
    <row r="297" spans="1:24" ht="30" customHeight="1" thickTop="1" thickBot="1">
      <c r="A297" s="125" t="s">
        <v>337</v>
      </c>
      <c r="B297" s="136" t="s">
        <v>356</v>
      </c>
      <c r="C297" s="137">
        <v>12392289821</v>
      </c>
      <c r="D297" s="137">
        <v>102000000</v>
      </c>
      <c r="E297" s="128">
        <f>VLOOKUP(A297,'Tüm - Sektör'!$A:$H,5,0)</f>
        <v>6.0147957358827409</v>
      </c>
      <c r="F297" s="128">
        <f>VLOOKUP(A297,'Tüm - Sektör'!$A:$H,6,0)</f>
        <v>0.19526021737056035</v>
      </c>
      <c r="G297" s="127">
        <f>VLOOKUP(A297,'Tüm - Sektör'!$A:$H,7,0)</f>
        <v>22.563583000000001</v>
      </c>
      <c r="H297" s="159">
        <v>294.75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1.3571534281463631</v>
      </c>
      <c r="R297" s="166" t="str">
        <f t="shared" si="18"/>
        <v/>
      </c>
      <c r="S297" s="191">
        <v>1.3583055108527691</v>
      </c>
      <c r="T297" s="208">
        <f t="shared" si="19"/>
        <v>1.152082706405988E-3</v>
      </c>
      <c r="U297" s="222" t="s">
        <v>464</v>
      </c>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1.1606650610799987</v>
      </c>
      <c r="F298" s="128">
        <f>VLOOKUP(A298,'Tüm - Sektör'!$A:$H,6,0)</f>
        <v>8.9281927775384518E-3</v>
      </c>
      <c r="G298" s="127">
        <f>VLOOKUP(A298,'Tüm - Sektör'!$A:$H,7,0)</f>
        <v>120.540333</v>
      </c>
      <c r="H298" s="159">
        <v>286</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1.3990695296404838</v>
      </c>
      <c r="R298" s="166" t="str">
        <f t="shared" si="18"/>
        <v/>
      </c>
      <c r="S298" s="191">
        <v>1.4214347619082717</v>
      </c>
      <c r="T298" s="208">
        <f t="shared" si="19"/>
        <v>2.236523226778786E-2</v>
      </c>
      <c r="U298" s="222" t="s">
        <v>150</v>
      </c>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0.82595001250612243</v>
      </c>
      <c r="F299" s="128">
        <f>VLOOKUP(A299,'Tüm - Sektör'!$A:$H,6,0)</f>
        <v>8.5473097546676612E-3</v>
      </c>
      <c r="G299" s="127">
        <f>VLOOKUP(A299,'Tüm - Sektör'!$A:$H,7,0)</f>
        <v>180.39090300000001</v>
      </c>
      <c r="H299" s="159">
        <v>268.5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1.4899386858884072</v>
      </c>
      <c r="R299" s="166" t="str">
        <f t="shared" si="18"/>
        <v/>
      </c>
      <c r="S299" s="191">
        <v>1.49830912794396</v>
      </c>
      <c r="T299" s="208">
        <f t="shared" si="19"/>
        <v>8.3704420555528181E-3</v>
      </c>
      <c r="U299" s="222" t="s">
        <v>395</v>
      </c>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1.3235173675133678</v>
      </c>
      <c r="F300" s="128">
        <f>VLOOKUP(A300,'Tüm - Sektör'!$A:$H,6,0)</f>
        <v>1.5525494645192471E-2</v>
      </c>
      <c r="G300" s="127">
        <f>VLOOKUP(A300,'Tüm - Sektör'!$A:$H,7,0)</f>
        <v>115.707533</v>
      </c>
      <c r="H300" s="159">
        <v>261.25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1.5314092947762612</v>
      </c>
      <c r="R300" s="166" t="str">
        <f t="shared" si="18"/>
        <v/>
      </c>
      <c r="S300" s="191">
        <v>1.4722380064776386</v>
      </c>
      <c r="T300" s="208">
        <f t="shared" si="19"/>
        <v>-5.9171288298622615E-2</v>
      </c>
      <c r="U300" s="222" t="s">
        <v>155</v>
      </c>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4.1333232700471765</v>
      </c>
      <c r="F301" s="128">
        <f>VLOOKUP(A301,'Tüm - Sektör'!$A:$H,6,0)</f>
        <v>8.9214499173846759E-2</v>
      </c>
      <c r="G301" s="127">
        <f>VLOOKUP(A301,'Tüm - Sektör'!$A:$H,7,0)</f>
        <v>39.326844000000001</v>
      </c>
      <c r="H301" s="159">
        <v>246.1</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1.6255055944271519</v>
      </c>
      <c r="R301" s="166" t="str">
        <f t="shared" si="18"/>
        <v/>
      </c>
      <c r="S301" s="191">
        <v>1.6208951652695385</v>
      </c>
      <c r="T301" s="208">
        <f t="shared" si="19"/>
        <v>-4.6104291576134493E-3</v>
      </c>
      <c r="U301" s="222" t="s">
        <v>60</v>
      </c>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2.655531402822588</v>
      </c>
      <c r="F302" s="128">
        <f>VLOOKUP(A302,'Tüm - Sektör'!$A:$H,6,0)</f>
        <v>4.3806377717837082E-2</v>
      </c>
      <c r="G302" s="127">
        <f>VLOOKUP(A302,'Tüm - Sektör'!$A:$H,7,0)</f>
        <v>62.8855</v>
      </c>
      <c r="H302" s="159">
        <v>239.6</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1.6699442003219986</v>
      </c>
      <c r="R302" s="166" t="str">
        <f t="shared" si="18"/>
        <v/>
      </c>
      <c r="S302" s="191">
        <v>1.6755386532544005</v>
      </c>
      <c r="T302" s="208">
        <f t="shared" si="19"/>
        <v>5.5944529324019054E-3</v>
      </c>
      <c r="U302" s="222" t="s">
        <v>548</v>
      </c>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0.91425268907958557</v>
      </c>
      <c r="F303" s="128">
        <f>VLOOKUP(A303,'Tüm - Sektör'!$A:$H,6,0)</f>
        <v>1.725640630435182E-2</v>
      </c>
      <c r="G303" s="127">
        <f>VLOOKUP(A303,'Tüm - Sektör'!$A:$H,7,0)</f>
        <v>199.069242</v>
      </c>
      <c r="H303" s="159">
        <v>219.8</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1.8199958981153477</v>
      </c>
      <c r="R303" s="166" t="str">
        <f t="shared" si="18"/>
        <v/>
      </c>
      <c r="S303" s="191">
        <v>1.8208242986151728</v>
      </c>
      <c r="T303" s="208">
        <f t="shared" si="19"/>
        <v>8.2840049982513264E-4</v>
      </c>
      <c r="U303" s="222" t="s">
        <v>151</v>
      </c>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0.27426691142392118</v>
      </c>
      <c r="F304" s="128">
        <f>VLOOKUP(A304,'Tüm - Sektör'!$A:$H,6,0)</f>
        <v>5.0069172695393948E-4</v>
      </c>
      <c r="G304" s="127">
        <f>VLOOKUP(A304,'Tüm - Sektör'!$A:$H,7,0)</f>
        <v>667.62948400000005</v>
      </c>
      <c r="H304" s="159">
        <v>218.5</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1.8310867655222622</v>
      </c>
      <c r="R304" s="166" t="str">
        <f t="shared" si="18"/>
        <v/>
      </c>
      <c r="S304" s="191">
        <v>1.8294122463036775</v>
      </c>
      <c r="T304" s="208">
        <f t="shared" si="19"/>
        <v>-1.6745192185847468E-3</v>
      </c>
      <c r="U304" s="222" t="s">
        <v>196</v>
      </c>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0.93449281494105485</v>
      </c>
      <c r="F305" s="128">
        <f>VLOOKUP(A305,'Tüm - Sektör'!$A:$H,6,0)</f>
        <v>8.1089396191729324E-3</v>
      </c>
      <c r="G305" s="127">
        <f>VLOOKUP(A305,'Tüm - Sektör'!$A:$H,7,0)</f>
        <v>196.92824899999999</v>
      </c>
      <c r="H305" s="159">
        <v>217.4</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1.8402803374942298</v>
      </c>
      <c r="R305" s="166" t="str">
        <f t="shared" si="18"/>
        <v/>
      </c>
      <c r="S305" s="191">
        <v>1.8428233319725726</v>
      </c>
      <c r="T305" s="208">
        <f t="shared" si="19"/>
        <v>2.5429944783428304E-3</v>
      </c>
      <c r="U305" s="222" t="s">
        <v>7</v>
      </c>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7.2254155218318408</v>
      </c>
      <c r="F306" s="128">
        <f>VLOOKUP(A306,'Tüm - Sektör'!$A:$H,6,0)</f>
        <v>0.23125390858502898</v>
      </c>
      <c r="G306" s="127">
        <f>VLOOKUP(A306,'Tüm - Sektör'!$A:$H,7,0)</f>
        <v>25.942046000000001</v>
      </c>
      <c r="H306" s="159">
        <v>213.4</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1.8744206183647563</v>
      </c>
      <c r="R306" s="166" t="str">
        <f t="shared" si="18"/>
        <v/>
      </c>
      <c r="S306" s="191">
        <v>1.8975396582497106</v>
      </c>
      <c r="T306" s="208">
        <f t="shared" si="19"/>
        <v>2.311903988495434E-2</v>
      </c>
      <c r="U306" s="222" t="s">
        <v>722</v>
      </c>
      <c r="W306" s="200"/>
      <c r="X306" s="209" t="str">
        <f>IF(COUNTIF('Yıldız Liste'!A:A, A306)&gt;0, "Yıldız Pazar", IF(COUNTIF('Ana Pazar Liste'!A:A, A306)&gt;0, "Ana Pazar", IF(COUNTIF('Alt Pazar Liste'!A:A, A306)&gt;0, "Alt Pazar", "")))</f>
        <v>Yıldız Pazar</v>
      </c>
    </row>
    <row r="307" spans="1:24" ht="30" customHeight="1" thickTop="1" thickBot="1">
      <c r="A307" s="125" t="s">
        <v>247</v>
      </c>
      <c r="B307" s="136" t="s">
        <v>349</v>
      </c>
      <c r="C307" s="137">
        <v>35055157000</v>
      </c>
      <c r="D307" s="137">
        <v>370000000</v>
      </c>
      <c r="E307" s="128">
        <f>VLOOKUP(A307,'Tüm - Sektör'!$A:$H,5,0)</f>
        <v>2.4499421691150984</v>
      </c>
      <c r="F307" s="128">
        <f>VLOOKUP(A307,'Tüm - Sektör'!$A:$H,6,0)</f>
        <v>3.1833967893907203E-2</v>
      </c>
      <c r="G307" s="127">
        <f>VLOOKUP(A307,'Tüm - Sektör'!$A:$H,7,0)</f>
        <v>79.204424000000003</v>
      </c>
      <c r="H307" s="159">
        <v>206.2</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1.9404625833807196</v>
      </c>
      <c r="R307" s="166" t="str">
        <f t="shared" si="18"/>
        <v/>
      </c>
      <c r="S307" s="191">
        <v>1.9565935681814395</v>
      </c>
      <c r="T307" s="208">
        <f t="shared" si="19"/>
        <v>1.6130984800719839E-2</v>
      </c>
      <c r="U307" s="222" t="s">
        <v>322</v>
      </c>
      <c r="W307" s="200"/>
      <c r="X307" s="209" t="str">
        <f>IF(COUNTIF('Yıldız Liste'!A:A, A307)&gt;0, "Yıldız Pazar", IF(COUNTIF('Ana Pazar Liste'!A:A, A307)&gt;0, "Ana Pazar", IF(COUNTIF('Alt Pazar Liste'!A:A, A307)&gt;0, "Alt Pazar", "")))</f>
        <v>Yıldız Pazar</v>
      </c>
    </row>
    <row r="308" spans="1:24" ht="30" customHeight="1" thickTop="1" thickBot="1">
      <c r="A308" s="125" t="s">
        <v>553</v>
      </c>
      <c r="B308" s="136" t="s">
        <v>357</v>
      </c>
      <c r="C308" s="137">
        <v>9944531679</v>
      </c>
      <c r="D308" s="137">
        <v>125000000</v>
      </c>
      <c r="E308" s="128">
        <f>VLOOKUP(A308,'Tüm - Sektör'!$A:$H,5,0)</f>
        <v>7.8085080527679462</v>
      </c>
      <c r="F308" s="128">
        <f>VLOOKUP(A308,'Tüm - Sektör'!$A:$H,6,0)</f>
        <v>0.33227693841565731</v>
      </c>
      <c r="G308" s="127">
        <f>VLOOKUP(A308,'Tüm - Sektör'!$A:$H,7,0)</f>
        <v>25.599695000000001</v>
      </c>
      <c r="H308" s="159">
        <v>200.2</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1.9989542455590332</v>
      </c>
      <c r="R308" s="166" t="str">
        <f t="shared" si="18"/>
        <v/>
      </c>
      <c r="S308" s="191">
        <v>1.9969592812421082</v>
      </c>
      <c r="T308" s="208">
        <f t="shared" si="19"/>
        <v>-1.9949643169250297E-3</v>
      </c>
      <c r="U308" s="222" t="s">
        <v>215</v>
      </c>
      <c r="W308" s="200"/>
      <c r="X308" s="209" t="str">
        <f>IF(COUNTIF('Yıldız Liste'!A:A, A308)&gt;0, "Yıldız Pazar", IF(COUNTIF('Ana Pazar Liste'!A:A, A308)&gt;0, "Ana Pazar", IF(COUNTIF('Alt Pazar Liste'!A:A, A308)&gt;0, "Alt Pazar", "")))</f>
        <v>Yıldız Pazar</v>
      </c>
    </row>
    <row r="309" spans="1:24" ht="30" customHeight="1" thickTop="1" thickBot="1">
      <c r="A309" s="125" t="s">
        <v>533</v>
      </c>
      <c r="B309" s="136" t="s">
        <v>404</v>
      </c>
      <c r="C309" s="137">
        <v>149138524000</v>
      </c>
      <c r="D309" s="137">
        <v>331000000</v>
      </c>
      <c r="E309" s="128">
        <f>VLOOKUP(A309,'Tüm - Sektör'!$A:$H,5,0)</f>
        <v>2.256920799672629</v>
      </c>
      <c r="F309" s="128">
        <f>VLOOKUP(A309,'Tüm - Sektör'!$A:$H,6,0)</f>
        <v>3.3423979617212086E-2</v>
      </c>
      <c r="G309" s="127">
        <f>VLOOKUP(A309,'Tüm - Sektör'!$A:$H,7,0)</f>
        <v>89.976471000000004</v>
      </c>
      <c r="H309" s="159">
        <v>197</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2.0306976888104113</v>
      </c>
      <c r="R309" s="166" t="str">
        <f t="shared" si="18"/>
        <v/>
      </c>
      <c r="S309" s="191">
        <v>2.0286381576858572</v>
      </c>
      <c r="T309" s="208">
        <f t="shared" si="19"/>
        <v>-2.0595311245541481E-3</v>
      </c>
      <c r="U309" s="222" t="s">
        <v>261</v>
      </c>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4.6748658689451981</v>
      </c>
      <c r="F310" s="128">
        <f>VLOOKUP(A310,'Tüm - Sektör'!$A:$H,6,0)</f>
        <v>8.9893960974685536E-2</v>
      </c>
      <c r="G310" s="127">
        <f>VLOOKUP(A310,'Tüm - Sektör'!$A:$H,7,0)</f>
        <v>46.937992000000001</v>
      </c>
      <c r="H310" s="159">
        <v>182.3</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17"/>
        <v>2.1942881675762278</v>
      </c>
      <c r="R310" s="166" t="str">
        <f t="shared" si="18"/>
        <v/>
      </c>
      <c r="S310" s="191">
        <v>2.1564352180546975</v>
      </c>
      <c r="T310" s="208">
        <f t="shared" si="19"/>
        <v>-3.7852949521530288E-2</v>
      </c>
      <c r="U310" s="222" t="s">
        <v>229</v>
      </c>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13.443687726149717</v>
      </c>
      <c r="F311" s="128">
        <f>VLOOKUP(A311,'Tüm - Sektör'!$A:$H,6,0)</f>
        <v>0.70194693641132611</v>
      </c>
      <c r="G311" s="127">
        <f>VLOOKUP(A311,'Tüm - Sektör'!$A:$H,7,0)</f>
        <v>16.937535</v>
      </c>
      <c r="H311" s="159">
        <v>175.7</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2.2770293139073128</v>
      </c>
      <c r="R311" s="166" t="str">
        <f t="shared" si="18"/>
        <v/>
      </c>
      <c r="S311" s="191">
        <v>2.2770293139073128</v>
      </c>
      <c r="T311" s="208">
        <f t="shared" si="19"/>
        <v>0</v>
      </c>
      <c r="U311" s="222" t="s">
        <v>258</v>
      </c>
      <c r="W311" s="200"/>
      <c r="X311" s="209" t="str">
        <f>IF(COUNTIF('Yıldız Liste'!A:A, A311)&gt;0, "Yıldız Pazar", IF(COUNTIF('Ana Pazar Liste'!A:A, A311)&gt;0, "Ana Pazar", IF(COUNTIF('Alt Pazar Liste'!A:A, A311)&gt;0, "Alt Pazar", "")))</f>
        <v>Yıldız Pazar</v>
      </c>
    </row>
    <row r="312" spans="1:24" ht="30" customHeight="1" thickTop="1" thickBot="1">
      <c r="A312" s="195" t="s">
        <v>635</v>
      </c>
      <c r="B312" s="212" t="s">
        <v>376</v>
      </c>
      <c r="C312" s="213">
        <v>18936263841</v>
      </c>
      <c r="D312" s="213">
        <v>322600000</v>
      </c>
      <c r="E312" s="197">
        <f>VLOOKUP(A312,'Tüm - Sektör'!$A:$H,5,0)</f>
        <v>2.8527429376312305</v>
      </c>
      <c r="F312" s="197">
        <f>VLOOKUP(A312,'Tüm - Sektör'!$A:$H,6,0)</f>
        <v>5.7051435666484622E-2</v>
      </c>
      <c r="G312" s="196">
        <f>VLOOKUP(A312,'Tüm - Sektör'!$A:$H,7,0)</f>
        <v>85.154841000000005</v>
      </c>
      <c r="H312" s="198">
        <v>164.7</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2.4292487126786035</v>
      </c>
      <c r="R312" s="166" t="str">
        <f t="shared" si="18"/>
        <v/>
      </c>
      <c r="S312" s="191">
        <v>2.4381307920668251</v>
      </c>
      <c r="T312" s="208">
        <f t="shared" si="19"/>
        <v>8.8820793882216087E-3</v>
      </c>
      <c r="U312" s="222" t="s">
        <v>283</v>
      </c>
      <c r="W312" s="200"/>
      <c r="X312" s="209" t="str">
        <f>IF(COUNTIF('Yıldız Liste'!A:A, A312)&gt;0, "Yıldız Pazar", IF(COUNTIF('Ana Pazar Liste'!A:A, A312)&gt;0, "Ana Pazar", IF(COUNTIF('Alt Pazar Liste'!A:A, A312)&gt;0, "Alt Pazar", "")))</f>
        <v>Yıldız Pazar</v>
      </c>
    </row>
    <row r="313" spans="1:24" ht="30" customHeight="1" thickTop="1" thickBot="1">
      <c r="A313" s="125" t="s">
        <v>295</v>
      </c>
      <c r="B313" s="136" t="s">
        <v>357</v>
      </c>
      <c r="C313" s="137">
        <v>67808233000</v>
      </c>
      <c r="D313" s="137">
        <v>220000000</v>
      </c>
      <c r="E313" s="128">
        <f>VLOOKUP(A313,'Tüm - Sektör'!$A:$H,5,0)</f>
        <v>2.8129779777017481</v>
      </c>
      <c r="F313" s="128">
        <f>VLOOKUP(A313,'Tüm - Sektör'!$A:$H,6,0)</f>
        <v>8.0416751792502808E-2</v>
      </c>
      <c r="G313" s="127">
        <f>VLOOKUP(A313,'Tüm - Sektör'!$A:$H,7,0)</f>
        <v>86.823064000000002</v>
      </c>
      <c r="H313" s="159">
        <v>163.80000000000001</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2.4423136698858947</v>
      </c>
      <c r="R313" s="166" t="str">
        <f t="shared" si="18"/>
        <v/>
      </c>
      <c r="S313" s="191">
        <v>2.4543004854436168</v>
      </c>
      <c r="T313" s="208">
        <f t="shared" si="19"/>
        <v>1.1986815557722075E-2</v>
      </c>
      <c r="U313" s="222" t="s">
        <v>127</v>
      </c>
      <c r="W313" s="200"/>
      <c r="X313" s="209" t="str">
        <f>IF(COUNTIF('Yıldız Liste'!A:A, A313)&gt;0, "Yıldız Pazar", IF(COUNTIF('Ana Pazar Liste'!A:A, A313)&gt;0, "Ana Pazar", IF(COUNTIF('Alt Pazar Liste'!A:A, A313)&gt;0, "Alt Pazar", "")))</f>
        <v>Yıldız Pazar</v>
      </c>
    </row>
    <row r="314" spans="1:24" ht="30" customHeight="1" thickTop="1" thickBot="1">
      <c r="A314" s="125" t="s">
        <v>293</v>
      </c>
      <c r="B314" s="136" t="s">
        <v>356</v>
      </c>
      <c r="C314" s="137">
        <v>115747897000</v>
      </c>
      <c r="D314" s="137">
        <v>500000000</v>
      </c>
      <c r="E314" s="128">
        <f>VLOOKUP(A314,'Tüm - Sektör'!$A:$H,5,0)</f>
        <v>1.160417576264819</v>
      </c>
      <c r="F314" s="128">
        <f>VLOOKUP(A314,'Tüm - Sektör'!$A:$H,6,0)</f>
        <v>1.5681318598173229E-2</v>
      </c>
      <c r="G314" s="127">
        <f>VLOOKUP(A314,'Tüm - Sektör'!$A:$H,7,0)</f>
        <v>231.500754</v>
      </c>
      <c r="H314" s="159">
        <v>148.9</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2.6863754386015812</v>
      </c>
      <c r="R314" s="166" t="str">
        <f t="shared" si="18"/>
        <v/>
      </c>
      <c r="S314" s="191">
        <v>2.6972441187307852</v>
      </c>
      <c r="T314" s="208">
        <f t="shared" si="19"/>
        <v>1.0868680129203945E-2</v>
      </c>
      <c r="U314" s="222" t="s">
        <v>417</v>
      </c>
      <c r="W314" s="200"/>
      <c r="X314" s="209" t="str">
        <f>IF(COUNTIF('Yıldız Liste'!A:A, A314)&gt;0, "Yıldız Pazar", IF(COUNTIF('Ana Pazar Liste'!A:A, A314)&gt;0, "Ana Pazar", IF(COUNTIF('Alt Pazar Liste'!A:A, A314)&gt;0, "Alt Pazar", "")))</f>
        <v>Yıldız Pazar</v>
      </c>
    </row>
    <row r="315" spans="1:24" ht="30" customHeight="1" thickTop="1" thickBot="1">
      <c r="A315" s="125" t="s">
        <v>468</v>
      </c>
      <c r="B315" s="136" t="s">
        <v>356</v>
      </c>
      <c r="C315" s="137">
        <v>3885250224</v>
      </c>
      <c r="D315" s="137">
        <v>672000000</v>
      </c>
      <c r="E315" s="128">
        <f>VLOOKUP(A315,'Tüm - Sektör'!$A:$H,5,0)</f>
        <v>1.2545831301786869</v>
      </c>
      <c r="F315" s="128">
        <f>VLOOKUP(A315,'Tüm - Sektör'!$A:$H,6,0)</f>
        <v>1.0668223896077271E-2</v>
      </c>
      <c r="G315" s="127">
        <f>VLOOKUP(A315,'Tüm - Sektör'!$A:$H,7,0)</f>
        <v>217.993559</v>
      </c>
      <c r="H315" s="159">
        <v>146.30000000000001</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17"/>
        <v>2.7349104160901225</v>
      </c>
      <c r="R315" s="166" t="str">
        <f t="shared" si="18"/>
        <v/>
      </c>
      <c r="S315" s="191">
        <v>2.7034959045539528</v>
      </c>
      <c r="T315" s="208">
        <f t="shared" si="19"/>
        <v>-3.1414511536169698E-2</v>
      </c>
      <c r="U315" s="222" t="s">
        <v>396</v>
      </c>
      <c r="W315" s="200"/>
      <c r="X315" s="209" t="str">
        <f>IF(COUNTIF('Yıldız Liste'!A:A, A315)&gt;0, "Yıldız Pazar", IF(COUNTIF('Ana Pazar Liste'!A:A, A315)&gt;0, "Ana Pazar", IF(COUNTIF('Alt Pazar Liste'!A:A, A315)&gt;0, "Alt Pazar", "")))</f>
        <v>Yıldız Pazar</v>
      </c>
    </row>
    <row r="316" spans="1:24" ht="30" customHeight="1" thickTop="1" thickBot="1">
      <c r="A316" s="125" t="s">
        <v>729</v>
      </c>
      <c r="B316" s="136" t="s">
        <v>349</v>
      </c>
      <c r="C316" s="137">
        <v>6782904588</v>
      </c>
      <c r="D316" s="137">
        <v>351991313</v>
      </c>
      <c r="E316" s="128">
        <f>VLOOKUP(A316,'Tüm - Sektör'!$A:$H,5,0)</f>
        <v>5.1858394975469215</v>
      </c>
      <c r="F316" s="128">
        <f>VLOOKUP(A316,'Tüm - Sektör'!$A:$H,6,0)</f>
        <v>0.11161259183857006</v>
      </c>
      <c r="G316" s="127">
        <f>VLOOKUP(A316,'Tüm - Sektör'!$A:$H,7,0)</f>
        <v>53.715555000000002</v>
      </c>
      <c r="H316" s="159">
        <v>143.6</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2.7856024675165405</v>
      </c>
      <c r="R316" s="166" t="str">
        <f t="shared" si="18"/>
        <v/>
      </c>
      <c r="S316" s="191">
        <v>2.7568057500715044</v>
      </c>
      <c r="T316" s="208">
        <f t="shared" si="19"/>
        <v>-2.8796717445036091E-2</v>
      </c>
      <c r="U316" s="222" t="s">
        <v>442</v>
      </c>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8.8105031347065328</v>
      </c>
      <c r="F317" s="128">
        <f>VLOOKUP(A317,'Tüm - Sektör'!$A:$H,6,0)</f>
        <v>0.70326493731693274</v>
      </c>
      <c r="G317" s="127">
        <f>VLOOKUP(A317,'Tüm - Sektör'!$A:$H,7,0)</f>
        <v>32.857968999999997</v>
      </c>
      <c r="H317" s="159">
        <v>138.19999999999999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2.8949523887459003</v>
      </c>
      <c r="R317" s="166" t="str">
        <f t="shared" si="18"/>
        <v/>
      </c>
      <c r="S317" s="191">
        <v>2.9224428058778913</v>
      </c>
      <c r="T317" s="208">
        <f t="shared" si="19"/>
        <v>2.7490417131990963E-2</v>
      </c>
      <c r="U317" s="222" t="s">
        <v>165</v>
      </c>
      <c r="W317" s="200"/>
      <c r="X317" s="209" t="str">
        <f>IF(COUNTIF('Yıldız Liste'!A:A, A317)&gt;0, "Yıldız Pazar", IF(COUNTIF('Ana Pazar Liste'!A:A, A317)&gt;0, "Ana Pazar", IF(COUNTIF('Alt Pazar Liste'!A:A, A317)&gt;0, "Alt Pazar", "")))</f>
        <v>Yıldız Pazar</v>
      </c>
    </row>
    <row r="318" spans="1:24" ht="30" customHeight="1" thickTop="1" thickBot="1">
      <c r="A318" s="125" t="s">
        <v>281</v>
      </c>
      <c r="B318" s="136" t="s">
        <v>355</v>
      </c>
      <c r="C318" s="137">
        <v>4102311000</v>
      </c>
      <c r="D318" s="137">
        <v>95000000</v>
      </c>
      <c r="E318" s="128">
        <f>VLOOKUP(A318,'Tüm - Sektör'!$A:$H,5,0)</f>
        <v>4.7733717647040841</v>
      </c>
      <c r="F318" s="128">
        <f>VLOOKUP(A318,'Tüm - Sektör'!$A:$H,6,0)</f>
        <v>0.3777896133521238</v>
      </c>
      <c r="G318" s="127">
        <f>VLOOKUP(A318,'Tüm - Sektör'!$A:$H,7,0)</f>
        <v>61.261921000000001</v>
      </c>
      <c r="H318" s="159">
        <v>136.80000000000001</v>
      </c>
      <c r="I318" s="138" t="e">
        <f>VLOOKUP(A318,'Tüm - Sektör'!$A:$H,9,0)</f>
        <v>#REF!</v>
      </c>
      <c r="J318" s="137" t="e">
        <f>VLOOKUP(A318,'Tüm - Sektör'!$A:$H,10,0)</f>
        <v>#REF!</v>
      </c>
      <c r="K318" s="138" t="e">
        <f>VLOOKUP(A318,'Tüm - Sektör'!$A:$H,11,0)</f>
        <v>#REF!</v>
      </c>
      <c r="L318" s="138" t="e">
        <f>VLOOKUP(A318,'Tüm - Sektör'!$A:$H,12,0)</f>
        <v>#REF!</v>
      </c>
      <c r="M318" s="138" t="e">
        <f>VLOOKUP(A318,'Tüm - Sektör'!$A:$H,13,0)</f>
        <v>#REF!</v>
      </c>
      <c r="N318" s="139" t="e">
        <f>VLOOKUP(A318,'Tüm - Sektör'!$A:$H,14,0)</f>
        <v>#REF!</v>
      </c>
      <c r="O318" s="140" t="e">
        <f>VLOOKUP(A318,'Tüm - Sektör'!$A:$H,15,0)</f>
        <v>#REF!</v>
      </c>
      <c r="P318" s="154" t="e">
        <f>VLOOKUP(A318,'Tüm - Sektör'!$A:$H,16,0)</f>
        <v>#REF!</v>
      </c>
      <c r="Q318" s="158">
        <f t="shared" si="17"/>
        <v>2.9242592395293219</v>
      </c>
      <c r="R318" s="166" t="str">
        <f t="shared" si="18"/>
        <v/>
      </c>
      <c r="S318" s="191">
        <v>2.9349865294762378</v>
      </c>
      <c r="T318" s="208">
        <f t="shared" si="19"/>
        <v>1.0727289946915963E-2</v>
      </c>
      <c r="U318" s="222" t="s">
        <v>50</v>
      </c>
      <c r="W318" s="200"/>
      <c r="X318" s="209" t="str">
        <f>IF(COUNTIF('Yıldız Liste'!A:A, A318)&gt;0, "Yıldız Pazar", IF(COUNTIF('Ana Pazar Liste'!A:A, A318)&gt;0, "Ana Pazar", IF(COUNTIF('Alt Pazar Liste'!A:A, A318)&gt;0, "Alt Pazar", "")))</f>
        <v>Yıldız Pazar</v>
      </c>
    </row>
    <row r="319" spans="1:24" ht="30" customHeight="1" thickTop="1" thickBot="1">
      <c r="A319" s="125" t="s">
        <v>551</v>
      </c>
      <c r="B319" s="126" t="s">
        <v>200</v>
      </c>
      <c r="C319" s="127">
        <v>6093838382</v>
      </c>
      <c r="D319" s="127">
        <v>170000000</v>
      </c>
      <c r="E319" s="128">
        <f>VLOOKUP(A319,'Tüm - Sektör'!$A:$H,5,0)</f>
        <v>5.49216483645308</v>
      </c>
      <c r="F319" s="128">
        <f>VLOOKUP(A319,'Tüm - Sektör'!$A:$H,6,0)</f>
        <v>0.23076322842239833</v>
      </c>
      <c r="G319" s="127">
        <f>VLOOKUP(A319,'Tüm - Sektör'!$A:$H,7,0)</f>
        <v>53.288747999999998</v>
      </c>
      <c r="H319" s="159">
        <v>136.69999999999999</v>
      </c>
      <c r="I319" s="128" t="e">
        <f>VLOOKUP(A319,'Tüm - Sektör'!$A:$H,9,0)</f>
        <v>#REF!</v>
      </c>
      <c r="J319" s="127" t="e">
        <f>VLOOKUP(A319,'Tüm - Sektör'!$A:$H,10,0)</f>
        <v>#REF!</v>
      </c>
      <c r="K319" s="128" t="e">
        <f>VLOOKUP(A319,'Tüm - Sektör'!$A:$H,11,0)</f>
        <v>#REF!</v>
      </c>
      <c r="L319" s="128" t="e">
        <f>VLOOKUP(A319,'Tüm - Sektör'!$A:$H,12,0)</f>
        <v>#REF!</v>
      </c>
      <c r="M319" s="128" t="e">
        <f>VLOOKUP(A319,'Tüm - Sektör'!$A:$H,13,0)</f>
        <v>#REF!</v>
      </c>
      <c r="N319" s="129" t="e">
        <f>VLOOKUP(A319,'Tüm - Sektör'!$A:$H,14,0)</f>
        <v>#REF!</v>
      </c>
      <c r="O319" s="130" t="e">
        <f>VLOOKUP(A319,'Tüm - Sektör'!$A:$H,15,0)</f>
        <v>#REF!</v>
      </c>
      <c r="P319" s="152" t="e">
        <f>VLOOKUP(A319,'Tüm - Sektör'!$A:$H,16,0)</f>
        <v>#REF!</v>
      </c>
      <c r="Q319" s="158">
        <f t="shared" si="17"/>
        <v>2.9267058794420939</v>
      </c>
      <c r="R319" s="166" t="str">
        <f t="shared" si="18"/>
        <v/>
      </c>
      <c r="S319" s="191">
        <v>2.9160400416890253</v>
      </c>
      <c r="T319" s="208">
        <f t="shared" si="19"/>
        <v>-1.0665837753068619E-2</v>
      </c>
      <c r="U319" s="222" t="s">
        <v>450</v>
      </c>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1.8265553425987102</v>
      </c>
      <c r="F320" s="128">
        <f>VLOOKUP(A320,'Tüm - Sektör'!$A:$H,6,0)</f>
        <v>3.4106133476862498E-2</v>
      </c>
      <c r="G320" s="127">
        <f>VLOOKUP(A320,'Tüm - Sektör'!$A:$H,7,0)</f>
        <v>160.34344200000001</v>
      </c>
      <c r="H320" s="159">
        <v>136.6</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2.9287617063576641</v>
      </c>
      <c r="R320" s="166" t="str">
        <f t="shared" si="18"/>
        <v/>
      </c>
      <c r="S320" s="191">
        <v>2.9373630623234726</v>
      </c>
      <c r="T320" s="208">
        <f t="shared" si="19"/>
        <v>8.601355965808466E-3</v>
      </c>
      <c r="U320" s="222" t="s">
        <v>247</v>
      </c>
      <c r="W320" s="200"/>
      <c r="X320" s="209" t="str">
        <f>IF(COUNTIF('Yıldız Liste'!A:A, A320)&gt;0, "Yıldız Pazar", IF(COUNTIF('Ana Pazar Liste'!A:A, A320)&gt;0, "Ana Pazar", IF(COUNTIF('Alt Pazar Liste'!A:A, A320)&gt;0, "Alt Pazar", "")))</f>
        <v>Yıldız Pazar</v>
      </c>
    </row>
    <row r="321" spans="1:24" ht="30" customHeight="1" thickTop="1" thickBot="1">
      <c r="A321" s="125" t="s">
        <v>631</v>
      </c>
      <c r="B321" s="126" t="s">
        <v>208</v>
      </c>
      <c r="C321" s="127">
        <v>3343455014</v>
      </c>
      <c r="D321" s="127">
        <v>577000000</v>
      </c>
      <c r="E321" s="128">
        <f>VLOOKUP(A321,'Tüm - Sektör'!$A:$H,5,0)</f>
        <v>2.5399356817675161</v>
      </c>
      <c r="F321" s="128">
        <f>VLOOKUP(A321,'Tüm - Sektör'!$A:$H,6,0)</f>
        <v>2.6202191979940538E-2</v>
      </c>
      <c r="G321" s="127">
        <f>VLOOKUP(A321,'Tüm - Sektör'!$A:$H,7,0)</f>
        <v>115.48181</v>
      </c>
      <c r="H321" s="159">
        <v>136.4</v>
      </c>
      <c r="I321" s="128" t="e">
        <f>VLOOKUP(A321,'Tüm - Sektör'!$A:$H,9,0)</f>
        <v>#REF!</v>
      </c>
      <c r="J321" s="127" t="e">
        <f>VLOOKUP(A321,'Tüm - Sektör'!$A:$H,10,0)</f>
        <v>#REF!</v>
      </c>
      <c r="K321" s="128" t="e">
        <f>VLOOKUP(A321,'Tüm - Sektör'!$A:$H,11,0)</f>
        <v>#REF!</v>
      </c>
      <c r="L321" s="128" t="e">
        <f>VLOOKUP(A321,'Tüm - Sektör'!$A:$H,12,0)</f>
        <v>#REF!</v>
      </c>
      <c r="M321" s="128" t="e">
        <f>VLOOKUP(A321,'Tüm - Sektör'!$A:$H,13,0)</f>
        <v>#REF!</v>
      </c>
      <c r="N321" s="129" t="e">
        <f>VLOOKUP(A321,'Tüm - Sektör'!$A:$H,14,0)</f>
        <v>#REF!</v>
      </c>
      <c r="O321" s="130" t="e">
        <f>VLOOKUP(A321,'Tüm - Sektör'!$A:$H,15,0)</f>
        <v>#REF!</v>
      </c>
      <c r="P321" s="152" t="e">
        <f>VLOOKUP(A321,'Tüm - Sektör'!$A:$H,16,0)</f>
        <v>#REF!</v>
      </c>
      <c r="Q321" s="158">
        <f t="shared" si="17"/>
        <v>2.9331636981409672</v>
      </c>
      <c r="R321" s="166" t="str">
        <f t="shared" si="18"/>
        <v/>
      </c>
      <c r="S321" s="191">
        <v>2.9331636981409672</v>
      </c>
      <c r="T321" s="208">
        <f t="shared" si="19"/>
        <v>0</v>
      </c>
      <c r="U321" s="222" t="s">
        <v>459</v>
      </c>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0.51453573749127601</v>
      </c>
      <c r="F322" s="128">
        <f>VLOOKUP(A322,'Tüm - Sektör'!$A:$H,6,0)</f>
        <v>9.3517945745415492E-4</v>
      </c>
      <c r="G322" s="127">
        <f>VLOOKUP(A322,'Tüm - Sektör'!$A:$H,7,0)</f>
        <v>587.28230399999995</v>
      </c>
      <c r="H322" s="159">
        <v>132.4</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3.0217773340421576</v>
      </c>
      <c r="R322" s="166" t="str">
        <f t="shared" si="18"/>
        <v/>
      </c>
      <c r="S322" s="191">
        <v>3.0355335282790712</v>
      </c>
      <c r="T322" s="208">
        <f t="shared" si="19"/>
        <v>1.3756194236913544E-2</v>
      </c>
      <c r="U322" s="222" t="s">
        <v>251</v>
      </c>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16.717352468647505</v>
      </c>
      <c r="F323" s="128">
        <f>VLOOKUP(A323,'Tüm - Sektör'!$A:$H,6,0)</f>
        <v>1.1003450134673298</v>
      </c>
      <c r="G323" s="127">
        <f>VLOOKUP(A323,'Tüm - Sektör'!$A:$H,7,0)</f>
        <v>18.936226999999999</v>
      </c>
      <c r="H323" s="159">
        <v>126.4</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3.1656358118531949</v>
      </c>
      <c r="R323" s="166" t="str">
        <f t="shared" si="18"/>
        <v/>
      </c>
      <c r="S323" s="191">
        <v>3.1731670627933704</v>
      </c>
      <c r="T323" s="208">
        <f t="shared" si="19"/>
        <v>7.5312509401754824E-3</v>
      </c>
      <c r="U323" s="222" t="s">
        <v>402</v>
      </c>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7.5652264366837834</v>
      </c>
      <c r="F324" s="128">
        <f>VLOOKUP(A324,'Tüm - Sektör'!$A:$H,6,0)</f>
        <v>0.2521742145561261</v>
      </c>
      <c r="G324" s="127">
        <f>VLOOKUP(A324,'Tüm - Sektör'!$A:$H,7,0)</f>
        <v>43.649664999999999</v>
      </c>
      <c r="H324" s="159">
        <v>121.2</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3.3021959961039085</v>
      </c>
      <c r="R324" s="166" t="str">
        <f t="shared" si="18"/>
        <v/>
      </c>
      <c r="S324" s="191">
        <v>3.2832334268071675</v>
      </c>
      <c r="T324" s="208">
        <f t="shared" si="19"/>
        <v>-1.8962569296741005E-2</v>
      </c>
      <c r="U324" s="222" t="s">
        <v>92</v>
      </c>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8.2898537069206206</v>
      </c>
      <c r="F325" s="128">
        <f>VLOOKUP(A325,'Tüm - Sektör'!$A:$H,6,0)</f>
        <v>0.51279560230858723</v>
      </c>
      <c r="G325" s="127">
        <f>VLOOKUP(A325,'Tüm - Sektör'!$A:$H,7,0)</f>
        <v>39.979588999999997</v>
      </c>
      <c r="H325" s="159">
        <v>120.7</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3.314249440728128</v>
      </c>
      <c r="R325" s="166" t="str">
        <f t="shared" si="18"/>
        <v/>
      </c>
      <c r="S325" s="191">
        <v>3.4337331115526615</v>
      </c>
      <c r="T325" s="208">
        <f t="shared" si="19"/>
        <v>0.11948367082453348</v>
      </c>
      <c r="U325" s="222" t="s">
        <v>632</v>
      </c>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2.3879404541616189</v>
      </c>
      <c r="F326" s="128">
        <f>VLOOKUP(A326,'Tüm - Sektör'!$A:$H,6,0)</f>
        <v>4.9455119688549633E-2</v>
      </c>
      <c r="G326" s="127">
        <f>VLOOKUP(A326,'Tüm - Sektör'!$A:$H,7,0)</f>
        <v>143.01765399999999</v>
      </c>
      <c r="H326" s="159">
        <v>112.3</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3.4151764164588929</v>
      </c>
      <c r="R326" s="166">
        <f t="shared" si="18"/>
        <v>2.2261798753339269E-2</v>
      </c>
      <c r="S326" s="191">
        <v>3.4458608406858366</v>
      </c>
      <c r="T326" s="208">
        <f t="shared" si="19"/>
        <v>3.068442422694373E-2</v>
      </c>
      <c r="U326" s="222" t="s">
        <v>81</v>
      </c>
      <c r="W326" s="200"/>
      <c r="X326" s="209" t="str">
        <f>IF(COUNTIF('Yıldız Liste'!A:A, A326)&gt;0, "Yıldız Pazar", IF(COUNTIF('Ana Pazar Liste'!A:A, A326)&gt;0, "Ana Pazar", IF(COUNTIF('Alt Pazar Liste'!A:A, A326)&gt;0, "Alt Pazar", "")))</f>
        <v>Yıldız Pazar</v>
      </c>
    </row>
    <row r="327" spans="1:24" ht="30" customHeight="1" thickTop="1" thickBot="1">
      <c r="A327" s="125" t="s">
        <v>670</v>
      </c>
      <c r="B327" s="136" t="s">
        <v>355</v>
      </c>
      <c r="C327" s="137">
        <v>2142280161</v>
      </c>
      <c r="D327" s="137">
        <v>155000000</v>
      </c>
      <c r="E327" s="128">
        <f>VLOOKUP(A327,'Tüm - Sektör'!$A:$H,5,0)</f>
        <v>7.7462051921728934</v>
      </c>
      <c r="F327" s="128">
        <f>VLOOKUP(A327,'Tüm - Sektör'!$A:$H,6,0)</f>
        <v>0.42714117409279811</v>
      </c>
      <c r="G327" s="127">
        <f>VLOOKUP(A327,'Tüm - Sektör'!$A:$H,7,0)</f>
        <v>44.987780999999998</v>
      </c>
      <c r="H327" s="159">
        <v>114.8</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 t="shared" si="17"/>
        <v>3.48484582766537</v>
      </c>
      <c r="R327" s="166" t="str">
        <f t="shared" si="18"/>
        <v/>
      </c>
      <c r="S327" s="191">
        <v>3.5216575793660612</v>
      </c>
      <c r="T327" s="208">
        <f t="shared" si="19"/>
        <v>3.6811751700691175E-2</v>
      </c>
      <c r="U327" s="222" t="s">
        <v>727</v>
      </c>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1.4953471137216099</v>
      </c>
      <c r="F328" s="128">
        <f>VLOOKUP(A328,'Tüm - Sektör'!$A:$H,6,0)</f>
        <v>1.1106108063903466E-2</v>
      </c>
      <c r="G328" s="127">
        <f>VLOOKUP(A328,'Tüm - Sektör'!$A:$H,7,0)</f>
        <v>236.099774</v>
      </c>
      <c r="H328" s="159">
        <v>113.3</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 t="shared" si="17"/>
        <v>3.5305111560122442</v>
      </c>
      <c r="R328" s="166" t="str">
        <f t="shared" si="18"/>
        <v/>
      </c>
      <c r="S328" s="191">
        <v>3.5587803734536232</v>
      </c>
      <c r="T328" s="208">
        <f t="shared" si="19"/>
        <v>2.8269217441379002E-2</v>
      </c>
      <c r="U328" s="222" t="s">
        <v>630</v>
      </c>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8.1774573668260189</v>
      </c>
      <c r="F329" s="128">
        <f>VLOOKUP(A329,'Tüm - Sektör'!$A:$H,6,0)</f>
        <v>0.78629397757942487</v>
      </c>
      <c r="G329" s="127">
        <f>VLOOKUP(A329,'Tüm - Sektör'!$A:$H,7,0)</f>
        <v>45.468504000000003</v>
      </c>
      <c r="H329" s="159">
        <v>107.6</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3.718167529933583</v>
      </c>
      <c r="R329" s="166" t="str">
        <f t="shared" ref="R329:R392" si="21">IF(OR(H329="", H330="", Q329=0), "", IF(H329&lt;H330, (H330-H329)/H329, ""))</f>
        <v/>
      </c>
      <c r="S329" s="191">
        <v>3.7601017501959917</v>
      </c>
      <c r="T329" s="208">
        <f t="shared" ref="T329:T392" si="22">S329-Q329</f>
        <v>4.1934220262408672E-2</v>
      </c>
      <c r="U329" s="222" t="s">
        <v>193</v>
      </c>
      <c r="W329" s="200"/>
      <c r="X329" s="209" t="str">
        <f>IF(COUNTIF('Yıldız Liste'!A:A, A329)&gt;0, "Yıldız Pazar", IF(COUNTIF('Ana Pazar Liste'!A:A, A329)&gt;0, "Ana Pazar", IF(COUNTIF('Alt Pazar Liste'!A:A, A329)&gt;0, "Alt Pazar", "")))</f>
        <v>Yıldız Pazar</v>
      </c>
    </row>
    <row r="330" spans="1:24" ht="30" customHeight="1" thickTop="1" thickBot="1">
      <c r="A330" s="125" t="s">
        <v>145</v>
      </c>
      <c r="B330" s="126" t="s">
        <v>200</v>
      </c>
      <c r="C330" s="127">
        <v>9789764329</v>
      </c>
      <c r="D330" s="127">
        <v>119470352</v>
      </c>
      <c r="E330" s="128">
        <f>VLOOKUP(A330,'Tüm - Sektör'!$A:$H,5,0)</f>
        <v>3.2885940277543315</v>
      </c>
      <c r="F330" s="128">
        <f>VLOOKUP(A330,'Tüm - Sektör'!$A:$H,6,0)</f>
        <v>0.25024040561311139</v>
      </c>
      <c r="G330" s="127">
        <f>VLOOKUP(A330,'Tüm - Sektör'!$A:$H,7,0)</f>
        <v>116.852366</v>
      </c>
      <c r="H330" s="159">
        <v>104.1</v>
      </c>
      <c r="I330" s="128" t="e">
        <f>VLOOKUP(A330,'Tüm - Sektör'!$A:$H,9,0)</f>
        <v>#REF!</v>
      </c>
      <c r="J330" s="127" t="e">
        <f>VLOOKUP(A330,'Tüm - Sektör'!$A:$H,10,0)</f>
        <v>#REF!</v>
      </c>
      <c r="K330" s="128" t="e">
        <f>VLOOKUP(A330,'Tüm - Sektör'!$A:$H,11,0)</f>
        <v>#REF!</v>
      </c>
      <c r="L330" s="128" t="e">
        <f>VLOOKUP(A330,'Tüm - Sektör'!$A:$H,12,0)</f>
        <v>#REF!</v>
      </c>
      <c r="M330" s="128" t="e">
        <f>VLOOKUP(A330,'Tüm - Sektör'!$A:$H,13,0)</f>
        <v>#REF!</v>
      </c>
      <c r="N330" s="129" t="e">
        <f>VLOOKUP(A330,'Tüm - Sektör'!$A:$H,14,0)</f>
        <v>#REF!</v>
      </c>
      <c r="O330" s="130" t="e">
        <f>VLOOKUP(A330,'Tüm - Sektör'!$A:$H,15,0)</f>
        <v>#REF!</v>
      </c>
      <c r="P330" s="152" t="e">
        <f>VLOOKUP(A330,'Tüm - Sektör'!$A:$H,16,0)</f>
        <v>#REF!</v>
      </c>
      <c r="Q330" s="158">
        <f t="shared" si="20"/>
        <v>3.8427999295656332</v>
      </c>
      <c r="R330" s="166" t="str">
        <f t="shared" si="21"/>
        <v/>
      </c>
      <c r="S330" s="191">
        <v>3.8098616444550704</v>
      </c>
      <c r="T330" s="208">
        <f t="shared" si="22"/>
        <v>-3.2938285110562848E-2</v>
      </c>
      <c r="U330" s="222" t="s">
        <v>470</v>
      </c>
      <c r="W330" s="200"/>
      <c r="X330" s="209" t="str">
        <f>IF(COUNTIF('Yıldız Liste'!A:A, A330)&gt;0, "Yıldız Pazar", IF(COUNTIF('Ana Pazar Liste'!A:A, A330)&gt;0, "Ana Pazar", IF(COUNTIF('Alt Pazar Liste'!A:A, A330)&gt;0, "Alt Pazar", "")))</f>
        <v>Yıldız Pazar</v>
      </c>
    </row>
    <row r="331" spans="1:24" ht="30" customHeight="1" thickTop="1" thickBot="1">
      <c r="A331" s="125" t="s">
        <v>746</v>
      </c>
      <c r="B331" s="136" t="s">
        <v>350</v>
      </c>
      <c r="C331" s="137">
        <v>13909963000</v>
      </c>
      <c r="D331" s="137">
        <v>259785561</v>
      </c>
      <c r="E331" s="128">
        <f>VLOOKUP(A331,'Tüm - Sektör'!$A:$H,5,0)</f>
        <v>4.4072893767592332</v>
      </c>
      <c r="F331" s="128">
        <f>VLOOKUP(A331,'Tüm - Sektör'!$A:$H,6,0)</f>
        <v>0.16157215762421426</v>
      </c>
      <c r="G331" s="127">
        <f>VLOOKUP(A331,'Tüm - Sektör'!$A:$H,7,0)</f>
        <v>87.197725000000005</v>
      </c>
      <c r="H331" s="159">
        <v>104.1</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 t="shared" si="20"/>
        <v>3.8430560707007304</v>
      </c>
      <c r="R331" s="166" t="str">
        <f t="shared" si="21"/>
        <v/>
      </c>
      <c r="S331" s="191">
        <v>3.8467513169225578</v>
      </c>
      <c r="T331" s="208">
        <f t="shared" si="22"/>
        <v>3.6952462218273752E-3</v>
      </c>
      <c r="U331" s="222" t="s">
        <v>708</v>
      </c>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0.4314796321118361</v>
      </c>
      <c r="F332" s="128">
        <f>VLOOKUP(A332,'Tüm - Sektör'!$A:$H,6,0)</f>
        <v>2.0429906823477089E-3</v>
      </c>
      <c r="G332" s="127">
        <f>VLOOKUP(A332,'Tüm - Sektör'!$A:$H,7,0)</f>
        <v>941.18174399999998</v>
      </c>
      <c r="H332" s="159">
        <v>98.5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4.0610075265149632</v>
      </c>
      <c r="R332" s="166" t="str">
        <f t="shared" si="21"/>
        <v/>
      </c>
      <c r="S332" s="191">
        <v>4.0734138631540109</v>
      </c>
      <c r="T332" s="208">
        <f t="shared" si="22"/>
        <v>1.2406336639047666E-2</v>
      </c>
      <c r="U332" s="222" t="s">
        <v>103</v>
      </c>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12.005950354207013</v>
      </c>
      <c r="F333" s="128">
        <f>VLOOKUP(A333,'Tüm - Sektör'!$A:$H,6,0)</f>
        <v>0.66693292288930617</v>
      </c>
      <c r="G333" s="127">
        <f>VLOOKUP(A333,'Tüm - Sektör'!$A:$H,7,0)</f>
        <v>35.457332999999998</v>
      </c>
      <c r="H333" s="159">
        <v>94</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4.2569897969058594</v>
      </c>
      <c r="R333" s="166" t="str">
        <f t="shared" si="21"/>
        <v/>
      </c>
      <c r="S333" s="191">
        <v>4.2774670327007041</v>
      </c>
      <c r="T333" s="208">
        <f t="shared" si="22"/>
        <v>2.0477235794844617E-2</v>
      </c>
      <c r="U333" s="222" t="s">
        <v>730</v>
      </c>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0.39030073622854955</v>
      </c>
      <c r="F334" s="128">
        <f>VLOOKUP(A334,'Tüm - Sektör'!$A:$H,6,0)</f>
        <v>1.9981099145983403E-3</v>
      </c>
      <c r="G334" s="127">
        <f>VLOOKUP(A334,'Tüm - Sektör'!$A:$H,7,0)</f>
        <v>1095.0032759999999</v>
      </c>
      <c r="H334" s="159">
        <v>93.6</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4.2738058479547361</v>
      </c>
      <c r="R334" s="166" t="str">
        <f t="shared" si="21"/>
        <v/>
      </c>
      <c r="S334" s="191">
        <v>4.2898469422902226</v>
      </c>
      <c r="T334" s="208">
        <f t="shared" si="22"/>
        <v>1.6041094335486505E-2</v>
      </c>
      <c r="U334" s="222" t="s">
        <v>5</v>
      </c>
      <c r="W334" s="200"/>
      <c r="X334" s="209" t="str">
        <f>IF(COUNTIF('Yıldız Liste'!A:A, A334)&gt;0, "Yıldız Pazar", IF(COUNTIF('Ana Pazar Liste'!A:A, A334)&gt;0, "Ana Pazar", IF(COUNTIF('Alt Pazar Liste'!A:A, A334)&gt;0, "Alt Pazar", "")))</f>
        <v>Yıldız Pazar</v>
      </c>
    </row>
    <row r="335" spans="1:24" ht="30" customHeight="1" thickTop="1" thickBot="1">
      <c r="A335" s="125" t="s">
        <v>267</v>
      </c>
      <c r="B335" s="136" t="s">
        <v>375</v>
      </c>
      <c r="C335" s="137">
        <v>73314458000</v>
      </c>
      <c r="D335" s="137">
        <v>675728205</v>
      </c>
      <c r="E335" s="128">
        <f>VLOOKUP(A335,'Tüm - Sektör'!$A:$H,5,0)</f>
        <v>3.6618499655432921</v>
      </c>
      <c r="F335" s="128">
        <f>VLOOKUP(A335,'Tüm - Sektör'!$A:$H,6,0)</f>
        <v>6.1580889687312526E-2</v>
      </c>
      <c r="G335" s="127">
        <f>VLOOKUP(A335,'Tüm - Sektör'!$A:$H,7,0)</f>
        <v>116.81877299999999</v>
      </c>
      <c r="H335" s="159">
        <v>93.55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4.277728198848596</v>
      </c>
      <c r="R335" s="166" t="str">
        <f t="shared" si="21"/>
        <v/>
      </c>
      <c r="S335" s="191">
        <v>4.3262861946193105</v>
      </c>
      <c r="T335" s="208">
        <f t="shared" si="22"/>
        <v>4.8557995770714513E-2</v>
      </c>
      <c r="U335" s="222" t="s">
        <v>217</v>
      </c>
      <c r="W335" s="200"/>
      <c r="X335" s="209" t="str">
        <f>IF(COUNTIF('Yıldız Liste'!A:A, A335)&gt;0, "Yıldız Pazar", IF(COUNTIF('Ana Pazar Liste'!A:A, A335)&gt;0, "Ana Pazar", IF(COUNTIF('Alt Pazar Liste'!A:A, A335)&gt;0, "Alt Pazar", "")))</f>
        <v>Yıldız Pazar</v>
      </c>
    </row>
    <row r="336" spans="1:24" ht="30" customHeight="1" thickTop="1" thickBot="1">
      <c r="A336" s="125" t="s">
        <v>229</v>
      </c>
      <c r="B336" s="136" t="s">
        <v>221</v>
      </c>
      <c r="C336" s="137">
        <v>145309566000</v>
      </c>
      <c r="D336" s="137">
        <v>1000000000</v>
      </c>
      <c r="E336" s="128">
        <f>VLOOKUP(A336,'Tüm - Sektör'!$A:$H,5,0)</f>
        <v>2.0700237276469782</v>
      </c>
      <c r="F336" s="128">
        <f>VLOOKUP(A336,'Tüm - Sektör'!$A:$H,6,0)</f>
        <v>2.2258319652118046E-2</v>
      </c>
      <c r="G336" s="127">
        <f>VLOOKUP(A336,'Tüm - Sektör'!$A:$H,7,0)</f>
        <v>207.02247700000001</v>
      </c>
      <c r="H336" s="159">
        <v>93.35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4.2854143954625084</v>
      </c>
      <c r="R336" s="166" t="str">
        <f t="shared" si="21"/>
        <v/>
      </c>
      <c r="S336" s="191">
        <v>4.3061725922112508</v>
      </c>
      <c r="T336" s="208">
        <f t="shared" si="22"/>
        <v>2.0758196748742463E-2</v>
      </c>
      <c r="U336" s="222" t="s">
        <v>295</v>
      </c>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2.6296262501575649</v>
      </c>
      <c r="F337" s="128">
        <f>VLOOKUP(A337,'Tüm - Sektör'!$A:$H,6,0)</f>
        <v>8.0920819330428287E-2</v>
      </c>
      <c r="G337" s="127">
        <f>VLOOKUP(A337,'Tüm - Sektör'!$A:$H,7,0)</f>
        <v>164.20942500000001</v>
      </c>
      <c r="H337" s="159">
        <v>92.65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0"/>
        <v>4.3180941450327994</v>
      </c>
      <c r="R337" s="166" t="str">
        <f t="shared" si="21"/>
        <v/>
      </c>
      <c r="S337" s="191">
        <v>4.3462403317467562</v>
      </c>
      <c r="T337" s="208">
        <f t="shared" si="22"/>
        <v>2.8146186713956745E-2</v>
      </c>
      <c r="U337" s="222" t="s">
        <v>33</v>
      </c>
      <c r="W337" s="200"/>
      <c r="X337" s="209" t="str">
        <f>IF(COUNTIF('Yıldız Liste'!A:A, A337)&gt;0, "Yıldız Pazar", IF(COUNTIF('Ana Pazar Liste'!A:A, A337)&gt;0, "Ana Pazar", IF(COUNTIF('Alt Pazar Liste'!A:A, A337)&gt;0, "Alt Pazar", "")))</f>
        <v>Yıldız Pazar</v>
      </c>
    </row>
    <row r="338" spans="1:24" ht="30" customHeight="1" thickTop="1" thickBot="1">
      <c r="A338" s="125" t="s">
        <v>395</v>
      </c>
      <c r="B338" s="136" t="s">
        <v>376</v>
      </c>
      <c r="C338" s="137">
        <v>386633607000</v>
      </c>
      <c r="D338" s="137">
        <v>6000000000</v>
      </c>
      <c r="E338" s="128">
        <f>VLOOKUP(A338,'Tüm - Sektör'!$A:$H,5,0)</f>
        <v>0.90308306505148916</v>
      </c>
      <c r="F338" s="128">
        <f>VLOOKUP(A338,'Tüm - Sektör'!$A:$H,6,0)</f>
        <v>1.7438572255544474E-3</v>
      </c>
      <c r="G338" s="127">
        <f>VLOOKUP(A338,'Tüm - Sektör'!$A:$H,7,0)</f>
        <v>495.63727299999999</v>
      </c>
      <c r="H338" s="159">
        <v>89.05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4.4760162765460167</v>
      </c>
      <c r="R338" s="166" t="str">
        <f t="shared" si="21"/>
        <v/>
      </c>
      <c r="S338" s="191">
        <v>4.5012902250301838</v>
      </c>
      <c r="T338" s="208">
        <f t="shared" si="22"/>
        <v>2.5273948484167086E-2</v>
      </c>
      <c r="U338" s="222" t="s">
        <v>278</v>
      </c>
      <c r="W338" s="200"/>
      <c r="X338" s="209" t="str">
        <f>IF(COUNTIF('Yıldız Liste'!A:A, A338)&gt;0, "Yıldız Pazar", IF(COUNTIF('Ana Pazar Liste'!A:A, A338)&gt;0, "Ana Pazar", IF(COUNTIF('Alt Pazar Liste'!A:A, A338)&gt;0, "Alt Pazar", "")))</f>
        <v>Yıldız Pazar</v>
      </c>
    </row>
    <row r="339" spans="1:24" ht="30" customHeight="1" thickTop="1" thickBot="1">
      <c r="A339" s="125" t="s">
        <v>537</v>
      </c>
      <c r="B339" s="136" t="s">
        <v>356</v>
      </c>
      <c r="C339" s="137">
        <v>7584806686</v>
      </c>
      <c r="D339" s="137">
        <v>115200000</v>
      </c>
      <c r="E339" s="128">
        <f>VLOOKUP(A339,'Tüm - Sektör'!$A:$H,5,0)</f>
        <v>13.934448963219031</v>
      </c>
      <c r="F339" s="128">
        <f>VLOOKUP(A339,'Tüm - Sektör'!$A:$H,6,0)</f>
        <v>1.3292171248491902</v>
      </c>
      <c r="G339" s="127">
        <f>VLOOKUP(A339,'Tüm - Sektör'!$A:$H,7,0)</f>
        <v>32.517617000000001</v>
      </c>
      <c r="H339" s="159">
        <v>88.3</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4.5311507449200352</v>
      </c>
      <c r="R339" s="166" t="str">
        <f t="shared" si="21"/>
        <v/>
      </c>
      <c r="S339" s="191">
        <v>4.4854328562381065</v>
      </c>
      <c r="T339" s="208">
        <f t="shared" si="22"/>
        <v>-4.571788868192872E-2</v>
      </c>
      <c r="U339" s="222" t="s">
        <v>115</v>
      </c>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3.7493362863525941</v>
      </c>
      <c r="F340" s="128">
        <f>VLOOKUP(A340,'Tüm - Sektör'!$A:$H,6,0)</f>
        <v>0.14187803250244069</v>
      </c>
      <c r="G340" s="127">
        <f>VLOOKUP(A340,'Tüm - Sektör'!$A:$H,7,0)</f>
        <v>127.238255</v>
      </c>
      <c r="H340" s="159">
        <v>83.85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4.7705900648368438</v>
      </c>
      <c r="R340" s="166" t="str">
        <f t="shared" si="21"/>
        <v/>
      </c>
      <c r="S340" s="191">
        <v>4.7905865501385545</v>
      </c>
      <c r="T340" s="208">
        <f t="shared" si="22"/>
        <v>1.999648530171072E-2</v>
      </c>
      <c r="U340" s="222" t="s">
        <v>293</v>
      </c>
      <c r="W340" s="200"/>
      <c r="X340" s="209" t="str">
        <f>IF(COUNTIF('Yıldız Liste'!A:A, A340)&gt;0, "Yıldız Pazar", IF(COUNTIF('Ana Pazar Liste'!A:A, A340)&gt;0, "Ana Pazar", IF(COUNTIF('Alt Pazar Liste'!A:A, A340)&gt;0, "Alt Pazar", "")))</f>
        <v>Yıldız Pazar</v>
      </c>
    </row>
    <row r="341" spans="1:24" ht="30" customHeight="1" thickTop="1" thickBot="1">
      <c r="A341" s="125" t="s">
        <v>291</v>
      </c>
      <c r="B341" s="136" t="s">
        <v>287</v>
      </c>
      <c r="C341" s="137">
        <v>16001001473</v>
      </c>
      <c r="D341" s="137">
        <v>194529076</v>
      </c>
      <c r="E341" s="128">
        <f>VLOOKUP(A341,'Tüm - Sektör'!$A:$H,5,0)</f>
        <v>8.7755371247357044</v>
      </c>
      <c r="F341" s="128">
        <f>VLOOKUP(A341,'Tüm - Sektör'!$A:$H,6,0)</f>
        <v>0.60148932010113865</v>
      </c>
      <c r="G341" s="127">
        <f>VLOOKUP(A341,'Tüm - Sektör'!$A:$H,7,0)</f>
        <v>55.665987999999999</v>
      </c>
      <c r="H341" s="159">
        <v>81.900000000000006</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4.8849894427909222</v>
      </c>
      <c r="R341" s="166" t="str">
        <f t="shared" si="21"/>
        <v/>
      </c>
      <c r="S341" s="191">
        <v>4.8849894427909222</v>
      </c>
      <c r="T341" s="208">
        <f t="shared" si="22"/>
        <v>0</v>
      </c>
      <c r="U341" s="222" t="s">
        <v>281</v>
      </c>
      <c r="W341" s="200"/>
      <c r="X341" s="209" t="str">
        <f>IF(COUNTIF('Yıldız Liste'!A:A, A341)&gt;0, "Yıldız Pazar", IF(COUNTIF('Ana Pazar Liste'!A:A, A341)&gt;0, "Ana Pazar", IF(COUNTIF('Alt Pazar Liste'!A:A, A341)&gt;0, "Alt Pazar", "")))</f>
        <v>Yıldız Pazar</v>
      </c>
    </row>
    <row r="342" spans="1:24" ht="30" customHeight="1" thickTop="1" thickBot="1">
      <c r="A342" s="125" t="s">
        <v>479</v>
      </c>
      <c r="B342" s="136" t="s">
        <v>352</v>
      </c>
      <c r="C342" s="137">
        <v>5083033115</v>
      </c>
      <c r="D342" s="137">
        <v>160000000</v>
      </c>
      <c r="E342" s="128">
        <f>VLOOKUP(A342,'Tüm - Sektör'!$A:$H,5,0)</f>
        <v>12.209541121490306</v>
      </c>
      <c r="F342" s="128">
        <f>VLOOKUP(A342,'Tüm - Sektör'!$A:$H,6,0)</f>
        <v>0.96594470897866347</v>
      </c>
      <c r="G342" s="127">
        <f>VLOOKUP(A342,'Tüm - Sektör'!$A:$H,7,0)</f>
        <v>40.501919000000001</v>
      </c>
      <c r="H342" s="159">
        <v>80.900000000000006</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 t="shared" si="20"/>
        <v>4.9450984552976953</v>
      </c>
      <c r="R342" s="166" t="str">
        <f t="shared" si="21"/>
        <v/>
      </c>
      <c r="S342" s="191">
        <v>4.9450984552976953</v>
      </c>
      <c r="T342" s="208">
        <f t="shared" si="22"/>
        <v>0</v>
      </c>
      <c r="U342" s="222" t="s">
        <v>339</v>
      </c>
      <c r="W342" s="200"/>
      <c r="X342" s="209" t="str">
        <f>IF(COUNTIF('Yıldız Liste'!A:A, A342)&gt;0, "Yıldız Pazar", IF(COUNTIF('Ana Pazar Liste'!A:A, A342)&gt;0, "Ana Pazar", IF(COUNTIF('Alt Pazar Liste'!A:A, A342)&gt;0, "Alt Pazar", "")))</f>
        <v>Yıldız Pazar</v>
      </c>
    </row>
    <row r="343" spans="1:24" ht="30" customHeight="1" thickTop="1" thickBot="1">
      <c r="A343" s="125" t="s">
        <v>191</v>
      </c>
      <c r="B343" s="136" t="s">
        <v>375</v>
      </c>
      <c r="C343" s="137">
        <v>164435643000</v>
      </c>
      <c r="D343" s="137">
        <v>3509100000</v>
      </c>
      <c r="E343" s="128">
        <f>VLOOKUP(A343,'Tüm - Sektör'!$A:$H,5,0)</f>
        <v>0.8058725463854709</v>
      </c>
      <c r="F343" s="128">
        <f>VLOOKUP(A343,'Tüm - Sektör'!$A:$H,6,0)</f>
        <v>3.0620293765180849E-3</v>
      </c>
      <c r="G343" s="127">
        <f>VLOOKUP(A343,'Tüm - Sektör'!$A:$H,7,0)</f>
        <v>620.28678500000001</v>
      </c>
      <c r="H343" s="159">
        <v>80.05</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 t="shared" si="20"/>
        <v>4.9987209091720715</v>
      </c>
      <c r="R343" s="166" t="str">
        <f t="shared" si="21"/>
        <v/>
      </c>
      <c r="S343" s="191">
        <v>5.0555604394090237</v>
      </c>
      <c r="T343" s="208">
        <f t="shared" si="22"/>
        <v>5.6839530236952207E-2</v>
      </c>
      <c r="U343" s="222" t="s">
        <v>113</v>
      </c>
      <c r="W343" s="200"/>
      <c r="X343" s="209" t="str">
        <f>IF(COUNTIF('Yıldız Liste'!A:A, A343)&gt;0, "Yıldız Pazar", IF(COUNTIF('Ana Pazar Liste'!A:A, A343)&gt;0, "Ana Pazar", IF(COUNTIF('Alt Pazar Liste'!A:A, A343)&gt;0, "Alt Pazar", "")))</f>
        <v>Yıldız Pazar</v>
      </c>
    </row>
    <row r="344" spans="1:24" ht="30" customHeight="1" thickTop="1" thickBot="1">
      <c r="A344" s="125" t="s">
        <v>219</v>
      </c>
      <c r="B344" s="126" t="s">
        <v>208</v>
      </c>
      <c r="C344" s="127">
        <v>64142566183</v>
      </c>
      <c r="D344" s="127">
        <v>1226338236</v>
      </c>
      <c r="E344" s="128">
        <f>VLOOKUP(A344,'Tüm - Sektör'!$A:$H,5,0)</f>
        <v>2.1080938066170898</v>
      </c>
      <c r="F344" s="128">
        <f>VLOOKUP(A344,'Tüm - Sektör'!$A:$H,6,0)</f>
        <v>2.1759683377702538E-2</v>
      </c>
      <c r="G344" s="127">
        <f>VLOOKUP(A344,'Tüm - Sektör'!$A:$H,7,0)</f>
        <v>238.53873200000001</v>
      </c>
      <c r="H344" s="159">
        <v>79.55</v>
      </c>
      <c r="I344" s="128" t="e">
        <f>VLOOKUP(A344,'Tüm - Sektör'!$A:$H,9,0)</f>
        <v>#REF!</v>
      </c>
      <c r="J344" s="127" t="e">
        <f>VLOOKUP(A344,'Tüm - Sektör'!$A:$H,10,0)</f>
        <v>#REF!</v>
      </c>
      <c r="K344" s="128" t="e">
        <f>VLOOKUP(A344,'Tüm - Sektör'!$A:$H,11,0)</f>
        <v>#REF!</v>
      </c>
      <c r="L344" s="128" t="e">
        <f>VLOOKUP(A344,'Tüm - Sektör'!$A:$H,12,0)</f>
        <v>#REF!</v>
      </c>
      <c r="M344" s="128" t="e">
        <f>VLOOKUP(A344,'Tüm - Sektör'!$A:$H,13,0)</f>
        <v>#REF!</v>
      </c>
      <c r="N344" s="129" t="e">
        <f>VLOOKUP(A344,'Tüm - Sektör'!$A:$H,14,0)</f>
        <v>#REF!</v>
      </c>
      <c r="O344" s="130" t="e">
        <f>VLOOKUP(A344,'Tüm - Sektör'!$A:$H,15,0)</f>
        <v>#REF!</v>
      </c>
      <c r="P344" s="152" t="e">
        <f>VLOOKUP(A344,'Tüm - Sektör'!$A:$H,16,0)</f>
        <v>#REF!</v>
      </c>
      <c r="Q344" s="158">
        <f t="shared" si="20"/>
        <v>5.0286202356749383</v>
      </c>
      <c r="R344" s="166" t="str">
        <f t="shared" si="21"/>
        <v/>
      </c>
      <c r="S344" s="191">
        <v>5.0317828899112111</v>
      </c>
      <c r="T344" s="208">
        <f t="shared" si="22"/>
        <v>3.1626542362728216E-3</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235</v>
      </c>
      <c r="B345" s="131" t="s">
        <v>233</v>
      </c>
      <c r="C345" s="132">
        <v>83438856000</v>
      </c>
      <c r="D345" s="132">
        <v>2798078602</v>
      </c>
      <c r="E345" s="128">
        <f>VLOOKUP(A345,'Tüm - Sektör'!$A:$H,5,0)</f>
        <v>0.61421260711545322</v>
      </c>
      <c r="F345" s="128">
        <f>VLOOKUP(A345,'Tüm - Sektör'!$A:$H,6,0)</f>
        <v>2.8142595702423958E-3</v>
      </c>
      <c r="G345" s="127">
        <f>VLOOKUP(A345,'Tüm - Sektör'!$A:$H,7,0)</f>
        <v>821.38268200000005</v>
      </c>
      <c r="H345" s="159">
        <v>79.3</v>
      </c>
      <c r="I345" s="133" t="e">
        <f>VLOOKUP(A345,'Tüm - Sektör'!$A:$H,9,0)</f>
        <v>#REF!</v>
      </c>
      <c r="J345" s="132" t="e">
        <f>VLOOKUP(A345,'Tüm - Sektör'!$A:$H,10,0)</f>
        <v>#REF!</v>
      </c>
      <c r="K345" s="133" t="e">
        <f>VLOOKUP(A345,'Tüm - Sektör'!$A:$H,11,0)</f>
        <v>#REF!</v>
      </c>
      <c r="L345" s="133" t="e">
        <f>VLOOKUP(A345,'Tüm - Sektör'!$A:$H,12,0)</f>
        <v>#REF!</v>
      </c>
      <c r="M345" s="133" t="e">
        <f>VLOOKUP(A345,'Tüm - Sektör'!$A:$H,13,0)</f>
        <v>#REF!</v>
      </c>
      <c r="N345" s="134" t="e">
        <f>VLOOKUP(A345,'Tüm - Sektör'!$A:$H,14,0)</f>
        <v>#REF!</v>
      </c>
      <c r="O345" s="135" t="e">
        <f>VLOOKUP(A345,'Tüm - Sektör'!$A:$H,15,0)</f>
        <v>#REF!</v>
      </c>
      <c r="P345" s="153" t="e">
        <f>VLOOKUP(A345,'Tüm - Sektör'!$A:$H,16,0)</f>
        <v>#REF!</v>
      </c>
      <c r="Q345" s="158">
        <f t="shared" si="20"/>
        <v>5.0450359855070328</v>
      </c>
      <c r="R345" s="166" t="str">
        <f t="shared" si="21"/>
        <v/>
      </c>
      <c r="S345" s="191">
        <v>5.0738282010235602</v>
      </c>
      <c r="T345" s="208">
        <f t="shared" si="22"/>
        <v>2.8792215516527442E-2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487</v>
      </c>
      <c r="B346" s="136" t="s">
        <v>605</v>
      </c>
      <c r="C346" s="137">
        <v>3548163984</v>
      </c>
      <c r="D346" s="137">
        <v>132000000</v>
      </c>
      <c r="E346" s="128">
        <f>VLOOKUP(A346,'Tüm - Sektör'!$A:$H,5,0)</f>
        <v>10.198325926442186</v>
      </c>
      <c r="F346" s="128">
        <f>VLOOKUP(A346,'Tüm - Sektör'!$A:$H,6,0)</f>
        <v>1.1361771308424895</v>
      </c>
      <c r="G346" s="127">
        <f>VLOOKUP(A346,'Tüm - Sektör'!$A:$H,7,0)</f>
        <v>51.506743</v>
      </c>
      <c r="H346" s="159">
        <v>76.150000000000006</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5.2528255252349458</v>
      </c>
      <c r="R346" s="166" t="str">
        <f t="shared" si="21"/>
        <v/>
      </c>
      <c r="S346" s="191">
        <v>5.2528255252349458</v>
      </c>
      <c r="T346" s="208">
        <f t="shared" si="22"/>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261</v>
      </c>
      <c r="B347" s="136" t="s">
        <v>255</v>
      </c>
      <c r="C347" s="137">
        <v>26090409000</v>
      </c>
      <c r="D347" s="137">
        <v>305116875</v>
      </c>
      <c r="E347" s="128">
        <f>VLOOKUP(A347,'Tüm - Sektör'!$A:$H,5,0)</f>
        <v>16.856136253202873</v>
      </c>
      <c r="F347" s="128">
        <f>VLOOKUP(A347,'Tüm - Sektör'!$A:$H,6,0)</f>
        <v>0.74655173275590048</v>
      </c>
      <c r="G347" s="127">
        <f>VLOOKUP(A347,'Tüm - Sektör'!$A:$H,7,0)</f>
        <v>31.206356</v>
      </c>
      <c r="H347" s="159">
        <v>76.099999999999994</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5.2601858870195493</v>
      </c>
      <c r="R347" s="166" t="str">
        <f t="shared" si="21"/>
        <v/>
      </c>
      <c r="S347" s="191">
        <v>5.2810045646726609</v>
      </c>
      <c r="T347" s="208">
        <f t="shared" si="22"/>
        <v>2.0818677653111628E-2</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460</v>
      </c>
      <c r="B348" s="136" t="s">
        <v>375</v>
      </c>
      <c r="C348" s="137">
        <v>12170740000</v>
      </c>
      <c r="D348" s="137">
        <v>660000000</v>
      </c>
      <c r="E348" s="128">
        <f>VLOOKUP(A348,'Tüm - Sektör'!$A:$H,5,0)</f>
        <v>2.1594702132855281</v>
      </c>
      <c r="F348" s="128">
        <f>VLOOKUP(A348,'Tüm - Sektör'!$A:$H,6,0)</f>
        <v>4.4215196832218022E-2</v>
      </c>
      <c r="G348" s="127">
        <f>VLOOKUP(A348,'Tüm - Sektör'!$A:$H,7,0)</f>
        <v>252.20048299999999</v>
      </c>
      <c r="H348" s="159">
        <v>73.45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5.4461943081472315</v>
      </c>
      <c r="R348" s="166" t="str">
        <f t="shared" si="21"/>
        <v/>
      </c>
      <c r="S348" s="191">
        <v>5.4985975523493353</v>
      </c>
      <c r="T348" s="208">
        <f t="shared" si="22"/>
        <v>5.2403244202103849E-2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684</v>
      </c>
      <c r="B349" s="136" t="s">
        <v>374</v>
      </c>
      <c r="C349" s="137">
        <v>1357332842</v>
      </c>
      <c r="D349" s="137">
        <v>535000000</v>
      </c>
      <c r="E349" s="128">
        <f>VLOOKUP(A349,'Tüm - Sektör'!$A:$H,5,0)</f>
        <v>0.19917556453624899</v>
      </c>
      <c r="F349" s="128">
        <f>VLOOKUP(A349,'Tüm - Sektör'!$A:$H,6,0)</f>
        <v>5.3947877718377299E-4</v>
      </c>
      <c r="G349" s="127">
        <f>VLOOKUP(A349,'Tüm - Sektör'!$A:$H,7,0)</f>
        <v>2764.7628810000001</v>
      </c>
      <c r="H349" s="159">
        <v>72.650000000000006</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5.5067320763204126</v>
      </c>
      <c r="R349" s="166" t="str">
        <f t="shared" si="21"/>
        <v/>
      </c>
      <c r="S349" s="191">
        <v>5.5410538136381993</v>
      </c>
      <c r="T349" s="208">
        <f t="shared" si="22"/>
        <v>3.4321737317786649E-2</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249</v>
      </c>
      <c r="B350" s="136" t="s">
        <v>349</v>
      </c>
      <c r="C350" s="137">
        <v>66241618000</v>
      </c>
      <c r="D350" s="137">
        <v>685260000</v>
      </c>
      <c r="E350" s="128">
        <f>VLOOKUP(A350,'Tüm - Sektör'!$A:$H,5,0)</f>
        <v>3.6656080990078577</v>
      </c>
      <c r="F350" s="128">
        <f>VLOOKUP(A350,'Tüm - Sektör'!$A:$H,6,0)</f>
        <v>7.6417461964548544E-2</v>
      </c>
      <c r="G350" s="127">
        <f>VLOOKUP(A350,'Tüm - Sektör'!$A:$H,7,0)</f>
        <v>150.89256599999999</v>
      </c>
      <c r="H350" s="159">
        <v>72.349999999999994</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5.5311301200967762</v>
      </c>
      <c r="R350" s="166" t="str">
        <f t="shared" si="21"/>
        <v/>
      </c>
      <c r="S350" s="191">
        <v>5.5657477634075336</v>
      </c>
      <c r="T350" s="208">
        <f t="shared" si="22"/>
        <v>3.4617643310757451E-2</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195</v>
      </c>
      <c r="B351" s="136" t="s">
        <v>375</v>
      </c>
      <c r="C351" s="137">
        <v>15443065482</v>
      </c>
      <c r="D351" s="137">
        <v>115000000</v>
      </c>
      <c r="E351" s="128">
        <f>VLOOKUP(A351,'Tüm - Sektör'!$A:$H,5,0)</f>
        <v>16.797544736480958</v>
      </c>
      <c r="F351" s="128">
        <f>VLOOKUP(A351,'Tüm - Sektör'!$A:$H,6,0)</f>
        <v>2.0866515200597462</v>
      </c>
      <c r="G351" s="127">
        <f>VLOOKUP(A351,'Tüm - Sektör'!$A:$H,7,0)</f>
        <v>32.987870999999998</v>
      </c>
      <c r="H351" s="159">
        <v>72.2</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5.5411523888376282</v>
      </c>
      <c r="R351" s="166" t="str">
        <f t="shared" si="21"/>
        <v/>
      </c>
      <c r="S351" s="191">
        <v>5.5720223185804567</v>
      </c>
      <c r="T351" s="208">
        <f t="shared" si="22"/>
        <v>3.0869929742828539E-2</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23.117195539559209</v>
      </c>
      <c r="F352" s="128">
        <f>VLOOKUP(A352,'Tüm - Sektör'!$A:$H,6,0)</f>
        <v>3.9170845024621315</v>
      </c>
      <c r="G352" s="127">
        <f>VLOOKUP(A352,'Tüm - Sektör'!$A:$H,7,0)</f>
        <v>24.411895999999999</v>
      </c>
      <c r="H352" s="159">
        <v>70.900000000000006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5.6433457332338319</v>
      </c>
      <c r="R352" s="166" t="str">
        <f t="shared" si="21"/>
        <v/>
      </c>
      <c r="S352" s="191">
        <v>5.7159030355182674</v>
      </c>
      <c r="T352" s="208">
        <f t="shared" si="22"/>
        <v>7.2557302284435465E-2</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1.4586296174743829</v>
      </c>
      <c r="F353" s="128">
        <f>VLOOKUP(A353,'Tüm - Sektör'!$A:$H,6,0)</f>
        <v>5.2093914909799387E-2</v>
      </c>
      <c r="G353" s="127">
        <f>VLOOKUP(A353,'Tüm - Sektör'!$A:$H,7,0)</f>
        <v>398.89761299999998</v>
      </c>
      <c r="H353" s="159">
        <v>68.75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5.8184387266163435</v>
      </c>
      <c r="R353" s="166" t="str">
        <f t="shared" si="21"/>
        <v/>
      </c>
      <c r="S353" s="191">
        <v>5.8142102100999082</v>
      </c>
      <c r="T353" s="208">
        <f t="shared" si="22"/>
        <v>-4.2285165164352989E-3</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28.52293957415251</v>
      </c>
      <c r="F354" s="128">
        <f>VLOOKUP(A354,'Tüm - Sektör'!$A:$H,6,0)</f>
        <v>2.7425903436685104</v>
      </c>
      <c r="G354" s="127">
        <f>VLOOKUP(A354,'Tüm - Sektör'!$A:$H,7,0)</f>
        <v>21.20458</v>
      </c>
      <c r="H354" s="159">
        <v>66.150000000000006</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6.0481695403528279</v>
      </c>
      <c r="R354" s="166" t="str">
        <f t="shared" si="21"/>
        <v/>
      </c>
      <c r="S354" s="191">
        <v>6.0527445551337316</v>
      </c>
      <c r="T354" s="208">
        <f t="shared" si="22"/>
        <v>4.5750147809036079E-3</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483</v>
      </c>
      <c r="B355" s="136" t="s">
        <v>375</v>
      </c>
      <c r="C355" s="137">
        <v>6314823305</v>
      </c>
      <c r="D355" s="137">
        <v>221500000</v>
      </c>
      <c r="E355" s="128">
        <f>VLOOKUP(A355,'Tüm - Sektör'!$A:$H,5,0)</f>
        <v>13.694520842752597</v>
      </c>
      <c r="F355" s="128">
        <f>VLOOKUP(A355,'Tüm - Sektör'!$A:$H,6,0)</f>
        <v>1.0479030372845084</v>
      </c>
      <c r="G355" s="127">
        <f>VLOOKUP(A355,'Tüm - Sektör'!$A:$H,7,0)</f>
        <v>44.275882000000003</v>
      </c>
      <c r="H355" s="159">
        <v>66</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6.063369888802546</v>
      </c>
      <c r="R355" s="166" t="str">
        <f t="shared" si="21"/>
        <v/>
      </c>
      <c r="S355" s="191">
        <v>6.063369888802546</v>
      </c>
      <c r="T355" s="208">
        <f t="shared" si="22"/>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211</v>
      </c>
      <c r="B356" s="126" t="s">
        <v>208</v>
      </c>
      <c r="C356" s="127">
        <v>15338755000</v>
      </c>
      <c r="D356" s="127">
        <v>460000000</v>
      </c>
      <c r="E356" s="128">
        <f>VLOOKUP(A356,'Tüm - Sektör'!$A:$H,5,0)</f>
        <v>3.5228374454651554</v>
      </c>
      <c r="F356" s="128">
        <f>VLOOKUP(A356,'Tüm - Sektör'!$A:$H,6,0)</f>
        <v>0.11430361601119907</v>
      </c>
      <c r="G356" s="127">
        <f>VLOOKUP(A356,'Tüm - Sektör'!$A:$H,7,0)</f>
        <v>175.77502699999999</v>
      </c>
      <c r="H356" s="159">
        <v>64.599999999999994</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0"/>
        <v>6.1922684709324871</v>
      </c>
      <c r="R356" s="166" t="str">
        <f t="shared" si="21"/>
        <v/>
      </c>
      <c r="S356" s="191">
        <v>6.2650045923608237</v>
      </c>
      <c r="T356" s="208">
        <f t="shared" si="22"/>
        <v>7.2736121428336631E-2</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342</v>
      </c>
      <c r="B357" s="136" t="s">
        <v>349</v>
      </c>
      <c r="C357" s="137">
        <v>34867255000</v>
      </c>
      <c r="D357" s="137">
        <v>1625000000</v>
      </c>
      <c r="E357" s="128">
        <f>VLOOKUP(A357,'Tüm - Sektör'!$A:$H,5,0)</f>
        <v>4.1687252461583411</v>
      </c>
      <c r="F357" s="128">
        <f>VLOOKUP(A357,'Tüm - Sektör'!$A:$H,6,0)</f>
        <v>4.1376925520182045E-2</v>
      </c>
      <c r="G357" s="127">
        <f>VLOOKUP(A357,'Tüm - Sektör'!$A:$H,7,0)</f>
        <v>152.95793800000001</v>
      </c>
      <c r="H357" s="159">
        <v>62.75</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20"/>
        <v>6.376396177409223</v>
      </c>
      <c r="R357" s="166" t="str">
        <f t="shared" si="21"/>
        <v/>
      </c>
      <c r="S357" s="191">
        <v>6.3611901451896458</v>
      </c>
      <c r="T357" s="208">
        <f t="shared" si="22"/>
        <v>-1.5206032219577281E-2</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13.925869640810703</v>
      </c>
      <c r="F358" s="128">
        <f>VLOOKUP(A358,'Tüm - Sektör'!$A:$H,6,0)</f>
        <v>0.55486189986853229</v>
      </c>
      <c r="G358" s="127">
        <f>VLOOKUP(A358,'Tüm - Sektör'!$A:$H,7,0)</f>
        <v>46.332011000000001</v>
      </c>
      <c r="H358" s="159">
        <v>62</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0"/>
        <v>6.4521354538260756</v>
      </c>
      <c r="R358" s="166" t="str">
        <f t="shared" si="21"/>
        <v/>
      </c>
      <c r="S358" s="191">
        <v>6.4677833166890331</v>
      </c>
      <c r="T358" s="208">
        <f t="shared" si="22"/>
        <v>1.5647862862957496E-2</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10.38649943367767</v>
      </c>
      <c r="F359" s="128">
        <f>VLOOKUP(A359,'Tüm - Sektör'!$A:$H,6,0)</f>
        <v>0.33382395859829289</v>
      </c>
      <c r="G359" s="127">
        <f>VLOOKUP(A359,'Tüm - Sektör'!$A:$H,7,0)</f>
        <v>65.829008000000002</v>
      </c>
      <c r="H359" s="159">
        <v>58.55</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6.8373295431156285</v>
      </c>
      <c r="R359" s="166" t="str">
        <f t="shared" si="21"/>
        <v/>
      </c>
      <c r="S359" s="191">
        <v>6.8024748470589644</v>
      </c>
      <c r="T359" s="208">
        <f t="shared" si="22"/>
        <v>-3.4854696056664025E-2</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v>
      </c>
      <c r="B360" s="136" t="s">
        <v>352</v>
      </c>
      <c r="C360" s="137">
        <v>38132118898</v>
      </c>
      <c r="D360" s="137">
        <v>593290008</v>
      </c>
      <c r="E360" s="128">
        <f>VLOOKUP(A360,'Tüm - Sektör'!$A:$H,5,0)</f>
        <v>2.7770872915646168</v>
      </c>
      <c r="F360" s="128">
        <f>VLOOKUP(A360,'Tüm - Sektör'!$A:$H,6,0)</f>
        <v>8.0703896452278934E-2</v>
      </c>
      <c r="G360" s="127">
        <f>VLOOKUP(A360,'Tüm - Sektör'!$A:$H,7,0)</f>
        <v>248.81611699999999</v>
      </c>
      <c r="H360" s="159">
        <v>57.9</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6.9098407645715474</v>
      </c>
      <c r="R360" s="166" t="str">
        <f t="shared" si="21"/>
        <v/>
      </c>
      <c r="S360" s="191">
        <v>6.9821951181272706</v>
      </c>
      <c r="T360" s="208">
        <f t="shared" si="22"/>
        <v>7.2354353555723172E-2</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205</v>
      </c>
      <c r="B361" s="126" t="s">
        <v>200</v>
      </c>
      <c r="C361" s="127">
        <v>141356914000</v>
      </c>
      <c r="D361" s="127">
        <v>2900000000</v>
      </c>
      <c r="E361" s="128">
        <f>VLOOKUP(A361,'Tüm - Sektör'!$A:$H,5,0)</f>
        <v>4.7283777491527044</v>
      </c>
      <c r="F361" s="128">
        <f>VLOOKUP(A361,'Tüm - Sektör'!$A:$H,6,0)</f>
        <v>3.019398307249492E-2</v>
      </c>
      <c r="G361" s="127">
        <f>VLOOKUP(A361,'Tüm - Sektör'!$A:$H,7,0)</f>
        <v>147.02876900000001</v>
      </c>
      <c r="H361" s="159">
        <v>57.65</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 t="shared" si="20"/>
        <v>6.95207559824913</v>
      </c>
      <c r="R361" s="166" t="str">
        <f t="shared" si="21"/>
        <v/>
      </c>
      <c r="S361" s="191">
        <v>7.0313536533168826</v>
      </c>
      <c r="T361" s="208">
        <f t="shared" si="22"/>
        <v>7.927805506775254E-2</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9</v>
      </c>
      <c r="B362" s="126" t="s">
        <v>200</v>
      </c>
      <c r="C362" s="127">
        <v>19691212166</v>
      </c>
      <c r="D362" s="127">
        <v>240303646</v>
      </c>
      <c r="E362" s="128">
        <f>VLOOKUP(A362,'Tüm - Sektör'!$A:$H,5,0)</f>
        <v>2.9920821523866712</v>
      </c>
      <c r="F362" s="128">
        <f>VLOOKUP(A362,'Tüm - Sektör'!$A:$H,6,0)</f>
        <v>0.22234385255842631</v>
      </c>
      <c r="G362" s="127">
        <f>VLOOKUP(A362,'Tüm - Sektör'!$A:$H,7,0)</f>
        <v>239.36703</v>
      </c>
      <c r="H362" s="159">
        <v>55.85</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0"/>
        <v>7.1620581833280497</v>
      </c>
      <c r="R362" s="166" t="str">
        <f t="shared" si="21"/>
        <v/>
      </c>
      <c r="S362" s="191">
        <v>7.0922154173558782</v>
      </c>
      <c r="T362" s="208">
        <f t="shared" si="22"/>
        <v>-6.9842765972171428E-2</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523</v>
      </c>
      <c r="B363" s="136" t="s">
        <v>221</v>
      </c>
      <c r="C363" s="137">
        <v>44419666520</v>
      </c>
      <c r="D363" s="137">
        <v>400000000</v>
      </c>
      <c r="E363" s="128">
        <f>VLOOKUP(A363,'Tüm - Sektör'!$A:$H,5,0)</f>
        <v>8.4440524527650265</v>
      </c>
      <c r="F363" s="128">
        <f>VLOOKUP(A363,'Tüm - Sektör'!$A:$H,6,0)</f>
        <v>0.39092835429467715</v>
      </c>
      <c r="G363" s="127">
        <f>VLOOKUP(A363,'Tüm - Sektör'!$A:$H,7,0)</f>
        <v>86.717521000000005</v>
      </c>
      <c r="H363" s="159">
        <v>54.65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0"/>
        <v>7.322472958977527</v>
      </c>
      <c r="R363" s="166" t="str">
        <f t="shared" si="21"/>
        <v/>
      </c>
      <c r="S363" s="191">
        <v>7.4312562155640078</v>
      </c>
      <c r="T363" s="208">
        <f t="shared" si="22"/>
        <v>0.1087832565864808</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239</v>
      </c>
      <c r="B364" s="136" t="s">
        <v>745</v>
      </c>
      <c r="C364" s="137">
        <v>243598033000</v>
      </c>
      <c r="D364" s="137">
        <v>3500000000</v>
      </c>
      <c r="E364" s="128">
        <f>VLOOKUP(A364,'Tüm - Sektör'!$A:$H,5,0)</f>
        <v>1.6599714484910859</v>
      </c>
      <c r="F364" s="128">
        <f>VLOOKUP(A364,'Tüm - Sektör'!$A:$H,6,0)</f>
        <v>9.4855511342347761E-3</v>
      </c>
      <c r="G364" s="127">
        <f>VLOOKUP(A364,'Tüm - Sektör'!$A:$H,7,0)</f>
        <v>463.44384700000001</v>
      </c>
      <c r="H364" s="159">
        <v>52</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7.6930355399887116</v>
      </c>
      <c r="R364" s="166" t="str">
        <f t="shared" si="21"/>
        <v/>
      </c>
      <c r="S364" s="191">
        <v>7.7451664681396526</v>
      </c>
      <c r="T364" s="208">
        <f t="shared" si="22"/>
        <v>5.2130928150941003E-2</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711</v>
      </c>
      <c r="B365" s="136" t="s">
        <v>695</v>
      </c>
      <c r="C365" s="137">
        <v>4247524000</v>
      </c>
      <c r="D365" s="137">
        <v>139700000</v>
      </c>
      <c r="E365" s="128">
        <f>VLOOKUP(A365,'Tüm - Sektör'!$A:$H,5,0)</f>
        <v>29.393518182374386</v>
      </c>
      <c r="F365" s="128">
        <f>VLOOKUP(A365,'Tüm - Sektör'!$A:$H,6,0)</f>
        <v>3.4950924955914533</v>
      </c>
      <c r="G365" s="127">
        <f>VLOOKUP(A365,'Tüm - Sektör'!$A:$H,7,0)</f>
        <v>26.359023000000001</v>
      </c>
      <c r="H365" s="159">
        <v>51.65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7.7478442182012461</v>
      </c>
      <c r="R365" s="166" t="str">
        <f t="shared" si="21"/>
        <v/>
      </c>
      <c r="S365" s="191">
        <v>7.800704753803009</v>
      </c>
      <c r="T365" s="208">
        <f t="shared" si="22"/>
        <v>5.2860535601762848E-2</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439</v>
      </c>
      <c r="B366" s="136" t="s">
        <v>374</v>
      </c>
      <c r="C366" s="137">
        <v>1357332842</v>
      </c>
      <c r="D366" s="137">
        <v>535000000</v>
      </c>
      <c r="E366" s="128">
        <f>VLOOKUP(A366,'Tüm - Sektör'!$A:$H,5,0)</f>
        <v>1.2870941648840517</v>
      </c>
      <c r="F366" s="128">
        <f>VLOOKUP(A366,'Tüm - Sektör'!$A:$H,6,0)</f>
        <v>3.6559553899614666E-3</v>
      </c>
      <c r="G366" s="127">
        <f>VLOOKUP(A366,'Tüm - Sektör'!$A:$H,7,0)</f>
        <v>606.51760000000002</v>
      </c>
      <c r="H366" s="159">
        <v>51.25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7.8064526385947932</v>
      </c>
      <c r="R366" s="166" t="str">
        <f t="shared" si="21"/>
        <v/>
      </c>
      <c r="S366" s="191">
        <v>7.837036194475675</v>
      </c>
      <c r="T366" s="208">
        <f t="shared" si="22"/>
        <v>3.0583555880881796E-2</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0.83200222207825458</v>
      </c>
      <c r="F367" s="128">
        <f>VLOOKUP(A367,'Tüm - Sektör'!$A:$H,6,0)</f>
        <v>5.0940730867628202E-3</v>
      </c>
      <c r="G367" s="127">
        <f>VLOOKUP(A367,'Tüm - Sektör'!$A:$H,7,0)</f>
        <v>948.26043000000004</v>
      </c>
      <c r="H367" s="159">
        <v>50.7</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7.889547848688812</v>
      </c>
      <c r="R367" s="166" t="str">
        <f t="shared" si="21"/>
        <v/>
      </c>
      <c r="S367" s="191">
        <v>7.9681290025602145</v>
      </c>
      <c r="T367" s="208">
        <f t="shared" si="22"/>
        <v>7.858115387140252E-2</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112</v>
      </c>
      <c r="B368" s="136" t="s">
        <v>349</v>
      </c>
      <c r="C368" s="137">
        <v>16362685066</v>
      </c>
      <c r="D368" s="137">
        <v>255600000</v>
      </c>
      <c r="E368" s="128">
        <f>VLOOKUP(A368,'Tüm - Sektör'!$A:$H,5,0)</f>
        <v>11.558176717022132</v>
      </c>
      <c r="F368" s="128">
        <f>VLOOKUP(A368,'Tüm - Sektör'!$A:$H,6,0)</f>
        <v>0.94207882735248205</v>
      </c>
      <c r="G368" s="127">
        <f>VLOOKUP(A368,'Tüm - Sektör'!$A:$H,7,0)</f>
        <v>71.434415000000001</v>
      </c>
      <c r="H368" s="159">
        <v>48.46</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8.2565159224709657</v>
      </c>
      <c r="R368" s="166" t="str">
        <f t="shared" si="21"/>
        <v/>
      </c>
      <c r="S368" s="191">
        <v>8.1488953483287787</v>
      </c>
      <c r="T368" s="208">
        <f t="shared" si="22"/>
        <v>-0.10762057414218695</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334</v>
      </c>
      <c r="B369" s="136" t="s">
        <v>352</v>
      </c>
      <c r="C369" s="137">
        <v>4344913335</v>
      </c>
      <c r="D369" s="137">
        <v>300000000</v>
      </c>
      <c r="E369" s="128">
        <f>VLOOKUP(A369,'Tüm - Sektör'!$A:$H,5,0)</f>
        <v>3.1393970787910184</v>
      </c>
      <c r="F369" s="128">
        <f>VLOOKUP(A369,'Tüm - Sektör'!$A:$H,6,0)</f>
        <v>0.2378331120296226</v>
      </c>
      <c r="G369" s="127">
        <f>VLOOKUP(A369,'Tüm - Sektör'!$A:$H,7,0)</f>
        <v>263.25921499999998</v>
      </c>
      <c r="H369" s="159">
        <v>48.4</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8.2647521053581663</v>
      </c>
      <c r="R369" s="166" t="str">
        <f t="shared" si="21"/>
        <v/>
      </c>
      <c r="S369" s="191">
        <v>8.1040113836980385</v>
      </c>
      <c r="T369" s="208">
        <f t="shared" si="22"/>
        <v>-0.16074072166012776</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22.948628943343234</v>
      </c>
      <c r="F370" s="128">
        <f>VLOOKUP(A370,'Tüm - Sektör'!$A:$H,6,0)</f>
        <v>2.0236886193424368</v>
      </c>
      <c r="G370" s="127">
        <f>VLOOKUP(A370,'Tüm - Sektör'!$A:$H,7,0)</f>
        <v>36.397486000000001</v>
      </c>
      <c r="H370" s="159">
        <v>47.9</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8.3527240068453015</v>
      </c>
      <c r="R370" s="166" t="str">
        <f t="shared" si="21"/>
        <v/>
      </c>
      <c r="S370" s="191">
        <v>8.4658374931842975</v>
      </c>
      <c r="T370" s="208">
        <f t="shared" si="22"/>
        <v>0.11311348633899598</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521</v>
      </c>
      <c r="B371" s="126" t="s">
        <v>200</v>
      </c>
      <c r="C371" s="127">
        <v>4605953109</v>
      </c>
      <c r="D371" s="127">
        <v>265000000</v>
      </c>
      <c r="E371" s="128">
        <f>VLOOKUP(A371,'Tüm - Sektör'!$A:$H,5,0)</f>
        <v>9.7480996494027714</v>
      </c>
      <c r="F371" s="128">
        <f>VLOOKUP(A371,'Tüm - Sektör'!$A:$H,6,0)</f>
        <v>0.85547166734557012</v>
      </c>
      <c r="G371" s="127">
        <f>VLOOKUP(A371,'Tüm - Sektör'!$A:$H,7,0)</f>
        <v>85.702517999999998</v>
      </c>
      <c r="H371" s="159">
        <v>47.88</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 t="shared" si="20"/>
        <v>8.3543668566873457</v>
      </c>
      <c r="R371" s="166" t="str">
        <f t="shared" si="21"/>
        <v/>
      </c>
      <c r="S371" s="191">
        <v>8.3578580254532007</v>
      </c>
      <c r="T371" s="208">
        <f t="shared" si="22"/>
        <v>3.4911687658549795E-3</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396</v>
      </c>
      <c r="B372" s="136" t="s">
        <v>607</v>
      </c>
      <c r="C372" s="137">
        <v>6926934061</v>
      </c>
      <c r="D372" s="137">
        <v>500000000</v>
      </c>
      <c r="E372" s="128">
        <f>VLOOKUP(A372,'Tüm - Sektör'!$A:$H,5,0)</f>
        <v>8.548382133197471</v>
      </c>
      <c r="F372" s="128">
        <f>VLOOKUP(A372,'Tüm - Sektör'!$A:$H,6,0)</f>
        <v>0.37992809480877648</v>
      </c>
      <c r="G372" s="127">
        <f>VLOOKUP(A372,'Tüm - Sektör'!$A:$H,7,0)</f>
        <v>101.92848499999999</v>
      </c>
      <c r="H372" s="159">
        <v>45.92</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8.7132364003788645</v>
      </c>
      <c r="R372" s="166" t="str">
        <f t="shared" si="21"/>
        <v/>
      </c>
      <c r="S372" s="191">
        <v>8.732252629973754</v>
      </c>
      <c r="T372" s="208">
        <f t="shared" si="22"/>
        <v>1.9016229594889467E-2</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106</v>
      </c>
      <c r="B373" s="136" t="s">
        <v>221</v>
      </c>
      <c r="C373" s="137">
        <v>95441947698</v>
      </c>
      <c r="D373" s="137">
        <v>2000000000</v>
      </c>
      <c r="E373" s="128">
        <f>VLOOKUP(A373,'Tüm - Sektör'!$A:$H,5,0)</f>
        <v>1.5233861095217116</v>
      </c>
      <c r="F373" s="128">
        <f>VLOOKUP(A373,'Tüm - Sektör'!$A:$H,6,0)</f>
        <v>1.5868605307517828E-2</v>
      </c>
      <c r="G373" s="127">
        <f>VLOOKUP(A373,'Tüm - Sektör'!$A:$H,7,0)</f>
        <v>580.533368</v>
      </c>
      <c r="H373" s="159">
        <v>45.24</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8.8437646892505608</v>
      </c>
      <c r="R373" s="166" t="str">
        <f t="shared" si="21"/>
        <v/>
      </c>
      <c r="S373" s="191">
        <v>8.8869816646311719</v>
      </c>
      <c r="T373" s="208">
        <f t="shared" si="22"/>
        <v>4.3216975380611089E-2</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207</v>
      </c>
      <c r="B374" s="126" t="s">
        <v>200</v>
      </c>
      <c r="C374" s="127">
        <v>63934093295</v>
      </c>
      <c r="D374" s="127">
        <v>780226001</v>
      </c>
      <c r="E374" s="128">
        <f>VLOOKUP(A374,'Tüm - Sektör'!$A:$H,5,0)</f>
        <v>1.2224378323816003</v>
      </c>
      <c r="F374" s="128">
        <f>VLOOKUP(A374,'Tüm - Sektör'!$A:$H,6,0)</f>
        <v>3.7304143416323092E-2</v>
      </c>
      <c r="G374" s="127">
        <f>VLOOKUP(A374,'Tüm - Sektör'!$A:$H,7,0)</f>
        <v>725.54518099999996</v>
      </c>
      <c r="H374" s="159">
        <v>45.1</v>
      </c>
      <c r="I374" s="128" t="e">
        <f>VLOOKUP(A374,'Tüm - Sektör'!$A:$H,9,0)</f>
        <v>#REF!</v>
      </c>
      <c r="J374" s="127" t="e">
        <f>VLOOKUP(A374,'Tüm - Sektör'!$A:$H,10,0)</f>
        <v>#REF!</v>
      </c>
      <c r="K374" s="128" t="e">
        <f>VLOOKUP(A374,'Tüm - Sektör'!$A:$H,11,0)</f>
        <v>#REF!</v>
      </c>
      <c r="L374" s="128" t="e">
        <f>VLOOKUP(A374,'Tüm - Sektör'!$A:$H,12,0)</f>
        <v>#REF!</v>
      </c>
      <c r="M374" s="128" t="e">
        <f>VLOOKUP(A374,'Tüm - Sektör'!$A:$H,13,0)</f>
        <v>#REF!</v>
      </c>
      <c r="N374" s="129" t="e">
        <f>VLOOKUP(A374,'Tüm - Sektör'!$A:$H,14,0)</f>
        <v>#REF!</v>
      </c>
      <c r="O374" s="130" t="e">
        <f>VLOOKUP(A374,'Tüm - Sektör'!$A:$H,15,0)</f>
        <v>#REF!</v>
      </c>
      <c r="P374" s="152" t="e">
        <f>VLOOKUP(A374,'Tüm - Sektör'!$A:$H,16,0)</f>
        <v>#REF!</v>
      </c>
      <c r="Q374" s="158">
        <f t="shared" si="20"/>
        <v>8.8693387835655582</v>
      </c>
      <c r="R374" s="166" t="str">
        <f t="shared" si="21"/>
        <v/>
      </c>
      <c r="S374" s="191">
        <v>9.0132307151601303</v>
      </c>
      <c r="T374" s="208">
        <f t="shared" si="22"/>
        <v>0.14389193159457214</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274</v>
      </c>
      <c r="B375" s="136" t="s">
        <v>353</v>
      </c>
      <c r="C375" s="137">
        <v>34760766000</v>
      </c>
      <c r="D375" s="137">
        <v>945591094</v>
      </c>
      <c r="E375" s="128">
        <f>VLOOKUP(A375,'Tüm - Sektör'!$A:$H,5,0)</f>
        <v>2.0912996029642215</v>
      </c>
      <c r="F375" s="128">
        <f>VLOOKUP(A375,'Tüm - Sektör'!$A:$H,6,0)</f>
        <v>5.1433309419759744E-2</v>
      </c>
      <c r="G375" s="127">
        <f>VLOOKUP(A375,'Tüm - Sektör'!$A:$H,7,0)</f>
        <v>426.23041999999998</v>
      </c>
      <c r="H375" s="159">
        <v>44.88</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 t="shared" si="20"/>
        <v>8.9137550811727326</v>
      </c>
      <c r="R375" s="166" t="str">
        <f t="shared" si="21"/>
        <v/>
      </c>
      <c r="S375" s="191">
        <v>9.0223123149082589</v>
      </c>
      <c r="T375" s="208">
        <f t="shared" si="22"/>
        <v>0.10855723373552628</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226</v>
      </c>
      <c r="B376" s="136" t="s">
        <v>221</v>
      </c>
      <c r="C376" s="137">
        <v>33519259493</v>
      </c>
      <c r="D376" s="137">
        <v>700000000</v>
      </c>
      <c r="E376" s="128">
        <f>VLOOKUP(A376,'Tüm - Sektör'!$A:$H,5,0)</f>
        <v>8.3364150280887177</v>
      </c>
      <c r="F376" s="128">
        <f>VLOOKUP(A376,'Tüm - Sektör'!$A:$H,6,0)</f>
        <v>0.27066282558729604</v>
      </c>
      <c r="G376" s="127">
        <f>VLOOKUP(A376,'Tüm - Sektör'!$A:$H,7,0)</f>
        <v>106.98084299999999</v>
      </c>
      <c r="H376" s="159">
        <v>44.86</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0"/>
        <v>8.918367073027996</v>
      </c>
      <c r="R376" s="166" t="str">
        <f t="shared" si="21"/>
        <v/>
      </c>
      <c r="S376" s="191">
        <v>8.9663367748999541</v>
      </c>
      <c r="T376" s="208">
        <f t="shared" si="22"/>
        <v>4.7969701871958037E-2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465</v>
      </c>
      <c r="B377" s="131" t="s">
        <v>618</v>
      </c>
      <c r="C377" s="132">
        <v>15819301983</v>
      </c>
      <c r="D377" s="132">
        <v>2070000000</v>
      </c>
      <c r="E377" s="128">
        <f>VLOOKUP(A377,'Tüm - Sektör'!$A:$H,5,0)</f>
        <v>1.8146609799546745</v>
      </c>
      <c r="F377" s="128">
        <f>VLOOKUP(A377,'Tüm - Sektör'!$A:$H,6,0)</f>
        <v>4.916701157617635E-3</v>
      </c>
      <c r="G377" s="127">
        <f>VLOOKUP(A377,'Tüm - Sektör'!$A:$H,7,0)</f>
        <v>515.12446699999998</v>
      </c>
      <c r="H377" s="159">
        <v>42.8</v>
      </c>
      <c r="I377" s="133" t="e">
        <f>VLOOKUP(A377,'Tüm - Sektör'!$A:$H,9,0)</f>
        <v>#REF!</v>
      </c>
      <c r="J377" s="132" t="e">
        <f>VLOOKUP(A377,'Tüm - Sektör'!$A:$H,10,0)</f>
        <v>#REF!</v>
      </c>
      <c r="K377" s="133" t="e">
        <f>VLOOKUP(A377,'Tüm - Sektör'!$A:$H,11,0)</f>
        <v>#REF!</v>
      </c>
      <c r="L377" s="133" t="e">
        <f>VLOOKUP(A377,'Tüm - Sektör'!$A:$H,12,0)</f>
        <v>#REF!</v>
      </c>
      <c r="M377" s="133" t="e">
        <f>VLOOKUP(A377,'Tüm - Sektör'!$A:$H,13,0)</f>
        <v>#REF!</v>
      </c>
      <c r="N377" s="134" t="e">
        <f>VLOOKUP(A377,'Tüm - Sektör'!$A:$H,14,0)</f>
        <v>#REF!</v>
      </c>
      <c r="O377" s="135" t="e">
        <f>VLOOKUP(A377,'Tüm - Sektör'!$A:$H,15,0)</f>
        <v>#REF!</v>
      </c>
      <c r="P377" s="153" t="e">
        <f>VLOOKUP(A377,'Tüm - Sektör'!$A:$H,16,0)</f>
        <v>#REF!</v>
      </c>
      <c r="Q377" s="158">
        <f t="shared" si="20"/>
        <v>9.3477627008484934</v>
      </c>
      <c r="R377" s="166" t="str">
        <f t="shared" si="21"/>
        <v/>
      </c>
      <c r="S377" s="191">
        <v>9.1093862385317728</v>
      </c>
      <c r="T377" s="208">
        <f t="shared" si="22"/>
        <v>-0.23837646231672061</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8.4334809192494209</v>
      </c>
      <c r="F378" s="128">
        <f>VLOOKUP(A378,'Tüm - Sektör'!$A:$H,6,0)</f>
        <v>0.39225492647671723</v>
      </c>
      <c r="G378" s="127">
        <f>VLOOKUP(A378,'Tüm - Sektör'!$A:$H,7,0)</f>
        <v>111.62364100000001</v>
      </c>
      <c r="H378" s="159">
        <v>42.5</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9.4137584651064738</v>
      </c>
      <c r="R378" s="166" t="str">
        <f t="shared" si="21"/>
        <v/>
      </c>
      <c r="S378" s="191">
        <v>9.4359607256373845</v>
      </c>
      <c r="T378" s="208">
        <f t="shared" si="22"/>
        <v>2.2202260530910678E-2</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254</v>
      </c>
      <c r="B379" s="136" t="s">
        <v>349</v>
      </c>
      <c r="C379" s="137">
        <v>257153289000</v>
      </c>
      <c r="D379" s="137">
        <v>3063214056</v>
      </c>
      <c r="E379" s="128">
        <f>VLOOKUP(A379,'Tüm - Sektör'!$A:$H,5,0)</f>
        <v>0.65148368740797313</v>
      </c>
      <c r="F379" s="128">
        <f>VLOOKUP(A379,'Tüm - Sektör'!$A:$H,6,0)</f>
        <v>5.5968363827560577E-3</v>
      </c>
      <c r="G379" s="127">
        <f>VLOOKUP(A379,'Tüm - Sektör'!$A:$H,7,0)</f>
        <v>1450.4123199999999</v>
      </c>
      <c r="H379" s="159">
        <v>42.34</v>
      </c>
      <c r="I379" s="141" t="e">
        <f>VLOOKUP(A379,'Tüm - Sektör'!$A:$H,9,0)</f>
        <v>#REF!</v>
      </c>
      <c r="J379" s="145" t="e">
        <f>VLOOKUP(A379,'Tüm - Sektör'!$A:$H,10,0)</f>
        <v>#REF!</v>
      </c>
      <c r="K379" s="146" t="e">
        <f>VLOOKUP(A379,'Tüm - Sektör'!$A:$H,11,0)</f>
        <v>#REF!</v>
      </c>
      <c r="L379" s="146" t="e">
        <f>VLOOKUP(A379,'Tüm - Sektör'!$A:$H,12,0)</f>
        <v>#REF!</v>
      </c>
      <c r="M379" s="146" t="e">
        <f>VLOOKUP(A379,'Tüm - Sektör'!$A:$H,13,0)</f>
        <v>#REF!</v>
      </c>
      <c r="N379" s="147" t="e">
        <f>VLOOKUP(A379,'Tüm - Sektör'!$A:$H,14,0)</f>
        <v>#REF!</v>
      </c>
      <c r="O379" s="148" t="e">
        <f>VLOOKUP(A379,'Tüm - Sektör'!$A:$H,15,0)</f>
        <v>#REF!</v>
      </c>
      <c r="P379" s="156" t="e">
        <f>VLOOKUP(A379,'Tüm - Sektör'!$A:$H,16,0)</f>
        <v>#REF!</v>
      </c>
      <c r="Q379" s="158">
        <f t="shared" si="20"/>
        <v>9.4491996649555308</v>
      </c>
      <c r="R379" s="166" t="str">
        <f t="shared" si="21"/>
        <v/>
      </c>
      <c r="S379" s="191">
        <v>9.8299536563689713</v>
      </c>
      <c r="T379" s="208">
        <f t="shared" si="22"/>
        <v>0.38075399141344057</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470</v>
      </c>
      <c r="B380" s="131" t="s">
        <v>233</v>
      </c>
      <c r="C380" s="132">
        <v>6806959890</v>
      </c>
      <c r="D380" s="132">
        <v>138768000</v>
      </c>
      <c r="E380" s="128">
        <f>VLOOKUP(A380,'Tüm - Sektör'!$A:$H,5,0)</f>
        <v>34.646905981121627</v>
      </c>
      <c r="F380" s="128">
        <f>VLOOKUP(A380,'Tüm - Sektör'!$A:$H,6,0)</f>
        <v>6.0896351272946925</v>
      </c>
      <c r="G380" s="127">
        <f>VLOOKUP(A380,'Tüm - Sektör'!$A:$H,7,0)</f>
        <v>27.728836000000001</v>
      </c>
      <c r="H380" s="159">
        <v>41.64</v>
      </c>
      <c r="I380" s="133" t="e">
        <f>VLOOKUP(A380,'Tüm - Sektör'!$A:$H,9,0)</f>
        <v>#REF!</v>
      </c>
      <c r="J380" s="132" t="e">
        <f>VLOOKUP(A380,'Tüm - Sektör'!$A:$H,10,0)</f>
        <v>#REF!</v>
      </c>
      <c r="K380" s="133" t="e">
        <f>VLOOKUP(A380,'Tüm - Sektör'!$A:$H,11,0)</f>
        <v>#REF!</v>
      </c>
      <c r="L380" s="133" t="e">
        <f>VLOOKUP(A380,'Tüm - Sektör'!$A:$H,12,0)</f>
        <v>#REF!</v>
      </c>
      <c r="M380" s="133" t="e">
        <f>VLOOKUP(A380,'Tüm - Sektör'!$A:$H,13,0)</f>
        <v>#REF!</v>
      </c>
      <c r="N380" s="134" t="e">
        <f>VLOOKUP(A380,'Tüm - Sektör'!$A:$H,14,0)</f>
        <v>#REF!</v>
      </c>
      <c r="O380" s="135" t="e">
        <f>VLOOKUP(A380,'Tüm - Sektör'!$A:$H,15,0)</f>
        <v>#REF!</v>
      </c>
      <c r="P380" s="153" t="e">
        <f>VLOOKUP(A380,'Tüm - Sektör'!$A:$H,16,0)</f>
        <v>#REF!</v>
      </c>
      <c r="Q380" s="158">
        <f t="shared" si="20"/>
        <v>9.6071837385794066</v>
      </c>
      <c r="R380" s="166" t="str">
        <f t="shared" si="21"/>
        <v/>
      </c>
      <c r="S380" s="191">
        <v>9.6210469185773579</v>
      </c>
      <c r="T380" s="208">
        <f t="shared" si="22"/>
        <v>1.3863179997951391E-2</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430</v>
      </c>
      <c r="B381" s="126" t="s">
        <v>208</v>
      </c>
      <c r="C381" s="127">
        <v>5872170565</v>
      </c>
      <c r="D381" s="127">
        <v>368000000</v>
      </c>
      <c r="E381" s="128">
        <f>VLOOKUP(A381,'Tüm - Sektör'!$A:$H,5,0)</f>
        <v>11.931594014283915</v>
      </c>
      <c r="F381" s="128">
        <f>VLOOKUP(A381,'Tüm - Sektör'!$A:$H,6,0)</f>
        <v>0.87629215733577515</v>
      </c>
      <c r="G381" s="127">
        <f>VLOOKUP(A381,'Tüm - Sektör'!$A:$H,7,0)</f>
        <v>84.545681999999999</v>
      </c>
      <c r="H381" s="159">
        <v>39.659999999999997</v>
      </c>
      <c r="I381" s="128" t="e">
        <f>VLOOKUP(A381,'Tüm - Sektör'!$A:$H,9,0)</f>
        <v>#REF!</v>
      </c>
      <c r="J381" s="127" t="e">
        <f>VLOOKUP(A381,'Tüm - Sektör'!$A:$H,10,0)</f>
        <v>#REF!</v>
      </c>
      <c r="K381" s="128" t="e">
        <f>VLOOKUP(A381,'Tüm - Sektör'!$A:$H,11,0)</f>
        <v>#REF!</v>
      </c>
      <c r="L381" s="128" t="e">
        <f>VLOOKUP(A381,'Tüm - Sektör'!$A:$H,12,0)</f>
        <v>#REF!</v>
      </c>
      <c r="M381" s="128" t="e">
        <f>VLOOKUP(A381,'Tüm - Sektör'!$A:$H,13,0)</f>
        <v>#REF!</v>
      </c>
      <c r="N381" s="129" t="e">
        <f>VLOOKUP(A381,'Tüm - Sektör'!$A:$H,14,0)</f>
        <v>#REF!</v>
      </c>
      <c r="O381" s="130" t="e">
        <f>VLOOKUP(A381,'Tüm - Sektör'!$A:$H,15,0)</f>
        <v>#REF!</v>
      </c>
      <c r="P381" s="152" t="e">
        <f>VLOOKUP(A381,'Tüm - Sektör'!$A:$H,16,0)</f>
        <v>#REF!</v>
      </c>
      <c r="Q381" s="158">
        <f t="shared" si="20"/>
        <v>10.087647532847514</v>
      </c>
      <c r="R381" s="166" t="str">
        <f t="shared" si="21"/>
        <v/>
      </c>
      <c r="S381" s="191">
        <v>10.180053464446116</v>
      </c>
      <c r="T381" s="208">
        <f t="shared" si="22"/>
        <v>9.2405931598602109E-2</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446</v>
      </c>
      <c r="B382" s="126" t="s">
        <v>208</v>
      </c>
      <c r="C382" s="127">
        <v>54701388025</v>
      </c>
      <c r="D382" s="127">
        <v>2600000000</v>
      </c>
      <c r="E382" s="128">
        <f>VLOOKUP(A382,'Tüm - Sektör'!$A:$H,5,0)</f>
        <v>2.6398884826628493</v>
      </c>
      <c r="F382" s="128">
        <f>VLOOKUP(A382,'Tüm - Sektör'!$A:$H,6,0)</f>
        <v>2.6719519055291997E-2</v>
      </c>
      <c r="G382" s="127">
        <f>VLOOKUP(A382,'Tüm - Sektör'!$A:$H,7,0)</f>
        <v>387.97063400000002</v>
      </c>
      <c r="H382" s="159">
        <v>39.06</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10.241992083080039</v>
      </c>
      <c r="R382" s="166" t="str">
        <f t="shared" si="21"/>
        <v/>
      </c>
      <c r="S382" s="191">
        <v>10.321264467624001</v>
      </c>
      <c r="T382" s="208">
        <f t="shared" si="22"/>
        <v>7.927238454396246E-2</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0.31918726241096629</v>
      </c>
      <c r="F383" s="128">
        <f>VLOOKUP(A383,'Tüm - Sektör'!$A:$H,6,0)</f>
        <v>1.2666161206784377E-3</v>
      </c>
      <c r="G383" s="127">
        <f>VLOOKUP(A383,'Tüm - Sektör'!$A:$H,7,0)</f>
        <v>3267.1327310000001</v>
      </c>
      <c r="H383" s="159">
        <v>38.36</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10.42827152341154</v>
      </c>
      <c r="R383" s="166" t="str">
        <f t="shared" si="21"/>
        <v/>
      </c>
      <c r="S383" s="191">
        <v>10.588366745316746</v>
      </c>
      <c r="T383" s="208">
        <f t="shared" si="22"/>
        <v>0.16009522190520542</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14.869996380048084</v>
      </c>
      <c r="F384" s="128">
        <f>VLOOKUP(A384,'Tüm - Sektör'!$A:$H,6,0)</f>
        <v>0.77955420078889037</v>
      </c>
      <c r="G384" s="127">
        <f>VLOOKUP(A384,'Tüm - Sektör'!$A:$H,7,0)</f>
        <v>71.523961</v>
      </c>
      <c r="H384" s="159">
        <v>37.619999999999997</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10.635610411567004</v>
      </c>
      <c r="R384" s="166" t="str">
        <f t="shared" si="21"/>
        <v/>
      </c>
      <c r="S384" s="191">
        <v>10.635610411567004</v>
      </c>
      <c r="T384" s="208">
        <f t="shared" si="22"/>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759</v>
      </c>
      <c r="B385" s="136" t="s">
        <v>374</v>
      </c>
      <c r="C385" s="137">
        <v>1357332842</v>
      </c>
      <c r="D385" s="137">
        <v>535000000</v>
      </c>
      <c r="E385" s="128">
        <f>VLOOKUP(A385,'Tüm - Sektör'!$A:$H,5,0)</f>
        <v>0.33866934383963793</v>
      </c>
      <c r="F385" s="128">
        <f>VLOOKUP(A385,'Tüm - Sektör'!$A:$H,6,0)</f>
        <v>1.1455201308535723E-3</v>
      </c>
      <c r="G385" s="127">
        <f>VLOOKUP(A385,'Tüm - Sektör'!$A:$H,7,0)</f>
        <v>3255.5922759999999</v>
      </c>
      <c r="H385" s="159">
        <v>36.28</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11.025692999223134</v>
      </c>
      <c r="R385" s="166" t="str">
        <f t="shared" si="21"/>
        <v/>
      </c>
      <c r="S385" s="191">
        <v>11.080668753789896</v>
      </c>
      <c r="T385" s="208">
        <f t="shared" si="22"/>
        <v>5.4975754566761736E-2</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269</v>
      </c>
      <c r="B386" s="136" t="s">
        <v>352</v>
      </c>
      <c r="C386" s="137">
        <v>15648837000</v>
      </c>
      <c r="D386" s="137">
        <v>794512000</v>
      </c>
      <c r="E386" s="128">
        <f>VLOOKUP(A386,'Tüm - Sektör'!$A:$H,5,0)</f>
        <v>1.9132627117860437</v>
      </c>
      <c r="F386" s="128">
        <f>VLOOKUP(A386,'Tüm - Sektör'!$A:$H,6,0)</f>
        <v>6.6891609489222584E-2</v>
      </c>
      <c r="G386" s="127">
        <f>VLOOKUP(A386,'Tüm - Sektör'!$A:$H,7,0)</f>
        <v>576.62533099999996</v>
      </c>
      <c r="H386" s="159">
        <v>36.26</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11.032357444735849</v>
      </c>
      <c r="R386" s="166" t="str">
        <f t="shared" si="21"/>
        <v/>
      </c>
      <c r="S386" s="191">
        <v>11.093546337940152</v>
      </c>
      <c r="T386" s="208">
        <f t="shared" si="22"/>
        <v>6.1188893204302985E-2</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13.549386429584924</v>
      </c>
      <c r="F387" s="128">
        <f>VLOOKUP(A387,'Tüm - Sektör'!$A:$H,6,0)</f>
        <v>1.3283712185867573</v>
      </c>
      <c r="G387" s="127">
        <f>VLOOKUP(A387,'Tüm - Sektör'!$A:$H,7,0)</f>
        <v>82.764232000000007</v>
      </c>
      <c r="H387" s="159">
        <v>35.68</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 t="shared" si="20"/>
        <v>11.214045619158185</v>
      </c>
      <c r="R387" s="166" t="str">
        <f t="shared" si="21"/>
        <v/>
      </c>
      <c r="S387" s="191">
        <v>11.258220250184692</v>
      </c>
      <c r="T387" s="208">
        <f t="shared" si="22"/>
        <v>4.4174631026507427E-2</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358</v>
      </c>
      <c r="B388" s="136" t="s">
        <v>679</v>
      </c>
      <c r="C388" s="137">
        <v>12992829112</v>
      </c>
      <c r="D388" s="137">
        <v>300000000</v>
      </c>
      <c r="E388" s="128">
        <f>VLOOKUP(A388,'Tüm - Sektör'!$A:$H,5,0)</f>
        <v>13.282620289069667</v>
      </c>
      <c r="F388" s="128">
        <f>VLOOKUP(A388,'Tüm - Sektör'!$A:$H,6,0)</f>
        <v>1.3022176753989869</v>
      </c>
      <c r="G388" s="127">
        <f>VLOOKUP(A388,'Tüm - Sektör'!$A:$H,7,0)</f>
        <v>87.924075000000002</v>
      </c>
      <c r="H388" s="159">
        <v>34.26</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11.678621024926832</v>
      </c>
      <c r="R388" s="166" t="str">
        <f t="shared" si="21"/>
        <v/>
      </c>
      <c r="S388" s="191">
        <v>11.665001641807383</v>
      </c>
      <c r="T388" s="208">
        <f t="shared" si="22"/>
        <v>-1.3619383119449324E-2</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724</v>
      </c>
      <c r="B389" s="136" t="s">
        <v>679</v>
      </c>
      <c r="C389" s="137">
        <v>3578645146</v>
      </c>
      <c r="D389" s="137">
        <v>960336000</v>
      </c>
      <c r="E389" s="128">
        <f>VLOOKUP(A389,'Tüm - Sektör'!$A:$H,5,0)</f>
        <v>2.6914191099369345</v>
      </c>
      <c r="F389" s="128">
        <f>VLOOKUP(A389,'Tüm - Sektör'!$A:$H,6,0)</f>
        <v>5.1265125903560659E-2</v>
      </c>
      <c r="G389" s="127">
        <f>VLOOKUP(A389,'Tüm - Sektör'!$A:$H,7,0)</f>
        <v>438.15582999999998</v>
      </c>
      <c r="H389" s="159">
        <v>33.92</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11.792609739922787</v>
      </c>
      <c r="R389" s="166" t="str">
        <f t="shared" si="21"/>
        <v/>
      </c>
      <c r="S389" s="191">
        <v>11.820488249946244</v>
      </c>
      <c r="T389" s="208">
        <f t="shared" si="22"/>
        <v>2.7878510023457537E-2</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243</v>
      </c>
      <c r="B390" s="136" t="s">
        <v>349</v>
      </c>
      <c r="C390" s="137">
        <v>126462671000</v>
      </c>
      <c r="D390" s="137">
        <v>2435345179</v>
      </c>
      <c r="E390" s="128">
        <f>VLOOKUP(A390,'Tüm - Sektör'!$A:$H,5,0)</f>
        <v>1.3285632425896172</v>
      </c>
      <c r="F390" s="128">
        <f>VLOOKUP(A390,'Tüm - Sektör'!$A:$H,6,0)</f>
        <v>1.7047934206827181E-2</v>
      </c>
      <c r="G390" s="127">
        <f>VLOOKUP(A390,'Tüm - Sektör'!$A:$H,7,0)</f>
        <v>888.70126800000003</v>
      </c>
      <c r="H390" s="159">
        <v>33.880000000000003</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 t="shared" si="20"/>
        <v>11.806958383075845</v>
      </c>
      <c r="R390" s="166" t="str">
        <f t="shared" si="21"/>
        <v/>
      </c>
      <c r="S390" s="191">
        <v>11.870022255745093</v>
      </c>
      <c r="T390" s="208">
        <f t="shared" si="22"/>
        <v>6.3063872669248511E-2</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184</v>
      </c>
      <c r="B391" s="136" t="s">
        <v>355</v>
      </c>
      <c r="C391" s="137">
        <v>5647873743</v>
      </c>
      <c r="D391" s="137">
        <v>494000000</v>
      </c>
      <c r="E391" s="128">
        <f>VLOOKUP(A391,'Tüm - Sektör'!$A:$H,5,0)</f>
        <v>4.0452852793916572</v>
      </c>
      <c r="F391" s="128">
        <f>VLOOKUP(A391,'Tüm - Sektör'!$A:$H,6,0)</f>
        <v>0.30329024436884522</v>
      </c>
      <c r="G391" s="127">
        <f>VLOOKUP(A391,'Tüm - Sektör'!$A:$H,7,0)</f>
        <v>292.914446</v>
      </c>
      <c r="H391" s="159">
        <v>33.76</v>
      </c>
      <c r="I391" s="138" t="e">
        <f>VLOOKUP(A391,'Tüm - Sektör'!$A:$H,9,0)</f>
        <v>#REF!</v>
      </c>
      <c r="J391" s="137" t="e">
        <f>VLOOKUP(A391,'Tüm - Sektör'!$A:$H,10,0)</f>
        <v>#REF!</v>
      </c>
      <c r="K391" s="138" t="e">
        <f>VLOOKUP(A391,'Tüm - Sektör'!$A:$H,11,0)</f>
        <v>#REF!</v>
      </c>
      <c r="L391" s="138" t="e">
        <f>VLOOKUP(A391,'Tüm - Sektör'!$A:$H,12,0)</f>
        <v>#REF!</v>
      </c>
      <c r="M391" s="138" t="e">
        <f>VLOOKUP(A391,'Tüm - Sektör'!$A:$H,13,0)</f>
        <v>#REF!</v>
      </c>
      <c r="N391" s="139" t="e">
        <f>VLOOKUP(A391,'Tüm - Sektör'!$A:$H,14,0)</f>
        <v>#REF!</v>
      </c>
      <c r="O391" s="140" t="e">
        <f>VLOOKUP(A391,'Tüm - Sektör'!$A:$H,15,0)</f>
        <v>#REF!</v>
      </c>
      <c r="P391" s="154" t="e">
        <f>VLOOKUP(A391,'Tüm - Sektör'!$A:$H,16,0)</f>
        <v>#REF!</v>
      </c>
      <c r="Q391" s="158">
        <f t="shared" si="20"/>
        <v>11.849224965249626</v>
      </c>
      <c r="R391" s="166" t="str">
        <f t="shared" si="21"/>
        <v/>
      </c>
      <c r="S391" s="191">
        <v>11.849224965249626</v>
      </c>
      <c r="T391" s="208">
        <f t="shared" si="22"/>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299</v>
      </c>
      <c r="B392" s="126" t="s">
        <v>208</v>
      </c>
      <c r="C392" s="127">
        <v>15218561138</v>
      </c>
      <c r="D392" s="127">
        <v>2950000000</v>
      </c>
      <c r="E392" s="128">
        <f>VLOOKUP(A392,'Tüm - Sektör'!$A:$H,5,0)</f>
        <v>3.2066050934356625</v>
      </c>
      <c r="F392" s="128">
        <f>VLOOKUP(A392,'Tüm - Sektör'!$A:$H,6,0)</f>
        <v>3.2938932649570235E-2</v>
      </c>
      <c r="G392" s="127">
        <f>VLOOKUP(A392,'Tüm - Sektör'!$A:$H,7,0)</f>
        <v>371.95620600000001</v>
      </c>
      <c r="H392" s="159">
        <v>33.56</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0"/>
        <v>11.927166646946045</v>
      </c>
      <c r="R392" s="166" t="str">
        <f t="shared" si="21"/>
        <v/>
      </c>
      <c r="S392" s="191">
        <v>11.969967484195852</v>
      </c>
      <c r="T392" s="208">
        <f t="shared" si="22"/>
        <v>4.2800837249806989E-2</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753</v>
      </c>
      <c r="B393" s="136" t="s">
        <v>374</v>
      </c>
      <c r="C393" s="137"/>
      <c r="D393" s="137"/>
      <c r="E393" s="128">
        <f>VLOOKUP(A393,'Tüm - Sektör'!$A:$H,5,0)</f>
        <v>1.628929302836239</v>
      </c>
      <c r="F393" s="128">
        <f>VLOOKUP(A393,'Tüm - Sektör'!$A:$H,6,0)</f>
        <v>4.9780034600252583E-3</v>
      </c>
      <c r="G393" s="127">
        <f>VLOOKUP(A393,'Tüm - Sektör'!$A:$H,7,0)</f>
        <v>734.86807199999998</v>
      </c>
      <c r="H393" s="159">
        <v>33.42</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11.970481361995709</v>
      </c>
      <c r="R393" s="166" t="str">
        <f t="shared" ref="R393:R456" si="24">IF(OR(H393="", H394="", Q393=0), "", IF(H393&lt;H394, (H394-H393)/H393, ""))</f>
        <v/>
      </c>
      <c r="S393" s="191">
        <v>12.086208070027089</v>
      </c>
      <c r="T393" s="208">
        <f t="shared" ref="T393:T456" si="25">S393-Q393</f>
        <v>0.11572670803137974</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360</v>
      </c>
      <c r="B394" s="136" t="s">
        <v>287</v>
      </c>
      <c r="C394" s="137">
        <v>7693162624</v>
      </c>
      <c r="D394" s="137">
        <v>474600000</v>
      </c>
      <c r="E394" s="128">
        <f>VLOOKUP(A394,'Tüm - Sektör'!$A:$H,5,0)</f>
        <v>10.607610990374754</v>
      </c>
      <c r="F394" s="128">
        <f>VLOOKUP(A394,'Tüm - Sektör'!$A:$H,6,0)</f>
        <v>0.6984573186877604</v>
      </c>
      <c r="G394" s="127">
        <f>VLOOKUP(A394,'Tüm - Sektör'!$A:$H,7,0)</f>
        <v>113.270408</v>
      </c>
      <c r="H394" s="159">
        <v>33.299999999999997</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3"/>
        <v>12.015284247850325</v>
      </c>
      <c r="R394" s="166" t="str">
        <f t="shared" si="24"/>
        <v/>
      </c>
      <c r="S394" s="191">
        <v>12.015284247850325</v>
      </c>
      <c r="T394" s="208">
        <f t="shared" si="25"/>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702</v>
      </c>
      <c r="B395" s="126" t="s">
        <v>208</v>
      </c>
      <c r="C395" s="127">
        <v>18418307434</v>
      </c>
      <c r="D395" s="127">
        <v>540000000</v>
      </c>
      <c r="E395" s="128">
        <f>VLOOKUP(A395,'Tüm - Sektör'!$A:$H,5,0)</f>
        <v>10.945294280873588</v>
      </c>
      <c r="F395" s="128">
        <f>VLOOKUP(A395,'Tüm - Sektör'!$A:$H,6,0)</f>
        <v>0.61421404494240117</v>
      </c>
      <c r="G395" s="127">
        <f>VLOOKUP(A395,'Tüm - Sektör'!$A:$H,7,0)</f>
        <v>109.977541</v>
      </c>
      <c r="H395" s="159">
        <v>33.24</v>
      </c>
      <c r="I395" s="128" t="e">
        <f>VLOOKUP(A395,'Tüm - Sektör'!$A:$H,9,0)</f>
        <v>#REF!</v>
      </c>
      <c r="J395" s="127" t="e">
        <f>VLOOKUP(A395,'Tüm - Sektör'!$A:$H,10,0)</f>
        <v>#REF!</v>
      </c>
      <c r="K395" s="128" t="e">
        <f>VLOOKUP(A395,'Tüm - Sektör'!$A:$H,11,0)</f>
        <v>#REF!</v>
      </c>
      <c r="L395" s="128" t="e">
        <f>VLOOKUP(A395,'Tüm - Sektör'!$A:$H,12,0)</f>
        <v>#REF!</v>
      </c>
      <c r="M395" s="128" t="e">
        <f>VLOOKUP(A395,'Tüm - Sektör'!$A:$H,13,0)</f>
        <v>#REF!</v>
      </c>
      <c r="N395" s="129" t="e">
        <f>VLOOKUP(A395,'Tüm - Sektör'!$A:$H,14,0)</f>
        <v>#REF!</v>
      </c>
      <c r="O395" s="130" t="e">
        <f>VLOOKUP(A395,'Tüm - Sektör'!$A:$H,15,0)</f>
        <v>#REF!</v>
      </c>
      <c r="P395" s="152" t="e">
        <f>VLOOKUP(A395,'Tüm - Sektör'!$A:$H,16,0)</f>
        <v>#REF!</v>
      </c>
      <c r="Q395" s="158">
        <f t="shared" si="23"/>
        <v>12.037365505318405</v>
      </c>
      <c r="R395" s="166" t="str">
        <f t="shared" si="24"/>
        <v/>
      </c>
      <c r="S395" s="191">
        <v>12.088278833739693</v>
      </c>
      <c r="T395" s="208">
        <f t="shared" si="25"/>
        <v>5.0913328421287929E-2</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9.4988191258039194</v>
      </c>
      <c r="F396" s="128">
        <f>VLOOKUP(A396,'Tüm - Sektör'!$A:$H,6,0)</f>
        <v>0.86313667658372739</v>
      </c>
      <c r="G396" s="127">
        <f>VLOOKUP(A396,'Tüm - Sektör'!$A:$H,7,0)</f>
        <v>128.94884099999999</v>
      </c>
      <c r="H396" s="159">
        <v>32.659999999999997</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12.248617171410485</v>
      </c>
      <c r="R396" s="166" t="str">
        <f t="shared" si="24"/>
        <v/>
      </c>
      <c r="S396" s="191">
        <v>12.462300212407051</v>
      </c>
      <c r="T396" s="208">
        <f t="shared" si="25"/>
        <v>0.21368304099656577</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604</v>
      </c>
      <c r="B397" s="136" t="s">
        <v>353</v>
      </c>
      <c r="C397" s="137">
        <v>5111720579</v>
      </c>
      <c r="D397" s="137">
        <v>168000000</v>
      </c>
      <c r="E397" s="128">
        <f>VLOOKUP(A397,'Tüm - Sektör'!$A:$H,5,0)</f>
        <v>28.596456189885959</v>
      </c>
      <c r="F397" s="128">
        <f>VLOOKUP(A397,'Tüm - Sektör'!$A:$H,6,0)</f>
        <v>5.490871004202373</v>
      </c>
      <c r="G397" s="127">
        <f>VLOOKUP(A397,'Tüm - Sektör'!$A:$H,7,0)</f>
        <v>42.916003000000003</v>
      </c>
      <c r="H397" s="159">
        <v>32.6</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 t="shared" si="23"/>
        <v>12.272455996345146</v>
      </c>
      <c r="R397" s="166" t="str">
        <f t="shared" si="24"/>
        <v/>
      </c>
      <c r="S397" s="191">
        <v>12.332985988928847</v>
      </c>
      <c r="T397" s="208">
        <f t="shared" si="25"/>
        <v>6.0529992583701286E-2</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459</v>
      </c>
      <c r="B398" s="126" t="s">
        <v>208</v>
      </c>
      <c r="C398" s="127">
        <v>16106307516</v>
      </c>
      <c r="D398" s="127">
        <v>1078290009</v>
      </c>
      <c r="E398" s="128">
        <f>VLOOKUP(A398,'Tüm - Sektör'!$A:$H,5,0)</f>
        <v>4.4138365751677053</v>
      </c>
      <c r="F398" s="128">
        <f>VLOOKUP(A398,'Tüm - Sektör'!$A:$H,6,0)</f>
        <v>0.13644556159373958</v>
      </c>
      <c r="G398" s="127">
        <f>VLOOKUP(A398,'Tüm - Sektör'!$A:$H,7,0)</f>
        <v>287.17617999999999</v>
      </c>
      <c r="H398" s="159">
        <v>31.56</v>
      </c>
      <c r="I398" s="128" t="e">
        <f>VLOOKUP(A398,'Tüm - Sektör'!$A:$H,9,0)</f>
        <v>#REF!</v>
      </c>
      <c r="J398" s="127" t="e">
        <f>VLOOKUP(A398,'Tüm - Sektör'!$A:$H,10,0)</f>
        <v>#REF!</v>
      </c>
      <c r="K398" s="128" t="e">
        <f>VLOOKUP(A398,'Tüm - Sektör'!$A:$H,11,0)</f>
        <v>#REF!</v>
      </c>
      <c r="L398" s="128" t="e">
        <f>VLOOKUP(A398,'Tüm - Sektör'!$A:$H,12,0)</f>
        <v>#REF!</v>
      </c>
      <c r="M398" s="128" t="e">
        <f>VLOOKUP(A398,'Tüm - Sektör'!$A:$H,13,0)</f>
        <v>#REF!</v>
      </c>
      <c r="N398" s="129" t="e">
        <f>VLOOKUP(A398,'Tüm - Sektör'!$A:$H,14,0)</f>
        <v>#REF!</v>
      </c>
      <c r="O398" s="130" t="e">
        <f>VLOOKUP(A398,'Tüm - Sektör'!$A:$H,15,0)</f>
        <v>#REF!</v>
      </c>
      <c r="P398" s="152" t="e">
        <f>VLOOKUP(A398,'Tüm - Sektör'!$A:$H,16,0)</f>
        <v>#REF!</v>
      </c>
      <c r="Q398" s="158">
        <f t="shared" si="23"/>
        <v>12.675487268009444</v>
      </c>
      <c r="R398" s="166" t="str">
        <f t="shared" si="24"/>
        <v/>
      </c>
      <c r="S398" s="191">
        <v>12.691572911750574</v>
      </c>
      <c r="T398" s="208">
        <f t="shared" si="25"/>
        <v>1.6085643741130085E-2</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14.778163709631178</v>
      </c>
      <c r="F399" s="128">
        <f>VLOOKUP(A399,'Tüm - Sektör'!$A:$H,6,0)</f>
        <v>3.2884443861569448</v>
      </c>
      <c r="G399" s="127">
        <f>VLOOKUP(A399,'Tüm - Sektör'!$A:$H,7,0)</f>
        <v>88.406610999999998</v>
      </c>
      <c r="H399" s="159">
        <v>30.62</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13.064873703716806</v>
      </c>
      <c r="R399" s="166" t="str">
        <f t="shared" si="24"/>
        <v/>
      </c>
      <c r="S399" s="191">
        <v>13.168085345879151</v>
      </c>
      <c r="T399" s="208">
        <f t="shared" si="25"/>
        <v>0.10321164216234457</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26.293174575846397</v>
      </c>
      <c r="F400" s="128">
        <f>VLOOKUP(A400,'Tüm - Sektör'!$A:$H,6,0)</f>
        <v>5.4129026404212857</v>
      </c>
      <c r="G400" s="127">
        <f>VLOOKUP(A400,'Tüm - Sektör'!$A:$H,7,0)</f>
        <v>49.784793999999998</v>
      </c>
      <c r="H400" s="159">
        <v>30.56</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13.090002798645504</v>
      </c>
      <c r="R400" s="166" t="str">
        <f t="shared" si="24"/>
        <v/>
      </c>
      <c r="S400" s="191">
        <v>12.87099374281231</v>
      </c>
      <c r="T400" s="208">
        <f t="shared" si="25"/>
        <v>-0.21900905583319386</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17.279501465647314</v>
      </c>
      <c r="F401" s="128">
        <f>VLOOKUP(A401,'Tüm - Sektör'!$A:$H,6,0)</f>
        <v>1.4399584554706095</v>
      </c>
      <c r="G401" s="127">
        <f>VLOOKUP(A401,'Tüm - Sektör'!$A:$H,7,0)</f>
        <v>79.448606999999996</v>
      </c>
      <c r="H401" s="159">
        <v>29.14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13.728323211001374</v>
      </c>
      <c r="R401" s="166" t="str">
        <f t="shared" si="24"/>
        <v/>
      </c>
      <c r="S401" s="191">
        <v>13.766116254940814</v>
      </c>
      <c r="T401" s="208">
        <f t="shared" si="25"/>
        <v>3.7793043939439386E-2</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14.063994409280943</v>
      </c>
      <c r="F402" s="128">
        <f>VLOOKUP(A402,'Tüm - Sektör'!$A:$H,6,0)</f>
        <v>0.88286217258511879</v>
      </c>
      <c r="G402" s="127">
        <f>VLOOKUP(A402,'Tüm - Sektör'!$A:$H,7,0)</f>
        <v>100.037674</v>
      </c>
      <c r="H402" s="159">
        <v>28.44</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14.069292878534695</v>
      </c>
      <c r="R402" s="166" t="str">
        <f t="shared" si="24"/>
        <v/>
      </c>
      <c r="S402" s="191">
        <v>14.168933762943581</v>
      </c>
      <c r="T402" s="208">
        <f t="shared" si="25"/>
        <v>9.9640884408886521E-2</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739</v>
      </c>
      <c r="B403" s="136" t="s">
        <v>356</v>
      </c>
      <c r="C403" s="137">
        <v>27061282133</v>
      </c>
      <c r="D403" s="137">
        <v>2000000000</v>
      </c>
      <c r="E403" s="128">
        <f>VLOOKUP(A403,'Tüm - Sektör'!$A:$H,5,0)</f>
        <v>2.234040295384808</v>
      </c>
      <c r="F403" s="128">
        <f>VLOOKUP(A403,'Tüm - Sektör'!$A:$H,6,0)</f>
        <v>3.989357670330014E-2</v>
      </c>
      <c r="G403" s="127">
        <f>VLOOKUP(A403,'Tüm - Sektör'!$A:$H,7,0)</f>
        <v>639.07318699999996</v>
      </c>
      <c r="H403" s="159">
        <v>28.02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14.277152514579905</v>
      </c>
      <c r="R403" s="166" t="str">
        <f t="shared" si="24"/>
        <v/>
      </c>
      <c r="S403" s="191">
        <v>14.927082591736152</v>
      </c>
      <c r="T403" s="208">
        <f t="shared" si="25"/>
        <v>0.64993007715624707</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266</v>
      </c>
      <c r="B404" s="136" t="s">
        <v>375</v>
      </c>
      <c r="C404" s="137">
        <v>26375357000</v>
      </c>
      <c r="D404" s="137">
        <v>335456275</v>
      </c>
      <c r="E404" s="128">
        <f>VLOOKUP(A404,'Tüm - Sektör'!$A:$H,5,0)</f>
        <v>9.3655331309108867</v>
      </c>
      <c r="F404" s="128">
        <f>VLOOKUP(A404,'Tüm - Sektör'!$A:$H,6,0)</f>
        <v>1.1632838498082816</v>
      </c>
      <c r="G404" s="127">
        <f>VLOOKUP(A404,'Tüm - Sektör'!$A:$H,7,0)</f>
        <v>158.330939</v>
      </c>
      <c r="H404" s="159">
        <v>26.98</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14.828536548527307</v>
      </c>
      <c r="R404" s="166" t="str">
        <f t="shared" si="24"/>
        <v/>
      </c>
      <c r="S404" s="191">
        <v>14.883702235091768</v>
      </c>
      <c r="T404" s="208">
        <f t="shared" si="25"/>
        <v>5.516568656446097E-2</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12.644807705604194</v>
      </c>
      <c r="F405" s="128">
        <f>VLOOKUP(A405,'Tüm - Sektör'!$A:$H,6,0)</f>
        <v>1.099548496139495</v>
      </c>
      <c r="G405" s="127">
        <f>VLOOKUP(A405,'Tüm - Sektör'!$A:$H,7,0)</f>
        <v>119.470669</v>
      </c>
      <c r="H405" s="159">
        <v>26.48</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15.106836359648881</v>
      </c>
      <c r="R405" s="166" t="str">
        <f t="shared" si="24"/>
        <v/>
      </c>
      <c r="S405" s="191">
        <v>15.164102608169159</v>
      </c>
      <c r="T405" s="208">
        <f t="shared" si="25"/>
        <v>5.7266248520278396E-2</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637</v>
      </c>
      <c r="B406" s="136" t="s">
        <v>352</v>
      </c>
      <c r="C406" s="137">
        <v>5401140707</v>
      </c>
      <c r="D406" s="137">
        <v>273000000</v>
      </c>
      <c r="E406" s="128">
        <f>VLOOKUP(A406,'Tüm - Sektör'!$A:$H,5,0)</f>
        <v>27.068996408566761</v>
      </c>
      <c r="F406" s="128">
        <f>VLOOKUP(A406,'Tüm - Sektör'!$A:$H,6,0)</f>
        <v>3.966153319936522</v>
      </c>
      <c r="G406" s="127">
        <f>VLOOKUP(A406,'Tüm - Sektör'!$A:$H,7,0)</f>
        <v>57.282293000000003</v>
      </c>
      <c r="H406" s="159">
        <v>25.8</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 t="shared" si="23"/>
        <v>15.505741834914691</v>
      </c>
      <c r="R406" s="166" t="str">
        <f t="shared" si="24"/>
        <v/>
      </c>
      <c r="S406" s="191">
        <v>15.614681473099102</v>
      </c>
      <c r="T406" s="208">
        <f t="shared" si="25"/>
        <v>0.10893963818441144</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217</v>
      </c>
      <c r="B407" s="126" t="s">
        <v>208</v>
      </c>
      <c r="C407" s="127">
        <v>41071171048</v>
      </c>
      <c r="D407" s="127">
        <v>705000000</v>
      </c>
      <c r="E407" s="128">
        <f>VLOOKUP(A407,'Tüm - Sektör'!$A:$H,5,0)</f>
        <v>12.032095856338698</v>
      </c>
      <c r="F407" s="128">
        <f>VLOOKUP(A407,'Tüm - Sektör'!$A:$H,6,0)</f>
        <v>0.68267210532418143</v>
      </c>
      <c r="G407" s="127">
        <f>VLOOKUP(A407,'Tüm - Sektör'!$A:$H,7,0)</f>
        <v>129.924835</v>
      </c>
      <c r="H407" s="159">
        <v>25.6</v>
      </c>
      <c r="I407" s="128" t="e">
        <f>VLOOKUP(A407,'Tüm - Sektör'!$A:$H,9,0)</f>
        <v>#REF!</v>
      </c>
      <c r="J407" s="127" t="e">
        <f>VLOOKUP(A407,'Tüm - Sektör'!$A:$H,10,0)</f>
        <v>#REF!</v>
      </c>
      <c r="K407" s="128" t="e">
        <f>VLOOKUP(A407,'Tüm - Sektör'!$A:$H,11,0)</f>
        <v>#REF!</v>
      </c>
      <c r="L407" s="128" t="e">
        <f>VLOOKUP(A407,'Tüm - Sektör'!$A:$H,12,0)</f>
        <v>#REF!</v>
      </c>
      <c r="M407" s="128" t="e">
        <f>VLOOKUP(A407,'Tüm - Sektör'!$A:$H,13,0)</f>
        <v>#REF!</v>
      </c>
      <c r="N407" s="129" t="e">
        <f>VLOOKUP(A407,'Tüm - Sektör'!$A:$H,14,0)</f>
        <v>#REF!</v>
      </c>
      <c r="O407" s="130" t="e">
        <f>VLOOKUP(A407,'Tüm - Sektör'!$A:$H,15,0)</f>
        <v>#REF!</v>
      </c>
      <c r="P407" s="152" t="e">
        <f>VLOOKUP(A407,'Tüm - Sektör'!$A:$H,16,0)</f>
        <v>#REF!</v>
      </c>
      <c r="Q407" s="158">
        <f t="shared" si="23"/>
        <v>15.63268068838989</v>
      </c>
      <c r="R407" s="166" t="str">
        <f t="shared" si="24"/>
        <v/>
      </c>
      <c r="S407" s="191">
        <v>15.644903269068852</v>
      </c>
      <c r="T407" s="208">
        <f t="shared" si="25"/>
        <v>1.2222580678962203E-2</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4.0234790927151209</v>
      </c>
      <c r="F408" s="128">
        <f>VLOOKUP(A408,'Tüm - Sektör'!$A:$H,6,0)</f>
        <v>0.11974640156890241</v>
      </c>
      <c r="G408" s="127">
        <f>VLOOKUP(A408,'Tüm - Sektör'!$A:$H,7,0)</f>
        <v>405.15482900000001</v>
      </c>
      <c r="H408" s="159">
        <v>24.54</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16.301319837940699</v>
      </c>
      <c r="R408" s="166" t="str">
        <f t="shared" si="24"/>
        <v/>
      </c>
      <c r="S408" s="191">
        <v>16.104443994487312</v>
      </c>
      <c r="T408" s="208">
        <f t="shared" si="25"/>
        <v>-0.19687584345338749</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204</v>
      </c>
      <c r="B409" s="126" t="s">
        <v>200</v>
      </c>
      <c r="C409" s="127">
        <v>12909517992</v>
      </c>
      <c r="D409" s="127">
        <v>1000000000</v>
      </c>
      <c r="E409" s="128">
        <f>VLOOKUP(A409,'Tüm - Sektör'!$A:$H,5,0)</f>
        <v>1.9626314963102527</v>
      </c>
      <c r="F409" s="128">
        <f>VLOOKUP(A409,'Tüm - Sektör'!$A:$H,6,0)</f>
        <v>8.5331804187402285E-2</v>
      </c>
      <c r="G409" s="127">
        <f>VLOOKUP(A409,'Tüm - Sektör'!$A:$H,7,0)</f>
        <v>849.28664500000002</v>
      </c>
      <c r="H409" s="159">
        <v>24</v>
      </c>
      <c r="I409" s="128" t="e">
        <f>VLOOKUP(A409,'Tüm - Sektör'!$A:$H,9,0)</f>
        <v>#REF!</v>
      </c>
      <c r="J409" s="127" t="e">
        <f>VLOOKUP(A409,'Tüm - Sektör'!$A:$H,10,0)</f>
        <v>#REF!</v>
      </c>
      <c r="K409" s="128" t="e">
        <f>VLOOKUP(A409,'Tüm - Sektör'!$A:$H,11,0)</f>
        <v>#REF!</v>
      </c>
      <c r="L409" s="128" t="e">
        <f>VLOOKUP(A409,'Tüm - Sektör'!$A:$H,12,0)</f>
        <v>#REF!</v>
      </c>
      <c r="M409" s="128" t="e">
        <f>VLOOKUP(A409,'Tüm - Sektör'!$A:$H,13,0)</f>
        <v>#REF!</v>
      </c>
      <c r="N409" s="129" t="e">
        <f>VLOOKUP(A409,'Tüm - Sektör'!$A:$H,14,0)</f>
        <v>#REF!</v>
      </c>
      <c r="O409" s="130" t="e">
        <f>VLOOKUP(A409,'Tüm - Sektör'!$A:$H,15,0)</f>
        <v>#REF!</v>
      </c>
      <c r="P409" s="152" t="e">
        <f>VLOOKUP(A409,'Tüm - Sektör'!$A:$H,16,0)</f>
        <v>#REF!</v>
      </c>
      <c r="Q409" s="158">
        <f t="shared" si="23"/>
        <v>16.668367188726645</v>
      </c>
      <c r="R409" s="166" t="str">
        <f t="shared" si="24"/>
        <v/>
      </c>
      <c r="S409" s="191">
        <v>16.710142545089365</v>
      </c>
      <c r="T409" s="208">
        <f t="shared" si="25"/>
        <v>4.1775356362720117E-2</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228</v>
      </c>
      <c r="B410" s="136" t="s">
        <v>221</v>
      </c>
      <c r="C410" s="137">
        <v>54593744694</v>
      </c>
      <c r="D410" s="137">
        <v>958750000</v>
      </c>
      <c r="E410" s="128">
        <f>VLOOKUP(A410,'Tüm - Sektör'!$A:$H,5,0)</f>
        <v>4.5580521534463978</v>
      </c>
      <c r="F410" s="128">
        <f>VLOOKUP(A410,'Tüm - Sektör'!$A:$H,6,0)</f>
        <v>0.19809005447398512</v>
      </c>
      <c r="G410" s="127">
        <f>VLOOKUP(A410,'Tüm - Sektör'!$A:$H,7,0)</f>
        <v>373.44712099999998</v>
      </c>
      <c r="H410" s="159">
        <v>23.5</v>
      </c>
      <c r="I410" s="141" t="e">
        <f>VLOOKUP(A410,'Tüm - Sektör'!$A:$H,9,0)</f>
        <v>#REF!</v>
      </c>
      <c r="J410" s="145" t="e">
        <f>VLOOKUP(A410,'Tüm - Sektör'!$A:$H,10,0)</f>
        <v>#REF!</v>
      </c>
      <c r="K410" s="146" t="e">
        <f>VLOOKUP(A410,'Tüm - Sektör'!$A:$H,11,0)</f>
        <v>#REF!</v>
      </c>
      <c r="L410" s="146" t="e">
        <f>VLOOKUP(A410,'Tüm - Sektör'!$A:$H,12,0)</f>
        <v>#REF!</v>
      </c>
      <c r="M410" s="146" t="e">
        <f>VLOOKUP(A410,'Tüm - Sektör'!$A:$H,13,0)</f>
        <v>#REF!</v>
      </c>
      <c r="N410" s="147" t="e">
        <f>VLOOKUP(A410,'Tüm - Sektör'!$A:$H,14,0)</f>
        <v>#REF!</v>
      </c>
      <c r="O410" s="148" t="e">
        <f>VLOOKUP(A410,'Tüm - Sektör'!$A:$H,15,0)</f>
        <v>#REF!</v>
      </c>
      <c r="P410" s="156" t="e">
        <f>VLOOKUP(A410,'Tüm - Sektör'!$A:$H,16,0)</f>
        <v>#REF!</v>
      </c>
      <c r="Q410" s="158">
        <f t="shared" si="23"/>
        <v>17.021914540724072</v>
      </c>
      <c r="R410" s="166" t="str">
        <f t="shared" si="24"/>
        <v/>
      </c>
      <c r="S410" s="191">
        <v>17.094657765257082</v>
      </c>
      <c r="T410" s="208">
        <f t="shared" si="25"/>
        <v>7.2743224533009965E-2</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472</v>
      </c>
      <c r="B411" s="136" t="s">
        <v>353</v>
      </c>
      <c r="C411" s="137">
        <v>6438662624</v>
      </c>
      <c r="D411" s="137">
        <v>514778660</v>
      </c>
      <c r="E411" s="128">
        <f>VLOOKUP(A411,'Tüm - Sektör'!$A:$H,5,0)</f>
        <v>15.620612258445817</v>
      </c>
      <c r="F411" s="128">
        <f>VLOOKUP(A411,'Tüm - Sektör'!$A:$H,6,0)</f>
        <v>1.3792876117865254</v>
      </c>
      <c r="G411" s="127">
        <f>VLOOKUP(A411,'Tüm - Sektör'!$A:$H,7,0)</f>
        <v>109.374763</v>
      </c>
      <c r="H411" s="159">
        <v>23.42</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17.085007636824059</v>
      </c>
      <c r="R411" s="166" t="str">
        <f t="shared" si="24"/>
        <v/>
      </c>
      <c r="S411" s="191">
        <v>17.114237761095787</v>
      </c>
      <c r="T411" s="208">
        <f t="shared" si="25"/>
        <v>2.923012427172722E-2</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170</v>
      </c>
      <c r="B412" s="136" t="s">
        <v>353</v>
      </c>
      <c r="C412" s="137">
        <v>6815590152</v>
      </c>
      <c r="D412" s="137">
        <v>380000000</v>
      </c>
      <c r="E412" s="128">
        <f>VLOOKUP(A412,'Tüm - Sektör'!$A:$H,5,0)</f>
        <v>15.20772058258831</v>
      </c>
      <c r="F412" s="128">
        <f>VLOOKUP(A412,'Tüm - Sektör'!$A:$H,6,0)</f>
        <v>1.8191053328454916</v>
      </c>
      <c r="G412" s="127">
        <f>VLOOKUP(A412,'Tüm - Sektör'!$A:$H,7,0)</f>
        <v>113.969858</v>
      </c>
      <c r="H412" s="159">
        <v>23.08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17.332217553012669</v>
      </c>
      <c r="R412" s="166" t="str">
        <f t="shared" si="24"/>
        <v/>
      </c>
      <c r="S412" s="191">
        <v>18.21619221874009</v>
      </c>
      <c r="T412" s="208">
        <f t="shared" si="25"/>
        <v>0.88397466572742189</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5.9573781227375564</v>
      </c>
      <c r="F413" s="128">
        <f>VLOOKUP(A413,'Tüm - Sektör'!$A:$H,6,0)</f>
        <v>0.22623100371598173</v>
      </c>
      <c r="G413" s="127">
        <f>VLOOKUP(A413,'Tüm - Sektör'!$A:$H,7,0)</f>
        <v>294.01063399999998</v>
      </c>
      <c r="H413" s="159">
        <v>22.84</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17.515325188437988</v>
      </c>
      <c r="R413" s="166" t="str">
        <f t="shared" si="24"/>
        <v/>
      </c>
      <c r="S413" s="191">
        <v>18.036520617850478</v>
      </c>
      <c r="T413" s="208">
        <f t="shared" si="25"/>
        <v>0.52119542941249009</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411</v>
      </c>
      <c r="B414" s="136" t="s">
        <v>607</v>
      </c>
      <c r="C414" s="137">
        <v>15071105467</v>
      </c>
      <c r="D414" s="137">
        <v>825000000</v>
      </c>
      <c r="E414" s="128">
        <f>VLOOKUP(A414,'Tüm - Sektör'!$A:$H,5,0)</f>
        <v>6.8880111840637595</v>
      </c>
      <c r="F414" s="128">
        <f>VLOOKUP(A414,'Tüm - Sektör'!$A:$H,6,0)</f>
        <v>0.32111940252045501</v>
      </c>
      <c r="G414" s="127">
        <f>VLOOKUP(A414,'Tüm - Sektör'!$A:$H,7,0)</f>
        <v>254.99831699999999</v>
      </c>
      <c r="H414" s="159">
        <v>22.78</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17.564312594134357</v>
      </c>
      <c r="R414" s="166" t="str">
        <f t="shared" si="24"/>
        <v/>
      </c>
      <c r="S414" s="191">
        <v>17.862278611356281</v>
      </c>
      <c r="T414" s="208">
        <f t="shared" si="25"/>
        <v>0.29796601722192406</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250</v>
      </c>
      <c r="B415" s="136" t="s">
        <v>349</v>
      </c>
      <c r="C415" s="137">
        <v>14579845739</v>
      </c>
      <c r="D415" s="137">
        <v>758500000</v>
      </c>
      <c r="E415" s="128">
        <f>VLOOKUP(A415,'Tüm - Sektör'!$A:$H,5,0)</f>
        <v>10.73594775877514</v>
      </c>
      <c r="F415" s="128">
        <f>VLOOKUP(A415,'Tüm - Sektör'!$A:$H,6,0)</f>
        <v>0.64337195174537909</v>
      </c>
      <c r="G415" s="127">
        <f>VLOOKUP(A415,'Tüm - Sektör'!$A:$H,7,0)</f>
        <v>164.048046</v>
      </c>
      <c r="H415" s="159">
        <v>22.72</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 t="shared" si="23"/>
        <v>17.612112517851411</v>
      </c>
      <c r="R415" s="166" t="str">
        <f t="shared" si="24"/>
        <v/>
      </c>
      <c r="S415" s="191">
        <v>17.78431984024818</v>
      </c>
      <c r="T415" s="208">
        <f t="shared" si="25"/>
        <v>0.17220732239676906</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216</v>
      </c>
      <c r="B416" s="126" t="s">
        <v>208</v>
      </c>
      <c r="C416" s="127">
        <v>15688842293</v>
      </c>
      <c r="D416" s="127">
        <v>540000000</v>
      </c>
      <c r="E416" s="128">
        <f>VLOOKUP(A416,'Tüm - Sektör'!$A:$H,5,0)</f>
        <v>10.974639276776539</v>
      </c>
      <c r="F416" s="128">
        <f>VLOOKUP(A416,'Tüm - Sektör'!$A:$H,6,0)</f>
        <v>0.96778124133831911</v>
      </c>
      <c r="G416" s="127">
        <f>VLOOKUP(A416,'Tüm - Sektör'!$A:$H,7,0)</f>
        <v>160.71315899999999</v>
      </c>
      <c r="H416" s="159">
        <v>22.68</v>
      </c>
      <c r="I416" s="128" t="e">
        <f>VLOOKUP(A416,'Tüm - Sektör'!$A:$H,9,0)</f>
        <v>#REF!</v>
      </c>
      <c r="J416" s="127" t="e">
        <f>VLOOKUP(A416,'Tüm - Sektör'!$A:$H,10,0)</f>
        <v>#REF!</v>
      </c>
      <c r="K416" s="128" t="e">
        <f>VLOOKUP(A416,'Tüm - Sektör'!$A:$H,11,0)</f>
        <v>#REF!</v>
      </c>
      <c r="L416" s="128" t="e">
        <f>VLOOKUP(A416,'Tüm - Sektör'!$A:$H,12,0)</f>
        <v>#REF!</v>
      </c>
      <c r="M416" s="128" t="e">
        <f>VLOOKUP(A416,'Tüm - Sektör'!$A:$H,13,0)</f>
        <v>#REF!</v>
      </c>
      <c r="N416" s="129" t="e">
        <f>VLOOKUP(A416,'Tüm - Sektör'!$A:$H,14,0)</f>
        <v>#REF!</v>
      </c>
      <c r="O416" s="130" t="e">
        <f>VLOOKUP(A416,'Tüm - Sektör'!$A:$H,15,0)</f>
        <v>#REF!</v>
      </c>
      <c r="P416" s="152" t="e">
        <f>VLOOKUP(A416,'Tüm - Sektör'!$A:$H,16,0)</f>
        <v>#REF!</v>
      </c>
      <c r="Q416" s="158">
        <f t="shared" si="23"/>
        <v>17.637689470562329</v>
      </c>
      <c r="R416" s="166" t="str">
        <f t="shared" si="24"/>
        <v/>
      </c>
      <c r="S416" s="191">
        <v>17.700123769573167</v>
      </c>
      <c r="T416" s="208">
        <f t="shared" si="25"/>
        <v>6.2434299010838856E-2</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92</v>
      </c>
      <c r="B417" s="136" t="s">
        <v>376</v>
      </c>
      <c r="C417" s="137">
        <v>4540468594</v>
      </c>
      <c r="D417" s="137">
        <v>80000000</v>
      </c>
      <c r="E417" s="128">
        <f>VLOOKUP(A417,'Tüm - Sektör'!$A:$H,5,0)</f>
        <v>42.334278234423522</v>
      </c>
      <c r="F417" s="128">
        <f>VLOOKUP(A417,'Tüm - Sektör'!$A:$H,6,0)</f>
        <v>25.198975139537811</v>
      </c>
      <c r="G417" s="127">
        <f>VLOOKUP(A417,'Tüm - Sektör'!$A:$H,7,0)</f>
        <v>41.814453999999998</v>
      </c>
      <c r="H417" s="159">
        <v>22.6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17.701847298565035</v>
      </c>
      <c r="R417" s="166" t="str">
        <f t="shared" si="24"/>
        <v/>
      </c>
      <c r="S417" s="191">
        <v>17.717526525578826</v>
      </c>
      <c r="T417" s="208">
        <f t="shared" si="25"/>
        <v>1.5679227013791319E-2</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526</v>
      </c>
      <c r="B418" s="136" t="s">
        <v>353</v>
      </c>
      <c r="C418" s="137">
        <v>8353028000</v>
      </c>
      <c r="D418" s="137">
        <v>516179700</v>
      </c>
      <c r="E418" s="128">
        <f>VLOOKUP(A418,'Tüm - Sektör'!$A:$H,5,0)</f>
        <v>12.849311545603388</v>
      </c>
      <c r="F418" s="128">
        <f>VLOOKUP(A418,'Tüm - Sektör'!$A:$H,6,0)</f>
        <v>1.185384901317498</v>
      </c>
      <c r="G418" s="127">
        <f>VLOOKUP(A418,'Tüm - Sektör'!$A:$H,7,0)</f>
        <v>138.27239</v>
      </c>
      <c r="H418" s="159">
        <v>22.52</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17.767050172651746</v>
      </c>
      <c r="R418" s="166" t="str">
        <f t="shared" si="24"/>
        <v/>
      </c>
      <c r="S418" s="191">
        <v>17.926253131188052</v>
      </c>
      <c r="T418" s="208">
        <f t="shared" si="25"/>
        <v>0.15920295853630506</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764</v>
      </c>
      <c r="B419" s="136" t="s">
        <v>376</v>
      </c>
      <c r="C419" s="137">
        <v>2150114200</v>
      </c>
      <c r="D419" s="137">
        <v>225000000</v>
      </c>
      <c r="E419" s="128">
        <f>VLOOKUP(A419,'Tüm - Sektör'!$A:$H,5,0)</f>
        <v>30.021763902469047</v>
      </c>
      <c r="F419" s="128">
        <f>VLOOKUP(A419,'Tüm - Sektör'!$A:$H,6,0)</f>
        <v>6.3538124661310151</v>
      </c>
      <c r="G419" s="127">
        <f>VLOOKUP(A419,'Tüm - Sektör'!$A:$H,7,0)</f>
        <v>59.967219999999998</v>
      </c>
      <c r="H419" s="159">
        <v>22.22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18.003217207274201</v>
      </c>
      <c r="R419" s="166" t="str">
        <f t="shared" si="24"/>
        <v/>
      </c>
      <c r="S419" s="191">
        <v>18.316459997510652</v>
      </c>
      <c r="T419" s="208">
        <f t="shared" si="25"/>
        <v>0.31324279023645119</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264</v>
      </c>
      <c r="B420" s="136" t="s">
        <v>255</v>
      </c>
      <c r="C420" s="137">
        <v>67920029000</v>
      </c>
      <c r="D420" s="137">
        <v>2534400000</v>
      </c>
      <c r="E420" s="128">
        <f>VLOOKUP(A420,'Tüm - Sektör'!$A:$H,5,0)</f>
        <v>1.489589960757403</v>
      </c>
      <c r="F420" s="128">
        <f>VLOOKUP(A420,'Tüm - Sektör'!$A:$H,6,0)</f>
        <v>2.9387428203073766E-2</v>
      </c>
      <c r="G420" s="127">
        <f>VLOOKUP(A420,'Tüm - Sektör'!$A:$H,7,0)</f>
        <v>1217.3403820000001</v>
      </c>
      <c r="H420" s="159">
        <v>22.06</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18.13338011851782</v>
      </c>
      <c r="R420" s="166" t="str">
        <f t="shared" si="24"/>
        <v/>
      </c>
      <c r="S420" s="191">
        <v>18.13338011851782</v>
      </c>
      <c r="T420" s="208">
        <f t="shared" si="25"/>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15.563000895183812</v>
      </c>
      <c r="F421" s="128">
        <f>VLOOKUP(A421,'Tüm - Sektör'!$A:$H,6,0)</f>
        <v>1.9249228070728277</v>
      </c>
      <c r="G421" s="127">
        <f>VLOOKUP(A421,'Tüm - Sektör'!$A:$H,7,0)</f>
        <v>117.04502599999999</v>
      </c>
      <c r="H421" s="159">
        <v>21.96</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18.215718444148123</v>
      </c>
      <c r="R421" s="166" t="str">
        <f t="shared" si="24"/>
        <v/>
      </c>
      <c r="S421" s="191">
        <v>18.349411790527192</v>
      </c>
      <c r="T421" s="208">
        <f t="shared" si="25"/>
        <v>0.1336933463790686</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253</v>
      </c>
      <c r="B422" s="136" t="s">
        <v>349</v>
      </c>
      <c r="C422" s="137">
        <v>90551503000</v>
      </c>
      <c r="D422" s="137">
        <v>2616996091</v>
      </c>
      <c r="E422" s="128">
        <f>VLOOKUP(A422,'Tüm - Sektör'!$A:$H,5,0)</f>
        <v>1.9519727984504434</v>
      </c>
      <c r="F422" s="128">
        <f>VLOOKUP(A422,'Tüm - Sektör'!$A:$H,6,0)</f>
        <v>3.5518237567232547E-2</v>
      </c>
      <c r="G422" s="127">
        <f>VLOOKUP(A422,'Tüm - Sektör'!$A:$H,7,0)</f>
        <v>934.14203199999997</v>
      </c>
      <c r="H422" s="159">
        <v>21.94</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18.234198363532233</v>
      </c>
      <c r="R422" s="166" t="str">
        <f t="shared" si="24"/>
        <v/>
      </c>
      <c r="S422" s="191">
        <v>18.385032724995277</v>
      </c>
      <c r="T422" s="208">
        <f t="shared" si="25"/>
        <v>0.15083436146304408</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1.9072795395492481</v>
      </c>
      <c r="F423" s="128">
        <f>VLOOKUP(A423,'Tüm - Sektör'!$A:$H,6,0)</f>
        <v>1.8681460641524383E-2</v>
      </c>
      <c r="G423" s="127">
        <f>VLOOKUP(A423,'Tüm - Sektör'!$A:$H,7,0)</f>
        <v>961.42923199999996</v>
      </c>
      <c r="H423" s="159">
        <v>21.82</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18.337143029181473</v>
      </c>
      <c r="R423" s="166" t="str">
        <f t="shared" si="24"/>
        <v/>
      </c>
      <c r="S423" s="191">
        <v>18.541077891415185</v>
      </c>
      <c r="T423" s="208">
        <f t="shared" si="25"/>
        <v>0.20393486223371227</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450</v>
      </c>
      <c r="B424" s="136" t="s">
        <v>354</v>
      </c>
      <c r="C424" s="137">
        <v>2690495427</v>
      </c>
      <c r="D424" s="137">
        <v>58000000</v>
      </c>
      <c r="E424" s="128">
        <f>VLOOKUP(A424,'Tüm - Sektör'!$A:$H,5,0)</f>
        <v>133.8161867404886</v>
      </c>
      <c r="F424" s="128">
        <f>VLOOKUP(A424,'Tüm - Sektör'!$A:$H,6,0)</f>
        <v>115.35878167283501</v>
      </c>
      <c r="G424" s="127">
        <f>VLOOKUP(A424,'Tüm - Sektör'!$A:$H,7,0)</f>
        <v>13.776082000000001</v>
      </c>
      <c r="H424" s="159">
        <v>21.7</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18.434627614642839</v>
      </c>
      <c r="R424" s="166" t="str">
        <f t="shared" si="24"/>
        <v/>
      </c>
      <c r="S424" s="191">
        <v>18.451633728678488</v>
      </c>
      <c r="T424" s="208">
        <f t="shared" si="25"/>
        <v>1.7006114035648778E-2</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462</v>
      </c>
      <c r="B425" s="136" t="s">
        <v>353</v>
      </c>
      <c r="C425" s="137">
        <v>13842631067</v>
      </c>
      <c r="D425" s="137">
        <v>361000000</v>
      </c>
      <c r="E425" s="128">
        <f>VLOOKUP(A425,'Tüm - Sektör'!$A:$H,5,0)</f>
        <v>23.228234476483795</v>
      </c>
      <c r="F425" s="128">
        <f>VLOOKUP(A425,'Tüm - Sektör'!$A:$H,6,0)</f>
        <v>3.0640066582883256</v>
      </c>
      <c r="G425" s="127">
        <f>VLOOKUP(A425,'Tüm - Sektör'!$A:$H,7,0)</f>
        <v>83.034749000000005</v>
      </c>
      <c r="H425" s="159">
        <v>20.74</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19.287506194679782</v>
      </c>
      <c r="R425" s="166" t="str">
        <f t="shared" si="24"/>
        <v/>
      </c>
      <c r="S425" s="191">
        <v>19.418586333866923</v>
      </c>
      <c r="T425" s="208">
        <f t="shared" si="25"/>
        <v>0.13108013918714079</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525</v>
      </c>
      <c r="B426" s="136" t="s">
        <v>355</v>
      </c>
      <c r="C426" s="137">
        <v>3963724062</v>
      </c>
      <c r="D426" s="137">
        <v>674934432</v>
      </c>
      <c r="E426" s="128">
        <f>VLOOKUP(A426,'Tüm - Sektör'!$A:$H,5,0)</f>
        <v>6.9655040505359036</v>
      </c>
      <c r="F426" s="128">
        <f>VLOOKUP(A426,'Tüm - Sektör'!$A:$H,6,0)</f>
        <v>0.54317198592829075</v>
      </c>
      <c r="G426" s="127">
        <f>VLOOKUP(A426,'Tüm - Sektör'!$A:$H,7,0)</f>
        <v>292.99600400000003</v>
      </c>
      <c r="H426" s="159">
        <v>19.600000000000001</v>
      </c>
      <c r="I426" s="138" t="e">
        <f>VLOOKUP(A426,'Tüm - Sektör'!$A:$H,9,0)</f>
        <v>#REF!</v>
      </c>
      <c r="J426" s="137" t="e">
        <f>VLOOKUP(A426,'Tüm - Sektör'!$A:$H,10,0)</f>
        <v>#REF!</v>
      </c>
      <c r="K426" s="138" t="e">
        <f>VLOOKUP(A426,'Tüm - Sektör'!$A:$H,11,0)</f>
        <v>#REF!</v>
      </c>
      <c r="L426" s="138" t="e">
        <f>VLOOKUP(A426,'Tüm - Sektör'!$A:$H,12,0)</f>
        <v>#REF!</v>
      </c>
      <c r="M426" s="138" t="e">
        <f>VLOOKUP(A426,'Tüm - Sektör'!$A:$H,13,0)</f>
        <v>#REF!</v>
      </c>
      <c r="N426" s="139" t="e">
        <f>VLOOKUP(A426,'Tüm - Sektör'!$A:$H,14,0)</f>
        <v>#REF!</v>
      </c>
      <c r="O426" s="140" t="e">
        <f>VLOOKUP(A426,'Tüm - Sektör'!$A:$H,15,0)</f>
        <v>#REF!</v>
      </c>
      <c r="P426" s="154" t="e">
        <f>VLOOKUP(A426,'Tüm - Sektör'!$A:$H,16,0)</f>
        <v>#REF!</v>
      </c>
      <c r="Q426" s="158">
        <f t="shared" si="23"/>
        <v>20.408648526528342</v>
      </c>
      <c r="R426" s="166" t="str">
        <f t="shared" si="24"/>
        <v/>
      </c>
      <c r="S426" s="191">
        <v>20.294749422625848</v>
      </c>
      <c r="T426" s="208">
        <f t="shared" si="25"/>
        <v>-0.11389910390249369</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7.9489299147607655</v>
      </c>
      <c r="F427" s="128">
        <f>VLOOKUP(A427,'Tüm - Sektör'!$A:$H,6,0)</f>
        <v>8.9134768548759749E-2</v>
      </c>
      <c r="G427" s="127">
        <f>VLOOKUP(A427,'Tüm - Sektör'!$A:$H,7,0)</f>
        <v>256.94425699999999</v>
      </c>
      <c r="H427" s="159">
        <v>19.600000000000001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20.424318908932783</v>
      </c>
      <c r="R427" s="166" t="str">
        <f t="shared" si="24"/>
        <v/>
      </c>
      <c r="S427" s="191">
        <v>20.434744799136425</v>
      </c>
      <c r="T427" s="208">
        <f t="shared" si="25"/>
        <v>1.0425890203642041E-2</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232</v>
      </c>
      <c r="B428" s="136" t="s">
        <v>221</v>
      </c>
      <c r="C428" s="137">
        <v>144002145000</v>
      </c>
      <c r="D428" s="137">
        <v>3800000000</v>
      </c>
      <c r="E428" s="128">
        <f>VLOOKUP(A428,'Tüm - Sektör'!$A:$H,5,0)</f>
        <v>1.1119038367742959</v>
      </c>
      <c r="F428" s="128">
        <f>VLOOKUP(A428,'Tüm - Sektör'!$A:$H,6,0)</f>
        <v>1.5400330149228475E-2</v>
      </c>
      <c r="G428" s="127">
        <f>VLOOKUP(A428,'Tüm - Sektör'!$A:$H,7,0)</f>
        <v>1837.418021</v>
      </c>
      <c r="H428" s="159">
        <v>19.579999999999998</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23"/>
        <v>20.430321473081339</v>
      </c>
      <c r="R428" s="166" t="str">
        <f t="shared" si="24"/>
        <v/>
      </c>
      <c r="S428" s="191">
        <v>20.545747018126995</v>
      </c>
      <c r="T428" s="208">
        <f t="shared" si="25"/>
        <v>0.11542554504565672</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215</v>
      </c>
      <c r="B429" s="126" t="s">
        <v>208</v>
      </c>
      <c r="C429" s="127">
        <v>3274896343</v>
      </c>
      <c r="D429" s="127">
        <v>500000000</v>
      </c>
      <c r="E429" s="128">
        <f>VLOOKUP(A429,'Tüm - Sektör'!$A:$H,5,0)</f>
        <v>10.815844563334611</v>
      </c>
      <c r="F429" s="128">
        <f>VLOOKUP(A429,'Tüm - Sektör'!$A:$H,6,0)</f>
        <v>1.2017605070371791</v>
      </c>
      <c r="G429" s="127">
        <f>VLOOKUP(A429,'Tüm - Sektör'!$A:$H,7,0)</f>
        <v>189.86396500000001</v>
      </c>
      <c r="H429" s="159">
        <v>19.48</v>
      </c>
      <c r="I429" s="128" t="e">
        <f>VLOOKUP(A429,'Tüm - Sektör'!$A:$H,9,0)</f>
        <v>#REF!</v>
      </c>
      <c r="J429" s="127" t="e">
        <f>VLOOKUP(A429,'Tüm - Sektör'!$A:$H,10,0)</f>
        <v>#REF!</v>
      </c>
      <c r="K429" s="128" t="e">
        <f>VLOOKUP(A429,'Tüm - Sektör'!$A:$H,11,0)</f>
        <v>#REF!</v>
      </c>
      <c r="L429" s="128" t="e">
        <f>VLOOKUP(A429,'Tüm - Sektör'!$A:$H,12,0)</f>
        <v>#REF!</v>
      </c>
      <c r="M429" s="128" t="e">
        <f>VLOOKUP(A429,'Tüm - Sektör'!$A:$H,13,0)</f>
        <v>#REF!</v>
      </c>
      <c r="N429" s="129" t="e">
        <f>VLOOKUP(A429,'Tüm - Sektör'!$A:$H,14,0)</f>
        <v>#REF!</v>
      </c>
      <c r="O429" s="130" t="e">
        <f>VLOOKUP(A429,'Tüm - Sektör'!$A:$H,15,0)</f>
        <v>#REF!</v>
      </c>
      <c r="P429" s="152" t="e">
        <f>VLOOKUP(A429,'Tüm - Sektör'!$A:$H,16,0)</f>
        <v>#REF!</v>
      </c>
      <c r="Q429" s="158">
        <f t="shared" si="23"/>
        <v>20.535391336184031</v>
      </c>
      <c r="R429" s="166" t="str">
        <f t="shared" si="24"/>
        <v/>
      </c>
      <c r="S429" s="191">
        <v>20.556496568800867</v>
      </c>
      <c r="T429" s="208">
        <f t="shared" si="25"/>
        <v>2.1105232616836389E-2</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722</v>
      </c>
      <c r="B430" s="136" t="s">
        <v>699</v>
      </c>
      <c r="C430" s="137">
        <v>13043459000</v>
      </c>
      <c r="D430" s="137">
        <v>695302645</v>
      </c>
      <c r="E430" s="128">
        <f>VLOOKUP(A430,'Tüm - Sektör'!$A:$H,5,0)</f>
        <v>7.6806745547760453</v>
      </c>
      <c r="F430" s="128">
        <f>VLOOKUP(A430,'Tüm - Sektör'!$A:$H,6,0)</f>
        <v>0.5468574243706128</v>
      </c>
      <c r="G430" s="127">
        <f>VLOOKUP(A430,'Tüm - Sektör'!$A:$H,7,0)</f>
        <v>270.84692699999999</v>
      </c>
      <c r="H430" s="159">
        <v>19.23</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 t="shared" si="23"/>
        <v>20.802871004481847</v>
      </c>
      <c r="R430" s="166" t="str">
        <f t="shared" si="24"/>
        <v/>
      </c>
      <c r="S430" s="191">
        <v>20.824529381373555</v>
      </c>
      <c r="T430" s="208">
        <f t="shared" si="25"/>
        <v>2.1658376891707576E-2</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1.1027614392321927</v>
      </c>
      <c r="F431" s="128">
        <f>VLOOKUP(A431,'Tüm - Sektör'!$A:$H,6,0)</f>
        <v>1.0346898558193457E-2</v>
      </c>
      <c r="G431" s="127">
        <f>VLOOKUP(A431,'Tüm - Sektör'!$A:$H,7,0)</f>
        <v>1931.812445</v>
      </c>
      <c r="H431" s="159">
        <v>18.78</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21.303282721748609</v>
      </c>
      <c r="R431" s="166" t="str">
        <f t="shared" si="24"/>
        <v/>
      </c>
      <c r="S431" s="191">
        <v>21.532596852230299</v>
      </c>
      <c r="T431" s="208">
        <f t="shared" si="25"/>
        <v>0.22931413048168992</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674</v>
      </c>
      <c r="B432" s="131" t="s">
        <v>233</v>
      </c>
      <c r="C432" s="132">
        <v>5220479890</v>
      </c>
      <c r="D432" s="132">
        <v>2178000000</v>
      </c>
      <c r="E432" s="128">
        <f>VLOOKUP(A432,'Tüm - Sektör'!$A:$H,5,0)</f>
        <v>3.3374026083092287</v>
      </c>
      <c r="F432" s="128">
        <f>VLOOKUP(A432,'Tüm - Sektör'!$A:$H,6,0)</f>
        <v>9.0136731170237905E-2</v>
      </c>
      <c r="G432" s="127">
        <f>VLOOKUP(A432,'Tüm - Sektör'!$A:$H,7,0)</f>
        <v>656.11429699999997</v>
      </c>
      <c r="H432" s="159">
        <v>18.27</v>
      </c>
      <c r="I432" s="133" t="e">
        <f>VLOOKUP(A432,'Tüm - Sektör'!$A:$H,9,0)</f>
        <v>#REF!</v>
      </c>
      <c r="J432" s="132" t="e">
        <f>VLOOKUP(A432,'Tüm - Sektör'!$A:$H,10,0)</f>
        <v>#REF!</v>
      </c>
      <c r="K432" s="133" t="e">
        <f>VLOOKUP(A432,'Tüm - Sektör'!$A:$H,11,0)</f>
        <v>#REF!</v>
      </c>
      <c r="L432" s="133" t="e">
        <f>VLOOKUP(A432,'Tüm - Sektör'!$A:$H,12,0)</f>
        <v>#REF!</v>
      </c>
      <c r="M432" s="133" t="e">
        <f>VLOOKUP(A432,'Tüm - Sektör'!$A:$H,13,0)</f>
        <v>#REF!</v>
      </c>
      <c r="N432" s="134" t="e">
        <f>VLOOKUP(A432,'Tüm - Sektör'!$A:$H,14,0)</f>
        <v>#REF!</v>
      </c>
      <c r="O432" s="135" t="e">
        <f>VLOOKUP(A432,'Tüm - Sektör'!$A:$H,15,0)</f>
        <v>#REF!</v>
      </c>
      <c r="P432" s="153" t="e">
        <f>VLOOKUP(A432,'Tüm - Sektör'!$A:$H,16,0)</f>
        <v>#REF!</v>
      </c>
      <c r="Q432" s="158">
        <f t="shared" si="23"/>
        <v>21.897175661567758</v>
      </c>
      <c r="R432" s="166" t="str">
        <f t="shared" si="24"/>
        <v/>
      </c>
      <c r="S432" s="191">
        <v>22.090634971664436</v>
      </c>
      <c r="T432" s="208">
        <f t="shared" si="25"/>
        <v>0.19345931009667794</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636</v>
      </c>
      <c r="B433" s="136" t="s">
        <v>376</v>
      </c>
      <c r="C433" s="137">
        <v>35674236000</v>
      </c>
      <c r="D433" s="137">
        <v>636584078</v>
      </c>
      <c r="E433" s="128">
        <f>VLOOKUP(A433,'Tüm - Sektör'!$A:$H,5,0)</f>
        <v>32.7861360710829</v>
      </c>
      <c r="F433" s="128">
        <f>VLOOKUP(A433,'Tüm - Sektör'!$A:$H,6,0)</f>
        <v>3.2189522583707433</v>
      </c>
      <c r="G433" s="127">
        <f>VLOOKUP(A433,'Tüm - Sektör'!$A:$H,7,0)</f>
        <v>66.826561999999996</v>
      </c>
      <c r="H433" s="159">
        <v>18.27</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 t="shared" si="23"/>
        <v>21.909847548946576</v>
      </c>
      <c r="R433" s="166" t="str">
        <f t="shared" si="24"/>
        <v/>
      </c>
      <c r="S433" s="191">
        <v>22.400275026259315</v>
      </c>
      <c r="T433" s="208">
        <f t="shared" si="25"/>
        <v>0.49042747731273906</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341</v>
      </c>
      <c r="B434" s="136" t="s">
        <v>255</v>
      </c>
      <c r="C434" s="137">
        <v>3823224810</v>
      </c>
      <c r="D434" s="137">
        <v>486200000</v>
      </c>
      <c r="E434" s="128">
        <f>VLOOKUP(A434,'Tüm - Sektör'!$A:$H,5,0)</f>
        <v>18.978458922470757</v>
      </c>
      <c r="F434" s="128">
        <f>VLOOKUP(A434,'Tüm - Sektör'!$A:$H,6,0)</f>
        <v>2.1685701954466334</v>
      </c>
      <c r="G434" s="127">
        <f>VLOOKUP(A434,'Tüm - Sektör'!$A:$H,7,0)</f>
        <v>116.492937</v>
      </c>
      <c r="H434" s="159">
        <v>18.100000000000001</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22.108564196124739</v>
      </c>
      <c r="R434" s="166" t="str">
        <f t="shared" si="24"/>
        <v/>
      </c>
      <c r="S434" s="191">
        <v>22.36808339574387</v>
      </c>
      <c r="T434" s="208">
        <f t="shared" si="25"/>
        <v>0.25951919961913106</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633</v>
      </c>
      <c r="B435" s="126" t="s">
        <v>208</v>
      </c>
      <c r="C435" s="127">
        <v>11730613818</v>
      </c>
      <c r="D435" s="127">
        <v>437197170</v>
      </c>
      <c r="E435" s="128">
        <f>VLOOKUP(A435,'Tüm - Sektör'!$A:$H,5,0)</f>
        <v>17.530394561475649</v>
      </c>
      <c r="F435" s="128">
        <f>VLOOKUP(A435,'Tüm - Sektör'!$A:$H,6,0)</f>
        <v>2.5060767435713918</v>
      </c>
      <c r="G435" s="127">
        <f>VLOOKUP(A435,'Tüm - Sektör'!$A:$H,7,0)</f>
        <v>129.50326799999999</v>
      </c>
      <c r="H435" s="159">
        <v>17.62</v>
      </c>
      <c r="I435" s="128" t="e">
        <f>VLOOKUP(A435,'Tüm - Sektör'!$A:$H,9,0)</f>
        <v>#REF!</v>
      </c>
      <c r="J435" s="127" t="e">
        <f>VLOOKUP(A435,'Tüm - Sektör'!$A:$H,10,0)</f>
        <v>#REF!</v>
      </c>
      <c r="K435" s="128" t="e">
        <f>VLOOKUP(A435,'Tüm - Sektör'!$A:$H,11,0)</f>
        <v>#REF!</v>
      </c>
      <c r="L435" s="128" t="e">
        <f>VLOOKUP(A435,'Tüm - Sektör'!$A:$H,12,0)</f>
        <v>#REF!</v>
      </c>
      <c r="M435" s="128" t="e">
        <f>VLOOKUP(A435,'Tüm - Sektör'!$A:$H,13,0)</f>
        <v>#REF!</v>
      </c>
      <c r="N435" s="129" t="e">
        <f>VLOOKUP(A435,'Tüm - Sektör'!$A:$H,14,0)</f>
        <v>#REF!</v>
      </c>
      <c r="O435" s="130" t="e">
        <f>VLOOKUP(A435,'Tüm - Sektör'!$A:$H,15,0)</f>
        <v>#REF!</v>
      </c>
      <c r="P435" s="152" t="e">
        <f>VLOOKUP(A435,'Tüm - Sektör'!$A:$H,16,0)</f>
        <v>#REF!</v>
      </c>
      <c r="Q435" s="158">
        <f t="shared" si="23"/>
        <v>22.702433850405232</v>
      </c>
      <c r="R435" s="166" t="str">
        <f t="shared" si="24"/>
        <v/>
      </c>
      <c r="S435" s="191">
        <v>22.447636613026948</v>
      </c>
      <c r="T435" s="208">
        <f t="shared" si="25"/>
        <v>-0.25479723737828408</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519</v>
      </c>
      <c r="B436" s="136" t="s">
        <v>255</v>
      </c>
      <c r="C436" s="137">
        <v>5131323395</v>
      </c>
      <c r="D436" s="137">
        <v>600000000</v>
      </c>
      <c r="E436" s="128">
        <f>VLOOKUP(A436,'Tüm - Sektör'!$A:$H,5,0)</f>
        <v>16.338920182005769</v>
      </c>
      <c r="F436" s="128">
        <f>VLOOKUP(A436,'Tüm - Sektör'!$A:$H,6,0)</f>
        <v>1.6018549198044871</v>
      </c>
      <c r="G436" s="127">
        <f>VLOOKUP(A436,'Tüm - Sektör'!$A:$H,7,0)</f>
        <v>139.029326</v>
      </c>
      <c r="H436" s="159">
        <v>17.61</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 t="shared" si="23"/>
        <v>22.715890604720595</v>
      </c>
      <c r="R436" s="166" t="str">
        <f t="shared" si="24"/>
        <v/>
      </c>
      <c r="S436" s="191">
        <v>23.149701015574628</v>
      </c>
      <c r="T436" s="208">
        <f t="shared" si="25"/>
        <v>0.43381041085403282</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456</v>
      </c>
      <c r="B437" s="131" t="s">
        <v>233</v>
      </c>
      <c r="C437" s="132">
        <v>10885731681</v>
      </c>
      <c r="D437" s="132">
        <v>350000000</v>
      </c>
      <c r="E437" s="128">
        <f>VLOOKUP(A437,'Tüm - Sektör'!$A:$H,5,0)</f>
        <v>12.633760132808614</v>
      </c>
      <c r="F437" s="128">
        <f>VLOOKUP(A437,'Tüm - Sektör'!$A:$H,6,0)</f>
        <v>2.2560285951443952</v>
      </c>
      <c r="G437" s="127">
        <f>VLOOKUP(A437,'Tüm - Sektör'!$A:$H,7,0)</f>
        <v>185.064885</v>
      </c>
      <c r="H437" s="159">
        <v>17.11</v>
      </c>
      <c r="I437" s="133" t="e">
        <f>VLOOKUP(A437,'Tüm - Sektör'!$A:$H,9,0)</f>
        <v>#REF!</v>
      </c>
      <c r="J437" s="132" t="e">
        <f>VLOOKUP(A437,'Tüm - Sektör'!$A:$H,10,0)</f>
        <v>#REF!</v>
      </c>
      <c r="K437" s="133" t="e">
        <f>VLOOKUP(A437,'Tüm - Sektör'!$A:$H,11,0)</f>
        <v>#REF!</v>
      </c>
      <c r="L437" s="133" t="e">
        <f>VLOOKUP(A437,'Tüm - Sektör'!$A:$H,12,0)</f>
        <v>#REF!</v>
      </c>
      <c r="M437" s="133" t="e">
        <f>VLOOKUP(A437,'Tüm - Sektör'!$A:$H,13,0)</f>
        <v>#REF!</v>
      </c>
      <c r="N437" s="134" t="e">
        <f>VLOOKUP(A437,'Tüm - Sektör'!$A:$H,14,0)</f>
        <v>#REF!</v>
      </c>
      <c r="O437" s="135" t="e">
        <f>VLOOKUP(A437,'Tüm - Sektör'!$A:$H,15,0)</f>
        <v>#REF!</v>
      </c>
      <c r="P437" s="153" t="e">
        <f>VLOOKUP(A437,'Tüm - Sektör'!$A:$H,16,0)</f>
        <v>#REF!</v>
      </c>
      <c r="Q437" s="158">
        <f t="shared" si="23"/>
        <v>23.38065366095811</v>
      </c>
      <c r="R437" s="166" t="str">
        <f t="shared" si="24"/>
        <v/>
      </c>
      <c r="S437" s="191">
        <v>23.629237102126002</v>
      </c>
      <c r="T437" s="208">
        <f t="shared" si="25"/>
        <v>0.24858344116789155</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536</v>
      </c>
      <c r="B438" s="136" t="s">
        <v>354</v>
      </c>
      <c r="C438" s="137">
        <v>5034163461</v>
      </c>
      <c r="D438" s="137">
        <v>1000000000</v>
      </c>
      <c r="E438" s="128">
        <f>VLOOKUP(A438,'Tüm - Sektör'!$A:$H,5,0)</f>
        <v>6.3073535542883388</v>
      </c>
      <c r="F438" s="128">
        <f>VLOOKUP(A438,'Tüm - Sektör'!$A:$H,6,0)</f>
        <v>0.39420959714302117</v>
      </c>
      <c r="G438" s="127">
        <f>VLOOKUP(A438,'Tüm - Sektör'!$A:$H,7,0)</f>
        <v>371.30834199999998</v>
      </c>
      <c r="H438" s="159">
        <v>17.079999999999998</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 t="shared" si="23"/>
        <v>23.419729906506099</v>
      </c>
      <c r="R438" s="166" t="str">
        <f t="shared" si="24"/>
        <v/>
      </c>
      <c r="S438" s="191">
        <v>23.474705798305408</v>
      </c>
      <c r="T438" s="208">
        <f t="shared" si="25"/>
        <v>5.497589179930884E-2</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2.0193464904055851</v>
      </c>
      <c r="F439" s="128">
        <f>VLOOKUP(A439,'Tüm - Sektör'!$A:$H,6,0)</f>
        <v>6.4722643923255926E-2</v>
      </c>
      <c r="G439" s="127">
        <f>VLOOKUP(A439,'Tüm - Sektör'!$A:$H,7,0)</f>
        <v>1199.2076440000001</v>
      </c>
      <c r="H439" s="159">
        <v>16.52</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24.216157471789508</v>
      </c>
      <c r="R439" s="166" t="str">
        <f t="shared" si="24"/>
        <v/>
      </c>
      <c r="S439" s="191">
        <v>24.348808364818172</v>
      </c>
      <c r="T439" s="208">
        <f t="shared" si="25"/>
        <v>0.13265089302866429</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6.0339715615903318</v>
      </c>
      <c r="F440" s="128">
        <f>VLOOKUP(A440,'Tüm - Sektör'!$A:$H,6,0)</f>
        <v>0.28733197912334912</v>
      </c>
      <c r="G440" s="127">
        <f>VLOOKUP(A440,'Tüm - Sektör'!$A:$H,7,0)</f>
        <v>419.330781</v>
      </c>
      <c r="H440" s="159">
        <v>15.81</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25.302300074534632</v>
      </c>
      <c r="R440" s="166" t="str">
        <f t="shared" si="24"/>
        <v/>
      </c>
      <c r="S440" s="191">
        <v>25.302300074534632</v>
      </c>
      <c r="T440" s="208">
        <f t="shared" si="25"/>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28.321334422250128</v>
      </c>
      <c r="F441" s="128">
        <f>VLOOKUP(A441,'Tüm - Sektör'!$A:$H,6,0)</f>
        <v>5.609295785749679</v>
      </c>
      <c r="G441" s="127">
        <f>VLOOKUP(A441,'Tüm - Sektör'!$A:$H,7,0)</f>
        <v>90.484284000000002</v>
      </c>
      <c r="H441" s="159">
        <v>15.61</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25.626356671218563</v>
      </c>
      <c r="R441" s="166" t="str">
        <f t="shared" si="24"/>
        <v/>
      </c>
      <c r="S441" s="191">
        <v>25.609950552991155</v>
      </c>
      <c r="T441" s="208">
        <f t="shared" si="25"/>
        <v>-1.6406118227408228E-2</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19.523861819867967</v>
      </c>
      <c r="F442" s="128">
        <f>VLOOKUP(A442,'Tüm - Sektör'!$A:$H,6,0)</f>
        <v>6.1012068187087394</v>
      </c>
      <c r="G442" s="127">
        <f>VLOOKUP(A442,'Tüm - Sektör'!$A:$H,7,0)</f>
        <v>138.91226599999999</v>
      </c>
      <c r="H442" s="159">
        <v>14.75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27.121038864687431</v>
      </c>
      <c r="R442" s="166" t="str">
        <f t="shared" si="24"/>
        <v/>
      </c>
      <c r="S442" s="191">
        <v>27.474953520201897</v>
      </c>
      <c r="T442" s="208">
        <f t="shared" si="25"/>
        <v>0.35391465551446544</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5.6996185723345043</v>
      </c>
      <c r="F443" s="128">
        <f>VLOOKUP(A443,'Tüm - Sektör'!$A:$H,6,0)</f>
        <v>0.22894631742657176</v>
      </c>
      <c r="G443" s="127">
        <f>VLOOKUP(A443,'Tüm - Sektör'!$A:$H,7,0)</f>
        <v>493.98133899999999</v>
      </c>
      <c r="H443" s="159">
        <v>14.21</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28.155052141510669</v>
      </c>
      <c r="R443" s="166" t="str">
        <f t="shared" si="24"/>
        <v/>
      </c>
      <c r="S443" s="191">
        <v>28.536611336010459</v>
      </c>
      <c r="T443" s="208">
        <f t="shared" si="25"/>
        <v>0.38155919449978981</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10.922099522993131</v>
      </c>
      <c r="F444" s="128">
        <f>VLOOKUP(A444,'Tüm - Sektör'!$A:$H,6,0)</f>
        <v>0.34431324423701837</v>
      </c>
      <c r="G444" s="127">
        <f>VLOOKUP(A444,'Tüm - Sektör'!$A:$H,7,0)</f>
        <v>260.87328100000002</v>
      </c>
      <c r="H444" s="159">
        <v>14.04</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28.492839379717534</v>
      </c>
      <c r="R444" s="166" t="str">
        <f t="shared" si="24"/>
        <v/>
      </c>
      <c r="S444" s="191">
        <v>28.151967972641387</v>
      </c>
      <c r="T444" s="208">
        <f t="shared" si="25"/>
        <v>-0.34087140707614694</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192</v>
      </c>
      <c r="B445" s="136" t="s">
        <v>375</v>
      </c>
      <c r="C445" s="137">
        <v>7997260000</v>
      </c>
      <c r="D445" s="137">
        <v>900000000</v>
      </c>
      <c r="E445" s="128">
        <f>VLOOKUP(A445,'Tüm - Sektör'!$A:$H,5,0)</f>
        <v>8.0879431171725393</v>
      </c>
      <c r="F445" s="128">
        <f>VLOOKUP(A445,'Tüm - Sektör'!$A:$H,6,0)</f>
        <v>0.74888362196042035</v>
      </c>
      <c r="G445" s="127">
        <f>VLOOKUP(A445,'Tüm - Sektör'!$A:$H,7,0)</f>
        <v>354.86250699999999</v>
      </c>
      <c r="H445" s="159">
        <v>13.94</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28.70107771033242</v>
      </c>
      <c r="R445" s="166" t="str">
        <f t="shared" si="24"/>
        <v/>
      </c>
      <c r="S445" s="191">
        <v>28.70107771033242</v>
      </c>
      <c r="T445" s="208">
        <f t="shared" si="25"/>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245</v>
      </c>
      <c r="B446" s="136" t="s">
        <v>349</v>
      </c>
      <c r="C446" s="137">
        <v>32480282242</v>
      </c>
      <c r="D446" s="137">
        <v>683200000</v>
      </c>
      <c r="E446" s="128">
        <f>VLOOKUP(A446,'Tüm - Sektör'!$A:$H,5,0)</f>
        <v>6.2721685973048906</v>
      </c>
      <c r="F446" s="128">
        <f>VLOOKUP(A446,'Tüm - Sektör'!$A:$H,6,0)</f>
        <v>0.70619804959747012</v>
      </c>
      <c r="G446" s="127">
        <f>VLOOKUP(A446,'Tüm - Sektör'!$A:$H,7,0)</f>
        <v>462.86641400000002</v>
      </c>
      <c r="H446" s="159">
        <v>13.78</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29.031761866379249</v>
      </c>
      <c r="R446" s="166" t="str">
        <f t="shared" si="24"/>
        <v/>
      </c>
      <c r="S446" s="191">
        <v>29.095103892269531</v>
      </c>
      <c r="T446" s="208">
        <f t="shared" si="25"/>
        <v>6.3342025890282372E-2</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10.728463808346996</v>
      </c>
      <c r="F447" s="128">
        <f>VLOOKUP(A447,'Tüm - Sektör'!$A:$H,6,0)</f>
        <v>0.566803878293903</v>
      </c>
      <c r="G447" s="127">
        <f>VLOOKUP(A447,'Tüm - Sektör'!$A:$H,7,0)</f>
        <v>282.07432799999998</v>
      </c>
      <c r="H447" s="159">
        <v>13.22</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30.262242192117995</v>
      </c>
      <c r="R447" s="166" t="str">
        <f t="shared" si="24"/>
        <v/>
      </c>
      <c r="S447" s="191">
        <v>30.44648719785387</v>
      </c>
      <c r="T447" s="208">
        <f t="shared" si="25"/>
        <v>0.18424500573587466</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767</v>
      </c>
      <c r="B448" s="136" t="s">
        <v>609</v>
      </c>
      <c r="C448" s="137">
        <v>5485118988</v>
      </c>
      <c r="D448" s="137">
        <v>802845890</v>
      </c>
      <c r="E448" s="128">
        <f>VLOOKUP(A448,'Tüm - Sektör'!$A:$H,5,0)</f>
        <v>10.833673062460022</v>
      </c>
      <c r="F448" s="128">
        <f>VLOOKUP(A448,'Tüm - Sektör'!$A:$H,6,0)</f>
        <v>1.0380067665826609</v>
      </c>
      <c r="G448" s="127">
        <f>VLOOKUP(A448,'Tüm - Sektör'!$A:$H,7,0)</f>
        <v>279.77893499999999</v>
      </c>
      <c r="H448" s="159">
        <v>13.2</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30.310335115532535</v>
      </c>
      <c r="R448" s="166" t="str">
        <f t="shared" si="24"/>
        <v/>
      </c>
      <c r="S448" s="191">
        <v>30.425583538025052</v>
      </c>
      <c r="T448" s="208">
        <f t="shared" si="25"/>
        <v>0.11524842249251677</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286</v>
      </c>
      <c r="B449" s="136" t="s">
        <v>355</v>
      </c>
      <c r="C449" s="137">
        <v>8958460788</v>
      </c>
      <c r="D449" s="137">
        <v>1025000000</v>
      </c>
      <c r="E449" s="128">
        <f>VLOOKUP(A449,'Tüm - Sektör'!$A:$H,5,0)</f>
        <v>14.67962013473579</v>
      </c>
      <c r="F449" s="128">
        <f>VLOOKUP(A449,'Tüm - Sektör'!$A:$H,6,0)</f>
        <v>1.1934650516045358</v>
      </c>
      <c r="G449" s="127">
        <f>VLOOKUP(A449,'Tüm - Sektör'!$A:$H,7,0)</f>
        <v>206.78594200000001</v>
      </c>
      <c r="H449" s="159">
        <v>13.18</v>
      </c>
      <c r="I449" s="138" t="e">
        <f>VLOOKUP(A449,'Tüm - Sektör'!$A:$H,9,0)</f>
        <v>#REF!</v>
      </c>
      <c r="J449" s="137" t="e">
        <f>VLOOKUP(A449,'Tüm - Sektör'!$A:$H,10,0)</f>
        <v>#REF!</v>
      </c>
      <c r="K449" s="138" t="e">
        <f>VLOOKUP(A449,'Tüm - Sektör'!$A:$H,11,0)</f>
        <v>#REF!</v>
      </c>
      <c r="L449" s="138" t="e">
        <f>VLOOKUP(A449,'Tüm - Sektör'!$A:$H,12,0)</f>
        <v>#REF!</v>
      </c>
      <c r="M449" s="138" t="e">
        <f>VLOOKUP(A449,'Tüm - Sektör'!$A:$H,13,0)</f>
        <v>#REF!</v>
      </c>
      <c r="N449" s="139" t="e">
        <f>VLOOKUP(A449,'Tüm - Sektör'!$A:$H,14,0)</f>
        <v>#REF!</v>
      </c>
      <c r="O449" s="140" t="e">
        <f>VLOOKUP(A449,'Tüm - Sektör'!$A:$H,15,0)</f>
        <v>#REF!</v>
      </c>
      <c r="P449" s="154" t="e">
        <f>VLOOKUP(A449,'Tüm - Sektör'!$A:$H,16,0)</f>
        <v>#REF!</v>
      </c>
      <c r="Q449" s="158">
        <f t="shared" si="23"/>
        <v>30.355390777635076</v>
      </c>
      <c r="R449" s="166" t="str">
        <f t="shared" si="24"/>
        <v/>
      </c>
      <c r="S449" s="191">
        <v>30.401523590367042</v>
      </c>
      <c r="T449" s="208">
        <f t="shared" si="25"/>
        <v>4.6132812731965345E-2</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667</v>
      </c>
      <c r="B450" s="131" t="s">
        <v>233</v>
      </c>
      <c r="C450" s="132">
        <v>18538498598</v>
      </c>
      <c r="D450" s="132">
        <v>662000000</v>
      </c>
      <c r="E450" s="128">
        <f>VLOOKUP(A450,'Tüm - Sektör'!$A:$H,5,0)</f>
        <v>19.289441647214463</v>
      </c>
      <c r="F450" s="128">
        <f>VLOOKUP(A450,'Tüm - Sektör'!$A:$H,6,0)</f>
        <v>2.4281774480380744</v>
      </c>
      <c r="G450" s="127">
        <f>VLOOKUP(A450,'Tüm - Sektör'!$A:$H,7,0)</f>
        <v>158.43219300000001</v>
      </c>
      <c r="H450" s="159">
        <v>13.09</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 t="shared" si="23"/>
        <v>30.560685419137197</v>
      </c>
      <c r="R450" s="166" t="str">
        <f t="shared" si="24"/>
        <v/>
      </c>
      <c r="S450" s="191">
        <v>30.701409987452493</v>
      </c>
      <c r="T450" s="208">
        <f t="shared" si="25"/>
        <v>0.14072456831529578</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721</v>
      </c>
      <c r="B451" s="136" t="s">
        <v>374</v>
      </c>
      <c r="C451" s="137">
        <v>1357332842</v>
      </c>
      <c r="D451" s="137">
        <v>535000000</v>
      </c>
      <c r="E451" s="128">
        <f>VLOOKUP(A451,'Tüm - Sektör'!$A:$H,5,0)</f>
        <v>0.38104356275358514</v>
      </c>
      <c r="F451" s="128">
        <f>VLOOKUP(A451,'Tüm - Sektör'!$A:$H,6,0)</f>
        <v>1.2701467333546971E-3</v>
      </c>
      <c r="G451" s="127">
        <f>VLOOKUP(A451,'Tüm - Sektör'!$A:$H,7,0)</f>
        <v>8077.1113800000003</v>
      </c>
      <c r="H451" s="159">
        <v>13</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30.777312969927266</v>
      </c>
      <c r="R451" s="166" t="str">
        <f t="shared" si="24"/>
        <v/>
      </c>
      <c r="S451" s="191">
        <v>30.896144294135482</v>
      </c>
      <c r="T451" s="208">
        <f t="shared" si="25"/>
        <v>0.11883132420821596</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15.386085643453123</v>
      </c>
      <c r="F452" s="128">
        <f>VLOOKUP(A452,'Tüm - Sektör'!$A:$H,6,0)</f>
        <v>6.2166002599810595</v>
      </c>
      <c r="G452" s="127">
        <f>VLOOKUP(A452,'Tüm - Sektör'!$A:$H,7,0)</f>
        <v>206.00537199999999</v>
      </c>
      <c r="H452" s="159">
        <v>12.62</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31.696162966034198</v>
      </c>
      <c r="R452" s="166" t="str">
        <f t="shared" si="24"/>
        <v/>
      </c>
      <c r="S452" s="191">
        <v>31.721298701931133</v>
      </c>
      <c r="T452" s="208">
        <f t="shared" si="25"/>
        <v>2.5135735896935074E-2</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30.128368155122782</v>
      </c>
      <c r="F453" s="128">
        <f>VLOOKUP(A453,'Tüm - Sektör'!$A:$H,6,0)</f>
        <v>3.0262126755381571</v>
      </c>
      <c r="G453" s="127">
        <f>VLOOKUP(A453,'Tüm - Sektör'!$A:$H,7,0)</f>
        <v>109.24879199999999</v>
      </c>
      <c r="H453" s="159">
        <v>12.16</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32.914878258784327</v>
      </c>
      <c r="R453" s="166" t="str">
        <f t="shared" si="24"/>
        <v/>
      </c>
      <c r="S453" s="191">
        <v>32.969103758386936</v>
      </c>
      <c r="T453" s="208">
        <f t="shared" si="25"/>
        <v>5.4225499602608807E-2</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7.3369038375858953</v>
      </c>
      <c r="F454" s="128">
        <f>VLOOKUP(A454,'Tüm - Sektör'!$A:$H,6,0)</f>
        <v>0.88932167728313882</v>
      </c>
      <c r="G454" s="127">
        <f>VLOOKUP(A454,'Tüm - Sektör'!$A:$H,7,0)</f>
        <v>459.303876</v>
      </c>
      <c r="H454" s="159">
        <v>11.87</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33.698683704424759</v>
      </c>
      <c r="R454" s="166" t="str">
        <f t="shared" si="24"/>
        <v/>
      </c>
      <c r="S454" s="191">
        <v>33.784068882729891</v>
      </c>
      <c r="T454" s="208">
        <f t="shared" si="25"/>
        <v>8.5385178305131149E-2</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13.482634636241215</v>
      </c>
      <c r="F455" s="128">
        <f>VLOOKUP(A455,'Tüm - Sektör'!$A:$H,6,0)</f>
        <v>1.7763681997682761</v>
      </c>
      <c r="G455" s="127">
        <f>VLOOKUP(A455,'Tüm - Sektör'!$A:$H,7,0)</f>
        <v>264.90403600000002</v>
      </c>
      <c r="H455" s="159">
        <v>11.2</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35.716043310536904</v>
      </c>
      <c r="R455" s="166" t="str">
        <f t="shared" si="24"/>
        <v/>
      </c>
      <c r="S455" s="191">
        <v>36.070305236971443</v>
      </c>
      <c r="T455" s="208">
        <f t="shared" si="25"/>
        <v>0.35426192643453902</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473</v>
      </c>
      <c r="B456" s="136" t="s">
        <v>221</v>
      </c>
      <c r="C456" s="137">
        <v>26339017679</v>
      </c>
      <c r="D456" s="137">
        <v>659000000</v>
      </c>
      <c r="E456" s="128">
        <f>VLOOKUP(A456,'Tüm - Sektör'!$A:$H,5,0)</f>
        <v>24.588335479290553</v>
      </c>
      <c r="F456" s="128">
        <f>VLOOKUP(A456,'Tüm - Sektör'!$A:$H,6,0)</f>
        <v>3.3919624057512143</v>
      </c>
      <c r="G456" s="127">
        <f>VLOOKUP(A456,'Tüm - Sektör'!$A:$H,7,0)</f>
        <v>145.66302899999999</v>
      </c>
      <c r="H456" s="159">
        <v>11.17</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35.816114239816287</v>
      </c>
      <c r="R456" s="166" t="str">
        <f t="shared" si="24"/>
        <v/>
      </c>
      <c r="S456" s="191">
        <v>35.912566971162292</v>
      </c>
      <c r="T456" s="208">
        <f t="shared" si="25"/>
        <v>9.6452731346005294E-2</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16.747170314367832</v>
      </c>
      <c r="F457" s="128">
        <f>VLOOKUP(A457,'Tüm - Sektör'!$A:$H,6,0)</f>
        <v>1.5429491721363398</v>
      </c>
      <c r="G457" s="127">
        <f>VLOOKUP(A457,'Tüm - Sektör'!$A:$H,7,0)</f>
        <v>214.106866</v>
      </c>
      <c r="H457" s="159">
        <v>11.16</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35.856841503775314</v>
      </c>
      <c r="R457" s="166" t="str">
        <f t="shared" ref="R457:R519" si="27">IF(OR(H457="", H458="", Q457=0), "", IF(H457&lt;H458, (H458-H457)/H457, ""))</f>
        <v/>
      </c>
      <c r="S457" s="191">
        <v>36.050662268660588</v>
      </c>
      <c r="T457" s="208">
        <f t="shared" ref="T457:T520" si="28">S457-Q457</f>
        <v>0.19382076488527389</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748</v>
      </c>
      <c r="B458" s="136" t="s">
        <v>374</v>
      </c>
      <c r="C458" s="137">
        <v>1357332842</v>
      </c>
      <c r="D458" s="137">
        <v>535000000</v>
      </c>
      <c r="E458" s="128">
        <f>VLOOKUP(A458,'Tüm - Sektör'!$A:$H,5,0)</f>
        <v>3.1245479169732633</v>
      </c>
      <c r="F458" s="128">
        <f>VLOOKUP(A458,'Tüm - Sektör'!$A:$H,6,0)</f>
        <v>0.10144636094069037</v>
      </c>
      <c r="G458" s="127">
        <f>VLOOKUP(A458,'Tüm - Sektör'!$A:$H,7,0)</f>
        <v>1153.5045090000001</v>
      </c>
      <c r="H458" s="159">
        <v>11.1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36.041801108152171</v>
      </c>
      <c r="R458" s="166" t="str">
        <f t="shared" si="27"/>
        <v/>
      </c>
      <c r="S458" s="191">
        <v>36.106858510874467</v>
      </c>
      <c r="T458" s="208">
        <f t="shared" si="28"/>
        <v>6.5057402722295876E-2</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244</v>
      </c>
      <c r="B459" s="136" t="s">
        <v>357</v>
      </c>
      <c r="C459" s="137">
        <v>11748972614</v>
      </c>
      <c r="D459" s="137">
        <v>4500000000</v>
      </c>
      <c r="E459" s="128">
        <f>VLOOKUP(A459,'Tüm - Sektör'!$A:$H,5,0)</f>
        <v>3.1422825540472599</v>
      </c>
      <c r="F459" s="128">
        <f>VLOOKUP(A459,'Tüm - Sektör'!$A:$H,6,0)</f>
        <v>6.9828501201050219E-2</v>
      </c>
      <c r="G459" s="127">
        <f>VLOOKUP(A459,'Tüm - Sektör'!$A:$H,7,0)</f>
        <v>1152.410032</v>
      </c>
      <c r="H459" s="159">
        <v>11.05</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36.211979386626446</v>
      </c>
      <c r="R459" s="166" t="str">
        <f t="shared" si="27"/>
        <v/>
      </c>
      <c r="S459" s="191">
        <v>36.016415141514152</v>
      </c>
      <c r="T459" s="208">
        <f t="shared" si="28"/>
        <v>-0.19556424511229409</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3.0385802195030545</v>
      </c>
      <c r="F460" s="128">
        <f>VLOOKUP(A460,'Tüm - Sektör'!$A:$H,6,0)</f>
        <v>7.821313306314169E-2</v>
      </c>
      <c r="G460" s="127">
        <f>VLOOKUP(A460,'Tüm - Sektör'!$A:$H,7,0)</f>
        <v>1198.914348</v>
      </c>
      <c r="H460" s="159">
        <v>10.98</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36.429974227112012</v>
      </c>
      <c r="R460" s="166" t="str">
        <f t="shared" si="27"/>
        <v/>
      </c>
      <c r="S460" s="191">
        <v>36.731048394278226</v>
      </c>
      <c r="T460" s="208">
        <f t="shared" si="28"/>
        <v>0.30107416716621316</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2.0303306012697182</v>
      </c>
      <c r="F461" s="128">
        <f>VLOOKUP(A461,'Tüm - Sektör'!$A:$H,6,0)</f>
        <v>2.2559228902996869E-2</v>
      </c>
      <c r="G461" s="127">
        <f>VLOOKUP(A461,'Tüm - Sektör'!$A:$H,7,0)</f>
        <v>1822.556022</v>
      </c>
      <c r="H461" s="159">
        <v>10.81</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37.003912639950059</v>
      </c>
      <c r="R461" s="166" t="str">
        <f t="shared" si="27"/>
        <v/>
      </c>
      <c r="S461" s="191">
        <v>37.245092703711371</v>
      </c>
      <c r="T461" s="208">
        <f t="shared" si="28"/>
        <v>0.24118006376131262</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340</v>
      </c>
      <c r="B462" s="131" t="s">
        <v>233</v>
      </c>
      <c r="C462" s="132">
        <v>15777601159</v>
      </c>
      <c r="D462" s="132">
        <v>1086980000</v>
      </c>
      <c r="E462" s="128">
        <f>VLOOKUP(A462,'Tüm - Sektör'!$A:$H,5,0)</f>
        <v>15.013955584320293</v>
      </c>
      <c r="F462" s="128">
        <f>VLOOKUP(A462,'Tüm - Sektör'!$A:$H,6,0)</f>
        <v>1.5347267540770753</v>
      </c>
      <c r="G462" s="127">
        <f>VLOOKUP(A462,'Tüm - Sektör'!$A:$H,7,0)</f>
        <v>266.47241100000002</v>
      </c>
      <c r="H462" s="159">
        <v>10</v>
      </c>
      <c r="I462" s="133" t="e">
        <f>VLOOKUP(A462,'Tüm - Sektör'!$A:$H,9,0)</f>
        <v>#REF!</v>
      </c>
      <c r="J462" s="132" t="e">
        <f>VLOOKUP(A462,'Tüm - Sektör'!$A:$H,10,0)</f>
        <v>#REF!</v>
      </c>
      <c r="K462" s="133" t="e">
        <f>VLOOKUP(A462,'Tüm - Sektör'!$A:$H,11,0)</f>
        <v>#REF!</v>
      </c>
      <c r="L462" s="133" t="e">
        <f>VLOOKUP(A462,'Tüm - Sektör'!$A:$H,12,0)</f>
        <v>#REF!</v>
      </c>
      <c r="M462" s="133" t="e">
        <f>VLOOKUP(A462,'Tüm - Sektör'!$A:$H,13,0)</f>
        <v>#REF!</v>
      </c>
      <c r="N462" s="134" t="e">
        <f>VLOOKUP(A462,'Tüm - Sektör'!$A:$H,14,0)</f>
        <v>#REF!</v>
      </c>
      <c r="O462" s="135" t="e">
        <f>VLOOKUP(A462,'Tüm - Sektör'!$A:$H,15,0)</f>
        <v>#REF!</v>
      </c>
      <c r="P462" s="153" t="e">
        <f>VLOOKUP(A462,'Tüm - Sektör'!$A:$H,16,0)</f>
        <v>#REF!</v>
      </c>
      <c r="Q462" s="158">
        <f t="shared" si="26"/>
        <v>40.008049432007425</v>
      </c>
      <c r="R462" s="166" t="str">
        <f t="shared" si="27"/>
        <v/>
      </c>
      <c r="S462" s="191">
        <v>40.249546712281109</v>
      </c>
      <c r="T462" s="208">
        <f t="shared" si="28"/>
        <v>0.24149728027368411</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433</v>
      </c>
      <c r="B463" s="136" t="s">
        <v>221</v>
      </c>
      <c r="C463" s="137">
        <v>49231975000</v>
      </c>
      <c r="D463" s="137">
        <v>2415000000</v>
      </c>
      <c r="E463" s="128">
        <f>VLOOKUP(A463,'Tüm - Sektör'!$A:$H,5,0)</f>
        <v>3.129881857679718</v>
      </c>
      <c r="F463" s="128">
        <f>VLOOKUP(A463,'Tüm - Sektör'!$A:$H,6,0)</f>
        <v>0.14400192581917268</v>
      </c>
      <c r="G463" s="127">
        <f>VLOOKUP(A463,'Tüm - Sektör'!$A:$H,7,0)</f>
        <v>1289.753751</v>
      </c>
      <c r="H463" s="159">
        <v>9.91</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 t="shared" si="26"/>
        <v>40.367768661292644</v>
      </c>
      <c r="R463" s="166" t="str">
        <f t="shared" si="27"/>
        <v/>
      </c>
      <c r="S463" s="191">
        <v>40.572473370528407</v>
      </c>
      <c r="T463" s="208">
        <f t="shared" si="28"/>
        <v>0.204704709235763</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380</v>
      </c>
      <c r="B464" s="136" t="s">
        <v>605</v>
      </c>
      <c r="C464" s="137">
        <v>4751651642</v>
      </c>
      <c r="D464" s="137">
        <v>262500000</v>
      </c>
      <c r="E464" s="128">
        <f>VLOOKUP(A464,'Tüm - Sektör'!$A:$H,5,0)</f>
        <v>55.596239261890425</v>
      </c>
      <c r="F464" s="128">
        <f>VLOOKUP(A464,'Tüm - Sektör'!$A:$H,6,0)</f>
        <v>30.256456741164858</v>
      </c>
      <c r="G464" s="127">
        <f>VLOOKUP(A464,'Tüm - Sektör'!$A:$H,7,0)</f>
        <v>75.351630999999998</v>
      </c>
      <c r="H464" s="159">
        <v>9.5500000000000007</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41.892673058496797</v>
      </c>
      <c r="R464" s="166" t="str">
        <f t="shared" si="27"/>
        <v/>
      </c>
      <c r="S464" s="191">
        <v>41.892673058496797</v>
      </c>
      <c r="T464" s="208">
        <f t="shared" si="28"/>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678</v>
      </c>
      <c r="B465" s="136" t="s">
        <v>221</v>
      </c>
      <c r="C465" s="137">
        <v>2839775572</v>
      </c>
      <c r="D465" s="137">
        <v>626000000</v>
      </c>
      <c r="E465" s="128">
        <f>VLOOKUP(A465,'Tüm - Sektör'!$A:$H,5,0)</f>
        <v>28.172064404860738</v>
      </c>
      <c r="F465" s="128">
        <f>VLOOKUP(A465,'Tüm - Sektör'!$A:$H,6,0)</f>
        <v>5.000366419038115</v>
      </c>
      <c r="G465" s="127">
        <f>VLOOKUP(A465,'Tüm - Sektör'!$A:$H,7,0)</f>
        <v>148.71153100000001</v>
      </c>
      <c r="H465" s="159">
        <v>9.5500000000000007</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41.895108290774445</v>
      </c>
      <c r="R465" s="166" t="str">
        <f t="shared" si="27"/>
        <v/>
      </c>
      <c r="S465" s="191">
        <v>41.851284955742251</v>
      </c>
      <c r="T465" s="208">
        <f t="shared" si="28"/>
        <v>-4.3823335032193711E-2</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515</v>
      </c>
      <c r="B466" s="136" t="s">
        <v>349</v>
      </c>
      <c r="C466" s="137">
        <v>13770402942</v>
      </c>
      <c r="D466" s="137">
        <v>1290150000</v>
      </c>
      <c r="E466" s="128">
        <f>VLOOKUP(A466,'Tüm - Sektör'!$A:$H,5,0)</f>
        <v>8.7843284753904882</v>
      </c>
      <c r="F466" s="128">
        <f>VLOOKUP(A466,'Tüm - Sektör'!$A:$H,6,0)</f>
        <v>0.75652947119762026</v>
      </c>
      <c r="G466" s="127">
        <f>VLOOKUP(A466,'Tüm - Sektör'!$A:$H,7,0)</f>
        <v>488.67153000000002</v>
      </c>
      <c r="H466" s="159">
        <v>9.32</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42.926512360916377</v>
      </c>
      <c r="R466" s="166" t="str">
        <f t="shared" si="27"/>
        <v/>
      </c>
      <c r="S466" s="191">
        <v>42.743065726895374</v>
      </c>
      <c r="T466" s="208">
        <f t="shared" si="28"/>
        <v>-0.18344663402100281</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198</v>
      </c>
      <c r="B467" s="136" t="s">
        <v>605</v>
      </c>
      <c r="C467" s="137">
        <v>6529421000</v>
      </c>
      <c r="D467" s="137">
        <v>500000000</v>
      </c>
      <c r="E467" s="128">
        <f>VLOOKUP(A467,'Tüm - Sektör'!$A:$H,5,0)</f>
        <v>36.012676462114662</v>
      </c>
      <c r="F467" s="128">
        <f>VLOOKUP(A467,'Tüm - Sektör'!$A:$H,6,0)</f>
        <v>9.0031691155286655</v>
      </c>
      <c r="G467" s="127">
        <f>VLOOKUP(A467,'Tüm - Sektör'!$A:$H,7,0)</f>
        <v>124.820319</v>
      </c>
      <c r="H467" s="159">
        <v>8.9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44.951137640449431</v>
      </c>
      <c r="R467" s="166" t="str">
        <f t="shared" si="27"/>
        <v/>
      </c>
      <c r="S467" s="191">
        <v>45.256235859728505</v>
      </c>
      <c r="T467" s="208">
        <f t="shared" si="28"/>
        <v>0.3050982192790741</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212</v>
      </c>
      <c r="B468" s="126" t="s">
        <v>208</v>
      </c>
      <c r="C468" s="127">
        <v>5062845915</v>
      </c>
      <c r="D468" s="127">
        <v>1817640000</v>
      </c>
      <c r="E468" s="128">
        <f>VLOOKUP(A468,'Tüm - Sektör'!$A:$H,5,0)</f>
        <v>6.9905940851373352</v>
      </c>
      <c r="F468" s="128">
        <f>VLOOKUP(A468,'Tüm - Sektör'!$A:$H,6,0)</f>
        <v>0.42733031630376234</v>
      </c>
      <c r="G468" s="127">
        <f>VLOOKUP(A468,'Tüm - Sektör'!$A:$H,7,0)</f>
        <v>663.82721200000003</v>
      </c>
      <c r="H468" s="159">
        <v>8.6199999999999992</v>
      </c>
      <c r="I468" s="128" t="e">
        <f>VLOOKUP(A468,'Tüm - Sektör'!$A:$H,9,0)</f>
        <v>#REF!</v>
      </c>
      <c r="J468" s="127" t="e">
        <f>VLOOKUP(A468,'Tüm - Sektör'!$A:$H,10,0)</f>
        <v>#REF!</v>
      </c>
      <c r="K468" s="128" t="e">
        <f>VLOOKUP(A468,'Tüm - Sektör'!$A:$H,11,0)</f>
        <v>#REF!</v>
      </c>
      <c r="L468" s="128" t="e">
        <f>VLOOKUP(A468,'Tüm - Sektör'!$A:$H,12,0)</f>
        <v>#REF!</v>
      </c>
      <c r="M468" s="128" t="e">
        <f>VLOOKUP(A468,'Tüm - Sektör'!$A:$H,13,0)</f>
        <v>#REF!</v>
      </c>
      <c r="N468" s="129" t="e">
        <f>VLOOKUP(A468,'Tüm - Sektör'!$A:$H,14,0)</f>
        <v>#REF!</v>
      </c>
      <c r="O468" s="130" t="e">
        <f>VLOOKUP(A468,'Tüm - Sektör'!$A:$H,15,0)</f>
        <v>#REF!</v>
      </c>
      <c r="P468" s="152" t="e">
        <f>VLOOKUP(A468,'Tüm - Sektör'!$A:$H,16,0)</f>
        <v>#REF!</v>
      </c>
      <c r="Q468" s="158">
        <f t="shared" si="26"/>
        <v>46.405465817604082</v>
      </c>
      <c r="R468" s="166" t="str">
        <f t="shared" si="27"/>
        <v/>
      </c>
      <c r="S468" s="191">
        <v>46.840177441188196</v>
      </c>
      <c r="T468" s="208">
        <f t="shared" si="28"/>
        <v>0.43471162358411419</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648</v>
      </c>
      <c r="B469" s="131" t="s">
        <v>233</v>
      </c>
      <c r="C469" s="132">
        <v>4399219392</v>
      </c>
      <c r="D469" s="132">
        <v>1112000000</v>
      </c>
      <c r="E469" s="128">
        <f>VLOOKUP(A469,'Tüm - Sektör'!$A:$H,5,0)</f>
        <v>16.698662305563868</v>
      </c>
      <c r="F469" s="128">
        <f>VLOOKUP(A469,'Tüm - Sektör'!$A:$H,6,0)</f>
        <v>0.80432686924951102</v>
      </c>
      <c r="G469" s="127">
        <f>VLOOKUP(A469,'Tüm - Sektör'!$A:$H,7,0)</f>
        <v>277.98263300000002</v>
      </c>
      <c r="H469" s="159">
        <v>8.6199999999999992</v>
      </c>
      <c r="I469" s="133" t="e">
        <f>VLOOKUP(A469,'Tüm - Sektör'!$A:$H,9,0)</f>
        <v>#REF!</v>
      </c>
      <c r="J469" s="132" t="e">
        <f>VLOOKUP(A469,'Tüm - Sektör'!$A:$H,10,0)</f>
        <v>#REF!</v>
      </c>
      <c r="K469" s="133" t="e">
        <f>VLOOKUP(A469,'Tüm - Sektör'!$A:$H,11,0)</f>
        <v>#REF!</v>
      </c>
      <c r="L469" s="133" t="e">
        <f>VLOOKUP(A469,'Tüm - Sektör'!$A:$H,12,0)</f>
        <v>#REF!</v>
      </c>
      <c r="M469" s="133" t="e">
        <f>VLOOKUP(A469,'Tüm - Sektör'!$A:$H,13,0)</f>
        <v>#REF!</v>
      </c>
      <c r="N469" s="134" t="e">
        <f>VLOOKUP(A469,'Tüm - Sektör'!$A:$H,14,0)</f>
        <v>#REF!</v>
      </c>
      <c r="O469" s="135" t="e">
        <f>VLOOKUP(A469,'Tüm - Sektör'!$A:$H,15,0)</f>
        <v>#REF!</v>
      </c>
      <c r="P469" s="153" t="e">
        <f>VLOOKUP(A469,'Tüm - Sektör'!$A:$H,16,0)</f>
        <v>#REF!</v>
      </c>
      <c r="Q469" s="158">
        <f t="shared" si="26"/>
        <v>46.41938115278495</v>
      </c>
      <c r="R469" s="166" t="str">
        <f t="shared" si="27"/>
        <v/>
      </c>
      <c r="S469" s="191">
        <v>46.311928881597936</v>
      </c>
      <c r="T469" s="208">
        <f t="shared" si="28"/>
        <v>-0.1074522711870145</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471</v>
      </c>
      <c r="B470" s="136" t="s">
        <v>221</v>
      </c>
      <c r="C470" s="137">
        <v>4477591418</v>
      </c>
      <c r="D470" s="137">
        <v>1250000000</v>
      </c>
      <c r="E470" s="128">
        <f>VLOOKUP(A470,'Tüm - Sektör'!$A:$H,5,0)</f>
        <v>12.159736376915349</v>
      </c>
      <c r="F470" s="128">
        <f>VLOOKUP(A470,'Tüm - Sektör'!$A:$H,6,0)</f>
        <v>1.3896841573617542</v>
      </c>
      <c r="G470" s="127">
        <f>VLOOKUP(A470,'Tüm - Sektör'!$A:$H,7,0)</f>
        <v>398.33480200000002</v>
      </c>
      <c r="H470" s="159">
        <v>8.26</v>
      </c>
      <c r="I470" s="141" t="e">
        <f>VLOOKUP(A470,'Tüm - Sektör'!$A:$H,9,0)</f>
        <v>#REF!</v>
      </c>
      <c r="J470" s="145" t="e">
        <f>VLOOKUP(A470,'Tüm - Sektör'!$A:$H,10,0)</f>
        <v>#REF!</v>
      </c>
      <c r="K470" s="146" t="e">
        <f>VLOOKUP(A470,'Tüm - Sektör'!$A:$H,11,0)</f>
        <v>#REF!</v>
      </c>
      <c r="L470" s="146" t="e">
        <f>VLOOKUP(A470,'Tüm - Sektör'!$A:$H,12,0)</f>
        <v>#REF!</v>
      </c>
      <c r="M470" s="146" t="e">
        <f>VLOOKUP(A470,'Tüm - Sektör'!$A:$H,13,0)</f>
        <v>#REF!</v>
      </c>
      <c r="N470" s="147" t="e">
        <f>VLOOKUP(A470,'Tüm - Sektör'!$A:$H,14,0)</f>
        <v>#REF!</v>
      </c>
      <c r="O470" s="148" t="e">
        <f>VLOOKUP(A470,'Tüm - Sektör'!$A:$H,15,0)</f>
        <v>#REF!</v>
      </c>
      <c r="P470" s="156" t="e">
        <f>VLOOKUP(A470,'Tüm - Sektör'!$A:$H,16,0)</f>
        <v>#REF!</v>
      </c>
      <c r="Q470" s="158">
        <f t="shared" si="26"/>
        <v>48.436461820707734</v>
      </c>
      <c r="R470" s="166" t="str">
        <f t="shared" si="27"/>
        <v/>
      </c>
      <c r="S470" s="191">
        <v>48.910168048783113</v>
      </c>
      <c r="T470" s="208">
        <f t="shared" si="28"/>
        <v>0.47370622807537899</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284</v>
      </c>
      <c r="B471" s="136" t="s">
        <v>355</v>
      </c>
      <c r="C471" s="137">
        <v>1104228363</v>
      </c>
      <c r="D471" s="137">
        <v>805885530</v>
      </c>
      <c r="E471" s="128">
        <f>VLOOKUP(A471,'Tüm - Sektör'!$A:$H,5,0)</f>
        <v>16.104489161156422</v>
      </c>
      <c r="F471" s="128">
        <f>VLOOKUP(A471,'Tüm - Sektör'!$A:$H,6,0)</f>
        <v>2.4979492374612469</v>
      </c>
      <c r="G471" s="127">
        <f>VLOOKUP(A471,'Tüm - Sektör'!$A:$H,7,0)</f>
        <v>306.64052400000003</v>
      </c>
      <c r="H471" s="159">
        <v>8.1</v>
      </c>
      <c r="I471" s="138" t="e">
        <f>VLOOKUP(A471,'Tüm - Sektör'!$A:$H,9,0)</f>
        <v>#REF!</v>
      </c>
      <c r="J471" s="137" t="e">
        <f>VLOOKUP(A471,'Tüm - Sektör'!$A:$H,10,0)</f>
        <v>#REF!</v>
      </c>
      <c r="K471" s="138" t="e">
        <f>VLOOKUP(A471,'Tüm - Sektör'!$A:$H,11,0)</f>
        <v>#REF!</v>
      </c>
      <c r="L471" s="138" t="e">
        <f>VLOOKUP(A471,'Tüm - Sektör'!$A:$H,12,0)</f>
        <v>#REF!</v>
      </c>
      <c r="M471" s="138" t="e">
        <f>VLOOKUP(A471,'Tüm - Sektör'!$A:$H,13,0)</f>
        <v>#REF!</v>
      </c>
      <c r="N471" s="139" t="e">
        <f>VLOOKUP(A471,'Tüm - Sektör'!$A:$H,14,0)</f>
        <v>#REF!</v>
      </c>
      <c r="O471" s="140" t="e">
        <f>VLOOKUP(A471,'Tüm - Sektör'!$A:$H,15,0)</f>
        <v>#REF!</v>
      </c>
      <c r="P471" s="154" t="e">
        <f>VLOOKUP(A471,'Tüm - Sektör'!$A:$H,16,0)</f>
        <v>#REF!</v>
      </c>
      <c r="Q471" s="158">
        <f t="shared" si="26"/>
        <v>49.382889951293265</v>
      </c>
      <c r="R471" s="166" t="str">
        <f t="shared" si="27"/>
        <v/>
      </c>
      <c r="S471" s="191">
        <v>49.751418980780528</v>
      </c>
      <c r="T471" s="208">
        <f t="shared" si="28"/>
        <v>0.36852902948726296</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6.0316366580679652</v>
      </c>
      <c r="F472" s="128">
        <f>VLOOKUP(A472,'Tüm - Sektör'!$A:$H,6,0)</f>
        <v>0.3251556149901868</v>
      </c>
      <c r="G472" s="127">
        <f>VLOOKUP(A472,'Tüm - Sektör'!$A:$H,7,0)</f>
        <v>846.06924800000002</v>
      </c>
      <c r="H472" s="159">
        <v>7.84</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26"/>
        <v>51.031822915007972</v>
      </c>
      <c r="R472" s="166" t="str">
        <f t="shared" si="27"/>
        <v/>
      </c>
      <c r="S472" s="191">
        <v>51.16233908614609</v>
      </c>
      <c r="T472" s="208">
        <f t="shared" si="28"/>
        <v>0.13051617113811886</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13.700701927102781</v>
      </c>
      <c r="F473" s="128">
        <f>VLOOKUP(A473,'Tüm - Sektör'!$A:$H,6,0)</f>
        <v>1.7444234692007614</v>
      </c>
      <c r="G473" s="127">
        <f>VLOOKUP(A473,'Tüm - Sektör'!$A:$H,7,0)</f>
        <v>381.16404999999997</v>
      </c>
      <c r="H473" s="159">
        <v>7.66</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26"/>
        <v>52.222150343773002</v>
      </c>
      <c r="R473" s="166" t="str">
        <f t="shared" si="27"/>
        <v/>
      </c>
      <c r="S473" s="191">
        <v>52.912919528214452</v>
      </c>
      <c r="T473" s="208">
        <f t="shared" si="28"/>
        <v>0.69076918444145008</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220</v>
      </c>
      <c r="B474" s="126" t="s">
        <v>208</v>
      </c>
      <c r="C474" s="127">
        <v>15672179161</v>
      </c>
      <c r="D474" s="127">
        <v>1400000000</v>
      </c>
      <c r="E474" s="128">
        <f>VLOOKUP(A474,'Tüm - Sektör'!$A:$H,5,0)</f>
        <v>4.9925567219970928</v>
      </c>
      <c r="F474" s="128">
        <f>VLOOKUP(A474,'Tüm - Sektör'!$A:$H,6,0)</f>
        <v>0.50944456346909106</v>
      </c>
      <c r="G474" s="127">
        <f>VLOOKUP(A474,'Tüm - Sektör'!$A:$H,7,0)</f>
        <v>1087.1196239999999</v>
      </c>
      <c r="H474" s="159">
        <v>7.37</v>
      </c>
      <c r="I474" s="128" t="e">
        <f>VLOOKUP(A474,'Tüm - Sektör'!$A:$H,9,0)</f>
        <v>#REF!</v>
      </c>
      <c r="J474" s="127" t="e">
        <f>VLOOKUP(A474,'Tüm - Sektör'!$A:$H,10,0)</f>
        <v>#REF!</v>
      </c>
      <c r="K474" s="128" t="e">
        <f>VLOOKUP(A474,'Tüm - Sektör'!$A:$H,11,0)</f>
        <v>#REF!</v>
      </c>
      <c r="L474" s="128" t="e">
        <f>VLOOKUP(A474,'Tüm - Sektör'!$A:$H,12,0)</f>
        <v>#REF!</v>
      </c>
      <c r="M474" s="128" t="e">
        <f>VLOOKUP(A474,'Tüm - Sektör'!$A:$H,13,0)</f>
        <v>#REF!</v>
      </c>
      <c r="N474" s="129" t="e">
        <f>VLOOKUP(A474,'Tüm - Sektör'!$A:$H,14,0)</f>
        <v>#REF!</v>
      </c>
      <c r="O474" s="130" t="e">
        <f>VLOOKUP(A474,'Tüm - Sektör'!$A:$H,15,0)</f>
        <v>#REF!</v>
      </c>
      <c r="P474" s="152" t="e">
        <f>VLOOKUP(A474,'Tüm - Sektör'!$A:$H,16,0)</f>
        <v>#REF!</v>
      </c>
      <c r="Q474" s="158">
        <f t="shared" si="26"/>
        <v>54.275063864161524</v>
      </c>
      <c r="R474" s="166" t="str">
        <f t="shared" si="27"/>
        <v/>
      </c>
      <c r="S474" s="191">
        <v>54.496896550254817</v>
      </c>
      <c r="T474" s="208">
        <f t="shared" si="28"/>
        <v>0.22183268609329332</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23.342455856862895</v>
      </c>
      <c r="F475" s="128">
        <f>VLOOKUP(A475,'Tüm - Sektör'!$A:$H,6,0)</f>
        <v>4.940202297748761</v>
      </c>
      <c r="G475" s="127">
        <f>VLOOKUP(A475,'Tüm - Sektör'!$A:$H,7,0)</f>
        <v>233.17816500000001</v>
      </c>
      <c r="H475" s="159">
        <v>7.35</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 t="shared" si="26"/>
        <v>54.429510232967921</v>
      </c>
      <c r="R475" s="166" t="str">
        <f t="shared" si="27"/>
        <v/>
      </c>
      <c r="S475" s="191">
        <v>54.727346130275556</v>
      </c>
      <c r="T475" s="208">
        <f t="shared" si="28"/>
        <v>0.29783589730763538</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42</v>
      </c>
      <c r="B476" s="136" t="s">
        <v>255</v>
      </c>
      <c r="C476" s="137">
        <v>3131402465</v>
      </c>
      <c r="D476" s="137">
        <v>1500000000</v>
      </c>
      <c r="E476" s="128">
        <f>VLOOKUP(A476,'Tüm - Sektör'!$A:$H,5,0)</f>
        <v>11.819283160476317</v>
      </c>
      <c r="F476" s="128">
        <f>VLOOKUP(A476,'Tüm - Sektör'!$A:$H,6,0)</f>
        <v>1.1256460152834589</v>
      </c>
      <c r="G476" s="127">
        <f>VLOOKUP(A476,'Tüm - Sektör'!$A:$H,7,0)</f>
        <v>466.80128100000002</v>
      </c>
      <c r="H476" s="159">
        <v>7.25</v>
      </c>
      <c r="I476" s="141" t="e">
        <f>VLOOKUP(A476,'Tüm - Sektör'!$A:$H,9,0)</f>
        <v>#REF!</v>
      </c>
      <c r="J476" s="145" t="e">
        <f>VLOOKUP(A476,'Tüm - Sektör'!$A:$H,10,0)</f>
        <v>#REF!</v>
      </c>
      <c r="K476" s="146" t="e">
        <f>VLOOKUP(A476,'Tüm - Sektör'!$A:$H,11,0)</f>
        <v>#REF!</v>
      </c>
      <c r="L476" s="146" t="e">
        <f>VLOOKUP(A476,'Tüm - Sektör'!$A:$H,12,0)</f>
        <v>#REF!</v>
      </c>
      <c r="M476" s="146" t="e">
        <f>VLOOKUP(A476,'Tüm - Sektör'!$A:$H,13,0)</f>
        <v>#REF!</v>
      </c>
      <c r="N476" s="147" t="e">
        <f>VLOOKUP(A476,'Tüm - Sektör'!$A:$H,14,0)</f>
        <v>#REF!</v>
      </c>
      <c r="O476" s="148" t="e">
        <f>VLOOKUP(A476,'Tüm - Sektör'!$A:$H,15,0)</f>
        <v>#REF!</v>
      </c>
      <c r="P476" s="156" t="e">
        <f>VLOOKUP(A476,'Tüm - Sektör'!$A:$H,16,0)</f>
        <v>#REF!</v>
      </c>
      <c r="Q476" s="158">
        <f t="shared" si="26"/>
        <v>55.172565198120736</v>
      </c>
      <c r="R476" s="166" t="str">
        <f t="shared" si="27"/>
        <v/>
      </c>
      <c r="S476" s="191">
        <v>55.172565198120736</v>
      </c>
      <c r="T476" s="208">
        <f t="shared" si="28"/>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6.8303763004999123</v>
      </c>
      <c r="F477" s="128">
        <f>VLOOKUP(A477,'Tüm - Sektör'!$A:$H,6,0)</f>
        <v>0.46583981589087209</v>
      </c>
      <c r="G477" s="127">
        <f>VLOOKUP(A477,'Tüm - Sektör'!$A:$H,7,0)</f>
        <v>846.39887099999999</v>
      </c>
      <c r="H477" s="159">
        <v>6.92</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57.812227892482824</v>
      </c>
      <c r="R477" s="166" t="str">
        <f t="shared" si="27"/>
        <v/>
      </c>
      <c r="S477" s="191">
        <v>58.317874200580334</v>
      </c>
      <c r="T477" s="208">
        <f t="shared" si="28"/>
        <v>0.50564630809751065</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288</v>
      </c>
      <c r="B478" s="136" t="s">
        <v>352</v>
      </c>
      <c r="C478" s="137">
        <v>1494939583</v>
      </c>
      <c r="D478" s="137">
        <v>560000000</v>
      </c>
      <c r="E478" s="128">
        <f>VLOOKUP(A478,'Tüm - Sektör'!$A:$H,5,0)</f>
        <v>16.222955845916182</v>
      </c>
      <c r="F478" s="128">
        <f>VLOOKUP(A478,'Tüm - Sektör'!$A:$H,6,0)</f>
        <v>4.8282606684274354</v>
      </c>
      <c r="G478" s="127">
        <f>VLOOKUP(A478,'Tüm - Sektör'!$A:$H,7,0)</f>
        <v>363.678921</v>
      </c>
      <c r="H478" s="159">
        <v>6.78</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58.999470774734391</v>
      </c>
      <c r="R478" s="166" t="str">
        <f t="shared" si="27"/>
        <v/>
      </c>
      <c r="S478" s="191">
        <v>58.999470774734391</v>
      </c>
      <c r="T478" s="208">
        <f t="shared" si="28"/>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33.951476549715146</v>
      </c>
      <c r="F479" s="128">
        <f>VLOOKUP(A479,'Tüm - Sektör'!$A:$H,6,0)</f>
        <v>5.6585794249525243</v>
      </c>
      <c r="G479" s="127">
        <f>VLOOKUP(A479,'Tüm - Sektör'!$A:$H,7,0)</f>
        <v>174.82693900000001</v>
      </c>
      <c r="H479" s="159">
        <v>6.74</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59.356327197169804</v>
      </c>
      <c r="R479" s="166" t="str">
        <f t="shared" si="27"/>
        <v/>
      </c>
      <c r="S479" s="191">
        <v>59.621705709228678</v>
      </c>
      <c r="T479" s="208">
        <f t="shared" si="28"/>
        <v>0.26537851205887364</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5.1529259601833406</v>
      </c>
      <c r="F480" s="128">
        <f>VLOOKUP(A480,'Tüm - Sektör'!$A:$H,6,0)</f>
        <v>0.34352839734555601</v>
      </c>
      <c r="G480" s="127">
        <f>VLOOKUP(A480,'Tüm - Sektör'!$A:$H,7,0)</f>
        <v>1246.060845</v>
      </c>
      <c r="H480" s="159">
        <v>6.23</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64.208592761684898</v>
      </c>
      <c r="R480" s="166" t="str">
        <f t="shared" si="27"/>
        <v/>
      </c>
      <c r="S480" s="191">
        <v>64.415383720659733</v>
      </c>
      <c r="T480" s="208">
        <f t="shared" si="28"/>
        <v>0.20679095897483535</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15.273225402031384</v>
      </c>
      <c r="F481" s="128">
        <f>VLOOKUP(A481,'Tüm - Sektör'!$A:$H,6,0)</f>
        <v>2.8283750744502565</v>
      </c>
      <c r="G481" s="127">
        <f>VLOOKUP(A481,'Tüm - Sektör'!$A:$H,7,0)</f>
        <v>431.473364</v>
      </c>
      <c r="H481" s="159">
        <v>6.07</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65.899899433447331</v>
      </c>
      <c r="R481" s="166" t="str">
        <f t="shared" si="27"/>
        <v/>
      </c>
      <c r="S481" s="191">
        <v>65.899899433447331</v>
      </c>
      <c r="T481" s="208">
        <f t="shared" si="28"/>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268</v>
      </c>
      <c r="B482" s="136" t="s">
        <v>375</v>
      </c>
      <c r="C482" s="137">
        <v>39031208000</v>
      </c>
      <c r="D482" s="137">
        <v>1600000000</v>
      </c>
      <c r="E482" s="128">
        <f>VLOOKUP(A482,'Tüm - Sektör'!$A:$H,5,0)</f>
        <v>18.213741903991725</v>
      </c>
      <c r="F482" s="128">
        <f>VLOOKUP(A482,'Tüm - Sektör'!$A:$H,6,0)</f>
        <v>2.2767177379989656</v>
      </c>
      <c r="G482" s="127">
        <f>VLOOKUP(A482,'Tüm - Sektör'!$A:$H,7,0)</f>
        <v>362.48923500000001</v>
      </c>
      <c r="H482" s="159">
        <v>6.06</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66.022853692654039</v>
      </c>
      <c r="R482" s="166" t="str">
        <f t="shared" si="27"/>
        <v/>
      </c>
      <c r="S482" s="191">
        <v>65.697617960177908</v>
      </c>
      <c r="T482" s="208">
        <f t="shared" si="28"/>
        <v>-0.32523573247613058</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25.536587545806253</v>
      </c>
      <c r="F483" s="128">
        <f>VLOOKUP(A483,'Tüm - Sektör'!$A:$H,6,0)</f>
        <v>2.5536587545806251</v>
      </c>
      <c r="G483" s="127">
        <f>VLOOKUP(A483,'Tüm - Sektör'!$A:$H,7,0)</f>
        <v>271.03651100000002</v>
      </c>
      <c r="H483" s="159">
        <v>5.78</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69.213475912613788</v>
      </c>
      <c r="R483" s="166" t="str">
        <f t="shared" si="27"/>
        <v/>
      </c>
      <c r="S483" s="191">
        <v>69.453800481754826</v>
      </c>
      <c r="T483" s="208">
        <f t="shared" si="28"/>
        <v>0.24032456914103761</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12.931305510659682</v>
      </c>
      <c r="F484" s="128">
        <f>VLOOKUP(A484,'Tüm - Sektör'!$A:$H,6,0)</f>
        <v>1.7241740680879576</v>
      </c>
      <c r="G484" s="127">
        <f>VLOOKUP(A484,'Tüm - Sektör'!$A:$H,7,0)</f>
        <v>545.59110899999996</v>
      </c>
      <c r="H484" s="159">
        <v>5.67</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6"/>
        <v>70.552053143786267</v>
      </c>
      <c r="R484" s="166" t="str">
        <f t="shared" si="27"/>
        <v/>
      </c>
      <c r="S484" s="191">
        <v>70.676703414358315</v>
      </c>
      <c r="T484" s="208">
        <f t="shared" si="28"/>
        <v>0.12465027057204736</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12.09835832234122</v>
      </c>
      <c r="F485" s="128">
        <f>VLOOKUP(A485,'Tüm - Sektör'!$A:$H,6,0)</f>
        <v>2.5470228047034147</v>
      </c>
      <c r="G485" s="127">
        <f>VLOOKUP(A485,'Tüm - Sektör'!$A:$H,7,0)</f>
        <v>592.57757400000003</v>
      </c>
      <c r="H485" s="159">
        <v>5.58</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71.692158240356704</v>
      </c>
      <c r="R485" s="166" t="str">
        <f t="shared" si="27"/>
        <v/>
      </c>
      <c r="S485" s="191">
        <v>72.079683420034314</v>
      </c>
      <c r="T485" s="208">
        <f t="shared" si="28"/>
        <v>0.3875251796776098</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529</v>
      </c>
      <c r="B486" s="131" t="s">
        <v>233</v>
      </c>
      <c r="C486" s="132">
        <v>11202226165</v>
      </c>
      <c r="D486" s="132">
        <v>2876530554</v>
      </c>
      <c r="E486" s="128">
        <f>VLOOKUP(A486,'Tüm - Sektör'!$A:$H,5,0)</f>
        <v>10.033581242320063</v>
      </c>
      <c r="F486" s="128">
        <f>VLOOKUP(A486,'Tüm - Sektör'!$A:$H,6,0)</f>
        <v>0.69761687240677661</v>
      </c>
      <c r="G486" s="127">
        <f>VLOOKUP(A486,'Tüm - Sektör'!$A:$H,7,0)</f>
        <v>750.95738100000005</v>
      </c>
      <c r="H486" s="159">
        <v>5.31</v>
      </c>
      <c r="I486" s="133" t="e">
        <f>VLOOKUP(A486,'Tüm - Sektör'!$A:$H,9,0)</f>
        <v>#REF!</v>
      </c>
      <c r="J486" s="132" t="e">
        <f>VLOOKUP(A486,'Tüm - Sektör'!$A:$H,10,0)</f>
        <v>#REF!</v>
      </c>
      <c r="K486" s="133" t="e">
        <f>VLOOKUP(A486,'Tüm - Sektör'!$A:$H,11,0)</f>
        <v>#REF!</v>
      </c>
      <c r="L486" s="133" t="e">
        <f>VLOOKUP(A486,'Tüm - Sektör'!$A:$H,12,0)</f>
        <v>#REF!</v>
      </c>
      <c r="M486" s="133" t="e">
        <f>VLOOKUP(A486,'Tüm - Sektör'!$A:$H,13,0)</f>
        <v>#REF!</v>
      </c>
      <c r="N486" s="134" t="e">
        <f>VLOOKUP(A486,'Tüm - Sektör'!$A:$H,14,0)</f>
        <v>#REF!</v>
      </c>
      <c r="O486" s="135" t="e">
        <f>VLOOKUP(A486,'Tüm - Sektör'!$A:$H,15,0)</f>
        <v>#REF!</v>
      </c>
      <c r="P486" s="153" t="e">
        <f>VLOOKUP(A486,'Tüm - Sektör'!$A:$H,16,0)</f>
        <v>#REF!</v>
      </c>
      <c r="Q486" s="158">
        <f t="shared" si="26"/>
        <v>75.347918917834008</v>
      </c>
      <c r="R486" s="166" t="str">
        <f t="shared" si="27"/>
        <v/>
      </c>
      <c r="S486" s="191">
        <v>76.35447508658369</v>
      </c>
      <c r="T486" s="208">
        <f t="shared" si="28"/>
        <v>1.0065561687496825</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62</v>
      </c>
      <c r="B487" s="136" t="s">
        <v>355</v>
      </c>
      <c r="C487" s="137">
        <v>1966732279</v>
      </c>
      <c r="D487" s="137">
        <v>891754956</v>
      </c>
      <c r="E487" s="128">
        <f>VLOOKUP(A487,'Tüm - Sektör'!$A:$H,5,0)</f>
        <v>13.401696711935996</v>
      </c>
      <c r="F487" s="128">
        <f>VLOOKUP(A487,'Tüm - Sektör'!$A:$H,6,0)</f>
        <v>3.0056904358681233</v>
      </c>
      <c r="G487" s="127">
        <f>VLOOKUP(A487,'Tüm - Sektör'!$A:$H,7,0)</f>
        <v>565.32693600000005</v>
      </c>
      <c r="H487" s="159">
        <v>5.28</v>
      </c>
      <c r="I487" s="138" t="e">
        <f>VLOOKUP(A487,'Tüm - Sektör'!$A:$H,9,0)</f>
        <v>#REF!</v>
      </c>
      <c r="J487" s="137" t="e">
        <f>VLOOKUP(A487,'Tüm - Sektör'!$A:$H,10,0)</f>
        <v>#REF!</v>
      </c>
      <c r="K487" s="138" t="e">
        <f>VLOOKUP(A487,'Tüm - Sektör'!$A:$H,11,0)</f>
        <v>#REF!</v>
      </c>
      <c r="L487" s="138" t="e">
        <f>VLOOKUP(A487,'Tüm - Sektör'!$A:$H,12,0)</f>
        <v>#REF!</v>
      </c>
      <c r="M487" s="138" t="e">
        <f>VLOOKUP(A487,'Tüm - Sektör'!$A:$H,13,0)</f>
        <v>#REF!</v>
      </c>
      <c r="N487" s="139" t="e">
        <f>VLOOKUP(A487,'Tüm - Sektör'!$A:$H,14,0)</f>
        <v>#REF!</v>
      </c>
      <c r="O487" s="140" t="e">
        <f>VLOOKUP(A487,'Tüm - Sektör'!$A:$H,15,0)</f>
        <v>#REF!</v>
      </c>
      <c r="P487" s="154" t="e">
        <f>VLOOKUP(A487,'Tüm - Sektör'!$A:$H,16,0)</f>
        <v>#REF!</v>
      </c>
      <c r="Q487" s="158">
        <f t="shared" si="26"/>
        <v>75.763401393600518</v>
      </c>
      <c r="R487" s="166" t="str">
        <f t="shared" si="27"/>
        <v/>
      </c>
      <c r="S487" s="191">
        <v>76.48771689449535</v>
      </c>
      <c r="T487" s="208">
        <f t="shared" si="28"/>
        <v>0.7243155008948321</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399</v>
      </c>
      <c r="B488" s="136" t="s">
        <v>390</v>
      </c>
      <c r="C488" s="137">
        <v>4113425775</v>
      </c>
      <c r="D488" s="137">
        <v>750000000</v>
      </c>
      <c r="E488" s="128">
        <f>VLOOKUP(A488,'Tüm - Sektör'!$A:$H,5,0)</f>
        <v>18.808747948670927</v>
      </c>
      <c r="F488" s="128">
        <f>VLOOKUP(A488,'Tüm - Sektör'!$A:$H,6,0)</f>
        <v>5.015666119645581</v>
      </c>
      <c r="G488" s="127">
        <f>VLOOKUP(A488,'Tüm - Sektör'!$A:$H,7,0)</f>
        <v>408.98116599999997</v>
      </c>
      <c r="H488" s="159">
        <v>5.2</v>
      </c>
      <c r="I488" s="141" t="e">
        <f>VLOOKUP(A488,'Tüm - Sektör'!$A:$H,9,0)</f>
        <v>#REF!</v>
      </c>
      <c r="J488" s="145" t="e">
        <f>VLOOKUP(A488,'Tüm - Sektör'!$A:$H,10,0)</f>
        <v>#REF!</v>
      </c>
      <c r="K488" s="146" t="e">
        <f>VLOOKUP(A488,'Tüm - Sektör'!$A:$H,11,0)</f>
        <v>#REF!</v>
      </c>
      <c r="L488" s="146" t="e">
        <f>VLOOKUP(A488,'Tüm - Sektör'!$A:$H,12,0)</f>
        <v>#REF!</v>
      </c>
      <c r="M488" s="146" t="e">
        <f>VLOOKUP(A488,'Tüm - Sektör'!$A:$H,13,0)</f>
        <v>#REF!</v>
      </c>
      <c r="N488" s="147" t="e">
        <f>VLOOKUP(A488,'Tüm - Sektör'!$A:$H,14,0)</f>
        <v>#REF!</v>
      </c>
      <c r="O488" s="148" t="e">
        <f>VLOOKUP(A488,'Tüm - Sektör'!$A:$H,15,0)</f>
        <v>#REF!</v>
      </c>
      <c r="P488" s="156" t="e">
        <f>VLOOKUP(A488,'Tüm - Sektör'!$A:$H,16,0)</f>
        <v>#REF!</v>
      </c>
      <c r="Q488" s="158">
        <f t="shared" si="26"/>
        <v>76.924236670475423</v>
      </c>
      <c r="R488" s="166" t="str">
        <f t="shared" si="27"/>
        <v/>
      </c>
      <c r="S488" s="191">
        <v>77.221241445264909</v>
      </c>
      <c r="T488" s="208">
        <f t="shared" si="28"/>
        <v>0.29700477478948528</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20.889925446989569</v>
      </c>
      <c r="F489" s="128">
        <f>VLOOKUP(A489,'Tüm - Sektör'!$A:$H,6,0)</f>
        <v>6.3302804384816875</v>
      </c>
      <c r="G489" s="127">
        <f>VLOOKUP(A489,'Tüm - Sektör'!$A:$H,7,0)</f>
        <v>371.10216800000001</v>
      </c>
      <c r="H489" s="159">
        <v>5.16</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77.522966227361991</v>
      </c>
      <c r="R489" s="166" t="str">
        <f t="shared" si="27"/>
        <v/>
      </c>
      <c r="S489" s="191">
        <v>77.976316907054155</v>
      </c>
      <c r="T489" s="208">
        <f t="shared" si="28"/>
        <v>0.45335067969216425</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29.24104800941608</v>
      </c>
      <c r="F490" s="128">
        <f>VLOOKUP(A490,'Tüm - Sektör'!$A:$H,6,0)</f>
        <v>4.5091672849457316</v>
      </c>
      <c r="G490" s="127">
        <f>VLOOKUP(A490,'Tüm - Sektör'!$A:$H,7,0)</f>
        <v>266.16580599999998</v>
      </c>
      <c r="H490" s="159">
        <v>5.14</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77.829671117109257</v>
      </c>
      <c r="R490" s="166" t="str">
        <f t="shared" si="27"/>
        <v/>
      </c>
      <c r="S490" s="191">
        <v>77.829671117109257</v>
      </c>
      <c r="T490" s="208">
        <f t="shared" si="28"/>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13.853111496809442</v>
      </c>
      <c r="F491" s="128">
        <f>VLOOKUP(A491,'Tüm - Sektör'!$A:$H,6,0)</f>
        <v>2.4826364689622658</v>
      </c>
      <c r="G491" s="127">
        <f>VLOOKUP(A491,'Tüm - Sektör'!$A:$H,7,0)</f>
        <v>610.57306400000004</v>
      </c>
      <c r="H491" s="159">
        <v>4.7300000000000004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84.583367325405675</v>
      </c>
      <c r="R491" s="166" t="str">
        <f t="shared" si="27"/>
        <v/>
      </c>
      <c r="S491" s="191">
        <v>84.942532367127157</v>
      </c>
      <c r="T491" s="208">
        <f t="shared" si="28"/>
        <v>0.35916504172148223</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11.102702664293352</v>
      </c>
      <c r="F492" s="128">
        <f>VLOOKUP(A492,'Tüm - Sektör'!$A:$H,6,0)</f>
        <v>0.72283220470659837</v>
      </c>
      <c r="G492" s="127">
        <f>VLOOKUP(A492,'Tüm - Sektör'!$A:$H,7,0)</f>
        <v>792.09881199999995</v>
      </c>
      <c r="H492" s="159">
        <v>4.55</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87.944375903759976</v>
      </c>
      <c r="R492" s="166" t="str">
        <f t="shared" si="27"/>
        <v/>
      </c>
      <c r="S492" s="191">
        <v>88.138085982843151</v>
      </c>
      <c r="T492" s="208">
        <f t="shared" si="28"/>
        <v>0.19371007908317495</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538</v>
      </c>
      <c r="B493" s="126" t="s">
        <v>200</v>
      </c>
      <c r="C493" s="127">
        <v>12776501404</v>
      </c>
      <c r="D493" s="127">
        <v>2500000000</v>
      </c>
      <c r="E493" s="128">
        <f>VLOOKUP(A493,'Tüm - Sektör'!$A:$H,5,0)</f>
        <v>16.57982980804702</v>
      </c>
      <c r="F493" s="128">
        <f>VLOOKUP(A493,'Tüm - Sektör'!$A:$H,6,0)</f>
        <v>2.2106439744062691</v>
      </c>
      <c r="G493" s="127">
        <f>VLOOKUP(A493,'Tüm - Sektör'!$A:$H,7,0)</f>
        <v>587.20383200000003</v>
      </c>
      <c r="H493" s="159">
        <v>4.1100000000000003</v>
      </c>
      <c r="I493" s="128" t="e">
        <f>VLOOKUP(A493,'Tüm - Sektör'!$A:$H,9,0)</f>
        <v>#REF!</v>
      </c>
      <c r="J493" s="127" t="e">
        <f>VLOOKUP(A493,'Tüm - Sektör'!$A:$H,10,0)</f>
        <v>#REF!</v>
      </c>
      <c r="K493" s="128" t="e">
        <f>VLOOKUP(A493,'Tüm - Sektör'!$A:$H,11,0)</f>
        <v>#REF!</v>
      </c>
      <c r="L493" s="128" t="e">
        <f>VLOOKUP(A493,'Tüm - Sektör'!$A:$H,12,0)</f>
        <v>#REF!</v>
      </c>
      <c r="M493" s="128" t="e">
        <f>VLOOKUP(A493,'Tüm - Sektör'!$A:$H,13,0)</f>
        <v>#REF!</v>
      </c>
      <c r="N493" s="129" t="e">
        <f>VLOOKUP(A493,'Tüm - Sektör'!$A:$H,14,0)</f>
        <v>#REF!</v>
      </c>
      <c r="O493" s="130" t="e">
        <f>VLOOKUP(A493,'Tüm - Sektör'!$A:$H,15,0)</f>
        <v>#REF!</v>
      </c>
      <c r="P493" s="152" t="e">
        <f>VLOOKUP(A493,'Tüm - Sektör'!$A:$H,16,0)</f>
        <v>#REF!</v>
      </c>
      <c r="Q493" s="158">
        <f t="shared" si="26"/>
        <v>97.357395971930345</v>
      </c>
      <c r="R493" s="166" t="str">
        <f t="shared" si="27"/>
        <v/>
      </c>
      <c r="S493" s="191">
        <v>97.357395971930345</v>
      </c>
      <c r="T493" s="208">
        <f t="shared" si="28"/>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463</v>
      </c>
      <c r="B494" s="131" t="s">
        <v>233</v>
      </c>
      <c r="C494" s="132">
        <v>40334782642</v>
      </c>
      <c r="D494" s="132">
        <v>3000000000</v>
      </c>
      <c r="E494" s="128">
        <f>VLOOKUP(A494,'Tüm - Sektör'!$A:$H,5,0)</f>
        <v>12.220419710314951</v>
      </c>
      <c r="F494" s="128">
        <f>VLOOKUP(A494,'Tüm - Sektör'!$A:$H,6,0)</f>
        <v>0.93214490543973694</v>
      </c>
      <c r="G494" s="127">
        <f>VLOOKUP(A494,'Tüm - Sektör'!$A:$H,7,0)</f>
        <v>808.37745500000005</v>
      </c>
      <c r="H494" s="159">
        <v>4.05</v>
      </c>
      <c r="I494" s="133" t="e">
        <f>VLOOKUP(A494,'Tüm - Sektör'!$A:$H,9,0)</f>
        <v>#REF!</v>
      </c>
      <c r="J494" s="132" t="e">
        <f>VLOOKUP(A494,'Tüm - Sektör'!$A:$H,10,0)</f>
        <v>#REF!</v>
      </c>
      <c r="K494" s="133" t="e">
        <f>VLOOKUP(A494,'Tüm - Sektör'!$A:$H,11,0)</f>
        <v>#REF!</v>
      </c>
      <c r="L494" s="133" t="e">
        <f>VLOOKUP(A494,'Tüm - Sektör'!$A:$H,12,0)</f>
        <v>#REF!</v>
      </c>
      <c r="M494" s="133" t="e">
        <f>VLOOKUP(A494,'Tüm - Sektör'!$A:$H,13,0)</f>
        <v>#REF!</v>
      </c>
      <c r="N494" s="134" t="e">
        <f>VLOOKUP(A494,'Tüm - Sektör'!$A:$H,14,0)</f>
        <v>#REF!</v>
      </c>
      <c r="O494" s="135" t="e">
        <f>VLOOKUP(A494,'Tüm - Sektör'!$A:$H,15,0)</f>
        <v>#REF!</v>
      </c>
      <c r="P494" s="153" t="e">
        <f>VLOOKUP(A494,'Tüm - Sektör'!$A:$H,16,0)</f>
        <v>#REF!</v>
      </c>
      <c r="Q494" s="158">
        <f t="shared" si="26"/>
        <v>98.787117844562374</v>
      </c>
      <c r="R494" s="166" t="str">
        <f t="shared" si="27"/>
        <v/>
      </c>
      <c r="S494" s="191">
        <v>99.277376493915028</v>
      </c>
      <c r="T494" s="208">
        <f t="shared" si="28"/>
        <v>0.49025864935265417</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2.8525990621256185</v>
      </c>
      <c r="F495" s="128">
        <f>VLOOKUP(A495,'Tüm - Sektör'!$A:$H,6,0)</f>
        <v>0.17040615663832848</v>
      </c>
      <c r="G495" s="127">
        <f>VLOOKUP(A495,'Tüm - Sektör'!$A:$H,7,0)</f>
        <v>3586.7231099999999</v>
      </c>
      <c r="H495" s="159">
        <v>3.91</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102.31482979690281</v>
      </c>
      <c r="R495" s="166" t="str">
        <f t="shared" si="27"/>
        <v/>
      </c>
      <c r="S495" s="191">
        <v>102.57717551433078</v>
      </c>
      <c r="T495" s="208">
        <f t="shared" si="28"/>
        <v>0.2623457174279622</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397</v>
      </c>
      <c r="B496" s="136" t="s">
        <v>255</v>
      </c>
      <c r="C496" s="137">
        <v>11360173813</v>
      </c>
      <c r="D496" s="137">
        <v>2100000000</v>
      </c>
      <c r="E496" s="128">
        <f>VLOOKUP(A496,'Tüm - Sektör'!$A:$H,5,0)</f>
        <v>9.9275635326837719</v>
      </c>
      <c r="F496" s="128">
        <f>VLOOKUP(A496,'Tüm - Sektör'!$A:$H,6,0)</f>
        <v>1.5758037353466305</v>
      </c>
      <c r="G496" s="127">
        <f>VLOOKUP(A496,'Tüm - Sektör'!$A:$H,7,0)</f>
        <v>1038.647878</v>
      </c>
      <c r="H496" s="159">
        <v>3.88</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103.11242796932183</v>
      </c>
      <c r="R496" s="166" t="str">
        <f t="shared" si="27"/>
        <v/>
      </c>
      <c r="S496" s="191">
        <v>104.18651576066894</v>
      </c>
      <c r="T496" s="208">
        <f t="shared" si="28"/>
        <v>1.074087791347111</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12.779329212944438</v>
      </c>
      <c r="F497" s="128">
        <f>VLOOKUP(A497,'Tüm - Sektör'!$A:$H,6,0)</f>
        <v>2.0998602012791148</v>
      </c>
      <c r="G497" s="127">
        <f>VLOOKUP(A497,'Tüm - Sektör'!$A:$H,7,0)</f>
        <v>886.89157399999999</v>
      </c>
      <c r="H497" s="159">
        <v>3.53</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113.33879400332472</v>
      </c>
      <c r="R497" s="166" t="str">
        <f t="shared" si="27"/>
        <v/>
      </c>
      <c r="S497" s="191">
        <v>113.66077921356144</v>
      </c>
      <c r="T497" s="208">
        <f t="shared" si="28"/>
        <v>0.32198521023671844</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210</v>
      </c>
      <c r="B498" s="126" t="s">
        <v>208</v>
      </c>
      <c r="C498" s="127">
        <v>12047691662</v>
      </c>
      <c r="D498" s="127">
        <v>1820000000</v>
      </c>
      <c r="E498" s="128">
        <f>VLOOKUP(A498,'Tüm - Sektör'!$A:$H,5,0)</f>
        <v>13.982264196979342</v>
      </c>
      <c r="F498" s="128">
        <f>VLOOKUP(A498,'Tüm - Sektör'!$A:$H,6,0)</f>
        <v>2.5608542485310148</v>
      </c>
      <c r="G498" s="127">
        <f>VLOOKUP(A498,'Tüm - Sektör'!$A:$H,7,0)</f>
        <v>817.38648999999998</v>
      </c>
      <c r="H498" s="159">
        <v>3.5</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 t="shared" si="26"/>
        <v>114.28913854221614</v>
      </c>
      <c r="R498" s="166" t="str">
        <f t="shared" si="27"/>
        <v/>
      </c>
      <c r="S498" s="191">
        <v>115.61040025946718</v>
      </c>
      <c r="T498" s="208">
        <f t="shared" si="28"/>
        <v>1.3212617172510477</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509</v>
      </c>
      <c r="B499" s="136" t="s">
        <v>607</v>
      </c>
      <c r="C499" s="137">
        <v>-1084984172</v>
      </c>
      <c r="D499" s="137">
        <v>700000000</v>
      </c>
      <c r="E499" s="128">
        <f>VLOOKUP(A499,'Tüm - Sektör'!$A:$H,5,0)</f>
        <v>38.946929550651745</v>
      </c>
      <c r="F499" s="128">
        <f>VLOOKUP(A499,'Tüm - Sektör'!$A:$H,6,0)</f>
        <v>18.546156928881782</v>
      </c>
      <c r="G499" s="127">
        <f>VLOOKUP(A499,'Tüm - Sektör'!$A:$H,7,0)</f>
        <v>308.44022699999999</v>
      </c>
      <c r="H499" s="159">
        <v>3.33</v>
      </c>
      <c r="I499" s="141" t="e">
        <f>VLOOKUP(A499,'Tüm - Sektör'!$A:$H,9,0)</f>
        <v>#REF!</v>
      </c>
      <c r="J499" s="145" t="e">
        <f>VLOOKUP(A499,'Tüm - Sektör'!$A:$H,10,0)</f>
        <v>#REF!</v>
      </c>
      <c r="K499" s="146" t="e">
        <f>VLOOKUP(A499,'Tüm - Sektör'!$A:$H,11,0)</f>
        <v>#REF!</v>
      </c>
      <c r="L499" s="146" t="e">
        <f>VLOOKUP(A499,'Tüm - Sektör'!$A:$H,12,0)</f>
        <v>#REF!</v>
      </c>
      <c r="M499" s="146" t="e">
        <f>VLOOKUP(A499,'Tüm - Sektör'!$A:$H,13,0)</f>
        <v>#REF!</v>
      </c>
      <c r="N499" s="147" t="e">
        <f>VLOOKUP(A499,'Tüm - Sektör'!$A:$H,14,0)</f>
        <v>#REF!</v>
      </c>
      <c r="O499" s="148" t="e">
        <f>VLOOKUP(A499,'Tüm - Sektör'!$A:$H,15,0)</f>
        <v>#REF!</v>
      </c>
      <c r="P499" s="156" t="e">
        <f>VLOOKUP(A499,'Tüm - Sektör'!$A:$H,16,0)</f>
        <v>#REF!</v>
      </c>
      <c r="Q499" s="158">
        <f t="shared" si="26"/>
        <v>120.12799791556031</v>
      </c>
      <c r="R499" s="166" t="str">
        <f t="shared" si="27"/>
        <v/>
      </c>
      <c r="S499" s="191">
        <v>116.62572392385302</v>
      </c>
      <c r="T499" s="208">
        <f t="shared" si="28"/>
        <v>-3.5022739917072983</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5.2822853279242734</v>
      </c>
      <c r="F500" s="128">
        <f>VLOOKUP(A500,'Tüm - Sektör'!$A:$H,6,0)</f>
        <v>0.44019044399368945</v>
      </c>
      <c r="G500" s="127">
        <f>VLOOKUP(A500,'Tüm - Sektör'!$A:$H,7,0)</f>
        <v>2366.5207919999998</v>
      </c>
      <c r="H500" s="159">
        <v>3.2</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125.0063805780933</v>
      </c>
      <c r="R500" s="166" t="str">
        <f t="shared" si="27"/>
        <v/>
      </c>
      <c r="S500" s="191">
        <v>125.0063805780933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224</v>
      </c>
      <c r="B501" s="136" t="s">
        <v>221</v>
      </c>
      <c r="C501" s="137">
        <v>40615610982</v>
      </c>
      <c r="D501" s="137">
        <v>6900847276</v>
      </c>
      <c r="E501" s="128">
        <f>VLOOKUP(A501,'Tüm - Sektör'!$A:$H,5,0)</f>
        <v>4.6008350871718404</v>
      </c>
      <c r="F501" s="128">
        <f>VLOOKUP(A501,'Tüm - Sektör'!$A:$H,6,0)</f>
        <v>0.33335291328448757</v>
      </c>
      <c r="G501" s="127">
        <f>VLOOKUP(A501,'Tüm - Sektör'!$A:$H,7,0)</f>
        <v>2787.1569650000001</v>
      </c>
      <c r="H501" s="159">
        <v>3.12</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128.23249558027376</v>
      </c>
      <c r="R501" s="166" t="str">
        <f t="shared" si="27"/>
        <v/>
      </c>
      <c r="S501" s="191">
        <v>128.64481871718783</v>
      </c>
      <c r="T501" s="208">
        <f t="shared" si="28"/>
        <v>0.4123231369140683</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10.487350095390839</v>
      </c>
      <c r="F502" s="128">
        <f>VLOOKUP(A502,'Tüm - Sektör'!$A:$H,6,0)</f>
        <v>1.3241603655796514</v>
      </c>
      <c r="G502" s="127">
        <f>VLOOKUP(A502,'Tüm - Sektör'!$A:$H,7,0)</f>
        <v>1242.5161049999999</v>
      </c>
      <c r="H502" s="159">
        <v>3.07</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130.30701392296405</v>
      </c>
      <c r="R502" s="166" t="str">
        <f t="shared" si="27"/>
        <v/>
      </c>
      <c r="S502" s="191">
        <v>131.1614861454097</v>
      </c>
      <c r="T502" s="208">
        <f t="shared" si="28"/>
        <v>0.85447222244565069</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5.7864719518854866</v>
      </c>
      <c r="F503" s="128">
        <f>VLOOKUP(A503,'Tüm - Sektör'!$A:$H,6,0)</f>
        <v>0.30455115536239402</v>
      </c>
      <c r="G503" s="127">
        <f>VLOOKUP(A503,'Tüm - Sektör'!$A:$H,7,0)</f>
        <v>2351.6406480000001</v>
      </c>
      <c r="H503" s="159">
        <v>2.94</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136.0770265056581</v>
      </c>
      <c r="R503" s="166" t="str">
        <f t="shared" si="27"/>
        <v/>
      </c>
      <c r="S503" s="191">
        <v>136.0770265056581</v>
      </c>
      <c r="T503" s="208">
        <f t="shared" si="28"/>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3.8409520152937495</v>
      </c>
      <c r="F504" s="128">
        <f>VLOOKUP(A504,'Tüm - Sektör'!$A:$H,6,0)</f>
        <v>0.2278144730304715</v>
      </c>
      <c r="G504" s="127">
        <f>VLOOKUP(A504,'Tüm - Sektör'!$A:$H,7,0)</f>
        <v>3719.4775850000001</v>
      </c>
      <c r="H504" s="159">
        <v>2.8</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142.86334925945678</v>
      </c>
      <c r="R504" s="166" t="str">
        <f t="shared" si="27"/>
        <v/>
      </c>
      <c r="S504" s="191">
        <v>143.37540427472365</v>
      </c>
      <c r="T504" s="208">
        <f t="shared" si="28"/>
        <v>0.51205501526686703</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9.1613945703849922</v>
      </c>
      <c r="F505" s="128">
        <f>VLOOKUP(A505,'Tüm - Sektör'!$A:$H,6,0)</f>
        <v>1.1745377654339733</v>
      </c>
      <c r="G505" s="127">
        <f>VLOOKUP(A505,'Tüm - Sektör'!$A:$H,7,0)</f>
        <v>1726.023676</v>
      </c>
      <c r="H505" s="159">
        <v>2.5299999999999998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158.12783933662345</v>
      </c>
      <c r="R505" s="166" t="str">
        <f t="shared" si="27"/>
        <v/>
      </c>
      <c r="S505" s="191">
        <v>158.75533076256244</v>
      </c>
      <c r="T505" s="208">
        <f t="shared" si="28"/>
        <v>0.62749142593898455</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20.223223945915013</v>
      </c>
      <c r="F506" s="128">
        <f>VLOOKUP(A506,'Tüm - Sektör'!$A:$H,6,0)</f>
        <v>3.1112652224484636</v>
      </c>
      <c r="G506" s="127">
        <f>VLOOKUP(A506,'Tüm - Sektör'!$A:$H,7,0)</f>
        <v>797.71454900000003</v>
      </c>
      <c r="H506" s="159">
        <v>2.48</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161.32359969341596</v>
      </c>
      <c r="R506" s="166" t="str">
        <f t="shared" si="27"/>
        <v/>
      </c>
      <c r="S506" s="191">
        <v>161.97673167598037</v>
      </c>
      <c r="T506" s="208">
        <f t="shared" si="28"/>
        <v>0.65313198256441751</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25.52694141987628</v>
      </c>
      <c r="F507" s="128">
        <f>VLOOKUP(A507,'Tüm - Sektör'!$A:$H,6,0)</f>
        <v>16.619102486898619</v>
      </c>
      <c r="G507" s="127">
        <f>VLOOKUP(A507,'Tüm - Sektör'!$A:$H,7,0)</f>
        <v>642.21395900000005</v>
      </c>
      <c r="H507" s="159">
        <v>2.44</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163.9375811041983</v>
      </c>
      <c r="R507" s="166">
        <f t="shared" si="27"/>
        <v>2.8688524590163869E-2</v>
      </c>
      <c r="S507" s="191">
        <v>164.61222135565589</v>
      </c>
      <c r="T507" s="208">
        <f t="shared" si="28"/>
        <v>0.6746402514575891</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0.72742354432681966</v>
      </c>
      <c r="F508" s="128">
        <f>VLOOKUP(A508,'Tüm - Sektör'!$A:$H,6,0)</f>
        <v>8.3009623889430707E-3</v>
      </c>
      <c r="G508" s="127">
        <f>VLOOKUP(A508,'Tüm - Sektör'!$A:$H,7,0)</f>
        <v>23521.313182999998</v>
      </c>
      <c r="H508" s="159">
        <v>2.5099999999999998</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171.0995700279901</v>
      </c>
      <c r="R508" s="166" t="str">
        <f t="shared" si="27"/>
        <v/>
      </c>
      <c r="S508" s="191">
        <v>171.0995700279901</v>
      </c>
      <c r="T508" s="208">
        <f t="shared" si="28"/>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13.618097829244929</v>
      </c>
      <c r="F509" s="128">
        <f>VLOOKUP(A509,'Tüm - Sektör'!$A:$H,6,0)</f>
        <v>1.9747766297911378</v>
      </c>
      <c r="G509" s="127">
        <f>VLOOKUP(A509,'Tüm - Sektör'!$A:$H,7,0)</f>
        <v>1335.1741139999999</v>
      </c>
      <c r="H509" s="159">
        <v>2.2000000000000002</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181.8253170352742</v>
      </c>
      <c r="R509" s="166" t="str">
        <f t="shared" si="27"/>
        <v/>
      </c>
      <c r="S509" s="191">
        <v>181.8253170352742</v>
      </c>
      <c r="T509" s="208">
        <f t="shared" si="28"/>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7.7568875101021346</v>
      </c>
      <c r="F510" s="128">
        <f>VLOOKUP(A510,'Tüm - Sektör'!$A:$H,6,0)</f>
        <v>1.7237527800226966</v>
      </c>
      <c r="G510" s="127">
        <f>VLOOKUP(A510,'Tüm - Sektör'!$A:$H,7,0)</f>
        <v>2540.2949250000001</v>
      </c>
      <c r="H510" s="159">
        <v>2.0299999999999998</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197.0478197570834</v>
      </c>
      <c r="R510" s="166" t="str">
        <f t="shared" si="27"/>
        <v/>
      </c>
      <c r="S510" s="191">
        <v>199.00849458053696</v>
      </c>
      <c r="T510" s="208">
        <f t="shared" si="28"/>
        <v>1.9606748234535587</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21.290439059950472</v>
      </c>
      <c r="F511" s="128">
        <f>VLOOKUP(A511,'Tüm - Sektör'!$A:$H,6,0)</f>
        <v>8.8710162749793628</v>
      </c>
      <c r="G511" s="127">
        <f>VLOOKUP(A511,'Tüm - Sektör'!$A:$H,7,0)</f>
        <v>958.66017199999999</v>
      </c>
      <c r="H511" s="159">
        <v>1.96</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204.10295971167636</v>
      </c>
      <c r="R511" s="166" t="str">
        <f t="shared" si="27"/>
        <v/>
      </c>
      <c r="S511" s="191">
        <v>206.20711393550809</v>
      </c>
      <c r="T511" s="208">
        <f t="shared" si="28"/>
        <v>2.1041542238317277</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210.59788794140414</v>
      </c>
      <c r="R512" s="166" t="str">
        <f t="shared" si="27"/>
        <v/>
      </c>
      <c r="S512" s="191">
        <v>210.59788794140414</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124</v>
      </c>
      <c r="B513" s="136" t="s">
        <v>221</v>
      </c>
      <c r="C513" s="137">
        <v>24059880510</v>
      </c>
      <c r="D513" s="137">
        <v>4000000000</v>
      </c>
      <c r="E513" s="128">
        <f>VLOOKUP(A513,'Tüm - Sektör'!$A:$H,5,0)</f>
        <v>15.379906767005176</v>
      </c>
      <c r="F513" s="128">
        <f>VLOOKUP(A513,'Tüm - Sektör'!$A:$H,6,0)</f>
        <v>3.844976691751294</v>
      </c>
      <c r="G513" s="127">
        <f>VLOOKUP(A513,'Tüm - Sektör'!$A:$H,7,0)</f>
        <v>1390.9996160000001</v>
      </c>
      <c r="H513" s="159">
        <v>1.87</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213.93444407020002</v>
      </c>
      <c r="R513" s="166" t="str">
        <f t="shared" si="27"/>
        <v/>
      </c>
      <c r="S513" s="191">
        <v>217.42250565830113</v>
      </c>
      <c r="T513" s="208">
        <f t="shared" si="28"/>
        <v>3.4880615881011181</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57</v>
      </c>
      <c r="B514" s="136" t="s">
        <v>375</v>
      </c>
      <c r="C514" s="137">
        <v>9936147750</v>
      </c>
      <c r="D514" s="137">
        <v>2153250000</v>
      </c>
      <c r="E514" s="128">
        <f>VLOOKUP(A514,'Tüm - Sektör'!$A:$H,5,0)</f>
        <v>12.520249952961693</v>
      </c>
      <c r="F514" s="128">
        <f>VLOOKUP(A514,'Tüm - Sektör'!$A:$H,6,0)</f>
        <v>5.814582585840796</v>
      </c>
      <c r="G514" s="127">
        <f>VLOOKUP(A514,'Tüm - Sektör'!$A:$H,7,0)</f>
        <v>1717.7861740000001</v>
      </c>
      <c r="H514" s="159">
        <v>1.86</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215.07112264221749</v>
      </c>
      <c r="R514" s="166" t="str">
        <f t="shared" si="27"/>
        <v/>
      </c>
      <c r="S514" s="191">
        <v>216.23366925109437</v>
      </c>
      <c r="T514" s="208">
        <f t="shared" si="28"/>
        <v>1.1625466088768803</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4.2909983436746391</v>
      </c>
      <c r="F515" s="128">
        <f>VLOOKUP(A515,'Tüm - Sektör'!$A:$H,6,0)</f>
        <v>0.42909983436746391</v>
      </c>
      <c r="G515" s="127">
        <f>VLOOKUP(A515,'Tüm - Sektör'!$A:$H,7,0)</f>
        <v>7062.483639</v>
      </c>
      <c r="H515" s="159">
        <v>1.32</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303.05105597178238</v>
      </c>
      <c r="R515" s="166" t="str">
        <f t="shared" si="27"/>
        <v/>
      </c>
      <c r="S515" s="191">
        <v>303.05105597178238</v>
      </c>
      <c r="T515" s="208">
        <f t="shared" si="28"/>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7.6374064895042943</v>
      </c>
      <c r="F516" s="128">
        <f>VLOOKUP(A516,'Tüm - Sektör'!$A:$H,6,0)</f>
        <v>0.38187032447521474</v>
      </c>
      <c r="G516" s="127">
        <f>VLOOKUP(A516,'Tüm - Sektör'!$A:$H,7,0)</f>
        <v>3998.646272</v>
      </c>
      <c r="H516" s="159">
        <v>1.31</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305.39286987004954</v>
      </c>
      <c r="R516" s="166" t="str">
        <f t="shared" si="27"/>
        <v/>
      </c>
      <c r="S516" s="191">
        <v>305.39286987004954</v>
      </c>
      <c r="T516" s="208">
        <f t="shared" si="28"/>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18.558780762339037</v>
      </c>
      <c r="F517" s="128">
        <f>VLOOKUP(A517,'Tüm - Sektör'!$A:$H,6,0)</f>
        <v>7.5750125560567501</v>
      </c>
      <c r="G517" s="127">
        <f>VLOOKUP(A517,'Tüm - Sektör'!$A:$H,7,0)</f>
        <v>1796.201816</v>
      </c>
      <c r="H517" s="159">
        <v>1.2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333.35315708059244</v>
      </c>
      <c r="R517" s="166" t="str">
        <f t="shared" si="27"/>
        <v/>
      </c>
      <c r="S517" s="191">
        <v>336.15444411488306</v>
      </c>
      <c r="T517" s="208">
        <f t="shared" si="28"/>
        <v>2.801287034290624</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19.25780422516225</v>
      </c>
      <c r="F518" s="128">
        <f>VLOOKUP(A518,'Tüm - Sektör'!$A:$H,6,0)</f>
        <v>2.3063238593008681</v>
      </c>
      <c r="G518" s="127">
        <f>VLOOKUP(A518,'Tüm - Sektör'!$A:$H,7,0)</f>
        <v>1822.4706020000001</v>
      </c>
      <c r="H518" s="159">
        <v>1.1399999999999999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350.96782059429592</v>
      </c>
      <c r="R518" s="166" t="str">
        <f t="shared" si="27"/>
        <v/>
      </c>
      <c r="S518" s="191">
        <v>354.07373051105952</v>
      </c>
      <c r="T518" s="208">
        <f t="shared" si="28"/>
        <v>3.1059099167636077</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10.482839591588569</v>
      </c>
      <c r="F519" s="128">
        <f>VLOOKUP(A519,'Tüm - Sektör'!$A:$H,6,0)</f>
        <v>1.5359471929067501</v>
      </c>
      <c r="G519" s="127">
        <f>VLOOKUP(A519,'Tüm - Sektör'!$A:$H,7,0)</f>
        <v>3669.4808480000002</v>
      </c>
      <c r="H519" s="159">
        <v>1.04</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384.66579113990394</v>
      </c>
      <c r="R519" s="166" t="str">
        <f t="shared" si="27"/>
        <v/>
      </c>
      <c r="S519" s="191">
        <v>381.00230741476196</v>
      </c>
      <c r="T519" s="208">
        <f t="shared" si="28"/>
        <v>-3.6634837251419867</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7.1296367592663881</v>
      </c>
      <c r="F520" s="128">
        <f>VLOOKUP(A520,'Tüm - Sektör'!$A:$H,6,0)</f>
        <v>0.51273906934673774</v>
      </c>
      <c r="G520" s="127">
        <f>VLOOKUP(A520,'Tüm - Sektör'!$A:$H,7,0)</f>
        <v>5395.399598</v>
      </c>
      <c r="H520" s="159">
        <v>1.04</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384.6723930483189</v>
      </c>
      <c r="R520" s="166">
        <f>IF(OR(H520="", 'BOT HİSSELER CIKARILDI'!H2="", Q520=0), "", IF(H520&lt;'BOT HİSSELER CIKARILDI'!H2, ('BOT HİSSELER CIKARILDI'!H2-H520)/H520, ""))</f>
        <v>2.8846153846153872E-2</v>
      </c>
      <c r="S520" s="191">
        <v>384.6723930483189</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7" t="s">
        <v>2317</v>
      </c>
      <c r="B521" s="238"/>
      <c r="C521" s="238"/>
      <c r="D521" s="238"/>
      <c r="E521" s="238"/>
      <c r="F521" s="238"/>
      <c r="G521" s="238"/>
      <c r="H521" s="239"/>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10.906671618459184</v>
      </c>
      <c r="F522" s="128">
        <f>VLOOKUP(A522,'Tüm - Sektör'!$A:$H,6,0)</f>
        <v>0.76441488775295652</v>
      </c>
      <c r="G522" s="127">
        <f>VLOOKUP(A522,'Tüm - Sektör'!$A:$H,7,0)</f>
        <v>7.4329999999999998E-6</v>
      </c>
      <c r="H522" s="159">
        <v>493425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8.1069290140007103E-7</v>
      </c>
      <c r="R522" s="166">
        <f t="shared" ref="R522:R567" si="33">IF(OR(H522="", H523="", Q522=0), "", IF(H522&lt;H523, (H523-H522)/H522, ""))</f>
        <v>9.0319197446420425</v>
      </c>
      <c r="S522" s="191">
        <v>8.1069290140007103E-7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1.1920929665620903</v>
      </c>
      <c r="F525" s="128">
        <f>VLOOKUP(A525,'Tüm - Sektör'!$A:$H,6,0)</f>
        <v>1.1193361188376435E-2</v>
      </c>
      <c r="G525" s="127">
        <f>VLOOKUP(A525,'Tüm - Sektör'!$A:$H,7,0)</f>
        <v>9.3998380000000008</v>
      </c>
      <c r="H525" s="159">
        <v>3570</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0.11205480766623067</v>
      </c>
      <c r="R525" s="166" t="str">
        <f t="shared" si="33"/>
        <v/>
      </c>
      <c r="S525" s="191">
        <v>0.11260680179266531</v>
      </c>
      <c r="T525" s="208">
        <f t="shared" si="34"/>
        <v>5.5199412643464063E-4</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19.773713788494284</v>
      </c>
      <c r="F526" s="128">
        <f>VLOOKUP(A526,'Tüm - Sektör'!$A:$H,6,0)</f>
        <v>4.2921109687687862</v>
      </c>
      <c r="G526" s="127">
        <f>VLOOKUP(A526,'Tüm - Sektör'!$A:$H,7,0)</f>
        <v>3.211576</v>
      </c>
      <c r="H526" s="159">
        <v>630</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0.63504784633997313</v>
      </c>
      <c r="R526" s="166" t="str">
        <f t="shared" si="33"/>
        <v/>
      </c>
      <c r="S526" s="191">
        <v>0.65265928742933621</v>
      </c>
      <c r="T526" s="208">
        <f t="shared" si="34"/>
        <v>1.7611441089363078E-2</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727</v>
      </c>
      <c r="B527" s="136" t="s">
        <v>357</v>
      </c>
      <c r="C527" s="137">
        <v>455277050</v>
      </c>
      <c r="D527" s="137">
        <v>31042007</v>
      </c>
      <c r="E527" s="128">
        <f>VLOOKUP(A527,'Tüm - Sektör'!$A:$H,5,0)</f>
        <v>9.001722949668876</v>
      </c>
      <c r="F527" s="128">
        <f>VLOOKUP(A527,'Tüm - Sektör'!$A:$H,6,0)</f>
        <v>1.6110289499839643</v>
      </c>
      <c r="G527" s="127">
        <f>VLOOKUP(A527,'Tüm - Sektör'!$A:$H,7,0)</f>
        <v>24.164194999999999</v>
      </c>
      <c r="H527" s="159">
        <v>183.9</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2.175193886917739</v>
      </c>
      <c r="R527" s="166" t="str">
        <f t="shared" si="33"/>
        <v/>
      </c>
      <c r="S527" s="191">
        <v>2.1894808746807461</v>
      </c>
      <c r="T527" s="208">
        <f t="shared" si="34"/>
        <v>1.4286987763007186E-2</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530</v>
      </c>
      <c r="B528" s="136" t="s">
        <v>351</v>
      </c>
      <c r="C528" s="137">
        <v>257737541</v>
      </c>
      <c r="D528" s="137">
        <v>9500000</v>
      </c>
      <c r="E528" s="128">
        <f>VLOOKUP(A528,'Tüm - Sektör'!$A:$H,5,0)</f>
        <v>41.047669941843147</v>
      </c>
      <c r="F528" s="128">
        <f>VLOOKUP(A528,'Tüm - Sektör'!$A:$H,6,0)</f>
        <v>19.640033464996719</v>
      </c>
      <c r="G528" s="127">
        <f>VLOOKUP(A528,'Tüm - Sektör'!$A:$H,7,0)</f>
        <v>5.3107189999999997</v>
      </c>
      <c r="H528" s="159">
        <v>183.5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2.1799264066587529</v>
      </c>
      <c r="R528" s="166" t="str">
        <f t="shared" si="33"/>
        <v/>
      </c>
      <c r="S528" s="191">
        <v>2.1799264066587529</v>
      </c>
      <c r="T528" s="208">
        <f t="shared" si="34"/>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74.562458175121108</v>
      </c>
      <c r="F529" s="128">
        <f>VLOOKUP(A529,'Tüm - Sektör'!$A:$H,6,0)</f>
        <v>7.4637095270391498</v>
      </c>
      <c r="G529" s="127">
        <f>VLOOKUP(A529,'Tüm - Sektör'!$A:$H,7,0)</f>
        <v>3.9758849999999999</v>
      </c>
      <c r="H529" s="159">
        <v>135</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2.9645175902159138</v>
      </c>
      <c r="R529" s="166" t="str">
        <f t="shared" si="33"/>
        <v/>
      </c>
      <c r="S529" s="191">
        <v>2.9601322091652986</v>
      </c>
      <c r="T529" s="208">
        <f t="shared" si="34"/>
        <v>-4.3853810506151447E-3</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74.356435967027977</v>
      </c>
      <c r="F530" s="128">
        <f>VLOOKUP(A530,'Tüm - Sektör'!$A:$H,6,0)</f>
        <v>92.663568792314265</v>
      </c>
      <c r="G530" s="127">
        <f>VLOOKUP(A530,'Tüm - Sektör'!$A:$H,7,0)</f>
        <v>4.5362669999999996</v>
      </c>
      <c r="H530" s="159">
        <v>118.6</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3.3730064671484206</v>
      </c>
      <c r="R530" s="166" t="str">
        <f t="shared" si="33"/>
        <v/>
      </c>
      <c r="S530" s="191">
        <v>3.3616686302840559</v>
      </c>
      <c r="T530" s="208">
        <f t="shared" si="34"/>
        <v>-1.1337836864364625E-2</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19.025461180151737</v>
      </c>
      <c r="F531" s="128">
        <f>VLOOKUP(A531,'Tüm - Sektör'!$A:$H,6,0)</f>
        <v>8.5507690697311176</v>
      </c>
      <c r="G531" s="127">
        <f>VLOOKUP(A531,'Tüm - Sektör'!$A:$H,7,0)</f>
        <v>22.966707</v>
      </c>
      <c r="H531" s="159">
        <v>91.55</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4.3695219246441921</v>
      </c>
      <c r="R531" s="166" t="str">
        <f t="shared" si="33"/>
        <v/>
      </c>
      <c r="S531" s="191">
        <v>4.3814866615681893</v>
      </c>
      <c r="T531" s="208">
        <f t="shared" si="34"/>
        <v>1.1964736923997243E-2</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33.898204539223826</v>
      </c>
      <c r="F532" s="128">
        <f>VLOOKUP(A532,'Tüm - Sektör'!$A:$H,6,0)</f>
        <v>13.796583044047141</v>
      </c>
      <c r="G532" s="127">
        <f>VLOOKUP(A532,'Tüm - Sektör'!$A:$H,7,0)</f>
        <v>17.102171999999999</v>
      </c>
      <c r="H532" s="159">
        <v>69</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5.7973292452098653</v>
      </c>
      <c r="R532" s="166" t="str">
        <f t="shared" si="33"/>
        <v/>
      </c>
      <c r="S532" s="191">
        <v>5.8015332548148031</v>
      </c>
      <c r="T532" s="208">
        <f t="shared" si="34"/>
        <v>4.2040096049378306E-3</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48.21836276992147</v>
      </c>
      <c r="F533" s="128">
        <f>VLOOKUP(A533,'Tüm - Sektör'!$A:$H,6,0)</f>
        <v>50.79481196611831</v>
      </c>
      <c r="G533" s="127">
        <f>VLOOKUP(A533,'Tüm - Sektör'!$A:$H,7,0)</f>
        <v>15.26498</v>
      </c>
      <c r="H533" s="159">
        <v>54.35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7.3605234331559588</v>
      </c>
      <c r="R533" s="166" t="str">
        <f t="shared" si="33"/>
        <v/>
      </c>
      <c r="S533" s="191">
        <v>7.3402651117803002</v>
      </c>
      <c r="T533" s="208">
        <f t="shared" si="34"/>
        <v>-2.0258321375658639E-2</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94.112722195431459</v>
      </c>
      <c r="F534" s="128">
        <f>VLOOKUP(A534,'Tüm - Sektör'!$A:$H,6,0)</f>
        <v>114.771612433453</v>
      </c>
      <c r="G534" s="127">
        <f>VLOOKUP(A534,'Tüm - Sektör'!$A:$H,7,0)</f>
        <v>10.537267999999999</v>
      </c>
      <c r="H534" s="159">
        <v>40.340000000000003</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9.916909759828096</v>
      </c>
      <c r="R534" s="166" t="str">
        <f t="shared" si="33"/>
        <v/>
      </c>
      <c r="S534" s="191">
        <v>10.001203492786637</v>
      </c>
      <c r="T534" s="208">
        <f t="shared" si="34"/>
        <v>8.4293732958540701E-2</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66.879331122969461</v>
      </c>
      <c r="F535" s="128">
        <f>VLOOKUP(A535,'Tüm - Sektör'!$A:$H,6,0)</f>
        <v>6.1042134646376676</v>
      </c>
      <c r="G535" s="127">
        <f>VLOOKUP(A535,'Tüm - Sektör'!$A:$H,7,0)</f>
        <v>18.464296999999998</v>
      </c>
      <c r="H535" s="159">
        <v>32.4</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12.348798330158516</v>
      </c>
      <c r="R535" s="166" t="str">
        <f t="shared" si="33"/>
        <v/>
      </c>
      <c r="S535" s="191">
        <v>12.348798330158516</v>
      </c>
      <c r="T535" s="208">
        <f t="shared" si="34"/>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33.637288279549409</v>
      </c>
      <c r="F536" s="128">
        <f>VLOOKUP(A536,'Tüm - Sektör'!$A:$H,6,0)</f>
        <v>15.255006022471388</v>
      </c>
      <c r="G536" s="127">
        <f>VLOOKUP(A536,'Tüm - Sektör'!$A:$H,7,0)</f>
        <v>39.640771000000001</v>
      </c>
      <c r="H536" s="159">
        <v>30</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13.334080417506023</v>
      </c>
      <c r="R536" s="166" t="str">
        <f t="shared" si="33"/>
        <v/>
      </c>
      <c r="S536" s="191">
        <v>13.280956591141456</v>
      </c>
      <c r="T536" s="208">
        <f t="shared" si="34"/>
        <v>-5.312382636456725E-2</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91.587523054887569</v>
      </c>
      <c r="F537" s="128">
        <f>VLOOKUP(A537,'Tüm - Sektör'!$A:$H,6,0)</f>
        <v>119.69408904426092</v>
      </c>
      <c r="G537" s="127">
        <f>VLOOKUP(A537,'Tüm - Sektör'!$A:$H,7,0)</f>
        <v>16.64443</v>
      </c>
      <c r="H537" s="159">
        <v>26.24</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15.244221163604623</v>
      </c>
      <c r="R537" s="166" t="str">
        <f t="shared" si="33"/>
        <v/>
      </c>
      <c r="S537" s="191">
        <v>15.480199819387977</v>
      </c>
      <c r="T537" s="208">
        <f t="shared" si="34"/>
        <v>0.23597865578335409</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10.039011599074003</v>
      </c>
      <c r="F538" s="128">
        <f>VLOOKUP(A538,'Tüm - Sektör'!$A:$H,6,0)</f>
        <v>0.8536574489008506</v>
      </c>
      <c r="G538" s="127">
        <f>VLOOKUP(A538,'Tüm - Sektör'!$A:$H,7,0)</f>
        <v>153.859475</v>
      </c>
      <c r="H538" s="159">
        <v>25.9</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15.445970541524366</v>
      </c>
      <c r="R538" s="166" t="str">
        <f t="shared" si="33"/>
        <v/>
      </c>
      <c r="S538" s="191">
        <v>15.362927689150579</v>
      </c>
      <c r="T538" s="208">
        <f t="shared" si="34"/>
        <v>-8.3042852373786502E-2</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73.543735488717843</v>
      </c>
      <c r="F539" s="128">
        <f>VLOOKUP(A539,'Tüm - Sektör'!$A:$H,6,0)</f>
        <v>92.858251879694251</v>
      </c>
      <c r="G539" s="127">
        <f>VLOOKUP(A539,'Tüm - Sektör'!$A:$H,7,0)</f>
        <v>23.567941000000001</v>
      </c>
      <c r="H539" s="159">
        <v>23.08</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17.332744189177085</v>
      </c>
      <c r="R539" s="166" t="str">
        <f t="shared" si="33"/>
        <v/>
      </c>
      <c r="S539" s="191">
        <v>17.591896916719747</v>
      </c>
      <c r="T539" s="208">
        <f t="shared" si="34"/>
        <v>0.25915272754266283</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82.864254521817742</v>
      </c>
      <c r="F540" s="128">
        <f>VLOOKUP(A540,'Tüm - Sektör'!$A:$H,6,0)</f>
        <v>155.46015587676473</v>
      </c>
      <c r="G540" s="127">
        <f>VLOOKUP(A540,'Tüm - Sektör'!$A:$H,7,0)</f>
        <v>22.044357999999999</v>
      </c>
      <c r="H540" s="159">
        <v>21.9</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18.266892920820691</v>
      </c>
      <c r="R540" s="166" t="str">
        <f t="shared" si="33"/>
        <v/>
      </c>
      <c r="S540" s="191">
        <v>17.827315283688641</v>
      </c>
      <c r="T540" s="208">
        <f t="shared" si="34"/>
        <v>-0.43957763713205011</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127.14862097148666</v>
      </c>
      <c r="F541" s="128">
        <f>VLOOKUP(A541,'Tüm - Sektör'!$A:$H,6,0)</f>
        <v>192.64942571437373</v>
      </c>
      <c r="G541" s="127">
        <f>VLOOKUP(A541,'Tüm - Sektör'!$A:$H,7,0)</f>
        <v>14.484933</v>
      </c>
      <c r="H541" s="159">
        <v>21.72</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18.417392558143792</v>
      </c>
      <c r="R541" s="166" t="str">
        <f t="shared" si="33"/>
        <v/>
      </c>
      <c r="S541" s="191">
        <v>18.366655939526314</v>
      </c>
      <c r="T541" s="208">
        <f t="shared" si="34"/>
        <v>-5.0736618617477802E-2</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51.138531622450188</v>
      </c>
      <c r="F542" s="128">
        <f>VLOOKUP(A542,'Tüm - Sektör'!$A:$H,6,0)</f>
        <v>35.71999554531498</v>
      </c>
      <c r="G542" s="127">
        <f>VLOOKUP(A542,'Tüm - Sektör'!$A:$H,7,0)</f>
        <v>38.051651</v>
      </c>
      <c r="H542" s="159">
        <v>20.56</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19.459055579499385</v>
      </c>
      <c r="R542" s="166" t="str">
        <f t="shared" si="33"/>
        <v/>
      </c>
      <c r="S542" s="191">
        <v>19.459055579499385</v>
      </c>
      <c r="T542" s="208">
        <f t="shared" si="34"/>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38.440334107931058</v>
      </c>
      <c r="F543" s="128">
        <f>VLOOKUP(A543,'Tüm - Sektör'!$A:$H,6,0)</f>
        <v>34.819143213705665</v>
      </c>
      <c r="G543" s="127">
        <f>VLOOKUP(A543,'Tüm - Sektör'!$A:$H,7,0)</f>
        <v>61.979830999999997</v>
      </c>
      <c r="H543" s="159">
        <v>16.79</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23.825254115931024</v>
      </c>
      <c r="R543" s="166" t="str">
        <f t="shared" si="33"/>
        <v/>
      </c>
      <c r="S543" s="191">
        <v>24.526426524002574</v>
      </c>
      <c r="T543" s="208">
        <f t="shared" si="34"/>
        <v>0.70117240807154957</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104.67540549289424</v>
      </c>
      <c r="F544" s="128">
        <f>VLOOKUP(A544,'Tüm - Sektör'!$A:$H,6,0)</f>
        <v>211.4654656422106</v>
      </c>
      <c r="G544" s="127">
        <f>VLOOKUP(A544,'Tüm - Sektör'!$A:$H,7,0)</f>
        <v>30.943805000000001</v>
      </c>
      <c r="H544" s="159">
        <v>12.35</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32.390553358680485</v>
      </c>
      <c r="R544" s="166" t="str">
        <f t="shared" si="33"/>
        <v/>
      </c>
      <c r="S544" s="191">
        <v>32.182086402228798</v>
      </c>
      <c r="T544" s="208">
        <f t="shared" si="34"/>
        <v>-0.20846695645168722</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121.9337175627352</v>
      </c>
      <c r="F545" s="128">
        <f>VLOOKUP(A545,'Tüm - Sektör'!$A:$H,6,0)</f>
        <v>93.939689955882272</v>
      </c>
      <c r="G545" s="127">
        <f>VLOOKUP(A545,'Tüm - Sektör'!$A:$H,7,0)</f>
        <v>28.655494999999998</v>
      </c>
      <c r="H545" s="159">
        <v>11.45</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 t="shared" si="32"/>
        <v>34.940710339503703</v>
      </c>
      <c r="R545" s="166" t="str">
        <f t="shared" si="33"/>
        <v/>
      </c>
      <c r="S545" s="191">
        <v>34.819071661211261</v>
      </c>
      <c r="T545" s="208">
        <f t="shared" si="34"/>
        <v>-0.12163867829244168</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97.263255157992006</v>
      </c>
      <c r="F546" s="128">
        <f>VLOOKUP(A546,'Tüm - Sektör'!$A:$H,6,0)</f>
        <v>235.78970947392003</v>
      </c>
      <c r="G546" s="127">
        <f>VLOOKUP(A546,'Tüm - Sektör'!$A:$H,7,0)</f>
        <v>36.075847000000003</v>
      </c>
      <c r="H546" s="159">
        <v>11.4</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 t="shared" si="32"/>
        <v>35.088543118016808</v>
      </c>
      <c r="R546" s="166" t="str">
        <f t="shared" si="33"/>
        <v/>
      </c>
      <c r="S546" s="191">
        <v>35.088543118016808</v>
      </c>
      <c r="T546" s="208">
        <f t="shared" si="34"/>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50.356484569750272</v>
      </c>
      <c r="F547" s="128">
        <f>VLOOKUP(A547,'Tüm - Sektör'!$A:$H,6,0)</f>
        <v>48.830530491879053</v>
      </c>
      <c r="G547" s="127">
        <f>VLOOKUP(A547,'Tüm - Sektör'!$A:$H,7,0)</f>
        <v>69.867154999999997</v>
      </c>
      <c r="H547" s="159">
        <v>11.37</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35.182643126898505</v>
      </c>
      <c r="R547" s="166" t="str">
        <f t="shared" si="33"/>
        <v/>
      </c>
      <c r="S547" s="191">
        <v>35.244638973818148</v>
      </c>
      <c r="T547" s="208">
        <f t="shared" si="34"/>
        <v>6.1995846919643327E-2</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302</v>
      </c>
      <c r="B548" s="136" t="s">
        <v>221</v>
      </c>
      <c r="C548" s="137">
        <v>791053925</v>
      </c>
      <c r="D548" s="137">
        <v>47500000</v>
      </c>
      <c r="E548" s="128">
        <f>VLOOKUP(A548,'Tüm - Sektör'!$A:$H,5,0)</f>
        <v>164.6569937543544</v>
      </c>
      <c r="F548" s="128">
        <f>VLOOKUP(A548,'Tüm - Sektör'!$A:$H,6,0)</f>
        <v>385.16255848971792</v>
      </c>
      <c r="G548" s="127">
        <f>VLOOKUP(A548,'Tüm - Sektör'!$A:$H,7,0)</f>
        <v>24.419506999999999</v>
      </c>
      <c r="H548" s="159">
        <v>9.9499999999999993</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40.208426115834136</v>
      </c>
      <c r="R548" s="166" t="str">
        <f t="shared" si="33"/>
        <v/>
      </c>
      <c r="S548" s="191">
        <v>40.823861209443834</v>
      </c>
      <c r="T548" s="208">
        <f t="shared" si="34"/>
        <v>0.6154350936096975</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43</v>
      </c>
      <c r="B549" s="136" t="s">
        <v>255</v>
      </c>
      <c r="C549" s="137">
        <v>595998092</v>
      </c>
      <c r="D549" s="137">
        <v>187641391</v>
      </c>
      <c r="E549" s="128">
        <f>VLOOKUP(A549,'Tüm - Sektör'!$A:$H,5,0)</f>
        <v>31.374474850023073</v>
      </c>
      <c r="F549" s="128">
        <f>VLOOKUP(A549,'Tüm - Sektör'!$A:$H,6,0)</f>
        <v>16.720444611297449</v>
      </c>
      <c r="G549" s="127">
        <f>VLOOKUP(A549,'Tüm - Sektör'!$A:$H,7,0)</f>
        <v>131.0445</v>
      </c>
      <c r="H549" s="159">
        <v>9.73</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41.114523694838489</v>
      </c>
      <c r="R549" s="166" t="str">
        <f t="shared" si="33"/>
        <v/>
      </c>
      <c r="S549" s="191">
        <v>40.820848525589639</v>
      </c>
      <c r="T549" s="208">
        <f t="shared" si="34"/>
        <v>-0.29367516924884995</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116.61959899651168</v>
      </c>
      <c r="F550" s="128">
        <f>VLOOKUP(A550,'Tüm - Sektör'!$A:$H,6,0)</f>
        <v>347.08213987057047</v>
      </c>
      <c r="G550" s="127">
        <f>VLOOKUP(A550,'Tüm - Sektör'!$A:$H,7,0)</f>
        <v>39.884191999999999</v>
      </c>
      <c r="H550" s="159">
        <v>8.6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46.512784773398792</v>
      </c>
      <c r="R550" s="166" t="str">
        <f t="shared" si="33"/>
        <v/>
      </c>
      <c r="S550" s="191">
        <v>46.784789362716907</v>
      </c>
      <c r="T550" s="208">
        <f t="shared" si="34"/>
        <v>0.27200458931811511</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83.613203447914202</v>
      </c>
      <c r="F551" s="128">
        <f>VLOOKUP(A551,'Tüm - Sektör'!$A:$H,6,0)</f>
        <v>127.61477937715843</v>
      </c>
      <c r="G551" s="127">
        <f>VLOOKUP(A551,'Tüm - Sektör'!$A:$H,7,0)</f>
        <v>62.294471000000001</v>
      </c>
      <c r="H551" s="159">
        <v>7.68</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52.08640277403191</v>
      </c>
      <c r="R551" s="166" t="str">
        <f t="shared" si="33"/>
        <v/>
      </c>
      <c r="S551" s="191">
        <v>52.154312034493486</v>
      </c>
      <c r="T551" s="208">
        <f t="shared" si="34"/>
        <v>6.7909260461576082E-2</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114.96214881022206</v>
      </c>
      <c r="F552" s="128">
        <f>VLOOKUP(A552,'Tüm - Sektör'!$A:$H,6,0)</f>
        <v>62.364867151765814</v>
      </c>
      <c r="G552" s="127">
        <f>VLOOKUP(A552,'Tüm - Sektör'!$A:$H,7,0)</f>
        <v>48.209040000000002</v>
      </c>
      <c r="H552" s="159">
        <v>7.22</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2"/>
        <v>55.422148304779476</v>
      </c>
      <c r="R552" s="166" t="str">
        <f t="shared" si="33"/>
        <v/>
      </c>
      <c r="S552" s="191">
        <v>55.886579715154731</v>
      </c>
      <c r="T552" s="208">
        <f t="shared" si="34"/>
        <v>0.46443141037525493</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84.488493459270458</v>
      </c>
      <c r="F553" s="128">
        <f>VLOOKUP(A553,'Tüm - Sektör'!$A:$H,6,0)</f>
        <v>141.99746799877389</v>
      </c>
      <c r="G553" s="127">
        <f>VLOOKUP(A553,'Tüm - Sektör'!$A:$H,7,0)</f>
        <v>66.222807000000003</v>
      </c>
      <c r="H553" s="159">
        <v>7.15</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2"/>
        <v>55.950651960740309</v>
      </c>
      <c r="R553" s="166" t="str">
        <f t="shared" si="33"/>
        <v/>
      </c>
      <c r="S553" s="191">
        <v>56.344670636520171</v>
      </c>
      <c r="T553" s="208">
        <f t="shared" si="34"/>
        <v>0.39401867577986138</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113.55512010952164</v>
      </c>
      <c r="F554" s="128">
        <f>VLOOKUP(A554,'Tüm - Sektör'!$A:$H,6,0)</f>
        <v>378.5170670317388</v>
      </c>
      <c r="G554" s="127">
        <f>VLOOKUP(A554,'Tüm - Sektör'!$A:$H,7,0)</f>
        <v>59.507702999999999</v>
      </c>
      <c r="H554" s="159">
        <v>5.92</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67.574043616067414</v>
      </c>
      <c r="R554" s="166" t="str">
        <f t="shared" si="33"/>
        <v/>
      </c>
      <c r="S554" s="191">
        <v>67.460090760053802</v>
      </c>
      <c r="T554" s="208">
        <f t="shared" si="34"/>
        <v>-0.11395285601361138</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37</v>
      </c>
      <c r="B555" s="136" t="s">
        <v>605</v>
      </c>
      <c r="C555" s="137">
        <v>674554994</v>
      </c>
      <c r="D555" s="137">
        <v>112400000</v>
      </c>
      <c r="E555" s="128">
        <f>VLOOKUP(A555,'Tüm - Sektör'!$A:$H,5,0)</f>
        <v>76.480091817960087</v>
      </c>
      <c r="F555" s="128">
        <f>VLOOKUP(A555,'Tüm - Sektör'!$A:$H,6,0)</f>
        <v>136.08557262982222</v>
      </c>
      <c r="G555" s="127">
        <f>VLOOKUP(A555,'Tüm - Sektör'!$A:$H,7,0)</f>
        <v>100.007176</v>
      </c>
      <c r="H555" s="159">
        <v>5.23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76.485580029348952</v>
      </c>
      <c r="R555" s="166" t="str">
        <f t="shared" si="33"/>
        <v/>
      </c>
      <c r="S555" s="191">
        <v>76.485580029348952</v>
      </c>
      <c r="T555" s="208">
        <f t="shared" si="34"/>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17</v>
      </c>
      <c r="B556" s="136" t="s">
        <v>287</v>
      </c>
      <c r="C556" s="137">
        <v>1829648308</v>
      </c>
      <c r="D556" s="137">
        <v>35100498</v>
      </c>
      <c r="E556" s="128">
        <f>VLOOKUP(A556,'Tüm - Sektör'!$A:$H,5,0)</f>
        <v>438.33731614115339</v>
      </c>
      <c r="F556" s="128">
        <f>VLOOKUP(A556,'Tüm - Sektör'!$A:$H,6,0)</f>
        <v>2497.6130888009247</v>
      </c>
      <c r="G556" s="127">
        <f>VLOOKUP(A556,'Tüm - Sektör'!$A:$H,7,0)</f>
        <v>17.518242999999998</v>
      </c>
      <c r="H556" s="159">
        <v>5.21</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76.788996201285457</v>
      </c>
      <c r="R556" s="166" t="str">
        <f t="shared" si="33"/>
        <v/>
      </c>
      <c r="S556" s="191">
        <v>76.788996201285457</v>
      </c>
      <c r="T556" s="208">
        <f t="shared" si="34"/>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168</v>
      </c>
      <c r="B557" s="136" t="s">
        <v>349</v>
      </c>
      <c r="C557" s="137">
        <v>44654191</v>
      </c>
      <c r="D557" s="137">
        <v>108559000</v>
      </c>
      <c r="E557" s="128">
        <f>VLOOKUP(A557,'Tüm - Sektör'!$A:$H,5,0)</f>
        <v>107.09409524950017</v>
      </c>
      <c r="F557" s="128">
        <f>VLOOKUP(A557,'Tüm - Sektör'!$A:$H,6,0)</f>
        <v>197.30118230547475</v>
      </c>
      <c r="G557" s="127">
        <f>VLOOKUP(A557,'Tüm - Sektör'!$A:$H,7,0)</f>
        <v>72.105159999999998</v>
      </c>
      <c r="H557" s="159">
        <v>5.18</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77.220368730204484</v>
      </c>
      <c r="R557" s="166" t="str">
        <f t="shared" si="33"/>
        <v/>
      </c>
      <c r="S557" s="191">
        <v>77.51967248497273</v>
      </c>
      <c r="T557" s="208">
        <f t="shared" si="34"/>
        <v>0.29930375476824622</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90.301936426615356</v>
      </c>
      <c r="R558" s="166" t="str">
        <f t="shared" si="33"/>
        <v/>
      </c>
      <c r="S558" s="191">
        <v>89.896085026945144</v>
      </c>
      <c r="T558" s="208">
        <f t="shared" si="34"/>
        <v>-0.40585139967021178</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62.309974051011309</v>
      </c>
      <c r="F559" s="128">
        <f>VLOOKUP(A559,'Tüm - Sektör'!$A:$H,6,0)</f>
        <v>77.887467563764133</v>
      </c>
      <c r="G559" s="127">
        <f>VLOOKUP(A559,'Tüm - Sektör'!$A:$H,7,0)</f>
        <v>150.34311</v>
      </c>
      <c r="H559" s="159">
        <v>4.2699999999999996</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93.678752828483397</v>
      </c>
      <c r="R559" s="166" t="str">
        <f t="shared" si="33"/>
        <v/>
      </c>
      <c r="S559" s="191">
        <v>93.678752828483397</v>
      </c>
      <c r="T559" s="208">
        <f t="shared" si="34"/>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80.899551234009394</v>
      </c>
      <c r="F560" s="128">
        <f>VLOOKUP(A560,'Tüm - Sektör'!$A:$H,6,0)</f>
        <v>112.36048782501305</v>
      </c>
      <c r="G560" s="127">
        <f>VLOOKUP(A560,'Tüm - Sektör'!$A:$H,7,0)</f>
        <v>150.75718000000001</v>
      </c>
      <c r="H560" s="159">
        <v>3.28</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121.96188207304776</v>
      </c>
      <c r="R560" s="166" t="str">
        <f t="shared" si="33"/>
        <v/>
      </c>
      <c r="S560" s="191">
        <v>121.96188207304776</v>
      </c>
      <c r="T560" s="208">
        <f t="shared" si="34"/>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122.74080211114182</v>
      </c>
      <c r="F561" s="128">
        <f>VLOOKUP(A561,'Tüm - Sektör'!$A:$H,6,0)</f>
        <v>409.13600703713939</v>
      </c>
      <c r="G561" s="127">
        <f>VLOOKUP(A561,'Tüm - Sektör'!$A:$H,7,0)</f>
        <v>114.763935</v>
      </c>
      <c r="H561" s="159">
        <v>2.84</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140.86217435330943</v>
      </c>
      <c r="R561" s="166" t="str">
        <f t="shared" si="33"/>
        <v/>
      </c>
      <c r="S561" s="191">
        <v>140.36792110996447</v>
      </c>
      <c r="T561" s="208">
        <f t="shared" si="34"/>
        <v>-0.49425324334495713</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67.403122166541266</v>
      </c>
      <c r="F562" s="128">
        <f>VLOOKUP(A562,'Tüm - Sektör'!$A:$H,6,0)</f>
        <v>120.36271815453797</v>
      </c>
      <c r="G562" s="127">
        <f>VLOOKUP(A562,'Tüm - Sektör'!$A:$H,7,0)</f>
        <v>236.45923999999999</v>
      </c>
      <c r="H562" s="159">
        <v>2.5099999999999998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159.38091041127501</v>
      </c>
      <c r="R562" s="166" t="str">
        <f t="shared" si="33"/>
        <v/>
      </c>
      <c r="S562" s="191">
        <v>160.0184340529201</v>
      </c>
      <c r="T562" s="208">
        <f t="shared" si="34"/>
        <v>0.6375236416450889</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53.720983953542095</v>
      </c>
      <c r="F563" s="128">
        <f>VLOOKUP(A563,'Tüm - Sektör'!$A:$H,6,0)</f>
        <v>44.767486627951747</v>
      </c>
      <c r="G563" s="127">
        <f>VLOOKUP(A563,'Tüm - Sektör'!$A:$H,7,0)</f>
        <v>335.41250200000002</v>
      </c>
      <c r="H563" s="159">
        <v>2.2200000000000002</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180.18689637759405</v>
      </c>
      <c r="R563" s="166" t="str">
        <f t="shared" si="33"/>
        <v/>
      </c>
      <c r="S563" s="191">
        <v>179.37888338935375</v>
      </c>
      <c r="T563" s="208">
        <f t="shared" si="34"/>
        <v>-0.8080129882403071</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91.520971000893937</v>
      </c>
      <c r="F564" s="128">
        <f>VLOOKUP(A564,'Tüm - Sektör'!$A:$H,6,0)</f>
        <v>130.74424428699135</v>
      </c>
      <c r="G564" s="127">
        <f>VLOOKUP(A564,'Tüm - Sektör'!$A:$H,7,0)</f>
        <v>199.57396499999999</v>
      </c>
      <c r="H564" s="159">
        <v>2.19</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182.65203063298421</v>
      </c>
      <c r="R564" s="166" t="str">
        <f t="shared" si="33"/>
        <v/>
      </c>
      <c r="S564" s="191">
        <v>183.48988398451161</v>
      </c>
      <c r="T564" s="208">
        <f t="shared" si="34"/>
        <v>0.83785335152740004</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96.725674940145893</v>
      </c>
      <c r="F565" s="128">
        <f>VLOOKUP(A565,'Tüm - Sektör'!$A:$H,6,0)</f>
        <v>383.51549094456124</v>
      </c>
      <c r="G565" s="127">
        <f>VLOOKUP(A565,'Tüm - Sektör'!$A:$H,7,0)</f>
        <v>192.870518</v>
      </c>
      <c r="H565" s="159">
        <v>2.11</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186.55531029605558</v>
      </c>
      <c r="R565" s="166" t="str">
        <f t="shared" si="33"/>
        <v/>
      </c>
      <c r="S565" s="191">
        <v>185.67533241730061</v>
      </c>
      <c r="T565" s="208">
        <f t="shared" si="34"/>
        <v>-0.87997787875497124</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205.15506705763062</v>
      </c>
      <c r="R566" s="166" t="str">
        <f t="shared" si="33"/>
        <v/>
      </c>
      <c r="S566" s="191">
        <v>205.15506705763062</v>
      </c>
      <c r="T566" s="208">
        <f t="shared" si="34"/>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97.87024558580724</v>
      </c>
      <c r="F567" s="128">
        <f>VLOOKUP(A567,'Tüm - Sektör'!$A:$H,6,0)</f>
        <v>217.4894346351272</v>
      </c>
      <c r="G567" s="127">
        <f>VLOOKUP(A567,'Tüm - Sektör'!$A:$H,7,0)</f>
        <v>332.285709</v>
      </c>
      <c r="H567" s="159">
        <v>1.23</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325.20883944484081</v>
      </c>
      <c r="R567" s="166" t="str">
        <f t="shared" si="33"/>
        <v/>
      </c>
      <c r="S567" s="191">
        <v>327.8744856697985</v>
      </c>
      <c r="T567" s="208">
        <f t="shared" si="34"/>
        <v>2.6656462249576975</v>
      </c>
      <c r="U567" s="222"/>
      <c r="W567" s="200"/>
      <c r="X567" s="209" t="str">
        <f>IF(COUNTIF('Yıldız Liste'!A:A, A567)&gt;0, "Yıldız Pazar", IF(COUNTIF('Ana Pazar Liste'!A:A, A567)&gt;0, "Ana Pazar", IF(COUNTIF('Alt Pazar Liste'!A:A, A567)&gt;0, "Alt Pazar", "")))</f>
        <v>Alt Pazar</v>
      </c>
    </row>
    <row r="568" spans="1:24" ht="30" customHeight="1" thickTop="1" thickBot="1">
      <c r="A568" s="237" t="s">
        <v>2318</v>
      </c>
      <c r="B568" s="238"/>
      <c r="C568" s="238"/>
      <c r="D568" s="238"/>
      <c r="E568" s="238"/>
      <c r="F568" s="238"/>
      <c r="G568" s="238"/>
      <c r="H568" s="239"/>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35.718420526164074</v>
      </c>
      <c r="F569" s="128">
        <f>VLOOKUP(A569,'Tüm - Sektör'!$A:$H,6,0)</f>
        <v>2.978779745772044</v>
      </c>
      <c r="G569" s="127">
        <f>VLOOKUP(A569,'Tüm - Sektör'!$A:$H,7,0)</f>
        <v>5.2214700000000004E-4</v>
      </c>
      <c r="H569" s="159">
        <v>2145</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1.8650266122474993E-4</v>
      </c>
      <c r="R569" s="166" t="str">
        <f t="shared" ref="R569:R603" si="36">IF(OR(H569="", H570="", Q569=0), "", IF(H569&lt;H570, (H570-H569)/H569, ""))</f>
        <v/>
      </c>
      <c r="S569" s="191">
        <v>1.8650266122474993E-4</v>
      </c>
      <c r="T569" s="208">
        <f t="shared" ref="T569:T603" si="37">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66.003496535228948</v>
      </c>
      <c r="F570" s="128">
        <f>VLOOKUP(A570,'Tüm - Sektör'!$A:$H,6,0)</f>
        <v>0.54947965813543909</v>
      </c>
      <c r="G570" s="127">
        <f>VLOOKUP(A570,'Tüm - Sektör'!$A:$H,7,0)</f>
        <v>1.7811269999999999</v>
      </c>
      <c r="H570" s="159">
        <v>346.5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1.1756060977330274</v>
      </c>
      <c r="R570" s="166" t="str">
        <f t="shared" si="36"/>
        <v/>
      </c>
      <c r="S570" s="191">
        <v>1.1756060977330274</v>
      </c>
      <c r="T570" s="208">
        <f t="shared" si="37"/>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17.002808554662046</v>
      </c>
      <c r="F571" s="128">
        <f>VLOOKUP(A571,'Tüm - Sektör'!$A:$H,6,0)</f>
        <v>5.3834037460304511</v>
      </c>
      <c r="G571" s="127">
        <f>VLOOKUP(A571,'Tüm - Sektör'!$A:$H,7,0)</f>
        <v>8.0576760000000007</v>
      </c>
      <c r="H571" s="159">
        <v>292</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1.3700312242349506</v>
      </c>
      <c r="R571" s="166" t="str">
        <f t="shared" si="36"/>
        <v/>
      </c>
      <c r="S571" s="191">
        <v>1.3700312242349506</v>
      </c>
      <c r="T571" s="208">
        <f t="shared" si="37"/>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98.135761648584392</v>
      </c>
      <c r="F572" s="128">
        <f>VLOOKUP(A572,'Tüm - Sektör'!$A:$H,6,0)</f>
        <v>44.039945897091421</v>
      </c>
      <c r="G572" s="127">
        <f>VLOOKUP(A572,'Tüm - Sektör'!$A:$H,7,0)</f>
        <v>1.5986990000000001</v>
      </c>
      <c r="H572" s="159">
        <v>255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1.5688954401183022</v>
      </c>
      <c r="R572" s="166" t="str">
        <f t="shared" si="36"/>
        <v/>
      </c>
      <c r="S572" s="191">
        <v>1.5688954401183022</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68.57511767764494</v>
      </c>
      <c r="F573" s="128">
        <f>VLOOKUP(A573,'Tüm - Sektör'!$A:$H,6,0)</f>
        <v>3.1114874639437842</v>
      </c>
      <c r="G573" s="127">
        <f>VLOOKUP(A573,'Tüm - Sektör'!$A:$H,7,0)</f>
        <v>2.3602780000000001</v>
      </c>
      <c r="H573" s="159">
        <v>248</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1.6185634160195645</v>
      </c>
      <c r="R573" s="166" t="str">
        <f t="shared" si="36"/>
        <v/>
      </c>
      <c r="S573" s="191">
        <v>1.6185634160195645</v>
      </c>
      <c r="T573" s="208">
        <f t="shared" si="37"/>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86.469091709637482</v>
      </c>
      <c r="F574" s="128">
        <f>VLOOKUP(A574,'Tüm - Sektör'!$A:$H,6,0)</f>
        <v>46.994071581324718</v>
      </c>
      <c r="G574" s="127">
        <f>VLOOKUP(A574,'Tüm - Sektör'!$A:$H,7,0)</f>
        <v>2.010942</v>
      </c>
      <c r="H574" s="159">
        <v>230.1</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1.7388432822076183</v>
      </c>
      <c r="R574" s="166" t="str">
        <f t="shared" si="36"/>
        <v/>
      </c>
      <c r="S574" s="191">
        <v>1.7388432822076183</v>
      </c>
      <c r="T574" s="208">
        <f t="shared" si="37"/>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33.896007050369462</v>
      </c>
      <c r="F575" s="128">
        <f>VLOOKUP(A575,'Tüm - Sektör'!$A:$H,6,0)</f>
        <v>3.3677105862264745E-2</v>
      </c>
      <c r="G575" s="127">
        <f>VLOOKUP(A575,'Tüm - Sektör'!$A:$H,7,0)</f>
        <v>6.687265</v>
      </c>
      <c r="H575" s="159">
        <v>178.8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2.2667158158768892</v>
      </c>
      <c r="R575" s="166" t="str">
        <f t="shared" si="36"/>
        <v/>
      </c>
      <c r="S575" s="191">
        <v>2.2667158158768892</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118.52610418918663</v>
      </c>
      <c r="F576" s="128">
        <f>VLOOKUP(A576,'Tüm - Sektör'!$A:$H,6,0)</f>
        <v>127.44742385934046</v>
      </c>
      <c r="G576" s="127">
        <f>VLOOKUP(A576,'Tüm - Sektör'!$A:$H,7,0)</f>
        <v>2.1097030000000001</v>
      </c>
      <c r="H576" s="159">
        <v>160</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2.5005487758623959</v>
      </c>
      <c r="R576" s="166" t="str">
        <f t="shared" si="36"/>
        <v/>
      </c>
      <c r="S576" s="191">
        <v>2.5005487758623959</v>
      </c>
      <c r="T576" s="208">
        <f t="shared" si="37"/>
        <v>0</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71.413015633394593</v>
      </c>
      <c r="F577" s="128">
        <f>VLOOKUP(A577,'Tüm - Sektör'!$A:$H,6,0)</f>
        <v>13.54037398624871</v>
      </c>
      <c r="G577" s="127">
        <f>VLOOKUP(A577,'Tüm - Sektör'!$A:$H,7,0)</f>
        <v>3.6238980000000001</v>
      </c>
      <c r="H577" s="159">
        <v>154.6</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2.5879348452782738</v>
      </c>
      <c r="R577" s="166" t="str">
        <f t="shared" si="36"/>
        <v/>
      </c>
      <c r="S577" s="191">
        <v>2.5879348452782738</v>
      </c>
      <c r="T577" s="208">
        <f t="shared" si="37"/>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37.062981123823711</v>
      </c>
      <c r="F578" s="128">
        <f>VLOOKUP(A578,'Tüm - Sektör'!$A:$H,6,0)</f>
        <v>38.288203640313753</v>
      </c>
      <c r="G578" s="127">
        <f>VLOOKUP(A578,'Tüm - Sektör'!$A:$H,7,0)</f>
        <v>7.9945810000000002</v>
      </c>
      <c r="H578" s="159">
        <v>135</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2.9630300469587967</v>
      </c>
      <c r="R578" s="166" t="str">
        <f t="shared" si="36"/>
        <v/>
      </c>
      <c r="S578" s="191">
        <v>2.9630300469587967</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75.197092519457158</v>
      </c>
      <c r="F579" s="128">
        <f>VLOOKUP(A579,'Tüm - Sektör'!$A:$H,6,0)</f>
        <v>31.744804339520922</v>
      </c>
      <c r="G579" s="127">
        <f>VLOOKUP(A579,'Tüm - Sektör'!$A:$H,7,0)</f>
        <v>5.4011089999999999</v>
      </c>
      <c r="H579" s="159">
        <v>98.5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4.0614769318067268</v>
      </c>
      <c r="R579" s="166" t="str">
        <f t="shared" si="36"/>
        <v/>
      </c>
      <c r="S579" s="191">
        <v>4.0614769318067268</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38.20464445813947</v>
      </c>
      <c r="F580" s="128">
        <f>VLOOKUP(A580,'Tüm - Sektör'!$A:$H,6,0)</f>
        <v>44.435772034665398</v>
      </c>
      <c r="G580" s="127">
        <f>VLOOKUP(A580,'Tüm - Sektör'!$A:$H,7,0)</f>
        <v>13.431647</v>
      </c>
      <c r="H580" s="159">
        <v>77.95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5.1315129812223566</v>
      </c>
      <c r="R580" s="166" t="str">
        <f t="shared" si="36"/>
        <v/>
      </c>
      <c r="S580" s="191">
        <v>5.1315129812223566</v>
      </c>
      <c r="T580" s="208">
        <f t="shared" si="37"/>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39.234471425552584</v>
      </c>
      <c r="F581" s="128">
        <f>VLOOKUP(A581,'Tüm - Sektör'!$A:$H,6,0)</f>
        <v>16.943007637982493</v>
      </c>
      <c r="G581" s="127">
        <f>VLOOKUP(A581,'Tüm - Sektör'!$A:$H,7,0)</f>
        <v>14.567467000000001</v>
      </c>
      <c r="H581" s="159">
        <v>70</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5.7154686775418018</v>
      </c>
      <c r="R581" s="166" t="str">
        <f t="shared" si="36"/>
        <v/>
      </c>
      <c r="S581" s="191">
        <v>5.7154686775418018</v>
      </c>
      <c r="T581" s="208">
        <f t="shared" si="37"/>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122.06788365905317</v>
      </c>
      <c r="F582" s="128">
        <f>VLOOKUP(A582,'Tüm - Sektör'!$A:$H,6,0)</f>
        <v>361.0407679948334</v>
      </c>
      <c r="G582" s="127">
        <f>VLOOKUP(A582,'Tüm - Sektör'!$A:$H,7,0)</f>
        <v>4.7495229999999999</v>
      </c>
      <c r="H582" s="159">
        <v>69</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5.7976422099999718</v>
      </c>
      <c r="R582" s="166" t="str">
        <f t="shared" si="36"/>
        <v/>
      </c>
      <c r="S582" s="191">
        <v>5.7976422099999718</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119.97439191077972</v>
      </c>
      <c r="F583" s="128">
        <f>VLOOKUP(A583,'Tüm - Sektör'!$A:$H,6,0)</f>
        <v>230.75090506508587</v>
      </c>
      <c r="G583" s="127">
        <f>VLOOKUP(A583,'Tüm - Sektör'!$A:$H,7,0)</f>
        <v>5.8189539999999997</v>
      </c>
      <c r="H583" s="159">
        <v>57.3</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35"/>
        <v>6.9812546770679917</v>
      </c>
      <c r="R583" s="166" t="str">
        <f t="shared" si="36"/>
        <v/>
      </c>
      <c r="S583" s="191">
        <v>6.9812546770679917</v>
      </c>
      <c r="T583" s="208">
        <f t="shared" si="37"/>
        <v>0</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47.417011084453485</v>
      </c>
      <c r="F584" s="128">
        <f>VLOOKUP(A584,'Tüm - Sektör'!$A:$H,6,0)</f>
        <v>6.6682007989117081E-2</v>
      </c>
      <c r="G584" s="127">
        <f>VLOOKUP(A584,'Tüm - Sektör'!$A:$H,7,0)</f>
        <v>15.215797999999999</v>
      </c>
      <c r="H584" s="159">
        <v>56.35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35"/>
        <v>7.2148766242480518</v>
      </c>
      <c r="R584" s="166" t="str">
        <f t="shared" si="36"/>
        <v/>
      </c>
      <c r="S584" s="191">
        <v>7.2148766242480518</v>
      </c>
      <c r="T584" s="208">
        <f t="shared" si="37"/>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64.716508114197097</v>
      </c>
      <c r="F585" s="128">
        <f>VLOOKUP(A585,'Tüm - Sektör'!$A:$H,6,0)</f>
        <v>110.28290275919245</v>
      </c>
      <c r="G585" s="127">
        <f>VLOOKUP(A585,'Tüm - Sektör'!$A:$H,7,0)</f>
        <v>12.119565</v>
      </c>
      <c r="H585" s="159">
        <v>51</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7.8433592666303911</v>
      </c>
      <c r="R585" s="166" t="str">
        <f t="shared" si="36"/>
        <v/>
      </c>
      <c r="S585" s="191">
        <v>7.8433592666303911</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157.46133529038875</v>
      </c>
      <c r="F586" s="128">
        <f>VLOOKUP(A586,'Tüm - Sektör'!$A:$H,6,0)</f>
        <v>168.87745097639291</v>
      </c>
      <c r="G586" s="127">
        <f>VLOOKUP(A586,'Tüm - Sektör'!$A:$H,7,0)</f>
        <v>5.7719040000000001</v>
      </c>
      <c r="H586" s="159">
        <v>44.02</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9.0885171100793585</v>
      </c>
      <c r="R586" s="166" t="str">
        <f t="shared" si="36"/>
        <v/>
      </c>
      <c r="S586" s="191">
        <v>9.0885171100793585</v>
      </c>
      <c r="T586" s="208">
        <f t="shared" si="37"/>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9.9782204639153811</v>
      </c>
      <c r="R587" s="166" t="str">
        <f t="shared" si="36"/>
        <v/>
      </c>
      <c r="S587" s="191">
        <v>9.9782204639153811</v>
      </c>
      <c r="T587" s="208">
        <f t="shared" si="37"/>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15.357709858305931</v>
      </c>
      <c r="F588" s="128">
        <f>VLOOKUP(A588,'Tüm - Sektör'!$A:$H,6,0)</f>
        <v>3.2156008916050944</v>
      </c>
      <c r="G588" s="127">
        <f>VLOOKUP(A588,'Tüm - Sektör'!$A:$H,7,0)</f>
        <v>88.296327000000005</v>
      </c>
      <c r="H588" s="159">
        <v>29.5</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13.560293716201043</v>
      </c>
      <c r="R588" s="166" t="str">
        <f t="shared" si="36"/>
        <v/>
      </c>
      <c r="S588" s="191">
        <v>13.560293716201043</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141.33195902136382</v>
      </c>
      <c r="F589" s="128">
        <f>VLOOKUP(A589,'Tüm - Sektör'!$A:$H,6,0)</f>
        <v>491.50394373626784</v>
      </c>
      <c r="G589" s="127">
        <f>VLOOKUP(A589,'Tüm - Sektör'!$A:$H,7,0)</f>
        <v>10.108192000000001</v>
      </c>
      <c r="H589" s="159">
        <v>28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14.286105775240776</v>
      </c>
      <c r="R589" s="166" t="str">
        <f t="shared" si="36"/>
        <v/>
      </c>
      <c r="S589" s="191">
        <v>14.286105775240776</v>
      </c>
      <c r="T589" s="208">
        <f t="shared" si="37"/>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118.14425851097948</v>
      </c>
      <c r="F590" s="128">
        <f>VLOOKUP(A590,'Tüm - Sektör'!$A:$H,6,0)</f>
        <v>15.146699809099934</v>
      </c>
      <c r="G590" s="127">
        <f>VLOOKUP(A590,'Tüm - Sektör'!$A:$H,7,0)</f>
        <v>16.107241999999999</v>
      </c>
      <c r="H590" s="159">
        <v>21.02</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19.02978162746906</v>
      </c>
      <c r="R590" s="166" t="str">
        <f t="shared" si="36"/>
        <v/>
      </c>
      <c r="S590" s="191">
        <v>19.02978162746906</v>
      </c>
      <c r="T590" s="208">
        <f t="shared" si="37"/>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58.525479799199076</v>
      </c>
      <c r="F591" s="128">
        <f>VLOOKUP(A591,'Tüm - Sektör'!$A:$H,6,0)</f>
        <v>6.2097317501908877</v>
      </c>
      <c r="G591" s="127">
        <f>VLOOKUP(A591,'Tüm - Sektör'!$A:$H,7,0)</f>
        <v>49.182918000000001</v>
      </c>
      <c r="H591" s="159">
        <v>13.9</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28.784538738746647</v>
      </c>
      <c r="R591" s="166" t="str">
        <f t="shared" si="36"/>
        <v/>
      </c>
      <c r="S591" s="191">
        <v>28.784538738746647</v>
      </c>
      <c r="T591" s="208">
        <f t="shared" si="37"/>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104.17724716833222</v>
      </c>
      <c r="F592" s="128">
        <f>VLOOKUP(A592,'Tüm - Sektör'!$A:$H,6,0)</f>
        <v>22.062102322814955</v>
      </c>
      <c r="G592" s="127">
        <f>VLOOKUP(A592,'Tüm - Sektör'!$A:$H,7,0)</f>
        <v>29.313393000000001</v>
      </c>
      <c r="H592" s="159">
        <v>13.1</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30.537885879034594</v>
      </c>
      <c r="R592" s="166" t="str">
        <f t="shared" si="36"/>
        <v/>
      </c>
      <c r="S592" s="191">
        <v>30.537885879034594</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55.842118834592974</v>
      </c>
      <c r="F593" s="128">
        <f>VLOOKUP(A593,'Tüm - Sektör'!$A:$H,6,0)</f>
        <v>48.127204754870299</v>
      </c>
      <c r="G593" s="127">
        <f>VLOOKUP(A593,'Tüm - Sektör'!$A:$H,7,0)</f>
        <v>57.175823000000001</v>
      </c>
      <c r="H593" s="159">
        <v>12.53</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31.928191024316543</v>
      </c>
      <c r="R593" s="166" t="str">
        <f t="shared" si="36"/>
        <v/>
      </c>
      <c r="S593" s="191">
        <v>31.928191024316543</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28.809219872254157</v>
      </c>
      <c r="F594" s="128">
        <f>VLOOKUP(A594,'Tüm - Sektör'!$A:$H,6,0)</f>
        <v>17.148345162056046</v>
      </c>
      <c r="G594" s="127">
        <f>VLOOKUP(A594,'Tüm - Sektör'!$A:$H,7,0)</f>
        <v>116.683181</v>
      </c>
      <c r="H594" s="159">
        <v>11.9</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33.615514168230291</v>
      </c>
      <c r="R594" s="166" t="str">
        <f t="shared" si="36"/>
        <v/>
      </c>
      <c r="S594" s="191">
        <v>33.615514168230291</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30.46372646010737</v>
      </c>
      <c r="F595" s="128">
        <f>VLOOKUP(A595,'Tüm - Sektör'!$A:$H,6,0)</f>
        <v>20.309150973404915</v>
      </c>
      <c r="G595" s="127">
        <f>VLOOKUP(A595,'Tüm - Sektör'!$A:$H,7,0)</f>
        <v>132.63754700000001</v>
      </c>
      <c r="H595" s="159">
        <v>9.9</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40.406339501476353</v>
      </c>
      <c r="R595" s="166" t="str">
        <f t="shared" si="36"/>
        <v/>
      </c>
      <c r="S595" s="191">
        <v>40.406339501476353</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407</v>
      </c>
      <c r="B597" s="136" t="s">
        <v>349</v>
      </c>
      <c r="C597" s="137">
        <v>4259374646</v>
      </c>
      <c r="D597" s="137">
        <v>588505080</v>
      </c>
      <c r="E597" s="128">
        <f>VLOOKUP(A597,'Tüm - Sektör'!$A:$H,5,0)</f>
        <v>20.705601011700239</v>
      </c>
      <c r="F597" s="128">
        <f>VLOOKUP(A597,'Tüm - Sektör'!$A:$H,6,0)</f>
        <v>4.3979231690957192</v>
      </c>
      <c r="G597" s="127">
        <f>VLOOKUP(A597,'Tüm - Sektör'!$A:$H,7,0)</f>
        <v>218.04563899999999</v>
      </c>
      <c r="H597" s="159">
        <v>8.86</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45.147660034752249</v>
      </c>
      <c r="R597" s="166" t="str">
        <f t="shared" si="36"/>
        <v/>
      </c>
      <c r="S597" s="191">
        <v>45.147660034752249</v>
      </c>
      <c r="T597" s="208">
        <f t="shared" si="37"/>
        <v>0</v>
      </c>
      <c r="U597" s="222"/>
      <c r="W597" s="200"/>
      <c r="X597" s="209" t="str">
        <f>IF(COUNTIF('Yıldız Liste'!A:A, A597)&gt;0, "Yıldız Pazar", IF(COUNTIF('Ana Pazar Liste'!A:A, A597)&gt;0, "Ana Pazar", IF(COUNTIF('Alt Pazar Liste'!A:A, A597)&gt;0, "Alt Pazar", "")))</f>
        <v/>
      </c>
    </row>
    <row r="598" spans="1:24" ht="30" customHeight="1" thickTop="1" thickBot="1">
      <c r="A598" s="125" t="s">
        <v>726</v>
      </c>
      <c r="B598" s="136" t="s">
        <v>374</v>
      </c>
      <c r="C598" s="137"/>
      <c r="D598" s="137"/>
      <c r="E598" s="128">
        <f>VLOOKUP(A598,'Tüm - Sektör'!$A:$H,5,0)</f>
        <v>49.667846278015773</v>
      </c>
      <c r="F598" s="128">
        <f>VLOOKUP(A598,'Tüm - Sektör'!$A:$H,6,0)</f>
        <v>0.62084807847519718</v>
      </c>
      <c r="G598" s="127">
        <f>VLOOKUP(A598,'Tüm - Sektör'!$A:$H,7,0)</f>
        <v>91.632469999999998</v>
      </c>
      <c r="H598" s="159">
        <v>8.85</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45.511874340348925</v>
      </c>
      <c r="R598" s="166" t="str">
        <f t="shared" si="36"/>
        <v/>
      </c>
      <c r="S598" s="191">
        <v>45.511874340348925</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125.42796020020309</v>
      </c>
      <c r="F599" s="128">
        <f>VLOOKUP(A599,'Tüm - Sektör'!$A:$H,6,0)</f>
        <v>118.91160439809887</v>
      </c>
      <c r="G599" s="127">
        <f>VLOOKUP(A599,'Tüm - Sektör'!$A:$H,7,0)</f>
        <v>42.875571000000001</v>
      </c>
      <c r="H599" s="159">
        <v>7.44</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53.777954129489814</v>
      </c>
      <c r="R599" s="166" t="str">
        <f t="shared" si="36"/>
        <v/>
      </c>
      <c r="S599" s="191">
        <v>53.777954129489814</v>
      </c>
      <c r="T599" s="208">
        <f t="shared" si="37"/>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10.760917960106587</v>
      </c>
      <c r="F600" s="128">
        <f>VLOOKUP(A600,'Tüm - Sektör'!$A:$H,6,0)</f>
        <v>2.7592097333606636</v>
      </c>
      <c r="G600" s="127">
        <f>VLOOKUP(A600,'Tüm - Sektör'!$A:$H,7,0)</f>
        <v>1143.8313330000001</v>
      </c>
      <c r="H600" s="159">
        <v>3.25</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123.08675134612361</v>
      </c>
      <c r="R600" s="166" t="str">
        <f t="shared" si="36"/>
        <v/>
      </c>
      <c r="S600" s="191">
        <v>123.08675134612361</v>
      </c>
      <c r="T600" s="208">
        <f t="shared" si="37"/>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103.4301510655536</v>
      </c>
      <c r="F601" s="128">
        <f>VLOOKUP(A601,'Tüm - Sektör'!$A:$H,6,0)</f>
        <v>376.10964023837676</v>
      </c>
      <c r="G601" s="127">
        <f>VLOOKUP(A601,'Tüm - Sektör'!$A:$H,7,0)</f>
        <v>231.60181800000001</v>
      </c>
      <c r="H601" s="159">
        <v>1.67</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239.54611022796854</v>
      </c>
      <c r="R601" s="166" t="str">
        <f t="shared" si="36"/>
        <v/>
      </c>
      <c r="S601" s="191">
        <v>239.54611022796854</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50.654516120607262</v>
      </c>
      <c r="F602" s="128">
        <f>VLOOKUP(A602,'Tüm - Sektör'!$A:$H,6,0)</f>
        <v>48.84717080097132</v>
      </c>
      <c r="G602" s="127">
        <f>VLOOKUP(A602,'Tüm - Sektör'!$A:$H,7,0)</f>
        <v>759.30591400000003</v>
      </c>
      <c r="H602" s="159">
        <v>1.04</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384.62273661185435</v>
      </c>
      <c r="R602" s="166" t="str">
        <f t="shared" si="36"/>
        <v/>
      </c>
      <c r="S602" s="191">
        <v>384.62273661185435</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35.658353837920579</v>
      </c>
      <c r="F603" s="128">
        <f>VLOOKUP(A603,'Tüm - Sektör'!$A:$H,6,0)</f>
        <v>24.604325910756046</v>
      </c>
      <c r="G603" s="127">
        <f>VLOOKUP(A603,'Tüm - Sektör'!$A:$H,7,0)</f>
        <v>1420.090837</v>
      </c>
      <c r="H603" s="159">
        <v>0.79</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506.381015477348</v>
      </c>
      <c r="R603" s="166" t="str">
        <f t="shared" si="36"/>
        <v/>
      </c>
      <c r="S603" s="191">
        <v>506.381015477348</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7" t="s">
        <v>2189</v>
      </c>
      <c r="B604" s="238"/>
      <c r="C604" s="238"/>
      <c r="D604" s="238"/>
      <c r="E604" s="238"/>
      <c r="F604" s="238"/>
      <c r="G604" s="238"/>
      <c r="H604" s="239"/>
      <c r="I604" s="151"/>
      <c r="J604" s="151"/>
      <c r="K604" s="151"/>
      <c r="L604" s="151"/>
      <c r="M604" s="151"/>
      <c r="N604" s="151"/>
      <c r="O604" s="151"/>
      <c r="P604" s="151"/>
      <c r="Q604" s="158">
        <f t="shared" ref="Q604:Q605" si="38">E604*G604/100</f>
        <v>0</v>
      </c>
      <c r="R604" s="166" t="str">
        <f t="shared" ref="R604:R614" si="39">IF(OR(H604="", H605="", Q604=0), "", IF(H604&lt;H605, (H605-H604)/H604, ""))</f>
        <v/>
      </c>
      <c r="S604" s="191">
        <v>0</v>
      </c>
      <c r="T604" s="208">
        <f t="shared" ref="T604:T614"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12.38</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10.57</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89.9</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88.25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83.05</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80.900000000000006</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33.04</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18.05</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34.700000000000003</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23" si="46">IF(OR(H615="", H616="", Q615=0), "", IF(H615&lt;H616, (H616-H615)/H615, ""))</f>
        <v/>
      </c>
      <c r="S615" s="191">
        <v>0</v>
      </c>
      <c r="T615" s="208">
        <f t="shared" ref="T615:T623"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154.4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181.3</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98.35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38.619999999999997</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19.53</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61.85</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169.2</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120.3</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C624" s="149">
        <v>0</v>
      </c>
      <c r="D624" s="149">
        <v>0</v>
      </c>
      <c r="E624" s="128">
        <v>0</v>
      </c>
      <c r="F624" s="128">
        <v>0</v>
      </c>
      <c r="G624" s="127">
        <v>0</v>
      </c>
      <c r="H624" s="159">
        <v>2.62</v>
      </c>
      <c r="I624" s="141"/>
      <c r="J624" s="145"/>
      <c r="K624" s="146"/>
      <c r="L624" s="146"/>
      <c r="M624" s="146"/>
      <c r="N624" s="147"/>
      <c r="O624" s="148"/>
      <c r="P624" s="156"/>
      <c r="Q624" s="158">
        <f t="shared" ref="Q624:Q636" si="48">E624*G624/100</f>
        <v>0</v>
      </c>
      <c r="R624" s="166" t="str">
        <f t="shared" ref="R624:R636" si="49">IF(OR(H624="", H625="", Q624=0), "", IF(H624&lt;H625, (H625-H624)/H624, ""))</f>
        <v/>
      </c>
      <c r="S624" s="191">
        <v>1</v>
      </c>
      <c r="T624" s="208">
        <f t="shared" ref="T624:T636" si="50">S624-Q624</f>
        <v>1</v>
      </c>
      <c r="U624" s="222"/>
      <c r="W624" s="200"/>
      <c r="X624" s="209" t="str">
        <f>IF(COUNTIF('Yıldız Liste'!A:A, A624)&gt;0, "Yıldız Pazar", IF(COUNTIF('Ana Pazar Liste'!A:A, A624)&gt;0, "Ana Pazar", IF(COUNTIF('Alt Pazar Liste'!A:A, A624)&gt;0, "Alt Pazar", "")))</f>
        <v/>
      </c>
    </row>
    <row r="625" spans="3:24" ht="30" customHeight="1" thickTop="1" thickBot="1">
      <c r="C625" s="149">
        <v>0</v>
      </c>
      <c r="D625" s="149">
        <v>0</v>
      </c>
      <c r="E625" s="128">
        <v>0</v>
      </c>
      <c r="F625" s="128">
        <v>0</v>
      </c>
      <c r="G625" s="127">
        <v>0</v>
      </c>
      <c r="H625" s="159">
        <v>11.85</v>
      </c>
      <c r="I625" s="141"/>
      <c r="J625" s="145"/>
      <c r="K625" s="146"/>
      <c r="L625" s="146"/>
      <c r="M625" s="146"/>
      <c r="N625" s="147"/>
      <c r="O625" s="148"/>
      <c r="P625" s="156"/>
      <c r="Q625" s="158">
        <f t="shared" si="48"/>
        <v>0</v>
      </c>
      <c r="R625" s="166" t="str">
        <f t="shared" si="49"/>
        <v/>
      </c>
      <c r="S625" s="191">
        <v>2</v>
      </c>
      <c r="T625" s="208">
        <f t="shared" si="50"/>
        <v>2</v>
      </c>
      <c r="U625" s="222"/>
      <c r="W625" s="200"/>
      <c r="X625" s="209" t="str">
        <f>IF(COUNTIF('Yıldız Liste'!A:A, A625)&gt;0, "Yıldız Pazar", IF(COUNTIF('Ana Pazar Liste'!A:A, A625)&gt;0, "Ana Pazar", IF(COUNTIF('Alt Pazar Liste'!A:A, A625)&gt;0, "Alt Pazar", "")))</f>
        <v/>
      </c>
    </row>
    <row r="626" spans="3:24" ht="30" customHeight="1" thickTop="1" thickBot="1">
      <c r="C626" s="149">
        <v>0</v>
      </c>
      <c r="D626" s="149">
        <v>0</v>
      </c>
      <c r="E626" s="128">
        <v>0</v>
      </c>
      <c r="F626" s="128">
        <v>0</v>
      </c>
      <c r="G626" s="127">
        <v>0</v>
      </c>
      <c r="H626" s="159">
        <v>416</v>
      </c>
      <c r="I626" s="141"/>
      <c r="J626" s="145"/>
      <c r="K626" s="146"/>
      <c r="L626" s="146"/>
      <c r="M626" s="146"/>
      <c r="N626" s="147"/>
      <c r="O626" s="148"/>
      <c r="P626" s="156"/>
      <c r="Q626" s="158">
        <f t="shared" si="48"/>
        <v>0</v>
      </c>
      <c r="R626" s="166" t="str">
        <f t="shared" si="49"/>
        <v/>
      </c>
      <c r="S626" s="191">
        <v>3</v>
      </c>
      <c r="T626" s="208">
        <f t="shared" si="50"/>
        <v>3</v>
      </c>
      <c r="U626" s="222"/>
      <c r="W626" s="200"/>
      <c r="X626" s="209" t="str">
        <f>IF(COUNTIF('Yıldız Liste'!A:A, A626)&gt;0, "Yıldız Pazar", IF(COUNTIF('Ana Pazar Liste'!A:A, A626)&gt;0, "Ana Pazar", IF(COUNTIF('Alt Pazar Liste'!A:A, A626)&gt;0, "Alt Pazar", "")))</f>
        <v/>
      </c>
    </row>
    <row r="627" spans="3:24" ht="30" customHeight="1" thickTop="1" thickBot="1">
      <c r="C627" s="149">
        <v>0</v>
      </c>
      <c r="D627" s="149">
        <v>0</v>
      </c>
      <c r="E627" s="128">
        <v>0</v>
      </c>
      <c r="F627" s="128">
        <v>0</v>
      </c>
      <c r="G627" s="127">
        <v>0</v>
      </c>
      <c r="H627" s="159">
        <v>14.39</v>
      </c>
      <c r="I627" s="141"/>
      <c r="J627" s="145"/>
      <c r="K627" s="146"/>
      <c r="L627" s="146"/>
      <c r="M627" s="146"/>
      <c r="N627" s="147"/>
      <c r="O627" s="148"/>
      <c r="P627" s="156"/>
      <c r="Q627" s="158">
        <f t="shared" si="48"/>
        <v>0</v>
      </c>
      <c r="R627" s="166" t="str">
        <f t="shared" si="49"/>
        <v/>
      </c>
      <c r="S627" s="191">
        <v>4</v>
      </c>
      <c r="T627" s="208">
        <f t="shared" si="50"/>
        <v>4</v>
      </c>
      <c r="U627" s="222"/>
      <c r="W627" s="200"/>
      <c r="X627" s="209" t="str">
        <f>IF(COUNTIF('Yıldız Liste'!A:A, A627)&gt;0, "Yıldız Pazar", IF(COUNTIF('Ana Pazar Liste'!A:A, A627)&gt;0, "Ana Pazar", IF(COUNTIF('Alt Pazar Liste'!A:A, A627)&gt;0, "Alt Pazar", "")))</f>
        <v/>
      </c>
    </row>
    <row r="628" spans="3:24" ht="30" customHeight="1" thickTop="1" thickBot="1">
      <c r="C628" s="149">
        <v>0</v>
      </c>
      <c r="D628" s="149">
        <v>0</v>
      </c>
      <c r="E628" s="128">
        <v>0</v>
      </c>
      <c r="F628" s="128">
        <v>0</v>
      </c>
      <c r="G628" s="127">
        <v>0</v>
      </c>
      <c r="H628" s="159">
        <v>46.84</v>
      </c>
      <c r="I628" s="141"/>
      <c r="J628" s="145"/>
      <c r="K628" s="146"/>
      <c r="L628" s="146"/>
      <c r="M628" s="146"/>
      <c r="N628" s="147"/>
      <c r="O628" s="148"/>
      <c r="P628" s="156"/>
      <c r="Q628" s="158">
        <f t="shared" si="48"/>
        <v>0</v>
      </c>
      <c r="R628" s="166" t="str">
        <f t="shared" si="49"/>
        <v/>
      </c>
      <c r="S628" s="191">
        <v>5</v>
      </c>
      <c r="T628" s="208">
        <f t="shared" si="50"/>
        <v>5</v>
      </c>
      <c r="U628" s="222"/>
      <c r="W628" s="200"/>
      <c r="X628" s="209" t="str">
        <f>IF(COUNTIF('Yıldız Liste'!A:A, A628)&gt;0, "Yıldız Pazar", IF(COUNTIF('Ana Pazar Liste'!A:A, A628)&gt;0, "Ana Pazar", IF(COUNTIF('Alt Pazar Liste'!A:A, A628)&gt;0, "Alt Pazar", "")))</f>
        <v/>
      </c>
    </row>
    <row r="629" spans="3:24" ht="30" customHeight="1" thickTop="1" thickBot="1">
      <c r="C629" s="149">
        <v>0</v>
      </c>
      <c r="D629" s="149">
        <v>0</v>
      </c>
      <c r="E629" s="128">
        <v>0</v>
      </c>
      <c r="F629" s="128">
        <v>0</v>
      </c>
      <c r="G629" s="127">
        <v>0</v>
      </c>
      <c r="H629" s="159">
        <v>4.28</v>
      </c>
      <c r="I629" s="141"/>
      <c r="J629" s="145"/>
      <c r="K629" s="146"/>
      <c r="L629" s="146"/>
      <c r="M629" s="146"/>
      <c r="N629" s="147"/>
      <c r="O629" s="148"/>
      <c r="P629" s="156"/>
      <c r="Q629" s="158">
        <f t="shared" si="48"/>
        <v>0</v>
      </c>
      <c r="R629" s="166" t="str">
        <f t="shared" si="49"/>
        <v/>
      </c>
      <c r="S629" s="191">
        <v>6</v>
      </c>
      <c r="T629" s="208">
        <f t="shared" si="50"/>
        <v>6</v>
      </c>
      <c r="U629" s="222"/>
      <c r="W629" s="200"/>
      <c r="X629" s="209" t="str">
        <f>IF(COUNTIF('Yıldız Liste'!A:A, A629)&gt;0, "Yıldız Pazar", IF(COUNTIF('Ana Pazar Liste'!A:A, A629)&gt;0, "Ana Pazar", IF(COUNTIF('Alt Pazar Liste'!A:A, A629)&gt;0, "Alt Pazar", "")))</f>
        <v/>
      </c>
    </row>
    <row r="630" spans="3:24" ht="30" customHeight="1" thickTop="1" thickBot="1">
      <c r="C630" s="149">
        <v>0</v>
      </c>
      <c r="D630" s="149">
        <v>0</v>
      </c>
      <c r="E630" s="128">
        <v>0</v>
      </c>
      <c r="F630" s="128">
        <v>0</v>
      </c>
      <c r="G630" s="127">
        <v>0</v>
      </c>
      <c r="H630" s="159">
        <v>16.14</v>
      </c>
      <c r="I630" s="141"/>
      <c r="J630" s="145"/>
      <c r="K630" s="146"/>
      <c r="L630" s="146"/>
      <c r="M630" s="146"/>
      <c r="N630" s="147"/>
      <c r="O630" s="148"/>
      <c r="P630" s="156"/>
      <c r="Q630" s="158">
        <f t="shared" si="48"/>
        <v>0</v>
      </c>
      <c r="R630" s="166" t="str">
        <f t="shared" si="49"/>
        <v/>
      </c>
      <c r="S630" s="191">
        <v>7</v>
      </c>
      <c r="T630" s="208">
        <f t="shared" si="50"/>
        <v>7</v>
      </c>
      <c r="U630" s="222"/>
      <c r="W630" s="200"/>
      <c r="X630" s="209" t="str">
        <f>IF(COUNTIF('Yıldız Liste'!A:A, A630)&gt;0, "Yıldız Pazar", IF(COUNTIF('Ana Pazar Liste'!A:A, A630)&gt;0, "Ana Pazar", IF(COUNTIF('Alt Pazar Liste'!A:A, A630)&gt;0, "Alt Pazar", "")))</f>
        <v/>
      </c>
    </row>
    <row r="631" spans="3:24" ht="30" customHeight="1" thickTop="1" thickBot="1">
      <c r="C631" s="149">
        <v>0</v>
      </c>
      <c r="D631" s="149">
        <v>0</v>
      </c>
      <c r="E631" s="128">
        <v>0</v>
      </c>
      <c r="F631" s="128">
        <v>0</v>
      </c>
      <c r="G631" s="127">
        <v>0</v>
      </c>
      <c r="H631" s="159">
        <v>13.7</v>
      </c>
      <c r="I631" s="141"/>
      <c r="J631" s="145"/>
      <c r="K631" s="146"/>
      <c r="L631" s="146"/>
      <c r="M631" s="146"/>
      <c r="N631" s="147"/>
      <c r="O631" s="148"/>
      <c r="P631" s="156"/>
      <c r="Q631" s="158">
        <f t="shared" si="48"/>
        <v>0</v>
      </c>
      <c r="R631" s="166" t="str">
        <f t="shared" si="49"/>
        <v/>
      </c>
      <c r="S631" s="191">
        <v>8</v>
      </c>
      <c r="T631" s="208">
        <f t="shared" si="50"/>
        <v>8</v>
      </c>
      <c r="U631" s="222"/>
      <c r="W631" s="200"/>
      <c r="X631" s="209" t="str">
        <f>IF(COUNTIF('Yıldız Liste'!A:A, A631)&gt;0, "Yıldız Pazar", IF(COUNTIF('Ana Pazar Liste'!A:A, A631)&gt;0, "Ana Pazar", IF(COUNTIF('Alt Pazar Liste'!A:A, A631)&gt;0, "Alt Pazar", "")))</f>
        <v/>
      </c>
    </row>
    <row r="632" spans="3:24" ht="30" customHeight="1" thickTop="1" thickBot="1">
      <c r="C632" s="149">
        <v>0</v>
      </c>
      <c r="D632" s="149">
        <v>0</v>
      </c>
      <c r="E632" s="128">
        <v>0</v>
      </c>
      <c r="F632" s="128">
        <v>0</v>
      </c>
      <c r="G632" s="127">
        <v>0</v>
      </c>
      <c r="H632" s="159">
        <v>4.8099999999999996</v>
      </c>
      <c r="I632" s="141"/>
      <c r="J632" s="145"/>
      <c r="K632" s="146"/>
      <c r="L632" s="146"/>
      <c r="M632" s="146"/>
      <c r="N632" s="147"/>
      <c r="O632" s="148"/>
      <c r="P632" s="156"/>
      <c r="Q632" s="158">
        <f t="shared" si="48"/>
        <v>0</v>
      </c>
      <c r="R632" s="166" t="str">
        <f t="shared" si="49"/>
        <v/>
      </c>
      <c r="S632" s="191">
        <v>9</v>
      </c>
      <c r="T632" s="208">
        <f t="shared" si="50"/>
        <v>9</v>
      </c>
      <c r="U632" s="222"/>
      <c r="W632" s="200"/>
      <c r="X632" s="209" t="str">
        <f>IF(COUNTIF('Yıldız Liste'!A:A, A632)&gt;0, "Yıldız Pazar", IF(COUNTIF('Ana Pazar Liste'!A:A, A632)&gt;0, "Ana Pazar", IF(COUNTIF('Alt Pazar Liste'!A:A, A632)&gt;0, "Alt Pazar", "")))</f>
        <v/>
      </c>
    </row>
    <row r="633" spans="3:24" ht="30" customHeight="1" thickTop="1" thickBot="1">
      <c r="C633" s="149">
        <v>0</v>
      </c>
      <c r="D633" s="149">
        <v>0</v>
      </c>
      <c r="E633" s="128">
        <v>0</v>
      </c>
      <c r="F633" s="128">
        <v>0</v>
      </c>
      <c r="G633" s="127">
        <v>0</v>
      </c>
      <c r="H633" s="159">
        <v>2.4500000000000002</v>
      </c>
      <c r="I633" s="141"/>
      <c r="J633" s="145"/>
      <c r="K633" s="146"/>
      <c r="L633" s="146"/>
      <c r="M633" s="146"/>
      <c r="N633" s="147"/>
      <c r="O633" s="148"/>
      <c r="P633" s="156"/>
      <c r="Q633" s="158">
        <f t="shared" si="48"/>
        <v>0</v>
      </c>
      <c r="R633" s="166" t="str">
        <f t="shared" si="49"/>
        <v/>
      </c>
      <c r="S633" s="191">
        <v>10</v>
      </c>
      <c r="T633" s="208">
        <f t="shared" si="50"/>
        <v>10</v>
      </c>
      <c r="U633" s="222"/>
      <c r="W633" s="200"/>
      <c r="X633" s="209" t="str">
        <f>IF(COUNTIF('Yıldız Liste'!A:A, A633)&gt;0, "Yıldız Pazar", IF(COUNTIF('Ana Pazar Liste'!A:A, A633)&gt;0, "Ana Pazar", IF(COUNTIF('Alt Pazar Liste'!A:A, A633)&gt;0, "Alt Pazar", "")))</f>
        <v/>
      </c>
    </row>
    <row r="634" spans="3:24" ht="30" customHeight="1" thickTop="1" thickBot="1">
      <c r="C634" s="149">
        <v>0</v>
      </c>
      <c r="D634" s="149">
        <v>0</v>
      </c>
      <c r="E634" s="128">
        <v>0</v>
      </c>
      <c r="F634" s="128">
        <v>0</v>
      </c>
      <c r="G634" s="127">
        <v>0</v>
      </c>
      <c r="H634" s="159">
        <v>49.82</v>
      </c>
      <c r="I634" s="141"/>
      <c r="J634" s="145"/>
      <c r="K634" s="146"/>
      <c r="L634" s="146"/>
      <c r="M634" s="146"/>
      <c r="N634" s="147"/>
      <c r="O634" s="148"/>
      <c r="P634" s="156"/>
      <c r="Q634" s="158">
        <f t="shared" si="48"/>
        <v>0</v>
      </c>
      <c r="R634" s="166" t="str">
        <f t="shared" si="49"/>
        <v/>
      </c>
      <c r="S634" s="191">
        <v>11</v>
      </c>
      <c r="T634" s="208">
        <f t="shared" si="50"/>
        <v>11</v>
      </c>
      <c r="U634" s="222"/>
      <c r="W634" s="200"/>
      <c r="X634" s="209" t="str">
        <f>IF(COUNTIF('Yıldız Liste'!A:A, A634)&gt;0, "Yıldız Pazar", IF(COUNTIF('Ana Pazar Liste'!A:A, A634)&gt;0, "Ana Pazar", IF(COUNTIF('Alt Pazar Liste'!A:A, A634)&gt;0, "Alt Pazar", "")))</f>
        <v/>
      </c>
    </row>
    <row r="635" spans="3:24" ht="30" customHeight="1" thickTop="1" thickBot="1">
      <c r="C635" s="149">
        <v>0</v>
      </c>
      <c r="D635" s="149">
        <v>0</v>
      </c>
      <c r="E635" s="128">
        <v>0</v>
      </c>
      <c r="F635" s="128">
        <v>0</v>
      </c>
      <c r="G635" s="127">
        <v>0</v>
      </c>
      <c r="H635" s="159">
        <v>1.06</v>
      </c>
      <c r="I635" s="141"/>
      <c r="J635" s="145"/>
      <c r="K635" s="146"/>
      <c r="L635" s="146"/>
      <c r="M635" s="146"/>
      <c r="N635" s="147"/>
      <c r="O635" s="148"/>
      <c r="P635" s="156"/>
      <c r="Q635" s="158">
        <f t="shared" si="48"/>
        <v>0</v>
      </c>
      <c r="R635" s="166" t="str">
        <f t="shared" si="49"/>
        <v/>
      </c>
      <c r="S635" s="191">
        <v>12</v>
      </c>
      <c r="T635" s="208">
        <f t="shared" si="50"/>
        <v>12</v>
      </c>
      <c r="U635" s="222"/>
      <c r="W635" s="200"/>
      <c r="X635" s="209" t="str">
        <f>IF(COUNTIF('Yıldız Liste'!A:A, A635)&gt;0, "Yıldız Pazar", IF(COUNTIF('Ana Pazar Liste'!A:A, A635)&gt;0, "Ana Pazar", IF(COUNTIF('Alt Pazar Liste'!A:A, A635)&gt;0, "Alt Pazar", "")))</f>
        <v/>
      </c>
    </row>
    <row r="636" spans="3:24" ht="30" customHeight="1" thickTop="1" thickBot="1">
      <c r="C636" s="149">
        <v>0</v>
      </c>
      <c r="D636" s="149">
        <v>0</v>
      </c>
      <c r="E636" s="128">
        <v>0</v>
      </c>
      <c r="F636" s="128">
        <v>0</v>
      </c>
      <c r="G636" s="127">
        <v>0</v>
      </c>
      <c r="H636" s="159">
        <v>12.16</v>
      </c>
      <c r="I636" s="141"/>
      <c r="J636" s="145"/>
      <c r="K636" s="146"/>
      <c r="L636" s="146"/>
      <c r="M636" s="146"/>
      <c r="N636" s="147"/>
      <c r="O636" s="148"/>
      <c r="P636" s="156"/>
      <c r="Q636" s="158">
        <f t="shared" si="48"/>
        <v>0</v>
      </c>
      <c r="R636" s="166" t="str">
        <f t="shared" si="49"/>
        <v/>
      </c>
      <c r="S636" s="191">
        <v>13</v>
      </c>
      <c r="T636" s="208">
        <f t="shared" si="50"/>
        <v>13</v>
      </c>
      <c r="U636" s="222"/>
      <c r="W636" s="200"/>
      <c r="X636" s="209" t="str">
        <f>IF(COUNTIF('Yıldız Liste'!A:A, A636)&gt;0, "Yıldız Pazar", IF(COUNTIF('Ana Pazar Liste'!A:A, A636)&gt;0, "Ana Pazar", IF(COUNTIF('Alt Pazar Liste'!A:A, A636)&gt;0, "Alt Pazar", "")))</f>
        <v/>
      </c>
    </row>
    <row r="637" spans="3:24" ht="30" customHeight="1" thickTop="1" thickBot="1">
      <c r="E637" s="128" t="e">
        <f>VLOOKUP(A637,'Tüm - Sektör'!$A:$H,5,0)</f>
        <v>#N/A</v>
      </c>
      <c r="F637" s="128" t="e">
        <f>VLOOKUP(A637,'Tüm - Sektör'!$A:$H,6,0)</f>
        <v>#N/A</v>
      </c>
      <c r="G637" s="127" t="e">
        <f>VLOOKUP(A637,'Tüm - Sektör'!$A:$H,7,0)</f>
        <v>#N/A</v>
      </c>
      <c r="H637" s="159">
        <v>137.9</v>
      </c>
      <c r="I637" s="141"/>
      <c r="J637" s="145"/>
      <c r="K637" s="146"/>
      <c r="L637" s="146"/>
      <c r="M637" s="146"/>
      <c r="N637" s="147"/>
      <c r="O637" s="148"/>
      <c r="P637" s="156"/>
      <c r="Q637" s="158" t="e">
        <f t="shared" ref="Q637:Q687" si="51">E637*G637/100</f>
        <v>#N/A</v>
      </c>
      <c r="R637" s="166" t="e">
        <f t="shared" ref="R637:R687" si="52">IF(OR(H637="", H638="", Q637=0), "", IF(H637&lt;H638, (H638-H637)/H637, ""))</f>
        <v>#N/A</v>
      </c>
      <c r="S637" s="191">
        <v>14</v>
      </c>
      <c r="T637" s="208" t="e">
        <f t="shared" ref="T637:T687" si="53">S637-Q637</f>
        <v>#N/A</v>
      </c>
      <c r="U637" s="222"/>
      <c r="W637" s="200"/>
      <c r="X637" s="209" t="str">
        <f>IF(COUNTIF('Yıldız Liste'!A:A, A637)&gt;0, "Yıldız Pazar", IF(COUNTIF('Ana Pazar Liste'!A:A, A637)&gt;0, "Ana Pazar", IF(COUNTIF('Alt Pazar Liste'!A:A, A637)&gt;0, "Alt Pazar", "")))</f>
        <v/>
      </c>
    </row>
    <row r="638" spans="3:24" ht="30" customHeight="1" thickTop="1" thickBot="1">
      <c r="E638" s="128" t="e">
        <f>VLOOKUP(A638,'Tüm - Sektör'!$A:$H,5,0)</f>
        <v>#N/A</v>
      </c>
      <c r="F638" s="128" t="e">
        <f>VLOOKUP(A638,'Tüm - Sektör'!$A:$H,6,0)</f>
        <v>#N/A</v>
      </c>
      <c r="G638" s="127" t="e">
        <f>VLOOKUP(A638,'Tüm - Sektör'!$A:$H,7,0)</f>
        <v>#N/A</v>
      </c>
      <c r="H638" s="159">
        <v>138.9</v>
      </c>
      <c r="I638" s="141"/>
      <c r="J638" s="145"/>
      <c r="K638" s="146"/>
      <c r="L638" s="146"/>
      <c r="M638" s="146"/>
      <c r="N638" s="147"/>
      <c r="O638" s="148"/>
      <c r="P638" s="156"/>
      <c r="Q638" s="158" t="e">
        <f t="shared" si="51"/>
        <v>#N/A</v>
      </c>
      <c r="R638" s="166" t="e">
        <f t="shared" si="52"/>
        <v>#N/A</v>
      </c>
      <c r="S638" s="191">
        <v>15</v>
      </c>
      <c r="T638" s="208" t="e">
        <f t="shared" si="53"/>
        <v>#N/A</v>
      </c>
      <c r="U638" s="222"/>
      <c r="W638" s="200"/>
      <c r="X638" s="209" t="str">
        <f>IF(COUNTIF('Yıldız Liste'!A:A, A638)&gt;0, "Yıldız Pazar", IF(COUNTIF('Ana Pazar Liste'!A:A, A638)&gt;0, "Ana Pazar", IF(COUNTIF('Alt Pazar Liste'!A:A, A638)&gt;0, "Alt Pazar", "")))</f>
        <v/>
      </c>
    </row>
    <row r="639" spans="3:24" ht="30" customHeight="1" thickTop="1" thickBot="1">
      <c r="E639" s="128" t="e">
        <f>VLOOKUP(A639,'Tüm - Sektör'!$A:$H,5,0)</f>
        <v>#N/A</v>
      </c>
      <c r="F639" s="128" t="e">
        <f>VLOOKUP(A639,'Tüm - Sektör'!$A:$H,6,0)</f>
        <v>#N/A</v>
      </c>
      <c r="G639" s="127" t="e">
        <f>VLOOKUP(A639,'Tüm - Sektör'!$A:$H,7,0)</f>
        <v>#N/A</v>
      </c>
      <c r="H639" s="159">
        <v>139.9</v>
      </c>
      <c r="I639" s="141"/>
      <c r="J639" s="145"/>
      <c r="K639" s="146"/>
      <c r="L639" s="146"/>
      <c r="M639" s="146"/>
      <c r="N639" s="147"/>
      <c r="O639" s="148"/>
      <c r="P639" s="156"/>
      <c r="Q639" s="158" t="e">
        <f t="shared" si="51"/>
        <v>#N/A</v>
      </c>
      <c r="R639" s="166" t="e">
        <f t="shared" si="52"/>
        <v>#N/A</v>
      </c>
      <c r="S639" s="191">
        <v>16</v>
      </c>
      <c r="T639" s="208" t="e">
        <f t="shared" si="53"/>
        <v>#N/A</v>
      </c>
      <c r="U639" s="222"/>
      <c r="W639" s="200"/>
      <c r="X639" s="209" t="str">
        <f>IF(COUNTIF('Yıldız Liste'!A:A, A639)&gt;0, "Yıldız Pazar", IF(COUNTIF('Ana Pazar Liste'!A:A, A639)&gt;0, "Ana Pazar", IF(COUNTIF('Alt Pazar Liste'!A:A, A639)&gt;0, "Alt Pazar", "")))</f>
        <v/>
      </c>
    </row>
    <row r="640" spans="3:24" ht="30" customHeight="1" thickTop="1" thickBot="1">
      <c r="E640" s="128" t="e">
        <f>VLOOKUP(A640,'Tüm - Sektör'!$A:$H,5,0)</f>
        <v>#N/A</v>
      </c>
      <c r="F640" s="128" t="e">
        <f>VLOOKUP(A640,'Tüm - Sektör'!$A:$H,6,0)</f>
        <v>#N/A</v>
      </c>
      <c r="G640" s="127" t="e">
        <f>VLOOKUP(A640,'Tüm - Sektör'!$A:$H,7,0)</f>
        <v>#N/A</v>
      </c>
      <c r="H640" s="159">
        <v>140.9</v>
      </c>
      <c r="I640" s="141"/>
      <c r="J640" s="145"/>
      <c r="K640" s="146"/>
      <c r="L640" s="146"/>
      <c r="M640" s="146"/>
      <c r="N640" s="147"/>
      <c r="O640" s="148"/>
      <c r="P640" s="156"/>
      <c r="Q640" s="158" t="e">
        <f t="shared" si="51"/>
        <v>#N/A</v>
      </c>
      <c r="R640" s="166" t="e">
        <f t="shared" si="52"/>
        <v>#N/A</v>
      </c>
      <c r="S640" s="191">
        <v>17</v>
      </c>
      <c r="T640" s="208" t="e">
        <f t="shared" si="53"/>
        <v>#N/A</v>
      </c>
      <c r="U640" s="222"/>
      <c r="W640" s="200"/>
      <c r="X640" s="209" t="str">
        <f>IF(COUNTIF('Yıldız Liste'!A:A, A640)&gt;0, "Yıldız Pazar", IF(COUNTIF('Ana Pazar Liste'!A:A, A640)&gt;0, "Ana Pazar", IF(COUNTIF('Alt Pazar Liste'!A:A, A640)&gt;0, "Alt Pazar", "")))</f>
        <v/>
      </c>
    </row>
    <row r="641" spans="5:24" ht="30" customHeight="1" thickTop="1" thickBot="1">
      <c r="E641" s="128" t="e">
        <f>VLOOKUP(A641,'Tüm - Sektör'!$A:$H,5,0)</f>
        <v>#N/A</v>
      </c>
      <c r="F641" s="128" t="e">
        <f>VLOOKUP(A641,'Tüm - Sektör'!$A:$H,6,0)</f>
        <v>#N/A</v>
      </c>
      <c r="G641" s="127" t="e">
        <f>VLOOKUP(A641,'Tüm - Sektör'!$A:$H,7,0)</f>
        <v>#N/A</v>
      </c>
      <c r="H641" s="159">
        <v>141.9</v>
      </c>
      <c r="I641" s="141"/>
      <c r="J641" s="145"/>
      <c r="K641" s="146"/>
      <c r="L641" s="146"/>
      <c r="M641" s="146"/>
      <c r="N641" s="147"/>
      <c r="O641" s="148"/>
      <c r="P641" s="156"/>
      <c r="Q641" s="158" t="e">
        <f t="shared" si="51"/>
        <v>#N/A</v>
      </c>
      <c r="R641" s="166" t="e">
        <f t="shared" si="52"/>
        <v>#N/A</v>
      </c>
      <c r="S641" s="191">
        <v>18</v>
      </c>
      <c r="T641" s="208" t="e">
        <f t="shared" si="53"/>
        <v>#N/A</v>
      </c>
      <c r="U641" s="222"/>
      <c r="W641" s="200"/>
      <c r="X641" s="209" t="str">
        <f>IF(COUNTIF('Yıldız Liste'!A:A, A641)&gt;0, "Yıldız Pazar", IF(COUNTIF('Ana Pazar Liste'!A:A, A641)&gt;0, "Ana Pazar", IF(COUNTIF('Alt Pazar Liste'!A:A, A641)&gt;0, "Alt Pazar", "")))</f>
        <v/>
      </c>
    </row>
    <row r="642" spans="5:24" ht="30" customHeight="1" thickTop="1" thickBot="1">
      <c r="E642" s="128" t="e">
        <f>VLOOKUP(A642,'Tüm - Sektör'!$A:$H,5,0)</f>
        <v>#N/A</v>
      </c>
      <c r="F642" s="128" t="e">
        <f>VLOOKUP(A642,'Tüm - Sektör'!$A:$H,6,0)</f>
        <v>#N/A</v>
      </c>
      <c r="G642" s="127" t="e">
        <f>VLOOKUP(A642,'Tüm - Sektör'!$A:$H,7,0)</f>
        <v>#N/A</v>
      </c>
      <c r="H642" s="159">
        <v>142.9</v>
      </c>
      <c r="I642" s="141"/>
      <c r="J642" s="145"/>
      <c r="K642" s="146"/>
      <c r="L642" s="146"/>
      <c r="M642" s="146"/>
      <c r="N642" s="147"/>
      <c r="O642" s="148"/>
      <c r="P642" s="156"/>
      <c r="Q642" s="158" t="e">
        <f t="shared" si="51"/>
        <v>#N/A</v>
      </c>
      <c r="R642" s="166" t="e">
        <f t="shared" si="52"/>
        <v>#N/A</v>
      </c>
      <c r="S642" s="191">
        <v>19</v>
      </c>
      <c r="T642" s="208" t="e">
        <f t="shared" si="53"/>
        <v>#N/A</v>
      </c>
      <c r="U642" s="222"/>
      <c r="W642" s="200"/>
      <c r="X642" s="209" t="str">
        <f>IF(COUNTIF('Yıldız Liste'!A:A, A642)&gt;0, "Yıldız Pazar", IF(COUNTIF('Ana Pazar Liste'!A:A, A642)&gt;0, "Ana Pazar", IF(COUNTIF('Alt Pazar Liste'!A:A, A642)&gt;0, "Alt Pazar", "")))</f>
        <v/>
      </c>
    </row>
    <row r="643" spans="5:24" ht="30" customHeight="1" thickTop="1" thickBot="1">
      <c r="E643" s="128" t="e">
        <f>VLOOKUP(A643,'Tüm - Sektör'!$A:$H,5,0)</f>
        <v>#N/A</v>
      </c>
      <c r="F643" s="128" t="e">
        <f>VLOOKUP(A643,'Tüm - Sektör'!$A:$H,6,0)</f>
        <v>#N/A</v>
      </c>
      <c r="G643" s="127" t="e">
        <f>VLOOKUP(A643,'Tüm - Sektör'!$A:$H,7,0)</f>
        <v>#N/A</v>
      </c>
      <c r="H643" s="159">
        <v>143.9</v>
      </c>
      <c r="I643" s="141"/>
      <c r="J643" s="145"/>
      <c r="K643" s="146"/>
      <c r="L643" s="146"/>
      <c r="M643" s="146"/>
      <c r="N643" s="147"/>
      <c r="O643" s="148"/>
      <c r="P643" s="156"/>
      <c r="Q643" s="158" t="e">
        <f t="shared" si="51"/>
        <v>#N/A</v>
      </c>
      <c r="R643" s="166" t="e">
        <f t="shared" si="52"/>
        <v>#N/A</v>
      </c>
      <c r="S643" s="191">
        <v>20</v>
      </c>
      <c r="T643" s="208" t="e">
        <f t="shared" si="53"/>
        <v>#N/A</v>
      </c>
      <c r="U643" s="222"/>
      <c r="W643" s="200"/>
      <c r="X643" s="209" t="str">
        <f>IF(COUNTIF('Yıldız Liste'!A:A, A643)&gt;0, "Yıldız Pazar", IF(COUNTIF('Ana Pazar Liste'!A:A, A643)&gt;0, "Ana Pazar", IF(COUNTIF('Alt Pazar Liste'!A:A, A643)&gt;0, "Alt Pazar", "")))</f>
        <v/>
      </c>
    </row>
    <row r="644" spans="5:24" ht="30" customHeight="1" thickTop="1" thickBot="1">
      <c r="E644" s="128" t="e">
        <f>VLOOKUP(A644,'Tüm - Sektör'!$A:$H,5,0)</f>
        <v>#N/A</v>
      </c>
      <c r="F644" s="128" t="e">
        <f>VLOOKUP(A644,'Tüm - Sektör'!$A:$H,6,0)</f>
        <v>#N/A</v>
      </c>
      <c r="G644" s="127" t="e">
        <f>VLOOKUP(A644,'Tüm - Sektör'!$A:$H,7,0)</f>
        <v>#N/A</v>
      </c>
      <c r="H644" s="159">
        <v>144.9</v>
      </c>
      <c r="I644" s="141"/>
      <c r="J644" s="145"/>
      <c r="K644" s="146"/>
      <c r="L644" s="146"/>
      <c r="M644" s="146"/>
      <c r="N644" s="147"/>
      <c r="O644" s="148"/>
      <c r="P644" s="156"/>
      <c r="Q644" s="158" t="e">
        <f t="shared" si="51"/>
        <v>#N/A</v>
      </c>
      <c r="R644" s="166" t="e">
        <f t="shared" si="52"/>
        <v>#N/A</v>
      </c>
      <c r="S644" s="191">
        <v>21</v>
      </c>
      <c r="T644" s="208" t="e">
        <f t="shared" si="53"/>
        <v>#N/A</v>
      </c>
      <c r="U644" s="222"/>
      <c r="W644" s="200"/>
      <c r="X644" s="209" t="str">
        <f>IF(COUNTIF('Yıldız Liste'!A:A, A644)&gt;0, "Yıldız Pazar", IF(COUNTIF('Ana Pazar Liste'!A:A, A644)&gt;0, "Ana Pazar", IF(COUNTIF('Alt Pazar Liste'!A:A, A644)&gt;0, "Alt Pazar", "")))</f>
        <v/>
      </c>
    </row>
    <row r="645" spans="5:24" ht="30" customHeight="1" thickTop="1" thickBot="1">
      <c r="E645" s="128" t="e">
        <f>VLOOKUP(A645,'Tüm - Sektör'!$A:$H,5,0)</f>
        <v>#N/A</v>
      </c>
      <c r="F645" s="128" t="e">
        <f>VLOOKUP(A645,'Tüm - Sektör'!$A:$H,6,0)</f>
        <v>#N/A</v>
      </c>
      <c r="G645" s="127" t="e">
        <f>VLOOKUP(A645,'Tüm - Sektör'!$A:$H,7,0)</f>
        <v>#N/A</v>
      </c>
      <c r="H645" s="159">
        <v>145.9</v>
      </c>
      <c r="I645" s="141"/>
      <c r="J645" s="145"/>
      <c r="K645" s="146"/>
      <c r="L645" s="146"/>
      <c r="M645" s="146"/>
      <c r="N645" s="147"/>
      <c r="O645" s="148"/>
      <c r="P645" s="156"/>
      <c r="Q645" s="158" t="e">
        <f t="shared" si="51"/>
        <v>#N/A</v>
      </c>
      <c r="R645" s="166" t="e">
        <f t="shared" si="52"/>
        <v>#N/A</v>
      </c>
      <c r="S645" s="191">
        <v>22</v>
      </c>
      <c r="T645" s="208" t="e">
        <f t="shared" si="53"/>
        <v>#N/A</v>
      </c>
      <c r="U645" s="222"/>
      <c r="W645" s="200"/>
      <c r="X645" s="209" t="str">
        <f>IF(COUNTIF('Yıldız Liste'!A:A, A645)&gt;0, "Yıldız Pazar", IF(COUNTIF('Ana Pazar Liste'!A:A, A645)&gt;0, "Ana Pazar", IF(COUNTIF('Alt Pazar Liste'!A:A, A645)&gt;0, "Alt Pazar", "")))</f>
        <v/>
      </c>
    </row>
    <row r="646" spans="5:24" ht="30" customHeight="1" thickTop="1" thickBot="1">
      <c r="E646" s="128" t="e">
        <f>VLOOKUP(A646,'Tüm - Sektör'!$A:$H,5,0)</f>
        <v>#N/A</v>
      </c>
      <c r="F646" s="128" t="e">
        <f>VLOOKUP(A646,'Tüm - Sektör'!$A:$H,6,0)</f>
        <v>#N/A</v>
      </c>
      <c r="G646" s="127" t="e">
        <f>VLOOKUP(A646,'Tüm - Sektör'!$A:$H,7,0)</f>
        <v>#N/A</v>
      </c>
      <c r="H646" s="159">
        <v>146.9</v>
      </c>
      <c r="I646" s="141"/>
      <c r="J646" s="145"/>
      <c r="K646" s="146"/>
      <c r="L646" s="146"/>
      <c r="M646" s="146"/>
      <c r="N646" s="147"/>
      <c r="O646" s="148"/>
      <c r="P646" s="156"/>
      <c r="Q646" s="158" t="e">
        <f t="shared" si="51"/>
        <v>#N/A</v>
      </c>
      <c r="R646" s="166" t="e">
        <f t="shared" si="52"/>
        <v>#N/A</v>
      </c>
      <c r="S646" s="191">
        <v>23</v>
      </c>
      <c r="T646" s="208" t="e">
        <f t="shared" si="53"/>
        <v>#N/A</v>
      </c>
      <c r="U646" s="222"/>
      <c r="W646" s="200"/>
      <c r="X646" s="209" t="str">
        <f>IF(COUNTIF('Yıldız Liste'!A:A, A646)&gt;0, "Yıldız Pazar", IF(COUNTIF('Ana Pazar Liste'!A:A, A646)&gt;0, "Ana Pazar", IF(COUNTIF('Alt Pazar Liste'!A:A, A646)&gt;0, "Alt Pazar", "")))</f>
        <v/>
      </c>
    </row>
    <row r="647" spans="5:24" ht="30" customHeight="1" thickTop="1" thickBot="1">
      <c r="E647" s="128" t="e">
        <f>VLOOKUP(A647,'Tüm - Sektör'!$A:$H,5,0)</f>
        <v>#N/A</v>
      </c>
      <c r="F647" s="128" t="e">
        <f>VLOOKUP(A647,'Tüm - Sektör'!$A:$H,6,0)</f>
        <v>#N/A</v>
      </c>
      <c r="G647" s="127" t="e">
        <f>VLOOKUP(A647,'Tüm - Sektör'!$A:$H,7,0)</f>
        <v>#N/A</v>
      </c>
      <c r="H647" s="159">
        <v>147.9</v>
      </c>
      <c r="I647" s="141"/>
      <c r="J647" s="145"/>
      <c r="K647" s="146"/>
      <c r="L647" s="146"/>
      <c r="M647" s="146"/>
      <c r="N647" s="147"/>
      <c r="O647" s="148"/>
      <c r="P647" s="156"/>
      <c r="Q647" s="158" t="e">
        <f t="shared" si="51"/>
        <v>#N/A</v>
      </c>
      <c r="R647" s="166" t="e">
        <f t="shared" si="52"/>
        <v>#N/A</v>
      </c>
      <c r="S647" s="191">
        <v>24</v>
      </c>
      <c r="T647" s="208" t="e">
        <f t="shared" si="53"/>
        <v>#N/A</v>
      </c>
      <c r="U647" s="222"/>
      <c r="W647" s="200"/>
      <c r="X647" s="209" t="str">
        <f>IF(COUNTIF('Yıldız Liste'!A:A, A647)&gt;0, "Yıldız Pazar", IF(COUNTIF('Ana Pazar Liste'!A:A, A647)&gt;0, "Ana Pazar", IF(COUNTIF('Alt Pazar Liste'!A:A, A647)&gt;0, "Alt Pazar", "")))</f>
        <v/>
      </c>
    </row>
    <row r="648" spans="5:24" ht="30" customHeight="1" thickTop="1" thickBot="1">
      <c r="E648" s="128" t="e">
        <f>VLOOKUP(A648,'Tüm - Sektör'!$A:$H,5,0)</f>
        <v>#N/A</v>
      </c>
      <c r="F648" s="128" t="e">
        <f>VLOOKUP(A648,'Tüm - Sektör'!$A:$H,6,0)</f>
        <v>#N/A</v>
      </c>
      <c r="G648" s="127" t="e">
        <f>VLOOKUP(A648,'Tüm - Sektör'!$A:$H,7,0)</f>
        <v>#N/A</v>
      </c>
      <c r="H648" s="159">
        <v>148.9</v>
      </c>
      <c r="I648" s="141"/>
      <c r="J648" s="145"/>
      <c r="K648" s="146"/>
      <c r="L648" s="146"/>
      <c r="M648" s="146"/>
      <c r="N648" s="147"/>
      <c r="O648" s="148"/>
      <c r="P648" s="156"/>
      <c r="Q648" s="158" t="e">
        <f t="shared" si="51"/>
        <v>#N/A</v>
      </c>
      <c r="R648" s="166" t="e">
        <f t="shared" si="52"/>
        <v>#N/A</v>
      </c>
      <c r="S648" s="191">
        <v>25</v>
      </c>
      <c r="T648" s="208" t="e">
        <f t="shared" si="53"/>
        <v>#N/A</v>
      </c>
      <c r="U648" s="222"/>
      <c r="W648" s="200"/>
      <c r="X648" s="209" t="str">
        <f>IF(COUNTIF('Yıldız Liste'!A:A, A648)&gt;0, "Yıldız Pazar", IF(COUNTIF('Ana Pazar Liste'!A:A, A648)&gt;0, "Ana Pazar", IF(COUNTIF('Alt Pazar Liste'!A:A, A648)&gt;0, "Alt Pazar", "")))</f>
        <v/>
      </c>
    </row>
    <row r="649" spans="5:24" ht="30" customHeight="1" thickTop="1" thickBot="1">
      <c r="E649" s="128" t="e">
        <f>VLOOKUP(A649,'Tüm - Sektör'!$A:$H,5,0)</f>
        <v>#N/A</v>
      </c>
      <c r="F649" s="128" t="e">
        <f>VLOOKUP(A649,'Tüm - Sektör'!$A:$H,6,0)</f>
        <v>#N/A</v>
      </c>
      <c r="G649" s="127" t="e">
        <f>VLOOKUP(A649,'Tüm - Sektör'!$A:$H,7,0)</f>
        <v>#N/A</v>
      </c>
      <c r="H649" s="159">
        <v>149.9</v>
      </c>
      <c r="I649" s="141"/>
      <c r="J649" s="145"/>
      <c r="K649" s="146"/>
      <c r="L649" s="146"/>
      <c r="M649" s="146"/>
      <c r="N649" s="147"/>
      <c r="O649" s="148"/>
      <c r="P649" s="156"/>
      <c r="Q649" s="158" t="e">
        <f t="shared" si="51"/>
        <v>#N/A</v>
      </c>
      <c r="R649" s="166" t="e">
        <f t="shared" si="52"/>
        <v>#N/A</v>
      </c>
      <c r="S649" s="191">
        <v>26</v>
      </c>
      <c r="T649" s="208" t="e">
        <f t="shared" si="53"/>
        <v>#N/A</v>
      </c>
      <c r="U649" s="222"/>
      <c r="W649" s="200"/>
      <c r="X649" s="209" t="str">
        <f>IF(COUNTIF('Yıldız Liste'!A:A, A649)&gt;0, "Yıldız Pazar", IF(COUNTIF('Ana Pazar Liste'!A:A, A649)&gt;0, "Ana Pazar", IF(COUNTIF('Alt Pazar Liste'!A:A, A649)&gt;0, "Alt Pazar", "")))</f>
        <v/>
      </c>
    </row>
    <row r="650" spans="5:24" ht="30" customHeight="1" thickTop="1" thickBot="1">
      <c r="E650" s="128" t="e">
        <f>VLOOKUP(A650,'Tüm - Sektör'!$A:$H,5,0)</f>
        <v>#N/A</v>
      </c>
      <c r="F650" s="128" t="e">
        <f>VLOOKUP(A650,'Tüm - Sektör'!$A:$H,6,0)</f>
        <v>#N/A</v>
      </c>
      <c r="G650" s="127" t="e">
        <f>VLOOKUP(A650,'Tüm - Sektör'!$A:$H,7,0)</f>
        <v>#N/A</v>
      </c>
      <c r="H650" s="159">
        <v>150.9</v>
      </c>
      <c r="I650" s="141"/>
      <c r="J650" s="145"/>
      <c r="K650" s="146"/>
      <c r="L650" s="146"/>
      <c r="M650" s="146"/>
      <c r="N650" s="147"/>
      <c r="O650" s="148"/>
      <c r="P650" s="156"/>
      <c r="Q650" s="158" t="e">
        <f t="shared" si="51"/>
        <v>#N/A</v>
      </c>
      <c r="R650" s="166" t="e">
        <f t="shared" si="52"/>
        <v>#N/A</v>
      </c>
      <c r="S650" s="191">
        <v>27</v>
      </c>
      <c r="T650" s="208" t="e">
        <f t="shared" si="53"/>
        <v>#N/A</v>
      </c>
      <c r="U650" s="222"/>
      <c r="W650" s="200"/>
      <c r="X650" s="209" t="str">
        <f>IF(COUNTIF('Yıldız Liste'!A:A, A650)&gt;0, "Yıldız Pazar", IF(COUNTIF('Ana Pazar Liste'!A:A, A650)&gt;0, "Ana Pazar", IF(COUNTIF('Alt Pazar Liste'!A:A, A650)&gt;0, "Alt Pazar", "")))</f>
        <v/>
      </c>
    </row>
    <row r="651" spans="5:24" ht="30" customHeight="1" thickTop="1" thickBot="1">
      <c r="E651" s="128" t="e">
        <f>VLOOKUP(A651,'Tüm - Sektör'!$A:$H,5,0)</f>
        <v>#N/A</v>
      </c>
      <c r="F651" s="128" t="e">
        <f>VLOOKUP(A651,'Tüm - Sektör'!$A:$H,6,0)</f>
        <v>#N/A</v>
      </c>
      <c r="G651" s="127" t="e">
        <f>VLOOKUP(A651,'Tüm - Sektör'!$A:$H,7,0)</f>
        <v>#N/A</v>
      </c>
      <c r="H651" s="159">
        <v>151.9</v>
      </c>
      <c r="I651" s="141"/>
      <c r="J651" s="145"/>
      <c r="K651" s="146"/>
      <c r="L651" s="146"/>
      <c r="M651" s="146"/>
      <c r="N651" s="147"/>
      <c r="O651" s="148"/>
      <c r="P651" s="156"/>
      <c r="Q651" s="158" t="e">
        <f t="shared" si="51"/>
        <v>#N/A</v>
      </c>
      <c r="R651" s="166" t="e">
        <f t="shared" si="52"/>
        <v>#N/A</v>
      </c>
      <c r="S651" s="191">
        <v>28</v>
      </c>
      <c r="T651" s="208" t="e">
        <f t="shared" si="53"/>
        <v>#N/A</v>
      </c>
      <c r="U651" s="222"/>
      <c r="W651" s="200"/>
      <c r="X651" s="209" t="str">
        <f>IF(COUNTIF('Yıldız Liste'!A:A, A651)&gt;0, "Yıldız Pazar", IF(COUNTIF('Ana Pazar Liste'!A:A, A651)&gt;0, "Ana Pazar", IF(COUNTIF('Alt Pazar Liste'!A:A, A651)&gt;0, "Alt Pazar", "")))</f>
        <v/>
      </c>
    </row>
    <row r="652" spans="5:24" ht="30" customHeight="1" thickTop="1" thickBot="1">
      <c r="E652" s="128" t="e">
        <f>VLOOKUP(A652,'Tüm - Sektör'!$A:$H,5,0)</f>
        <v>#N/A</v>
      </c>
      <c r="F652" s="128" t="e">
        <f>VLOOKUP(A652,'Tüm - Sektör'!$A:$H,6,0)</f>
        <v>#N/A</v>
      </c>
      <c r="G652" s="127" t="e">
        <f>VLOOKUP(A652,'Tüm - Sektör'!$A:$H,7,0)</f>
        <v>#N/A</v>
      </c>
      <c r="H652" s="159">
        <v>152.9</v>
      </c>
      <c r="I652" s="141"/>
      <c r="J652" s="145"/>
      <c r="K652" s="146"/>
      <c r="L652" s="146"/>
      <c r="M652" s="146"/>
      <c r="N652" s="147"/>
      <c r="O652" s="148"/>
      <c r="P652" s="156"/>
      <c r="Q652" s="158" t="e">
        <f t="shared" si="51"/>
        <v>#N/A</v>
      </c>
      <c r="R652" s="166" t="e">
        <f t="shared" si="52"/>
        <v>#N/A</v>
      </c>
      <c r="S652" s="191">
        <v>29</v>
      </c>
      <c r="T652" s="208" t="e">
        <f t="shared" si="53"/>
        <v>#N/A</v>
      </c>
      <c r="U652" s="222"/>
      <c r="W652" s="200"/>
      <c r="X652" s="209" t="str">
        <f>IF(COUNTIF('Yıldız Liste'!A:A, A652)&gt;0, "Yıldız Pazar", IF(COUNTIF('Ana Pazar Liste'!A:A, A652)&gt;0, "Ana Pazar", IF(COUNTIF('Alt Pazar Liste'!A:A, A652)&gt;0, "Alt Pazar", "")))</f>
        <v/>
      </c>
    </row>
    <row r="653" spans="5:24" ht="30" customHeight="1" thickTop="1" thickBot="1">
      <c r="E653" s="128" t="e">
        <f>VLOOKUP(A653,'Tüm - Sektör'!$A:$H,5,0)</f>
        <v>#N/A</v>
      </c>
      <c r="F653" s="128" t="e">
        <f>VLOOKUP(A653,'Tüm - Sektör'!$A:$H,6,0)</f>
        <v>#N/A</v>
      </c>
      <c r="G653" s="127" t="e">
        <f>VLOOKUP(A653,'Tüm - Sektör'!$A:$H,7,0)</f>
        <v>#N/A</v>
      </c>
      <c r="H653" s="159">
        <v>153.9</v>
      </c>
      <c r="I653" s="141"/>
      <c r="J653" s="145"/>
      <c r="K653" s="146"/>
      <c r="L653" s="146"/>
      <c r="M653" s="146"/>
      <c r="N653" s="147"/>
      <c r="O653" s="148"/>
      <c r="P653" s="156"/>
      <c r="Q653" s="158" t="e">
        <f t="shared" si="51"/>
        <v>#N/A</v>
      </c>
      <c r="R653" s="166" t="e">
        <f t="shared" si="52"/>
        <v>#N/A</v>
      </c>
      <c r="S653" s="191">
        <v>30</v>
      </c>
      <c r="T653" s="208" t="e">
        <f t="shared" si="53"/>
        <v>#N/A</v>
      </c>
      <c r="U653" s="222"/>
      <c r="W653" s="200"/>
      <c r="X653" s="209" t="str">
        <f>IF(COUNTIF('Yıldız Liste'!A:A, A653)&gt;0, "Yıldız Pazar", IF(COUNTIF('Ana Pazar Liste'!A:A, A653)&gt;0, "Ana Pazar", IF(COUNTIF('Alt Pazar Liste'!A:A, A653)&gt;0, "Alt Pazar", "")))</f>
        <v/>
      </c>
    </row>
    <row r="654" spans="5:24" ht="30" customHeight="1" thickTop="1" thickBot="1">
      <c r="E654" s="128" t="e">
        <f>VLOOKUP(A654,'Tüm - Sektör'!$A:$H,5,0)</f>
        <v>#N/A</v>
      </c>
      <c r="F654" s="128" t="e">
        <f>VLOOKUP(A654,'Tüm - Sektör'!$A:$H,6,0)</f>
        <v>#N/A</v>
      </c>
      <c r="G654" s="127" t="e">
        <f>VLOOKUP(A654,'Tüm - Sektör'!$A:$H,7,0)</f>
        <v>#N/A</v>
      </c>
      <c r="H654" s="159">
        <v>154.9</v>
      </c>
      <c r="I654" s="141"/>
      <c r="J654" s="145"/>
      <c r="K654" s="146"/>
      <c r="L654" s="146"/>
      <c r="M654" s="146"/>
      <c r="N654" s="147"/>
      <c r="O654" s="148"/>
      <c r="P654" s="156"/>
      <c r="Q654" s="158" t="e">
        <f t="shared" si="51"/>
        <v>#N/A</v>
      </c>
      <c r="R654" s="166" t="e">
        <f t="shared" si="52"/>
        <v>#N/A</v>
      </c>
      <c r="S654" s="191">
        <v>31</v>
      </c>
      <c r="T654" s="208" t="e">
        <f t="shared" si="53"/>
        <v>#N/A</v>
      </c>
      <c r="U654" s="222"/>
      <c r="W654" s="200"/>
      <c r="X654" s="209" t="str">
        <f>IF(COUNTIF('Yıldız Liste'!A:A, A654)&gt;0, "Yıldız Pazar", IF(COUNTIF('Ana Pazar Liste'!A:A, A654)&gt;0, "Ana Pazar", IF(COUNTIF('Alt Pazar Liste'!A:A, A654)&gt;0, "Alt Pazar", "")))</f>
        <v/>
      </c>
    </row>
    <row r="655" spans="5:24" ht="30" customHeight="1" thickTop="1" thickBot="1">
      <c r="E655" s="128" t="e">
        <f>VLOOKUP(A655,'Tüm - Sektör'!$A:$H,5,0)</f>
        <v>#N/A</v>
      </c>
      <c r="F655" s="128" t="e">
        <f>VLOOKUP(A655,'Tüm - Sektör'!$A:$H,6,0)</f>
        <v>#N/A</v>
      </c>
      <c r="G655" s="127" t="e">
        <f>VLOOKUP(A655,'Tüm - Sektör'!$A:$H,7,0)</f>
        <v>#N/A</v>
      </c>
      <c r="H655" s="159">
        <v>155.9</v>
      </c>
      <c r="I655" s="141"/>
      <c r="J655" s="145"/>
      <c r="K655" s="146"/>
      <c r="L655" s="146"/>
      <c r="M655" s="146"/>
      <c r="N655" s="147"/>
      <c r="O655" s="148"/>
      <c r="P655" s="156"/>
      <c r="Q655" s="158" t="e">
        <f t="shared" si="51"/>
        <v>#N/A</v>
      </c>
      <c r="R655" s="166" t="e">
        <f t="shared" si="52"/>
        <v>#N/A</v>
      </c>
      <c r="S655" s="191">
        <v>32</v>
      </c>
      <c r="T655" s="208" t="e">
        <f t="shared" si="53"/>
        <v>#N/A</v>
      </c>
      <c r="U655" s="222"/>
      <c r="W655" s="200"/>
      <c r="X655" s="209" t="str">
        <f>IF(COUNTIF('Yıldız Liste'!A:A, A655)&gt;0, "Yıldız Pazar", IF(COUNTIF('Ana Pazar Liste'!A:A, A655)&gt;0, "Ana Pazar", IF(COUNTIF('Alt Pazar Liste'!A:A, A655)&gt;0, "Alt Pazar", "")))</f>
        <v/>
      </c>
    </row>
    <row r="656" spans="5:24" ht="30" customHeight="1" thickTop="1" thickBot="1">
      <c r="E656" s="128" t="e">
        <f>VLOOKUP(A656,'Tüm - Sektör'!$A:$H,5,0)</f>
        <v>#N/A</v>
      </c>
      <c r="F656" s="128" t="e">
        <f>VLOOKUP(A656,'Tüm - Sektör'!$A:$H,6,0)</f>
        <v>#N/A</v>
      </c>
      <c r="G656" s="127" t="e">
        <f>VLOOKUP(A656,'Tüm - Sektör'!$A:$H,7,0)</f>
        <v>#N/A</v>
      </c>
      <c r="H656" s="159">
        <v>156.9</v>
      </c>
      <c r="I656" s="141"/>
      <c r="J656" s="145"/>
      <c r="K656" s="146"/>
      <c r="L656" s="146"/>
      <c r="M656" s="146"/>
      <c r="N656" s="147"/>
      <c r="O656" s="148"/>
      <c r="P656" s="156"/>
      <c r="Q656" s="158" t="e">
        <f t="shared" si="51"/>
        <v>#N/A</v>
      </c>
      <c r="R656" s="166" t="e">
        <f t="shared" si="52"/>
        <v>#N/A</v>
      </c>
      <c r="S656" s="191">
        <v>33</v>
      </c>
      <c r="T656" s="208" t="e">
        <f t="shared" si="53"/>
        <v>#N/A</v>
      </c>
      <c r="U656" s="222"/>
      <c r="W656" s="200"/>
      <c r="X656" s="209" t="str">
        <f>IF(COUNTIF('Yıldız Liste'!A:A, A656)&gt;0, "Yıldız Pazar", IF(COUNTIF('Ana Pazar Liste'!A:A, A656)&gt;0, "Ana Pazar", IF(COUNTIF('Alt Pazar Liste'!A:A, A656)&gt;0, "Alt Pazar", "")))</f>
        <v/>
      </c>
    </row>
    <row r="657" spans="5:24" ht="30" customHeight="1" thickTop="1" thickBot="1">
      <c r="E657" s="128" t="e">
        <f>VLOOKUP(A657,'Tüm - Sektör'!$A:$H,5,0)</f>
        <v>#N/A</v>
      </c>
      <c r="F657" s="128" t="e">
        <f>VLOOKUP(A657,'Tüm - Sektör'!$A:$H,6,0)</f>
        <v>#N/A</v>
      </c>
      <c r="G657" s="127" t="e">
        <f>VLOOKUP(A657,'Tüm - Sektör'!$A:$H,7,0)</f>
        <v>#N/A</v>
      </c>
      <c r="H657" s="159">
        <v>157.9</v>
      </c>
      <c r="I657" s="141"/>
      <c r="J657" s="145"/>
      <c r="K657" s="146"/>
      <c r="L657" s="146"/>
      <c r="M657" s="146"/>
      <c r="N657" s="147"/>
      <c r="O657" s="148"/>
      <c r="P657" s="156"/>
      <c r="Q657" s="158" t="e">
        <f t="shared" si="51"/>
        <v>#N/A</v>
      </c>
      <c r="R657" s="166" t="e">
        <f t="shared" si="52"/>
        <v>#N/A</v>
      </c>
      <c r="S657" s="191">
        <v>34</v>
      </c>
      <c r="T657" s="208" t="e">
        <f t="shared" si="53"/>
        <v>#N/A</v>
      </c>
      <c r="U657" s="222"/>
      <c r="W657" s="200"/>
      <c r="X657" s="209" t="str">
        <f>IF(COUNTIF('Yıldız Liste'!A:A, A657)&gt;0, "Yıldız Pazar", IF(COUNTIF('Ana Pazar Liste'!A:A, A657)&gt;0, "Ana Pazar", IF(COUNTIF('Alt Pazar Liste'!A:A, A657)&gt;0, "Alt Pazar", "")))</f>
        <v/>
      </c>
    </row>
    <row r="658" spans="5:24" ht="30" customHeight="1" thickTop="1" thickBot="1">
      <c r="E658" s="128" t="e">
        <f>VLOOKUP(A658,'Tüm - Sektör'!$A:$H,5,0)</f>
        <v>#N/A</v>
      </c>
      <c r="F658" s="128" t="e">
        <f>VLOOKUP(A658,'Tüm - Sektör'!$A:$H,6,0)</f>
        <v>#N/A</v>
      </c>
      <c r="G658" s="127" t="e">
        <f>VLOOKUP(A658,'Tüm - Sektör'!$A:$H,7,0)</f>
        <v>#N/A</v>
      </c>
      <c r="H658" s="159">
        <v>158.9</v>
      </c>
      <c r="I658" s="141"/>
      <c r="J658" s="145"/>
      <c r="K658" s="146"/>
      <c r="L658" s="146"/>
      <c r="M658" s="146"/>
      <c r="N658" s="147"/>
      <c r="O658" s="148"/>
      <c r="P658" s="156"/>
      <c r="Q658" s="158" t="e">
        <f t="shared" si="51"/>
        <v>#N/A</v>
      </c>
      <c r="R658" s="166" t="e">
        <f t="shared" si="52"/>
        <v>#N/A</v>
      </c>
      <c r="S658" s="191">
        <v>35</v>
      </c>
      <c r="T658" s="208" t="e">
        <f t="shared" si="53"/>
        <v>#N/A</v>
      </c>
      <c r="U658" s="222"/>
      <c r="W658" s="200"/>
      <c r="X658" s="209" t="str">
        <f>IF(COUNTIF('Yıldız Liste'!A:A, A658)&gt;0, "Yıldız Pazar", IF(COUNTIF('Ana Pazar Liste'!A:A, A658)&gt;0, "Ana Pazar", IF(COUNTIF('Alt Pazar Liste'!A:A, A658)&gt;0, "Alt Pazar", "")))</f>
        <v/>
      </c>
    </row>
    <row r="659" spans="5:24" ht="30" customHeight="1" thickTop="1" thickBot="1">
      <c r="E659" s="128" t="e">
        <f>VLOOKUP(A659,'Tüm - Sektör'!$A:$H,5,0)</f>
        <v>#N/A</v>
      </c>
      <c r="F659" s="128" t="e">
        <f>VLOOKUP(A659,'Tüm - Sektör'!$A:$H,6,0)</f>
        <v>#N/A</v>
      </c>
      <c r="G659" s="127" t="e">
        <f>VLOOKUP(A659,'Tüm - Sektör'!$A:$H,7,0)</f>
        <v>#N/A</v>
      </c>
      <c r="H659" s="159">
        <v>159.9</v>
      </c>
      <c r="I659" s="141"/>
      <c r="J659" s="145"/>
      <c r="K659" s="146"/>
      <c r="L659" s="146"/>
      <c r="M659" s="146"/>
      <c r="N659" s="147"/>
      <c r="O659" s="148"/>
      <c r="P659" s="156"/>
      <c r="Q659" s="158" t="e">
        <f t="shared" si="51"/>
        <v>#N/A</v>
      </c>
      <c r="R659" s="166" t="e">
        <f t="shared" si="52"/>
        <v>#N/A</v>
      </c>
      <c r="S659" s="191">
        <v>36</v>
      </c>
      <c r="T659" s="208" t="e">
        <f t="shared" si="53"/>
        <v>#N/A</v>
      </c>
      <c r="U659" s="222"/>
      <c r="W659" s="200"/>
      <c r="X659" s="209" t="str">
        <f>IF(COUNTIF('Yıldız Liste'!A:A, A659)&gt;0, "Yıldız Pazar", IF(COUNTIF('Ana Pazar Liste'!A:A, A659)&gt;0, "Ana Pazar", IF(COUNTIF('Alt Pazar Liste'!A:A, A659)&gt;0, "Alt Pazar", "")))</f>
        <v/>
      </c>
    </row>
    <row r="660" spans="5:24" ht="30" customHeight="1" thickTop="1" thickBot="1">
      <c r="E660" s="128" t="e">
        <f>VLOOKUP(A660,'Tüm - Sektör'!$A:$H,5,0)</f>
        <v>#N/A</v>
      </c>
      <c r="F660" s="128" t="e">
        <f>VLOOKUP(A660,'Tüm - Sektör'!$A:$H,6,0)</f>
        <v>#N/A</v>
      </c>
      <c r="G660" s="127" t="e">
        <f>VLOOKUP(A660,'Tüm - Sektör'!$A:$H,7,0)</f>
        <v>#N/A</v>
      </c>
      <c r="H660" s="159">
        <v>160.9</v>
      </c>
      <c r="I660" s="141"/>
      <c r="J660" s="145"/>
      <c r="K660" s="146"/>
      <c r="L660" s="146"/>
      <c r="M660" s="146"/>
      <c r="N660" s="147"/>
      <c r="O660" s="148"/>
      <c r="P660" s="156"/>
      <c r="Q660" s="158" t="e">
        <f t="shared" si="51"/>
        <v>#N/A</v>
      </c>
      <c r="R660" s="166" t="e">
        <f t="shared" si="52"/>
        <v>#N/A</v>
      </c>
      <c r="S660" s="191">
        <v>37</v>
      </c>
      <c r="T660" s="208" t="e">
        <f t="shared" si="53"/>
        <v>#N/A</v>
      </c>
      <c r="U660" s="222"/>
      <c r="W660" s="200"/>
      <c r="X660" s="209" t="str">
        <f>IF(COUNTIF('Yıldız Liste'!A:A, A660)&gt;0, "Yıldız Pazar", IF(COUNTIF('Ana Pazar Liste'!A:A, A660)&gt;0, "Ana Pazar", IF(COUNTIF('Alt Pazar Liste'!A:A, A660)&gt;0, "Alt Pazar", "")))</f>
        <v/>
      </c>
    </row>
    <row r="661" spans="5:24" ht="30" customHeight="1" thickTop="1" thickBot="1">
      <c r="E661" s="128" t="e">
        <f>VLOOKUP(A661,'Tüm - Sektör'!$A:$H,5,0)</f>
        <v>#N/A</v>
      </c>
      <c r="F661" s="128" t="e">
        <f>VLOOKUP(A661,'Tüm - Sektör'!$A:$H,6,0)</f>
        <v>#N/A</v>
      </c>
      <c r="G661" s="127" t="e">
        <f>VLOOKUP(A661,'Tüm - Sektör'!$A:$H,7,0)</f>
        <v>#N/A</v>
      </c>
      <c r="H661" s="159">
        <v>161.9</v>
      </c>
      <c r="I661" s="141"/>
      <c r="J661" s="145"/>
      <c r="K661" s="146"/>
      <c r="L661" s="146"/>
      <c r="M661" s="146"/>
      <c r="N661" s="147"/>
      <c r="O661" s="148"/>
      <c r="P661" s="156"/>
      <c r="Q661" s="158" t="e">
        <f t="shared" si="51"/>
        <v>#N/A</v>
      </c>
      <c r="R661" s="166" t="e">
        <f t="shared" si="52"/>
        <v>#N/A</v>
      </c>
      <c r="S661" s="191">
        <v>38</v>
      </c>
      <c r="T661" s="208" t="e">
        <f t="shared" si="53"/>
        <v>#N/A</v>
      </c>
      <c r="U661" s="222"/>
      <c r="W661" s="200"/>
      <c r="X661" s="209" t="str">
        <f>IF(COUNTIF('Yıldız Liste'!A:A, A661)&gt;0, "Yıldız Pazar", IF(COUNTIF('Ana Pazar Liste'!A:A, A661)&gt;0, "Ana Pazar", IF(COUNTIF('Alt Pazar Liste'!A:A, A661)&gt;0, "Alt Pazar", "")))</f>
        <v/>
      </c>
    </row>
    <row r="662" spans="5:24" ht="30" customHeight="1" thickTop="1" thickBot="1">
      <c r="E662" s="128" t="e">
        <f>VLOOKUP(A662,'Tüm - Sektör'!$A:$H,5,0)</f>
        <v>#N/A</v>
      </c>
      <c r="F662" s="128" t="e">
        <f>VLOOKUP(A662,'Tüm - Sektör'!$A:$H,6,0)</f>
        <v>#N/A</v>
      </c>
      <c r="G662" s="127" t="e">
        <f>VLOOKUP(A662,'Tüm - Sektör'!$A:$H,7,0)</f>
        <v>#N/A</v>
      </c>
      <c r="H662" s="159">
        <v>162.9</v>
      </c>
      <c r="I662" s="141"/>
      <c r="J662" s="145"/>
      <c r="K662" s="146"/>
      <c r="L662" s="146"/>
      <c r="M662" s="146"/>
      <c r="N662" s="147"/>
      <c r="O662" s="148"/>
      <c r="P662" s="156"/>
      <c r="Q662" s="158" t="e">
        <f t="shared" si="51"/>
        <v>#N/A</v>
      </c>
      <c r="R662" s="166" t="e">
        <f t="shared" si="52"/>
        <v>#N/A</v>
      </c>
      <c r="S662" s="191">
        <v>39</v>
      </c>
      <c r="T662" s="208" t="e">
        <f t="shared" si="53"/>
        <v>#N/A</v>
      </c>
      <c r="U662" s="222"/>
      <c r="W662" s="200"/>
      <c r="X662" s="209" t="str">
        <f>IF(COUNTIF('Yıldız Liste'!A:A, A662)&gt;0, "Yıldız Pazar", IF(COUNTIF('Ana Pazar Liste'!A:A, A662)&gt;0, "Ana Pazar", IF(COUNTIF('Alt Pazar Liste'!A:A, A662)&gt;0, "Alt Pazar", "")))</f>
        <v/>
      </c>
    </row>
    <row r="663" spans="5:24" ht="30" customHeight="1" thickTop="1" thickBot="1">
      <c r="E663" s="128" t="e">
        <f>VLOOKUP(A663,'Tüm - Sektör'!$A:$H,5,0)</f>
        <v>#N/A</v>
      </c>
      <c r="F663" s="128" t="e">
        <f>VLOOKUP(A663,'Tüm - Sektör'!$A:$H,6,0)</f>
        <v>#N/A</v>
      </c>
      <c r="G663" s="127" t="e">
        <f>VLOOKUP(A663,'Tüm - Sektör'!$A:$H,7,0)</f>
        <v>#N/A</v>
      </c>
      <c r="H663" s="159">
        <v>163.9</v>
      </c>
      <c r="I663" s="141"/>
      <c r="J663" s="145"/>
      <c r="K663" s="146"/>
      <c r="L663" s="146"/>
      <c r="M663" s="146"/>
      <c r="N663" s="147"/>
      <c r="O663" s="148"/>
      <c r="P663" s="156"/>
      <c r="Q663" s="158" t="e">
        <f t="shared" si="51"/>
        <v>#N/A</v>
      </c>
      <c r="R663" s="166" t="e">
        <f t="shared" si="52"/>
        <v>#N/A</v>
      </c>
      <c r="S663" s="191">
        <v>40</v>
      </c>
      <c r="T663" s="208" t="e">
        <f t="shared" si="53"/>
        <v>#N/A</v>
      </c>
      <c r="U663" s="222"/>
      <c r="W663" s="200"/>
      <c r="X663" s="209" t="str">
        <f>IF(COUNTIF('Yıldız Liste'!A:A, A663)&gt;0, "Yıldız Pazar", IF(COUNTIF('Ana Pazar Liste'!A:A, A663)&gt;0, "Ana Pazar", IF(COUNTIF('Alt Pazar Liste'!A:A, A663)&gt;0, "Alt Pazar", "")))</f>
        <v/>
      </c>
    </row>
    <row r="664" spans="5:24" ht="30" customHeight="1" thickTop="1" thickBot="1">
      <c r="E664" s="128" t="e">
        <f>VLOOKUP(A664,'Tüm - Sektör'!$A:$H,5,0)</f>
        <v>#N/A</v>
      </c>
      <c r="F664" s="128" t="e">
        <f>VLOOKUP(A664,'Tüm - Sektör'!$A:$H,6,0)</f>
        <v>#N/A</v>
      </c>
      <c r="G664" s="127" t="e">
        <f>VLOOKUP(A664,'Tüm - Sektör'!$A:$H,7,0)</f>
        <v>#N/A</v>
      </c>
      <c r="H664" s="159">
        <v>164.9</v>
      </c>
      <c r="I664" s="141"/>
      <c r="J664" s="145"/>
      <c r="K664" s="146"/>
      <c r="L664" s="146"/>
      <c r="M664" s="146"/>
      <c r="N664" s="147"/>
      <c r="O664" s="148"/>
      <c r="P664" s="156"/>
      <c r="Q664" s="158" t="e">
        <f t="shared" si="51"/>
        <v>#N/A</v>
      </c>
      <c r="R664" s="166" t="e">
        <f t="shared" si="52"/>
        <v>#N/A</v>
      </c>
      <c r="S664" s="191">
        <v>41</v>
      </c>
      <c r="T664" s="208" t="e">
        <f t="shared" si="53"/>
        <v>#N/A</v>
      </c>
      <c r="U664" s="222"/>
      <c r="W664" s="200"/>
      <c r="X664" s="209" t="str">
        <f>IF(COUNTIF('Yıldız Liste'!A:A, A664)&gt;0, "Yıldız Pazar", IF(COUNTIF('Ana Pazar Liste'!A:A, A664)&gt;0, "Ana Pazar", IF(COUNTIF('Alt Pazar Liste'!A:A, A664)&gt;0, "Alt Pazar", "")))</f>
        <v/>
      </c>
    </row>
    <row r="665" spans="5:24" ht="30" customHeight="1" thickTop="1" thickBot="1">
      <c r="E665" s="128" t="e">
        <f>VLOOKUP(A665,'Tüm - Sektör'!$A:$H,5,0)</f>
        <v>#N/A</v>
      </c>
      <c r="F665" s="128" t="e">
        <f>VLOOKUP(A665,'Tüm - Sektör'!$A:$H,6,0)</f>
        <v>#N/A</v>
      </c>
      <c r="G665" s="127" t="e">
        <f>VLOOKUP(A665,'Tüm - Sektör'!$A:$H,7,0)</f>
        <v>#N/A</v>
      </c>
      <c r="H665" s="159">
        <v>165.9</v>
      </c>
      <c r="I665" s="141"/>
      <c r="J665" s="145"/>
      <c r="K665" s="146"/>
      <c r="L665" s="146"/>
      <c r="M665" s="146"/>
      <c r="N665" s="147"/>
      <c r="O665" s="148"/>
      <c r="P665" s="156"/>
      <c r="Q665" s="158" t="e">
        <f t="shared" si="51"/>
        <v>#N/A</v>
      </c>
      <c r="R665" s="166" t="e">
        <f t="shared" si="52"/>
        <v>#N/A</v>
      </c>
      <c r="S665" s="191">
        <v>42</v>
      </c>
      <c r="T665" s="208" t="e">
        <f t="shared" si="53"/>
        <v>#N/A</v>
      </c>
      <c r="U665" s="222"/>
      <c r="W665" s="200"/>
      <c r="X665" s="209" t="str">
        <f>IF(COUNTIF('Yıldız Liste'!A:A, A665)&gt;0, "Yıldız Pazar", IF(COUNTIF('Ana Pazar Liste'!A:A, A665)&gt;0, "Ana Pazar", IF(COUNTIF('Alt Pazar Liste'!A:A, A665)&gt;0, "Alt Pazar", "")))</f>
        <v/>
      </c>
    </row>
    <row r="666" spans="5:24" ht="30" customHeight="1" thickTop="1" thickBot="1">
      <c r="E666" s="128" t="e">
        <f>VLOOKUP(A666,'Tüm - Sektör'!$A:$H,5,0)</f>
        <v>#N/A</v>
      </c>
      <c r="F666" s="128" t="e">
        <f>VLOOKUP(A666,'Tüm - Sektör'!$A:$H,6,0)</f>
        <v>#N/A</v>
      </c>
      <c r="G666" s="127" t="e">
        <f>VLOOKUP(A666,'Tüm - Sektör'!$A:$H,7,0)</f>
        <v>#N/A</v>
      </c>
      <c r="H666" s="159">
        <v>166.9</v>
      </c>
      <c r="I666" s="141"/>
      <c r="J666" s="145"/>
      <c r="K666" s="146"/>
      <c r="L666" s="146"/>
      <c r="M666" s="146"/>
      <c r="N666" s="147"/>
      <c r="O666" s="148"/>
      <c r="P666" s="156"/>
      <c r="Q666" s="158" t="e">
        <f t="shared" si="51"/>
        <v>#N/A</v>
      </c>
      <c r="R666" s="166" t="e">
        <f t="shared" si="52"/>
        <v>#N/A</v>
      </c>
      <c r="S666" s="191">
        <v>43</v>
      </c>
      <c r="T666" s="208" t="e">
        <f t="shared" si="53"/>
        <v>#N/A</v>
      </c>
      <c r="U666" s="222"/>
      <c r="W666" s="200"/>
      <c r="X666" s="209" t="str">
        <f>IF(COUNTIF('Yıldız Liste'!A:A, A666)&gt;0, "Yıldız Pazar", IF(COUNTIF('Ana Pazar Liste'!A:A, A666)&gt;0, "Ana Pazar", IF(COUNTIF('Alt Pazar Liste'!A:A, A666)&gt;0, "Alt Pazar", "")))</f>
        <v/>
      </c>
    </row>
    <row r="667" spans="5:24" ht="30" customHeight="1" thickTop="1" thickBot="1">
      <c r="E667" s="128" t="e">
        <f>VLOOKUP(A667,'Tüm - Sektör'!$A:$H,5,0)</f>
        <v>#N/A</v>
      </c>
      <c r="F667" s="128" t="e">
        <f>VLOOKUP(A667,'Tüm - Sektör'!$A:$H,6,0)</f>
        <v>#N/A</v>
      </c>
      <c r="G667" s="127" t="e">
        <f>VLOOKUP(A667,'Tüm - Sektör'!$A:$H,7,0)</f>
        <v>#N/A</v>
      </c>
      <c r="H667" s="159">
        <v>167.9</v>
      </c>
      <c r="I667" s="141"/>
      <c r="J667" s="145"/>
      <c r="K667" s="146"/>
      <c r="L667" s="146"/>
      <c r="M667" s="146"/>
      <c r="N667" s="147"/>
      <c r="O667" s="148"/>
      <c r="P667" s="156"/>
      <c r="Q667" s="158" t="e">
        <f t="shared" si="51"/>
        <v>#N/A</v>
      </c>
      <c r="R667" s="166" t="e">
        <f t="shared" si="52"/>
        <v>#N/A</v>
      </c>
      <c r="S667" s="191">
        <v>44</v>
      </c>
      <c r="T667" s="208" t="e">
        <f t="shared" si="53"/>
        <v>#N/A</v>
      </c>
      <c r="U667" s="222"/>
      <c r="W667" s="200"/>
      <c r="X667" s="209" t="str">
        <f>IF(COUNTIF('Yıldız Liste'!A:A, A667)&gt;0, "Yıldız Pazar", IF(COUNTIF('Ana Pazar Liste'!A:A, A667)&gt;0, "Ana Pazar", IF(COUNTIF('Alt Pazar Liste'!A:A, A667)&gt;0, "Alt Pazar", "")))</f>
        <v/>
      </c>
    </row>
    <row r="668" spans="5:24" ht="30" customHeight="1" thickTop="1" thickBot="1">
      <c r="E668" s="128" t="e">
        <f>VLOOKUP(A668,'Tüm - Sektör'!$A:$H,5,0)</f>
        <v>#N/A</v>
      </c>
      <c r="F668" s="128" t="e">
        <f>VLOOKUP(A668,'Tüm - Sektör'!$A:$H,6,0)</f>
        <v>#N/A</v>
      </c>
      <c r="G668" s="127" t="e">
        <f>VLOOKUP(A668,'Tüm - Sektör'!$A:$H,7,0)</f>
        <v>#N/A</v>
      </c>
      <c r="H668" s="159">
        <v>168.9</v>
      </c>
      <c r="I668" s="141"/>
      <c r="J668" s="145"/>
      <c r="K668" s="146"/>
      <c r="L668" s="146"/>
      <c r="M668" s="146"/>
      <c r="N668" s="147"/>
      <c r="O668" s="148"/>
      <c r="P668" s="156"/>
      <c r="Q668" s="158" t="e">
        <f t="shared" si="51"/>
        <v>#N/A</v>
      </c>
      <c r="R668" s="166" t="e">
        <f t="shared" si="52"/>
        <v>#N/A</v>
      </c>
      <c r="S668" s="191">
        <v>45</v>
      </c>
      <c r="T668" s="208" t="e">
        <f t="shared" si="53"/>
        <v>#N/A</v>
      </c>
      <c r="U668" s="222"/>
      <c r="W668" s="200"/>
      <c r="X668" s="209" t="str">
        <f>IF(COUNTIF('Yıldız Liste'!A:A, A668)&gt;0, "Yıldız Pazar", IF(COUNTIF('Ana Pazar Liste'!A:A, A668)&gt;0, "Ana Pazar", IF(COUNTIF('Alt Pazar Liste'!A:A, A668)&gt;0, "Alt Pazar", "")))</f>
        <v/>
      </c>
    </row>
    <row r="669" spans="5:24" ht="30" customHeight="1" thickTop="1" thickBot="1">
      <c r="E669" s="128" t="e">
        <f>VLOOKUP(A669,'Tüm - Sektör'!$A:$H,5,0)</f>
        <v>#N/A</v>
      </c>
      <c r="F669" s="128" t="e">
        <f>VLOOKUP(A669,'Tüm - Sektör'!$A:$H,6,0)</f>
        <v>#N/A</v>
      </c>
      <c r="G669" s="127" t="e">
        <f>VLOOKUP(A669,'Tüm - Sektör'!$A:$H,7,0)</f>
        <v>#N/A</v>
      </c>
      <c r="H669" s="159">
        <v>169.9</v>
      </c>
      <c r="I669" s="141"/>
      <c r="J669" s="145"/>
      <c r="K669" s="146"/>
      <c r="L669" s="146"/>
      <c r="M669" s="146"/>
      <c r="N669" s="147"/>
      <c r="O669" s="148"/>
      <c r="P669" s="156"/>
      <c r="Q669" s="158" t="e">
        <f t="shared" si="51"/>
        <v>#N/A</v>
      </c>
      <c r="R669" s="166" t="e">
        <f t="shared" si="52"/>
        <v>#N/A</v>
      </c>
      <c r="S669" s="191">
        <v>46</v>
      </c>
      <c r="T669" s="208" t="e">
        <f t="shared" si="53"/>
        <v>#N/A</v>
      </c>
      <c r="U669" s="222"/>
      <c r="W669" s="200"/>
      <c r="X669" s="209" t="str">
        <f>IF(COUNTIF('Yıldız Liste'!A:A, A669)&gt;0, "Yıldız Pazar", IF(COUNTIF('Ana Pazar Liste'!A:A, A669)&gt;0, "Ana Pazar", IF(COUNTIF('Alt Pazar Liste'!A:A, A669)&gt;0, "Alt Pazar", "")))</f>
        <v/>
      </c>
    </row>
    <row r="670" spans="5:24" ht="30" customHeight="1" thickTop="1" thickBot="1">
      <c r="E670" s="128" t="e">
        <f>VLOOKUP(A670,'Tüm - Sektör'!$A:$H,5,0)</f>
        <v>#N/A</v>
      </c>
      <c r="F670" s="128" t="e">
        <f>VLOOKUP(A670,'Tüm - Sektör'!$A:$H,6,0)</f>
        <v>#N/A</v>
      </c>
      <c r="G670" s="127" t="e">
        <f>VLOOKUP(A670,'Tüm - Sektör'!$A:$H,7,0)</f>
        <v>#N/A</v>
      </c>
      <c r="H670" s="159">
        <v>170.9</v>
      </c>
      <c r="I670" s="141"/>
      <c r="J670" s="145"/>
      <c r="K670" s="146"/>
      <c r="L670" s="146"/>
      <c r="M670" s="146"/>
      <c r="N670" s="147"/>
      <c r="O670" s="148"/>
      <c r="P670" s="156"/>
      <c r="Q670" s="158" t="e">
        <f t="shared" si="51"/>
        <v>#N/A</v>
      </c>
      <c r="R670" s="166" t="e">
        <f t="shared" si="52"/>
        <v>#N/A</v>
      </c>
      <c r="S670" s="191">
        <v>47</v>
      </c>
      <c r="T670" s="208" t="e">
        <f t="shared" si="53"/>
        <v>#N/A</v>
      </c>
      <c r="U670" s="222"/>
      <c r="W670" s="200"/>
      <c r="X670" s="209" t="str">
        <f>IF(COUNTIF('Yıldız Liste'!A:A, A670)&gt;0, "Yıldız Pazar", IF(COUNTIF('Ana Pazar Liste'!A:A, A670)&gt;0, "Ana Pazar", IF(COUNTIF('Alt Pazar Liste'!A:A, A670)&gt;0, "Alt Pazar", "")))</f>
        <v/>
      </c>
    </row>
    <row r="671" spans="5:24" ht="30" customHeight="1" thickTop="1" thickBot="1">
      <c r="E671" s="128" t="e">
        <f>VLOOKUP(A671,'Tüm - Sektör'!$A:$H,5,0)</f>
        <v>#N/A</v>
      </c>
      <c r="F671" s="128" t="e">
        <f>VLOOKUP(A671,'Tüm - Sektör'!$A:$H,6,0)</f>
        <v>#N/A</v>
      </c>
      <c r="G671" s="127" t="e">
        <f>VLOOKUP(A671,'Tüm - Sektör'!$A:$H,7,0)</f>
        <v>#N/A</v>
      </c>
      <c r="H671" s="159">
        <v>171.9</v>
      </c>
      <c r="I671" s="141"/>
      <c r="J671" s="145"/>
      <c r="K671" s="146"/>
      <c r="L671" s="146"/>
      <c r="M671" s="146"/>
      <c r="N671" s="147"/>
      <c r="O671" s="148"/>
      <c r="P671" s="156"/>
      <c r="Q671" s="158" t="e">
        <f t="shared" si="51"/>
        <v>#N/A</v>
      </c>
      <c r="R671" s="166" t="e">
        <f t="shared" si="52"/>
        <v>#N/A</v>
      </c>
      <c r="S671" s="191">
        <v>48</v>
      </c>
      <c r="T671" s="208" t="e">
        <f t="shared" si="53"/>
        <v>#N/A</v>
      </c>
      <c r="U671" s="222"/>
      <c r="W671" s="200"/>
      <c r="X671" s="209" t="str">
        <f>IF(COUNTIF('Yıldız Liste'!A:A, A671)&gt;0, "Yıldız Pazar", IF(COUNTIF('Ana Pazar Liste'!A:A, A671)&gt;0, "Ana Pazar", IF(COUNTIF('Alt Pazar Liste'!A:A, A671)&gt;0, "Alt Pazar", "")))</f>
        <v/>
      </c>
    </row>
    <row r="672" spans="5:24" ht="30" customHeight="1" thickTop="1" thickBot="1">
      <c r="E672" s="128" t="e">
        <f>VLOOKUP(A672,'Tüm - Sektör'!$A:$H,5,0)</f>
        <v>#N/A</v>
      </c>
      <c r="F672" s="128" t="e">
        <f>VLOOKUP(A672,'Tüm - Sektör'!$A:$H,6,0)</f>
        <v>#N/A</v>
      </c>
      <c r="G672" s="127" t="e">
        <f>VLOOKUP(A672,'Tüm - Sektör'!$A:$H,7,0)</f>
        <v>#N/A</v>
      </c>
      <c r="H672" s="159">
        <v>172.9</v>
      </c>
      <c r="I672" s="141"/>
      <c r="J672" s="145"/>
      <c r="K672" s="146"/>
      <c r="L672" s="146"/>
      <c r="M672" s="146"/>
      <c r="N672" s="147"/>
      <c r="O672" s="148"/>
      <c r="P672" s="156"/>
      <c r="Q672" s="158" t="e">
        <f t="shared" si="51"/>
        <v>#N/A</v>
      </c>
      <c r="R672" s="166" t="e">
        <f t="shared" si="52"/>
        <v>#N/A</v>
      </c>
      <c r="S672" s="191">
        <v>49</v>
      </c>
      <c r="T672" s="208" t="e">
        <f t="shared" si="53"/>
        <v>#N/A</v>
      </c>
      <c r="U672" s="222"/>
      <c r="W672" s="200"/>
      <c r="X672" s="209" t="str">
        <f>IF(COUNTIF('Yıldız Liste'!A:A, A672)&gt;0, "Yıldız Pazar", IF(COUNTIF('Ana Pazar Liste'!A:A, A672)&gt;0, "Ana Pazar", IF(COUNTIF('Alt Pazar Liste'!A:A, A672)&gt;0, "Alt Pazar", "")))</f>
        <v/>
      </c>
    </row>
    <row r="673" spans="5:24" ht="30" customHeight="1" thickTop="1" thickBot="1">
      <c r="E673" s="128" t="e">
        <f>VLOOKUP(A673,'Tüm - Sektör'!$A:$H,5,0)</f>
        <v>#N/A</v>
      </c>
      <c r="F673" s="128" t="e">
        <f>VLOOKUP(A673,'Tüm - Sektör'!$A:$H,6,0)</f>
        <v>#N/A</v>
      </c>
      <c r="G673" s="127" t="e">
        <f>VLOOKUP(A673,'Tüm - Sektör'!$A:$H,7,0)</f>
        <v>#N/A</v>
      </c>
      <c r="H673" s="159">
        <v>173.9</v>
      </c>
      <c r="I673" s="141"/>
      <c r="J673" s="145"/>
      <c r="K673" s="146"/>
      <c r="L673" s="146"/>
      <c r="M673" s="146"/>
      <c r="N673" s="147"/>
      <c r="O673" s="148"/>
      <c r="P673" s="156"/>
      <c r="Q673" s="158" t="e">
        <f t="shared" si="51"/>
        <v>#N/A</v>
      </c>
      <c r="R673" s="166" t="e">
        <f t="shared" si="52"/>
        <v>#N/A</v>
      </c>
      <c r="S673" s="191">
        <v>50</v>
      </c>
      <c r="T673" s="208" t="e">
        <f t="shared" si="53"/>
        <v>#N/A</v>
      </c>
      <c r="U673" s="222"/>
      <c r="W673" s="200"/>
      <c r="X673" s="209" t="str">
        <f>IF(COUNTIF('Yıldız Liste'!A:A, A673)&gt;0, "Yıldız Pazar", IF(COUNTIF('Ana Pazar Liste'!A:A, A673)&gt;0, "Ana Pazar", IF(COUNTIF('Alt Pazar Liste'!A:A, A673)&gt;0, "Alt Pazar", "")))</f>
        <v/>
      </c>
    </row>
    <row r="674" spans="5:24" ht="30" customHeight="1" thickTop="1" thickBot="1">
      <c r="E674" s="128" t="e">
        <f>VLOOKUP(A674,'Tüm - Sektör'!$A:$H,5,0)</f>
        <v>#N/A</v>
      </c>
      <c r="F674" s="128" t="e">
        <f>VLOOKUP(A674,'Tüm - Sektör'!$A:$H,6,0)</f>
        <v>#N/A</v>
      </c>
      <c r="G674" s="127" t="e">
        <f>VLOOKUP(A674,'Tüm - Sektör'!$A:$H,7,0)</f>
        <v>#N/A</v>
      </c>
      <c r="H674" s="159">
        <v>174.9</v>
      </c>
      <c r="I674" s="141"/>
      <c r="J674" s="145"/>
      <c r="K674" s="146"/>
      <c r="L674" s="146"/>
      <c r="M674" s="146"/>
      <c r="N674" s="147"/>
      <c r="O674" s="148"/>
      <c r="P674" s="156"/>
      <c r="Q674" s="158" t="e">
        <f t="shared" si="51"/>
        <v>#N/A</v>
      </c>
      <c r="R674" s="166" t="e">
        <f t="shared" si="52"/>
        <v>#N/A</v>
      </c>
      <c r="S674" s="191">
        <v>51</v>
      </c>
      <c r="T674" s="208" t="e">
        <f t="shared" si="53"/>
        <v>#N/A</v>
      </c>
      <c r="U674" s="222"/>
      <c r="W674" s="200"/>
      <c r="X674" s="209" t="str">
        <f>IF(COUNTIF('Yıldız Liste'!A:A, A674)&gt;0, "Yıldız Pazar", IF(COUNTIF('Ana Pazar Liste'!A:A, A674)&gt;0, "Ana Pazar", IF(COUNTIF('Alt Pazar Liste'!A:A, A674)&gt;0, "Alt Pazar", "")))</f>
        <v/>
      </c>
    </row>
    <row r="675" spans="5:24" ht="30" customHeight="1" thickTop="1" thickBot="1">
      <c r="E675" s="128" t="e">
        <f>VLOOKUP(A675,'Tüm - Sektör'!$A:$H,5,0)</f>
        <v>#N/A</v>
      </c>
      <c r="F675" s="128" t="e">
        <f>VLOOKUP(A675,'Tüm - Sektör'!$A:$H,6,0)</f>
        <v>#N/A</v>
      </c>
      <c r="G675" s="127" t="e">
        <f>VLOOKUP(A675,'Tüm - Sektör'!$A:$H,7,0)</f>
        <v>#N/A</v>
      </c>
      <c r="H675" s="159">
        <v>175.9</v>
      </c>
      <c r="I675" s="141"/>
      <c r="J675" s="145"/>
      <c r="K675" s="146"/>
      <c r="L675" s="146"/>
      <c r="M675" s="146"/>
      <c r="N675" s="147"/>
      <c r="O675" s="148"/>
      <c r="P675" s="156"/>
      <c r="Q675" s="158" t="e">
        <f t="shared" si="51"/>
        <v>#N/A</v>
      </c>
      <c r="R675" s="166" t="e">
        <f t="shared" si="52"/>
        <v>#N/A</v>
      </c>
      <c r="S675" s="191">
        <v>52</v>
      </c>
      <c r="T675" s="208" t="e">
        <f t="shared" si="53"/>
        <v>#N/A</v>
      </c>
      <c r="U675" s="222"/>
      <c r="W675" s="200"/>
      <c r="X675" s="209" t="str">
        <f>IF(COUNTIF('Yıldız Liste'!A:A, A675)&gt;0, "Yıldız Pazar", IF(COUNTIF('Ana Pazar Liste'!A:A, A675)&gt;0, "Ana Pazar", IF(COUNTIF('Alt Pazar Liste'!A:A, A675)&gt;0, "Alt Pazar", "")))</f>
        <v/>
      </c>
    </row>
    <row r="676" spans="5:24" ht="30" customHeight="1" thickTop="1" thickBot="1">
      <c r="E676" s="128" t="e">
        <f>VLOOKUP(A676,'Tüm - Sektör'!$A:$H,5,0)</f>
        <v>#N/A</v>
      </c>
      <c r="F676" s="128" t="e">
        <f>VLOOKUP(A676,'Tüm - Sektör'!$A:$H,6,0)</f>
        <v>#N/A</v>
      </c>
      <c r="G676" s="127" t="e">
        <f>VLOOKUP(A676,'Tüm - Sektör'!$A:$H,7,0)</f>
        <v>#N/A</v>
      </c>
      <c r="H676" s="159">
        <v>176.9</v>
      </c>
      <c r="I676" s="141"/>
      <c r="J676" s="145"/>
      <c r="K676" s="146"/>
      <c r="L676" s="146"/>
      <c r="M676" s="146"/>
      <c r="N676" s="147"/>
      <c r="O676" s="148"/>
      <c r="P676" s="156"/>
      <c r="Q676" s="158" t="e">
        <f t="shared" si="51"/>
        <v>#N/A</v>
      </c>
      <c r="R676" s="166" t="e">
        <f t="shared" si="52"/>
        <v>#N/A</v>
      </c>
      <c r="S676" s="191">
        <v>53</v>
      </c>
      <c r="T676" s="208" t="e">
        <f t="shared" si="53"/>
        <v>#N/A</v>
      </c>
      <c r="U676" s="222"/>
      <c r="W676" s="200"/>
      <c r="X676" s="209" t="str">
        <f>IF(COUNTIF('Yıldız Liste'!A:A, A676)&gt;0, "Yıldız Pazar", IF(COUNTIF('Ana Pazar Liste'!A:A, A676)&gt;0, "Ana Pazar", IF(COUNTIF('Alt Pazar Liste'!A:A, A676)&gt;0, "Alt Pazar", "")))</f>
        <v/>
      </c>
    </row>
    <row r="677" spans="5:24" ht="30" customHeight="1" thickTop="1" thickBot="1">
      <c r="E677" s="128" t="e">
        <f>VLOOKUP(A677,'Tüm - Sektör'!$A:$H,5,0)</f>
        <v>#N/A</v>
      </c>
      <c r="F677" s="128" t="e">
        <f>VLOOKUP(A677,'Tüm - Sektör'!$A:$H,6,0)</f>
        <v>#N/A</v>
      </c>
      <c r="G677" s="127" t="e">
        <f>VLOOKUP(A677,'Tüm - Sektör'!$A:$H,7,0)</f>
        <v>#N/A</v>
      </c>
      <c r="H677" s="159">
        <v>177.9</v>
      </c>
      <c r="I677" s="141"/>
      <c r="J677" s="145"/>
      <c r="K677" s="146"/>
      <c r="L677" s="146"/>
      <c r="M677" s="146"/>
      <c r="N677" s="147"/>
      <c r="O677" s="148"/>
      <c r="P677" s="156"/>
      <c r="Q677" s="158" t="e">
        <f t="shared" si="51"/>
        <v>#N/A</v>
      </c>
      <c r="R677" s="166" t="e">
        <f t="shared" si="52"/>
        <v>#N/A</v>
      </c>
      <c r="S677" s="191">
        <v>54</v>
      </c>
      <c r="T677" s="208" t="e">
        <f t="shared" si="53"/>
        <v>#N/A</v>
      </c>
      <c r="U677" s="222"/>
      <c r="W677" s="200"/>
      <c r="X677" s="209" t="str">
        <f>IF(COUNTIF('Yıldız Liste'!A:A, A677)&gt;0, "Yıldız Pazar", IF(COUNTIF('Ana Pazar Liste'!A:A, A677)&gt;0, "Ana Pazar", IF(COUNTIF('Alt Pazar Liste'!A:A, A677)&gt;0, "Alt Pazar", "")))</f>
        <v/>
      </c>
    </row>
    <row r="678" spans="5:24" ht="30" customHeight="1" thickTop="1" thickBot="1">
      <c r="E678" s="128" t="e">
        <f>VLOOKUP(A678,'Tüm - Sektör'!$A:$H,5,0)</f>
        <v>#N/A</v>
      </c>
      <c r="F678" s="128" t="e">
        <f>VLOOKUP(A678,'Tüm - Sektör'!$A:$H,6,0)</f>
        <v>#N/A</v>
      </c>
      <c r="G678" s="127" t="e">
        <f>VLOOKUP(A678,'Tüm - Sektör'!$A:$H,7,0)</f>
        <v>#N/A</v>
      </c>
      <c r="H678" s="159">
        <v>178.9</v>
      </c>
      <c r="I678" s="141"/>
      <c r="J678" s="145"/>
      <c r="K678" s="146"/>
      <c r="L678" s="146"/>
      <c r="M678" s="146"/>
      <c r="N678" s="147"/>
      <c r="O678" s="148"/>
      <c r="P678" s="156"/>
      <c r="Q678" s="158" t="e">
        <f t="shared" si="51"/>
        <v>#N/A</v>
      </c>
      <c r="R678" s="166" t="e">
        <f t="shared" si="52"/>
        <v>#N/A</v>
      </c>
      <c r="S678" s="191">
        <v>55</v>
      </c>
      <c r="T678" s="208" t="e">
        <f t="shared" si="53"/>
        <v>#N/A</v>
      </c>
      <c r="U678" s="222"/>
      <c r="W678" s="200"/>
      <c r="X678" s="209" t="str">
        <f>IF(COUNTIF('Yıldız Liste'!A:A, A678)&gt;0, "Yıldız Pazar", IF(COUNTIF('Ana Pazar Liste'!A:A, A678)&gt;0, "Ana Pazar", IF(COUNTIF('Alt Pazar Liste'!A:A, A678)&gt;0, "Alt Pazar", "")))</f>
        <v/>
      </c>
    </row>
    <row r="679" spans="5:24" ht="30" customHeight="1" thickTop="1" thickBot="1">
      <c r="E679" s="128" t="e">
        <f>VLOOKUP(A679,'Tüm - Sektör'!$A:$H,5,0)</f>
        <v>#N/A</v>
      </c>
      <c r="F679" s="128" t="e">
        <f>VLOOKUP(A679,'Tüm - Sektör'!$A:$H,6,0)</f>
        <v>#N/A</v>
      </c>
      <c r="G679" s="127" t="e">
        <f>VLOOKUP(A679,'Tüm - Sektör'!$A:$H,7,0)</f>
        <v>#N/A</v>
      </c>
      <c r="H679" s="159">
        <v>179.9</v>
      </c>
      <c r="I679" s="141"/>
      <c r="J679" s="145"/>
      <c r="K679" s="146"/>
      <c r="L679" s="146"/>
      <c r="M679" s="146"/>
      <c r="N679" s="147"/>
      <c r="O679" s="148"/>
      <c r="P679" s="156"/>
      <c r="Q679" s="158" t="e">
        <f t="shared" si="51"/>
        <v>#N/A</v>
      </c>
      <c r="R679" s="166" t="e">
        <f t="shared" si="52"/>
        <v>#N/A</v>
      </c>
      <c r="S679" s="191">
        <v>56</v>
      </c>
      <c r="T679" s="208" t="e">
        <f t="shared" si="53"/>
        <v>#N/A</v>
      </c>
      <c r="U679" s="222"/>
      <c r="W679" s="200"/>
      <c r="X679" s="209" t="str">
        <f>IF(COUNTIF('Yıldız Liste'!A:A, A679)&gt;0, "Yıldız Pazar", IF(COUNTIF('Ana Pazar Liste'!A:A, A679)&gt;0, "Ana Pazar", IF(COUNTIF('Alt Pazar Liste'!A:A, A679)&gt;0, "Alt Pazar", "")))</f>
        <v/>
      </c>
    </row>
    <row r="680" spans="5:24" ht="30" customHeight="1" thickTop="1" thickBot="1">
      <c r="E680" s="128" t="e">
        <f>VLOOKUP(A680,'Tüm - Sektör'!$A:$H,5,0)</f>
        <v>#N/A</v>
      </c>
      <c r="F680" s="128" t="e">
        <f>VLOOKUP(A680,'Tüm - Sektör'!$A:$H,6,0)</f>
        <v>#N/A</v>
      </c>
      <c r="G680" s="127" t="e">
        <f>VLOOKUP(A680,'Tüm - Sektör'!$A:$H,7,0)</f>
        <v>#N/A</v>
      </c>
      <c r="H680" s="159">
        <v>180.9</v>
      </c>
      <c r="I680" s="141"/>
      <c r="J680" s="145"/>
      <c r="K680" s="146"/>
      <c r="L680" s="146"/>
      <c r="M680" s="146"/>
      <c r="N680" s="147"/>
      <c r="O680" s="148"/>
      <c r="P680" s="156"/>
      <c r="Q680" s="158" t="e">
        <f t="shared" si="51"/>
        <v>#N/A</v>
      </c>
      <c r="R680" s="166" t="e">
        <f t="shared" si="52"/>
        <v>#N/A</v>
      </c>
      <c r="S680" s="191">
        <v>57</v>
      </c>
      <c r="T680" s="208" t="e">
        <f t="shared" si="53"/>
        <v>#N/A</v>
      </c>
      <c r="U680" s="222"/>
      <c r="W680" s="200"/>
      <c r="X680" s="209" t="str">
        <f>IF(COUNTIF('Yıldız Liste'!A:A, A680)&gt;0, "Yıldız Pazar", IF(COUNTIF('Ana Pazar Liste'!A:A, A680)&gt;0, "Ana Pazar", IF(COUNTIF('Alt Pazar Liste'!A:A, A680)&gt;0, "Alt Pazar", "")))</f>
        <v/>
      </c>
    </row>
    <row r="681" spans="5:24" ht="30" customHeight="1" thickTop="1" thickBot="1">
      <c r="E681" s="128" t="e">
        <f>VLOOKUP(A681,'Tüm - Sektör'!$A:$H,5,0)</f>
        <v>#N/A</v>
      </c>
      <c r="F681" s="128" t="e">
        <f>VLOOKUP(A681,'Tüm - Sektör'!$A:$H,6,0)</f>
        <v>#N/A</v>
      </c>
      <c r="G681" s="127" t="e">
        <f>VLOOKUP(A681,'Tüm - Sektör'!$A:$H,7,0)</f>
        <v>#N/A</v>
      </c>
      <c r="H681" s="159">
        <v>181.9</v>
      </c>
      <c r="I681" s="141"/>
      <c r="J681" s="145"/>
      <c r="K681" s="146"/>
      <c r="L681" s="146"/>
      <c r="M681" s="146"/>
      <c r="N681" s="147"/>
      <c r="O681" s="148"/>
      <c r="P681" s="156"/>
      <c r="Q681" s="158" t="e">
        <f t="shared" si="51"/>
        <v>#N/A</v>
      </c>
      <c r="R681" s="166" t="e">
        <f t="shared" si="52"/>
        <v>#N/A</v>
      </c>
      <c r="S681" s="191">
        <v>58</v>
      </c>
      <c r="T681" s="208" t="e">
        <f t="shared" si="53"/>
        <v>#N/A</v>
      </c>
      <c r="U681" s="222"/>
      <c r="W681" s="200"/>
      <c r="X681" s="209" t="str">
        <f>IF(COUNTIF('Yıldız Liste'!A:A, A681)&gt;0, "Yıldız Pazar", IF(COUNTIF('Ana Pazar Liste'!A:A, A681)&gt;0, "Ana Pazar", IF(COUNTIF('Alt Pazar Liste'!A:A, A681)&gt;0, "Alt Pazar", "")))</f>
        <v/>
      </c>
    </row>
    <row r="682" spans="5:24" ht="30" customHeight="1" thickTop="1" thickBot="1">
      <c r="E682" s="128" t="e">
        <f>VLOOKUP(A682,'Tüm - Sektör'!$A:$H,5,0)</f>
        <v>#N/A</v>
      </c>
      <c r="F682" s="128" t="e">
        <f>VLOOKUP(A682,'Tüm - Sektör'!$A:$H,6,0)</f>
        <v>#N/A</v>
      </c>
      <c r="G682" s="127" t="e">
        <f>VLOOKUP(A682,'Tüm - Sektör'!$A:$H,7,0)</f>
        <v>#N/A</v>
      </c>
      <c r="H682" s="159">
        <v>182.9</v>
      </c>
      <c r="I682" s="141"/>
      <c r="J682" s="145"/>
      <c r="K682" s="146"/>
      <c r="L682" s="146"/>
      <c r="M682" s="146"/>
      <c r="N682" s="147"/>
      <c r="O682" s="148"/>
      <c r="P682" s="156"/>
      <c r="Q682" s="158" t="e">
        <f t="shared" si="51"/>
        <v>#N/A</v>
      </c>
      <c r="R682" s="166" t="e">
        <f t="shared" si="52"/>
        <v>#N/A</v>
      </c>
      <c r="S682" s="191">
        <v>59</v>
      </c>
      <c r="T682" s="208" t="e">
        <f t="shared" si="53"/>
        <v>#N/A</v>
      </c>
      <c r="U682" s="222"/>
      <c r="W682" s="200"/>
      <c r="X682" s="209" t="str">
        <f>IF(COUNTIF('Yıldız Liste'!A:A, A682)&gt;0, "Yıldız Pazar", IF(COUNTIF('Ana Pazar Liste'!A:A, A682)&gt;0, "Ana Pazar", IF(COUNTIF('Alt Pazar Liste'!A:A, A682)&gt;0, "Alt Pazar", "")))</f>
        <v/>
      </c>
    </row>
    <row r="683" spans="5:24" ht="30" customHeight="1" thickTop="1" thickBot="1">
      <c r="E683" s="128" t="e">
        <f>VLOOKUP(A683,'Tüm - Sektör'!$A:$H,5,0)</f>
        <v>#N/A</v>
      </c>
      <c r="F683" s="128" t="e">
        <f>VLOOKUP(A683,'Tüm - Sektör'!$A:$H,6,0)</f>
        <v>#N/A</v>
      </c>
      <c r="G683" s="127" t="e">
        <f>VLOOKUP(A683,'Tüm - Sektör'!$A:$H,7,0)</f>
        <v>#N/A</v>
      </c>
      <c r="H683" s="159">
        <v>183.9</v>
      </c>
      <c r="I683" s="141"/>
      <c r="J683" s="145"/>
      <c r="K683" s="146"/>
      <c r="L683" s="146"/>
      <c r="M683" s="146"/>
      <c r="N683" s="147"/>
      <c r="O683" s="148"/>
      <c r="P683" s="156"/>
      <c r="Q683" s="158" t="e">
        <f t="shared" si="51"/>
        <v>#N/A</v>
      </c>
      <c r="R683" s="166" t="e">
        <f t="shared" si="52"/>
        <v>#N/A</v>
      </c>
      <c r="S683" s="191">
        <v>60</v>
      </c>
      <c r="T683" s="208" t="e">
        <f t="shared" si="53"/>
        <v>#N/A</v>
      </c>
      <c r="U683" s="222"/>
      <c r="W683" s="200"/>
      <c r="X683" s="209" t="str">
        <f>IF(COUNTIF('Yıldız Liste'!A:A, A683)&gt;0, "Yıldız Pazar", IF(COUNTIF('Ana Pazar Liste'!A:A, A683)&gt;0, "Ana Pazar", IF(COUNTIF('Alt Pazar Liste'!A:A, A683)&gt;0, "Alt Pazar", "")))</f>
        <v/>
      </c>
    </row>
    <row r="684" spans="5:24" ht="30" customHeight="1" thickTop="1" thickBot="1">
      <c r="E684" s="128" t="e">
        <f>VLOOKUP(A684,'Tüm - Sektör'!$A:$H,5,0)</f>
        <v>#N/A</v>
      </c>
      <c r="F684" s="128" t="e">
        <f>VLOOKUP(A684,'Tüm - Sektör'!$A:$H,6,0)</f>
        <v>#N/A</v>
      </c>
      <c r="G684" s="127" t="e">
        <f>VLOOKUP(A684,'Tüm - Sektör'!$A:$H,7,0)</f>
        <v>#N/A</v>
      </c>
      <c r="H684" s="159">
        <v>184.9</v>
      </c>
      <c r="I684" s="141"/>
      <c r="J684" s="145"/>
      <c r="K684" s="146"/>
      <c r="L684" s="146"/>
      <c r="M684" s="146"/>
      <c r="N684" s="147"/>
      <c r="O684" s="148"/>
      <c r="P684" s="156"/>
      <c r="Q684" s="158" t="e">
        <f t="shared" si="51"/>
        <v>#N/A</v>
      </c>
      <c r="R684" s="166" t="e">
        <f t="shared" si="52"/>
        <v>#N/A</v>
      </c>
      <c r="S684" s="191">
        <v>61</v>
      </c>
      <c r="T684" s="208" t="e">
        <f t="shared" si="53"/>
        <v>#N/A</v>
      </c>
      <c r="U684" s="222"/>
      <c r="W684" s="200"/>
      <c r="X684" s="209" t="str">
        <f>IF(COUNTIF('Yıldız Liste'!A:A, A684)&gt;0, "Yıldız Pazar", IF(COUNTIF('Ana Pazar Liste'!A:A, A684)&gt;0, "Ana Pazar", IF(COUNTIF('Alt Pazar Liste'!A:A, A684)&gt;0, "Alt Pazar", "")))</f>
        <v/>
      </c>
    </row>
    <row r="685" spans="5:24" ht="30" customHeight="1" thickTop="1" thickBot="1">
      <c r="E685" s="128" t="e">
        <f>VLOOKUP(A685,'Tüm - Sektör'!$A:$H,5,0)</f>
        <v>#N/A</v>
      </c>
      <c r="F685" s="128" t="e">
        <f>VLOOKUP(A685,'Tüm - Sektör'!$A:$H,6,0)</f>
        <v>#N/A</v>
      </c>
      <c r="G685" s="127" t="e">
        <f>VLOOKUP(A685,'Tüm - Sektör'!$A:$H,7,0)</f>
        <v>#N/A</v>
      </c>
      <c r="H685" s="159">
        <v>185.9</v>
      </c>
      <c r="I685" s="141"/>
      <c r="J685" s="145"/>
      <c r="K685" s="146"/>
      <c r="L685" s="146"/>
      <c r="M685" s="146"/>
      <c r="N685" s="147"/>
      <c r="O685" s="148"/>
      <c r="P685" s="156"/>
      <c r="Q685" s="158" t="e">
        <f t="shared" si="51"/>
        <v>#N/A</v>
      </c>
      <c r="R685" s="166" t="e">
        <f t="shared" si="52"/>
        <v>#N/A</v>
      </c>
      <c r="S685" s="191">
        <v>62</v>
      </c>
      <c r="T685" s="208" t="e">
        <f t="shared" si="53"/>
        <v>#N/A</v>
      </c>
      <c r="U685" s="222"/>
      <c r="W685" s="200"/>
      <c r="X685" s="209" t="str">
        <f>IF(COUNTIF('Yıldız Liste'!A:A, A685)&gt;0, "Yıldız Pazar", IF(COUNTIF('Ana Pazar Liste'!A:A, A685)&gt;0, "Ana Pazar", IF(COUNTIF('Alt Pazar Liste'!A:A, A685)&gt;0, "Alt Pazar", "")))</f>
        <v/>
      </c>
    </row>
    <row r="686" spans="5:24" ht="30" customHeight="1" thickTop="1" thickBot="1">
      <c r="E686" s="128" t="e">
        <f>VLOOKUP(A686,'Tüm - Sektör'!$A:$H,5,0)</f>
        <v>#N/A</v>
      </c>
      <c r="F686" s="128" t="e">
        <f>VLOOKUP(A686,'Tüm - Sektör'!$A:$H,6,0)</f>
        <v>#N/A</v>
      </c>
      <c r="G686" s="127" t="e">
        <f>VLOOKUP(A686,'Tüm - Sektör'!$A:$H,7,0)</f>
        <v>#N/A</v>
      </c>
      <c r="H686" s="159">
        <v>186.9</v>
      </c>
      <c r="I686" s="141"/>
      <c r="J686" s="145"/>
      <c r="K686" s="146"/>
      <c r="L686" s="146"/>
      <c r="M686" s="146"/>
      <c r="N686" s="147"/>
      <c r="O686" s="148"/>
      <c r="P686" s="156"/>
      <c r="Q686" s="158" t="e">
        <f t="shared" si="51"/>
        <v>#N/A</v>
      </c>
      <c r="R686" s="166" t="e">
        <f t="shared" si="52"/>
        <v>#N/A</v>
      </c>
      <c r="S686" s="191">
        <v>63</v>
      </c>
      <c r="T686" s="208" t="e">
        <f t="shared" si="53"/>
        <v>#N/A</v>
      </c>
      <c r="U686" s="222"/>
      <c r="W686" s="200"/>
      <c r="X686" s="209" t="str">
        <f>IF(COUNTIF('Yıldız Liste'!A:A, A686)&gt;0, "Yıldız Pazar", IF(COUNTIF('Ana Pazar Liste'!A:A, A686)&gt;0, "Ana Pazar", IF(COUNTIF('Alt Pazar Liste'!A:A, A686)&gt;0, "Alt Pazar", "")))</f>
        <v/>
      </c>
    </row>
    <row r="687" spans="5:24" ht="30" customHeight="1" thickTop="1" thickBot="1">
      <c r="E687" s="128" t="e">
        <f>VLOOKUP(A687,'Tüm - Sektör'!$A:$H,5,0)</f>
        <v>#N/A</v>
      </c>
      <c r="F687" s="128" t="e">
        <f>VLOOKUP(A687,'Tüm - Sektör'!$A:$H,6,0)</f>
        <v>#N/A</v>
      </c>
      <c r="G687" s="127" t="e">
        <f>VLOOKUP(A687,'Tüm - Sektör'!$A:$H,7,0)</f>
        <v>#N/A</v>
      </c>
      <c r="H687" s="159">
        <v>187.9</v>
      </c>
      <c r="I687" s="141"/>
      <c r="J687" s="145"/>
      <c r="K687" s="146"/>
      <c r="L687" s="146"/>
      <c r="M687" s="146"/>
      <c r="N687" s="147"/>
      <c r="O687" s="148"/>
      <c r="P687" s="156"/>
      <c r="Q687" s="158" t="e">
        <f t="shared" si="51"/>
        <v>#N/A</v>
      </c>
      <c r="R687" s="166" t="e">
        <f t="shared" si="52"/>
        <v>#N/A</v>
      </c>
      <c r="S687" s="191">
        <v>64</v>
      </c>
      <c r="T687" s="208" t="e">
        <f t="shared" si="53"/>
        <v>#N/A</v>
      </c>
      <c r="U687" s="222"/>
      <c r="W687" s="200"/>
      <c r="X687" s="209" t="str">
        <f>IF(COUNTIF('Yıldız Liste'!A:A, A687)&gt;0, "Yıldız Pazar", IF(COUNTIF('Ana Pazar Liste'!A:A, A687)&gt;0, "Ana Pazar", IF(COUNTIF('Alt Pazar Liste'!A:A, A687)&gt;0, "Alt Pazar", "")))</f>
        <v/>
      </c>
    </row>
    <row r="688" spans="5:24" ht="30" customHeight="1" thickTop="1" thickBot="1">
      <c r="E688" s="128" t="e">
        <f>VLOOKUP(A688,'Tüm - Sektör'!$A:$H,5,0)</f>
        <v>#N/A</v>
      </c>
      <c r="F688" s="128" t="e">
        <f>VLOOKUP(A688,'Tüm - Sektör'!$A:$H,6,0)</f>
        <v>#N/A</v>
      </c>
      <c r="G688" s="127" t="e">
        <f>VLOOKUP(A688,'Tüm - Sektör'!$A:$H,7,0)</f>
        <v>#N/A</v>
      </c>
      <c r="H688" s="159">
        <v>188.9</v>
      </c>
      <c r="I688" s="141"/>
      <c r="J688" s="145"/>
      <c r="K688" s="146"/>
      <c r="L688" s="146"/>
      <c r="M688" s="146"/>
      <c r="N688" s="147"/>
      <c r="O688" s="148"/>
      <c r="P688" s="156"/>
      <c r="Q688" s="158" t="e">
        <f t="shared" ref="Q688:Q701" si="54">E688*G688/100</f>
        <v>#N/A</v>
      </c>
      <c r="R688" s="166" t="e">
        <f t="shared" ref="R688:R701" si="55">IF(OR(H688="", H689="", Q688=0), "", IF(H688&lt;H689, (H689-H688)/H688, ""))</f>
        <v>#N/A</v>
      </c>
      <c r="S688" s="191">
        <v>65</v>
      </c>
      <c r="T688" s="208" t="e">
        <f t="shared" ref="T688:T701" si="56">S688-Q688</f>
        <v>#N/A</v>
      </c>
      <c r="U688" s="222"/>
      <c r="W688" s="200"/>
      <c r="X688" s="209" t="str">
        <f>IF(COUNTIF('Yıldız Liste'!A:A, A688)&gt;0, "Yıldız Pazar", IF(COUNTIF('Ana Pazar Liste'!A:A, A688)&gt;0, "Ana Pazar", IF(COUNTIF('Alt Pazar Liste'!A:A, A688)&gt;0, "Alt Pazar", "")))</f>
        <v/>
      </c>
    </row>
    <row r="689" spans="5:24" ht="30" customHeight="1" thickTop="1" thickBot="1">
      <c r="E689" s="128" t="e">
        <f>VLOOKUP(A689,'Tüm - Sektör'!$A:$H,5,0)</f>
        <v>#N/A</v>
      </c>
      <c r="F689" s="128" t="e">
        <f>VLOOKUP(A689,'Tüm - Sektör'!$A:$H,6,0)</f>
        <v>#N/A</v>
      </c>
      <c r="G689" s="127" t="e">
        <f>VLOOKUP(A689,'Tüm - Sektör'!$A:$H,7,0)</f>
        <v>#N/A</v>
      </c>
      <c r="H689" s="159">
        <v>189.9</v>
      </c>
      <c r="I689" s="141"/>
      <c r="J689" s="145"/>
      <c r="K689" s="146"/>
      <c r="L689" s="146"/>
      <c r="M689" s="146"/>
      <c r="N689" s="147"/>
      <c r="O689" s="148"/>
      <c r="P689" s="156"/>
      <c r="Q689" s="158" t="e">
        <f t="shared" si="54"/>
        <v>#N/A</v>
      </c>
      <c r="R689" s="166" t="e">
        <f t="shared" si="55"/>
        <v>#N/A</v>
      </c>
      <c r="S689" s="191">
        <v>66</v>
      </c>
      <c r="T689" s="208" t="e">
        <f t="shared" si="56"/>
        <v>#N/A</v>
      </c>
      <c r="U689" s="222"/>
      <c r="W689" s="200"/>
      <c r="X689" s="209" t="str">
        <f>IF(COUNTIF('Yıldız Liste'!A:A, A689)&gt;0, "Yıldız Pazar", IF(COUNTIF('Ana Pazar Liste'!A:A, A689)&gt;0, "Ana Pazar", IF(COUNTIF('Alt Pazar Liste'!A:A, A689)&gt;0, "Alt Pazar", "")))</f>
        <v/>
      </c>
    </row>
    <row r="690" spans="5:24" ht="30" customHeight="1" thickTop="1" thickBot="1">
      <c r="E690" s="128" t="e">
        <f>VLOOKUP(A690,'Tüm - Sektör'!$A:$H,5,0)</f>
        <v>#N/A</v>
      </c>
      <c r="F690" s="128" t="e">
        <f>VLOOKUP(A690,'Tüm - Sektör'!$A:$H,6,0)</f>
        <v>#N/A</v>
      </c>
      <c r="G690" s="127" t="e">
        <f>VLOOKUP(A690,'Tüm - Sektör'!$A:$H,7,0)</f>
        <v>#N/A</v>
      </c>
      <c r="H690" s="159">
        <v>190.9</v>
      </c>
      <c r="I690" s="141"/>
      <c r="J690" s="145"/>
      <c r="K690" s="146"/>
      <c r="L690" s="146"/>
      <c r="M690" s="146"/>
      <c r="N690" s="147"/>
      <c r="O690" s="148"/>
      <c r="P690" s="156"/>
      <c r="Q690" s="158" t="e">
        <f t="shared" si="54"/>
        <v>#N/A</v>
      </c>
      <c r="R690" s="166" t="e">
        <f t="shared" si="55"/>
        <v>#N/A</v>
      </c>
      <c r="S690" s="191">
        <v>67</v>
      </c>
      <c r="T690" s="208" t="e">
        <f t="shared" si="56"/>
        <v>#N/A</v>
      </c>
      <c r="U690" s="222"/>
      <c r="W690" s="200"/>
      <c r="X690" s="209" t="str">
        <f>IF(COUNTIF('Yıldız Liste'!A:A, A690)&gt;0, "Yıldız Pazar", IF(COUNTIF('Ana Pazar Liste'!A:A, A690)&gt;0, "Ana Pazar", IF(COUNTIF('Alt Pazar Liste'!A:A, A690)&gt;0, "Alt Pazar", "")))</f>
        <v/>
      </c>
    </row>
    <row r="691" spans="5:24" ht="30" customHeight="1" thickTop="1" thickBot="1">
      <c r="E691" s="128" t="e">
        <f>VLOOKUP(A691,'Tüm - Sektör'!$A:$H,5,0)</f>
        <v>#N/A</v>
      </c>
      <c r="F691" s="128" t="e">
        <f>VLOOKUP(A691,'Tüm - Sektör'!$A:$H,6,0)</f>
        <v>#N/A</v>
      </c>
      <c r="G691" s="127" t="e">
        <f>VLOOKUP(A691,'Tüm - Sektör'!$A:$H,7,0)</f>
        <v>#N/A</v>
      </c>
      <c r="H691" s="159">
        <v>191.9</v>
      </c>
      <c r="I691" s="141"/>
      <c r="J691" s="145"/>
      <c r="K691" s="146"/>
      <c r="L691" s="146"/>
      <c r="M691" s="146"/>
      <c r="N691" s="147"/>
      <c r="O691" s="148"/>
      <c r="P691" s="156"/>
      <c r="Q691" s="158" t="e">
        <f t="shared" si="54"/>
        <v>#N/A</v>
      </c>
      <c r="R691" s="166" t="e">
        <f t="shared" si="55"/>
        <v>#N/A</v>
      </c>
      <c r="S691" s="191">
        <v>68</v>
      </c>
      <c r="T691" s="208" t="e">
        <f t="shared" si="56"/>
        <v>#N/A</v>
      </c>
      <c r="U691" s="222"/>
      <c r="W691" s="200"/>
      <c r="X691" s="209" t="str">
        <f>IF(COUNTIF('Yıldız Liste'!A:A, A691)&gt;0, "Yıldız Pazar", IF(COUNTIF('Ana Pazar Liste'!A:A, A691)&gt;0, "Ana Pazar", IF(COUNTIF('Alt Pazar Liste'!A:A, A691)&gt;0, "Alt Pazar", "")))</f>
        <v/>
      </c>
    </row>
    <row r="692" spans="5:24" ht="30" customHeight="1" thickTop="1" thickBot="1">
      <c r="E692" s="128" t="e">
        <f>VLOOKUP(A692,'Tüm - Sektör'!$A:$H,5,0)</f>
        <v>#N/A</v>
      </c>
      <c r="F692" s="128" t="e">
        <f>VLOOKUP(A692,'Tüm - Sektör'!$A:$H,6,0)</f>
        <v>#N/A</v>
      </c>
      <c r="G692" s="127" t="e">
        <f>VLOOKUP(A692,'Tüm - Sektör'!$A:$H,7,0)</f>
        <v>#N/A</v>
      </c>
      <c r="H692" s="159">
        <v>192.9</v>
      </c>
      <c r="I692" s="141"/>
      <c r="J692" s="145"/>
      <c r="K692" s="146"/>
      <c r="L692" s="146"/>
      <c r="M692" s="146"/>
      <c r="N692" s="147"/>
      <c r="O692" s="148"/>
      <c r="P692" s="156"/>
      <c r="Q692" s="158" t="e">
        <f t="shared" si="54"/>
        <v>#N/A</v>
      </c>
      <c r="R692" s="166" t="e">
        <f t="shared" si="55"/>
        <v>#N/A</v>
      </c>
      <c r="S692" s="191">
        <v>69</v>
      </c>
      <c r="T692" s="208" t="e">
        <f t="shared" si="56"/>
        <v>#N/A</v>
      </c>
      <c r="U692" s="222"/>
      <c r="W692" s="200"/>
      <c r="X692" s="209" t="str">
        <f>IF(COUNTIF('Yıldız Liste'!A:A, A692)&gt;0, "Yıldız Pazar", IF(COUNTIF('Ana Pazar Liste'!A:A, A692)&gt;0, "Ana Pazar", IF(COUNTIF('Alt Pazar Liste'!A:A, A692)&gt;0, "Alt Pazar", "")))</f>
        <v/>
      </c>
    </row>
    <row r="693" spans="5:24" ht="30" customHeight="1" thickTop="1" thickBot="1">
      <c r="E693" s="128" t="e">
        <f>VLOOKUP(A693,'Tüm - Sektör'!$A:$H,5,0)</f>
        <v>#N/A</v>
      </c>
      <c r="F693" s="128" t="e">
        <f>VLOOKUP(A693,'Tüm - Sektör'!$A:$H,6,0)</f>
        <v>#N/A</v>
      </c>
      <c r="G693" s="127" t="e">
        <f>VLOOKUP(A693,'Tüm - Sektör'!$A:$H,7,0)</f>
        <v>#N/A</v>
      </c>
      <c r="H693" s="159">
        <v>193.9</v>
      </c>
      <c r="I693" s="141"/>
      <c r="J693" s="145"/>
      <c r="K693" s="146"/>
      <c r="L693" s="146"/>
      <c r="M693" s="146"/>
      <c r="N693" s="147"/>
      <c r="O693" s="148"/>
      <c r="P693" s="156"/>
      <c r="Q693" s="158" t="e">
        <f t="shared" si="54"/>
        <v>#N/A</v>
      </c>
      <c r="R693" s="166" t="e">
        <f t="shared" si="55"/>
        <v>#N/A</v>
      </c>
      <c r="S693" s="191">
        <v>70</v>
      </c>
      <c r="T693" s="208" t="e">
        <f t="shared" si="56"/>
        <v>#N/A</v>
      </c>
      <c r="U693" s="222"/>
      <c r="W693" s="200"/>
      <c r="X693" s="209" t="str">
        <f>IF(COUNTIF('Yıldız Liste'!A:A, A693)&gt;0, "Yıldız Pazar", IF(COUNTIF('Ana Pazar Liste'!A:A, A693)&gt;0, "Ana Pazar", IF(COUNTIF('Alt Pazar Liste'!A:A, A693)&gt;0, "Alt Pazar", "")))</f>
        <v/>
      </c>
    </row>
    <row r="694" spans="5:24" ht="30" customHeight="1" thickTop="1" thickBot="1">
      <c r="E694" s="128" t="e">
        <f>VLOOKUP(A694,'Tüm - Sektör'!$A:$H,5,0)</f>
        <v>#N/A</v>
      </c>
      <c r="F694" s="128" t="e">
        <f>VLOOKUP(A694,'Tüm - Sektör'!$A:$H,6,0)</f>
        <v>#N/A</v>
      </c>
      <c r="G694" s="127" t="e">
        <f>VLOOKUP(A694,'Tüm - Sektör'!$A:$H,7,0)</f>
        <v>#N/A</v>
      </c>
      <c r="H694" s="159">
        <v>194.9</v>
      </c>
      <c r="I694" s="141"/>
      <c r="J694" s="145"/>
      <c r="K694" s="146"/>
      <c r="L694" s="146"/>
      <c r="M694" s="146"/>
      <c r="N694" s="147"/>
      <c r="O694" s="148"/>
      <c r="P694" s="156"/>
      <c r="Q694" s="158" t="e">
        <f t="shared" si="54"/>
        <v>#N/A</v>
      </c>
      <c r="R694" s="166" t="e">
        <f t="shared" si="55"/>
        <v>#N/A</v>
      </c>
      <c r="S694" s="191">
        <v>71</v>
      </c>
      <c r="T694" s="208" t="e">
        <f t="shared" si="56"/>
        <v>#N/A</v>
      </c>
      <c r="U694" s="222"/>
      <c r="W694" s="200"/>
      <c r="X694" s="209" t="str">
        <f>IF(COUNTIF('Yıldız Liste'!A:A, A694)&gt;0, "Yıldız Pazar", IF(COUNTIF('Ana Pazar Liste'!A:A, A694)&gt;0, "Ana Pazar", IF(COUNTIF('Alt Pazar Liste'!A:A, A694)&gt;0, "Alt Pazar", "")))</f>
        <v/>
      </c>
    </row>
    <row r="695" spans="5:24" ht="30" customHeight="1" thickTop="1" thickBot="1">
      <c r="E695" s="128" t="e">
        <f>VLOOKUP(A695,'Tüm - Sektör'!$A:$H,5,0)</f>
        <v>#N/A</v>
      </c>
      <c r="F695" s="128" t="e">
        <f>VLOOKUP(A695,'Tüm - Sektör'!$A:$H,6,0)</f>
        <v>#N/A</v>
      </c>
      <c r="G695" s="127" t="e">
        <f>VLOOKUP(A695,'Tüm - Sektör'!$A:$H,7,0)</f>
        <v>#N/A</v>
      </c>
      <c r="H695" s="159">
        <v>195.9</v>
      </c>
      <c r="I695" s="141"/>
      <c r="J695" s="145"/>
      <c r="K695" s="146"/>
      <c r="L695" s="146"/>
      <c r="M695" s="146"/>
      <c r="N695" s="147"/>
      <c r="O695" s="148"/>
      <c r="P695" s="156"/>
      <c r="Q695" s="158" t="e">
        <f t="shared" si="54"/>
        <v>#N/A</v>
      </c>
      <c r="R695" s="166" t="e">
        <f t="shared" si="55"/>
        <v>#N/A</v>
      </c>
      <c r="S695" s="191">
        <v>72</v>
      </c>
      <c r="T695" s="208" t="e">
        <f t="shared" si="56"/>
        <v>#N/A</v>
      </c>
      <c r="U695" s="222"/>
      <c r="W695" s="200"/>
      <c r="X695" s="209" t="str">
        <f>IF(COUNTIF('Yıldız Liste'!A:A, A695)&gt;0, "Yıldız Pazar", IF(COUNTIF('Ana Pazar Liste'!A:A, A695)&gt;0, "Ana Pazar", IF(COUNTIF('Alt Pazar Liste'!A:A, A695)&gt;0, "Alt Pazar", "")))</f>
        <v/>
      </c>
    </row>
    <row r="696" spans="5:24" ht="30" customHeight="1" thickTop="1" thickBot="1">
      <c r="E696" s="128" t="e">
        <f>VLOOKUP(A696,'Tüm - Sektör'!$A:$H,5,0)</f>
        <v>#N/A</v>
      </c>
      <c r="F696" s="128" t="e">
        <f>VLOOKUP(A696,'Tüm - Sektör'!$A:$H,6,0)</f>
        <v>#N/A</v>
      </c>
      <c r="G696" s="127" t="e">
        <f>VLOOKUP(A696,'Tüm - Sektör'!$A:$H,7,0)</f>
        <v>#N/A</v>
      </c>
      <c r="H696" s="159">
        <v>196.9</v>
      </c>
      <c r="I696" s="141"/>
      <c r="J696" s="145"/>
      <c r="K696" s="146"/>
      <c r="L696" s="146"/>
      <c r="M696" s="146"/>
      <c r="N696" s="147"/>
      <c r="O696" s="148"/>
      <c r="P696" s="156"/>
      <c r="Q696" s="158" t="e">
        <f t="shared" si="54"/>
        <v>#N/A</v>
      </c>
      <c r="R696" s="166" t="e">
        <f t="shared" si="55"/>
        <v>#N/A</v>
      </c>
      <c r="S696" s="191">
        <v>73</v>
      </c>
      <c r="T696" s="208" t="e">
        <f t="shared" si="56"/>
        <v>#N/A</v>
      </c>
      <c r="U696" s="222"/>
      <c r="W696" s="200"/>
      <c r="X696" s="209" t="str">
        <f>IF(COUNTIF('Yıldız Liste'!A:A, A696)&gt;0, "Yıldız Pazar", IF(COUNTIF('Ana Pazar Liste'!A:A, A696)&gt;0, "Ana Pazar", IF(COUNTIF('Alt Pazar Liste'!A:A, A696)&gt;0, "Alt Pazar", "")))</f>
        <v/>
      </c>
    </row>
    <row r="697" spans="5:24" ht="30" customHeight="1" thickTop="1" thickBot="1">
      <c r="E697" s="128" t="e">
        <f>VLOOKUP(A697,'Tüm - Sektör'!$A:$H,5,0)</f>
        <v>#N/A</v>
      </c>
      <c r="F697" s="128" t="e">
        <f>VLOOKUP(A697,'Tüm - Sektör'!$A:$H,6,0)</f>
        <v>#N/A</v>
      </c>
      <c r="G697" s="127" t="e">
        <f>VLOOKUP(A697,'Tüm - Sektör'!$A:$H,7,0)</f>
        <v>#N/A</v>
      </c>
      <c r="H697" s="159">
        <v>197.9</v>
      </c>
      <c r="I697" s="141"/>
      <c r="J697" s="145"/>
      <c r="K697" s="146"/>
      <c r="L697" s="146"/>
      <c r="M697" s="146"/>
      <c r="N697" s="147"/>
      <c r="O697" s="148"/>
      <c r="P697" s="156"/>
      <c r="Q697" s="158" t="e">
        <f t="shared" si="54"/>
        <v>#N/A</v>
      </c>
      <c r="R697" s="166" t="e">
        <f t="shared" si="55"/>
        <v>#N/A</v>
      </c>
      <c r="S697" s="191">
        <v>74</v>
      </c>
      <c r="T697" s="208" t="e">
        <f t="shared" si="56"/>
        <v>#N/A</v>
      </c>
      <c r="U697" s="222"/>
      <c r="W697" s="200"/>
      <c r="X697" s="209" t="str">
        <f>IF(COUNTIF('Yıldız Liste'!A:A, A697)&gt;0, "Yıldız Pazar", IF(COUNTIF('Ana Pazar Liste'!A:A, A697)&gt;0, "Ana Pazar", IF(COUNTIF('Alt Pazar Liste'!A:A, A697)&gt;0, "Alt Pazar", "")))</f>
        <v/>
      </c>
    </row>
    <row r="698" spans="5:24" ht="30" customHeight="1" thickTop="1" thickBot="1">
      <c r="E698" s="128" t="e">
        <f>VLOOKUP(A698,'Tüm - Sektör'!$A:$H,5,0)</f>
        <v>#N/A</v>
      </c>
      <c r="F698" s="128" t="e">
        <f>VLOOKUP(A698,'Tüm - Sektör'!$A:$H,6,0)</f>
        <v>#N/A</v>
      </c>
      <c r="G698" s="127" t="e">
        <f>VLOOKUP(A698,'Tüm - Sektör'!$A:$H,7,0)</f>
        <v>#N/A</v>
      </c>
      <c r="H698" s="159">
        <v>198.9</v>
      </c>
      <c r="I698" s="141"/>
      <c r="J698" s="145"/>
      <c r="K698" s="146"/>
      <c r="L698" s="146"/>
      <c r="M698" s="146"/>
      <c r="N698" s="147"/>
      <c r="O698" s="148"/>
      <c r="P698" s="156"/>
      <c r="Q698" s="158" t="e">
        <f t="shared" si="54"/>
        <v>#N/A</v>
      </c>
      <c r="R698" s="166" t="e">
        <f t="shared" si="55"/>
        <v>#N/A</v>
      </c>
      <c r="S698" s="191">
        <v>75</v>
      </c>
      <c r="T698" s="208" t="e">
        <f t="shared" si="56"/>
        <v>#N/A</v>
      </c>
      <c r="U698" s="222"/>
      <c r="W698" s="200"/>
      <c r="X698" s="209" t="str">
        <f>IF(COUNTIF('Yıldız Liste'!A:A, A698)&gt;0, "Yıldız Pazar", IF(COUNTIF('Ana Pazar Liste'!A:A, A698)&gt;0, "Ana Pazar", IF(COUNTIF('Alt Pazar Liste'!A:A, A698)&gt;0, "Alt Pazar", "")))</f>
        <v/>
      </c>
    </row>
    <row r="699" spans="5:24" ht="30" customHeight="1" thickTop="1" thickBot="1">
      <c r="E699" s="128" t="e">
        <f>VLOOKUP(A699,'Tüm - Sektör'!$A:$H,5,0)</f>
        <v>#N/A</v>
      </c>
      <c r="F699" s="128" t="e">
        <f>VLOOKUP(A699,'Tüm - Sektör'!$A:$H,6,0)</f>
        <v>#N/A</v>
      </c>
      <c r="G699" s="127" t="e">
        <f>VLOOKUP(A699,'Tüm - Sektör'!$A:$H,7,0)</f>
        <v>#N/A</v>
      </c>
      <c r="H699" s="159">
        <v>199.9</v>
      </c>
      <c r="I699" s="141"/>
      <c r="J699" s="145"/>
      <c r="K699" s="146"/>
      <c r="L699" s="146"/>
      <c r="M699" s="146"/>
      <c r="N699" s="147"/>
      <c r="O699" s="148"/>
      <c r="P699" s="156"/>
      <c r="Q699" s="158" t="e">
        <f t="shared" si="54"/>
        <v>#N/A</v>
      </c>
      <c r="R699" s="166" t="e">
        <f t="shared" si="55"/>
        <v>#N/A</v>
      </c>
      <c r="S699" s="191">
        <v>76</v>
      </c>
      <c r="T699" s="208" t="e">
        <f t="shared" si="56"/>
        <v>#N/A</v>
      </c>
      <c r="U699" s="222"/>
      <c r="W699" s="200"/>
      <c r="X699" s="209" t="str">
        <f>IF(COUNTIF('Yıldız Liste'!A:A, A699)&gt;0, "Yıldız Pazar", IF(COUNTIF('Ana Pazar Liste'!A:A, A699)&gt;0, "Ana Pazar", IF(COUNTIF('Alt Pazar Liste'!A:A, A699)&gt;0, "Alt Pazar", "")))</f>
        <v/>
      </c>
    </row>
    <row r="700" spans="5:24" ht="30" customHeight="1" thickTop="1" thickBot="1">
      <c r="E700" s="128" t="e">
        <f>VLOOKUP(A700,'Tüm - Sektör'!$A:$H,5,0)</f>
        <v>#N/A</v>
      </c>
      <c r="F700" s="128" t="e">
        <f>VLOOKUP(A700,'Tüm - Sektör'!$A:$H,6,0)</f>
        <v>#N/A</v>
      </c>
      <c r="G700" s="127" t="e">
        <f>VLOOKUP(A700,'Tüm - Sektör'!$A:$H,7,0)</f>
        <v>#N/A</v>
      </c>
      <c r="H700" s="159">
        <v>200.9</v>
      </c>
      <c r="I700" s="141"/>
      <c r="J700" s="145"/>
      <c r="K700" s="146"/>
      <c r="L700" s="146"/>
      <c r="M700" s="146"/>
      <c r="N700" s="147"/>
      <c r="O700" s="148"/>
      <c r="P700" s="156"/>
      <c r="Q700" s="158" t="e">
        <f t="shared" si="54"/>
        <v>#N/A</v>
      </c>
      <c r="R700" s="166" t="e">
        <f t="shared" si="55"/>
        <v>#N/A</v>
      </c>
      <c r="S700" s="191">
        <v>77</v>
      </c>
      <c r="T700" s="208" t="e">
        <f t="shared" si="56"/>
        <v>#N/A</v>
      </c>
      <c r="U700" s="222"/>
      <c r="W700" s="200"/>
      <c r="X700" s="209" t="str">
        <f>IF(COUNTIF('Yıldız Liste'!A:A, A700)&gt;0, "Yıldız Pazar", IF(COUNTIF('Ana Pazar Liste'!A:A, A700)&gt;0, "Ana Pazar", IF(COUNTIF('Alt Pazar Liste'!A:A, A700)&gt;0, "Alt Pazar", "")))</f>
        <v/>
      </c>
    </row>
    <row r="701" spans="5:24" ht="30" customHeight="1" thickTop="1" thickBot="1">
      <c r="E701" s="128" t="e">
        <f>VLOOKUP(A701,'Tüm - Sektör'!$A:$H,5,0)</f>
        <v>#N/A</v>
      </c>
      <c r="F701" s="128" t="e">
        <f>VLOOKUP(A701,'Tüm - Sektör'!$A:$H,6,0)</f>
        <v>#N/A</v>
      </c>
      <c r="G701" s="127" t="e">
        <f>VLOOKUP(A701,'Tüm - Sektör'!$A:$H,7,0)</f>
        <v>#N/A</v>
      </c>
      <c r="H701" s="159">
        <v>201.9</v>
      </c>
      <c r="I701" s="141"/>
      <c r="J701" s="145"/>
      <c r="K701" s="146"/>
      <c r="L701" s="146"/>
      <c r="M701" s="146"/>
      <c r="N701" s="147"/>
      <c r="O701" s="148"/>
      <c r="P701" s="156"/>
      <c r="Q701" s="158" t="e">
        <f t="shared" si="54"/>
        <v>#N/A</v>
      </c>
      <c r="R701" s="166" t="e">
        <f t="shared" si="55"/>
        <v>#N/A</v>
      </c>
      <c r="S701" s="191">
        <v>78</v>
      </c>
      <c r="T701" s="208" t="e">
        <f t="shared" si="56"/>
        <v>#N/A</v>
      </c>
      <c r="U701" s="222"/>
      <c r="W701" s="200"/>
      <c r="X701" s="209" t="str">
        <f>IF(COUNTIF('Yıldız Liste'!A:A, A701)&gt;0, "Yıldız Pazar", IF(COUNTIF('Ana Pazar Liste'!A:A, A701)&gt;0, "Ana Pazar", IF(COUNTIF('Alt Pazar Liste'!A:A, A701)&gt;0, "Alt Pazar", "")))</f>
        <v/>
      </c>
    </row>
    <row r="702" spans="5:24" ht="30" customHeight="1" thickTop="1" thickBot="1">
      <c r="R702" s="166" t="str">
        <f t="shared" ref="R702:R712" si="57">IF(OR(H702="", H703="", Q702=0), "", IF(H702&lt;H703, (H703-H702)/H702, ""))</f>
        <v/>
      </c>
      <c r="T702" s="208">
        <f t="shared" ref="T702:T707" si="58">S702-Q702</f>
        <v>0</v>
      </c>
      <c r="W702" s="200"/>
    </row>
    <row r="703" spans="5:24" ht="30" customHeight="1" thickTop="1" thickBot="1">
      <c r="R703" s="166" t="str">
        <f t="shared" si="57"/>
        <v/>
      </c>
      <c r="T703" s="208">
        <f t="shared" si="58"/>
        <v>0</v>
      </c>
      <c r="W703" s="200"/>
    </row>
    <row r="704" spans="5:24" ht="30" customHeight="1" thickTop="1" thickBot="1">
      <c r="R704" s="166" t="str">
        <f t="shared" si="57"/>
        <v/>
      </c>
      <c r="T704" s="208">
        <f t="shared" si="58"/>
        <v>0</v>
      </c>
      <c r="W704" s="200"/>
    </row>
    <row r="705" spans="18:23" ht="30" customHeight="1" thickTop="1" thickBot="1">
      <c r="R705" s="166" t="str">
        <f t="shared" si="57"/>
        <v/>
      </c>
      <c r="T705" s="208">
        <f t="shared" si="58"/>
        <v>0</v>
      </c>
      <c r="W705" s="200"/>
    </row>
    <row r="706" spans="18:23" ht="30" customHeight="1" thickTop="1" thickBot="1">
      <c r="R706" s="166" t="str">
        <f t="shared" si="57"/>
        <v/>
      </c>
      <c r="T706" s="208">
        <f t="shared" si="58"/>
        <v>0</v>
      </c>
      <c r="W706" s="200"/>
    </row>
    <row r="707" spans="18:23" ht="30" customHeight="1" thickTop="1" thickBot="1">
      <c r="R707" s="166" t="str">
        <f t="shared" si="57"/>
        <v/>
      </c>
      <c r="T707" s="208">
        <f t="shared" si="58"/>
        <v>0</v>
      </c>
      <c r="W707" s="200"/>
    </row>
    <row r="708" spans="18:23" ht="30" customHeight="1" thickTop="1" thickBot="1">
      <c r="R708" s="166" t="str">
        <f t="shared" si="57"/>
        <v/>
      </c>
      <c r="T708" s="208">
        <f t="shared" ref="T708:T771" si="59">S708-Q708</f>
        <v>0</v>
      </c>
      <c r="W708" s="200"/>
    </row>
    <row r="709" spans="18:23" ht="30" customHeight="1" thickTop="1" thickBot="1">
      <c r="R709" s="166" t="str">
        <f t="shared" si="57"/>
        <v/>
      </c>
      <c r="T709" s="208">
        <f t="shared" si="59"/>
        <v>0</v>
      </c>
      <c r="W709" s="200"/>
    </row>
    <row r="710" spans="18:23" ht="30" customHeight="1" thickTop="1" thickBot="1">
      <c r="R710" s="166" t="str">
        <f t="shared" si="57"/>
        <v/>
      </c>
      <c r="T710" s="208">
        <f t="shared" si="59"/>
        <v>0</v>
      </c>
      <c r="W710" s="200"/>
    </row>
    <row r="711" spans="18:23" ht="30" customHeight="1" thickTop="1" thickBot="1">
      <c r="R711" s="166" t="str">
        <f t="shared" si="57"/>
        <v/>
      </c>
      <c r="T711" s="208">
        <f t="shared" si="59"/>
        <v>0</v>
      </c>
      <c r="W711" s="200"/>
    </row>
    <row r="712" spans="18:23" ht="30" customHeight="1" thickTop="1" thickBot="1">
      <c r="R712" s="166" t="str">
        <f t="shared" si="57"/>
        <v/>
      </c>
      <c r="T712" s="208">
        <f t="shared" si="59"/>
        <v>0</v>
      </c>
      <c r="W712" s="200"/>
    </row>
    <row r="713" spans="18:23" ht="30" customHeight="1" thickTop="1" thickBot="1">
      <c r="R713" s="166" t="str">
        <f t="shared" ref="R713:R774" si="60">IF(OR(H713="", H714="", Q713=0), "", IF(H713&lt;H714, (H714-H713)/H713, ""))</f>
        <v/>
      </c>
      <c r="T713" s="208">
        <f t="shared" si="59"/>
        <v>0</v>
      </c>
      <c r="W713" s="200"/>
    </row>
    <row r="714" spans="18:23" ht="30" customHeight="1" thickTop="1" thickBot="1">
      <c r="R714" s="166" t="str">
        <f t="shared" si="60"/>
        <v/>
      </c>
      <c r="T714" s="208">
        <f t="shared" si="59"/>
        <v>0</v>
      </c>
      <c r="W714" s="200"/>
    </row>
    <row r="715" spans="18:23" ht="30" customHeight="1" thickTop="1" thickBot="1">
      <c r="R715" s="166" t="str">
        <f t="shared" si="60"/>
        <v/>
      </c>
      <c r="T715" s="208">
        <f t="shared" si="59"/>
        <v>0</v>
      </c>
      <c r="W715" s="200"/>
    </row>
    <row r="716" spans="18:23" ht="30" customHeight="1" thickTop="1" thickBot="1">
      <c r="R716" s="166" t="str">
        <f t="shared" si="60"/>
        <v/>
      </c>
      <c r="T716" s="208">
        <f t="shared" si="59"/>
        <v>0</v>
      </c>
      <c r="W716" s="200"/>
    </row>
    <row r="717" spans="18:23" ht="30" customHeight="1" thickTop="1" thickBot="1">
      <c r="R717" s="166" t="str">
        <f t="shared" si="60"/>
        <v/>
      </c>
      <c r="T717" s="208">
        <f t="shared" si="59"/>
        <v>0</v>
      </c>
      <c r="W717" s="200"/>
    </row>
    <row r="718" spans="18:23" ht="30" customHeight="1" thickTop="1" thickBot="1">
      <c r="R718" s="166" t="str">
        <f t="shared" si="60"/>
        <v/>
      </c>
      <c r="T718" s="208">
        <f t="shared" si="59"/>
        <v>0</v>
      </c>
      <c r="W718" s="200"/>
    </row>
    <row r="719" spans="18:23" ht="30" customHeight="1" thickTop="1" thickBot="1">
      <c r="R719" s="166" t="str">
        <f t="shared" si="60"/>
        <v/>
      </c>
      <c r="T719" s="208">
        <f t="shared" si="59"/>
        <v>0</v>
      </c>
      <c r="W719" s="200"/>
    </row>
    <row r="720" spans="18:23" ht="30" customHeight="1" thickTop="1" thickBot="1">
      <c r="R720" s="166" t="str">
        <f t="shared" si="60"/>
        <v/>
      </c>
      <c r="T720" s="208">
        <f t="shared" si="59"/>
        <v>0</v>
      </c>
      <c r="W720" s="200"/>
    </row>
    <row r="721" spans="18:23" ht="30" customHeight="1" thickTop="1" thickBot="1">
      <c r="R721" s="166" t="str">
        <f t="shared" si="60"/>
        <v/>
      </c>
      <c r="T721" s="208">
        <f t="shared" si="59"/>
        <v>0</v>
      </c>
      <c r="W721" s="200"/>
    </row>
    <row r="722" spans="18:23" ht="30" customHeight="1" thickTop="1" thickBot="1">
      <c r="R722" s="166" t="str">
        <f t="shared" si="60"/>
        <v/>
      </c>
      <c r="T722" s="208">
        <f t="shared" si="59"/>
        <v>0</v>
      </c>
      <c r="W722" s="200"/>
    </row>
    <row r="723" spans="18:23" ht="30" customHeight="1" thickTop="1" thickBot="1">
      <c r="R723" s="166" t="str">
        <f t="shared" si="60"/>
        <v/>
      </c>
      <c r="T723" s="208">
        <f t="shared" si="59"/>
        <v>0</v>
      </c>
      <c r="W723" s="200"/>
    </row>
    <row r="724" spans="18:23" ht="30" customHeight="1" thickTop="1" thickBot="1">
      <c r="R724" s="166" t="str">
        <f t="shared" si="60"/>
        <v/>
      </c>
      <c r="T724" s="208">
        <f t="shared" si="59"/>
        <v>0</v>
      </c>
      <c r="W724" s="200"/>
    </row>
    <row r="725" spans="18:23" ht="30" customHeight="1" thickTop="1" thickBot="1">
      <c r="R725" s="166" t="str">
        <f t="shared" si="60"/>
        <v/>
      </c>
      <c r="T725" s="208">
        <f t="shared" si="59"/>
        <v>0</v>
      </c>
      <c r="W725" s="200"/>
    </row>
    <row r="726" spans="18:23" ht="30" customHeight="1" thickTop="1" thickBot="1">
      <c r="R726" s="166" t="str">
        <f t="shared" si="60"/>
        <v/>
      </c>
      <c r="T726" s="208">
        <f t="shared" si="59"/>
        <v>0</v>
      </c>
      <c r="W726" s="200"/>
    </row>
    <row r="727" spans="18:23" ht="30" customHeight="1" thickTop="1" thickBot="1">
      <c r="R727" s="166" t="str">
        <f t="shared" si="60"/>
        <v/>
      </c>
      <c r="T727" s="208">
        <f t="shared" si="59"/>
        <v>0</v>
      </c>
      <c r="W727" s="200"/>
    </row>
    <row r="728" spans="18:23" ht="30" customHeight="1" thickTop="1" thickBot="1">
      <c r="R728" s="166" t="str">
        <f t="shared" si="60"/>
        <v/>
      </c>
      <c r="T728" s="208">
        <f t="shared" si="59"/>
        <v>0</v>
      </c>
      <c r="W728" s="200"/>
    </row>
    <row r="729" spans="18:23" ht="30" customHeight="1" thickTop="1" thickBot="1">
      <c r="R729" s="166" t="str">
        <f t="shared" si="60"/>
        <v/>
      </c>
      <c r="T729" s="208">
        <f t="shared" si="59"/>
        <v>0</v>
      </c>
      <c r="W729" s="200"/>
    </row>
    <row r="730" spans="18:23" ht="30" customHeight="1" thickTop="1" thickBot="1">
      <c r="R730" s="166" t="str">
        <f t="shared" si="60"/>
        <v/>
      </c>
      <c r="T730" s="208">
        <f t="shared" si="59"/>
        <v>0</v>
      </c>
      <c r="W730" s="200"/>
    </row>
    <row r="731" spans="18:23" ht="30" customHeight="1" thickTop="1" thickBot="1">
      <c r="R731" s="166" t="str">
        <f t="shared" si="60"/>
        <v/>
      </c>
      <c r="T731" s="208">
        <f t="shared" si="59"/>
        <v>0</v>
      </c>
      <c r="W731" s="200"/>
    </row>
    <row r="732" spans="18:23" ht="30" customHeight="1" thickTop="1" thickBot="1">
      <c r="R732" s="166" t="str">
        <f t="shared" si="60"/>
        <v/>
      </c>
      <c r="T732" s="208">
        <f t="shared" si="59"/>
        <v>0</v>
      </c>
      <c r="W732" s="200"/>
    </row>
    <row r="733" spans="18:23" ht="30" customHeight="1" thickTop="1" thickBot="1">
      <c r="R733" s="166" t="str">
        <f t="shared" si="60"/>
        <v/>
      </c>
      <c r="T733" s="208">
        <f t="shared" si="59"/>
        <v>0</v>
      </c>
      <c r="W733" s="200"/>
    </row>
    <row r="734" spans="18:23" ht="30" customHeight="1" thickTop="1" thickBot="1">
      <c r="R734" s="166" t="str">
        <f t="shared" si="60"/>
        <v/>
      </c>
      <c r="T734" s="208">
        <f t="shared" si="59"/>
        <v>0</v>
      </c>
      <c r="W734" s="200"/>
    </row>
    <row r="735" spans="18:23" ht="30" customHeight="1" thickTop="1" thickBot="1">
      <c r="R735" s="166" t="str">
        <f t="shared" si="60"/>
        <v/>
      </c>
      <c r="T735" s="208">
        <f t="shared" si="59"/>
        <v>0</v>
      </c>
      <c r="W735" s="200"/>
    </row>
    <row r="736" spans="18:23" ht="30" customHeight="1" thickTop="1" thickBot="1">
      <c r="R736" s="166" t="str">
        <f t="shared" si="60"/>
        <v/>
      </c>
      <c r="T736" s="208">
        <f t="shared" si="59"/>
        <v>0</v>
      </c>
      <c r="W736" s="200"/>
    </row>
    <row r="737" spans="18:23" ht="30" customHeight="1" thickTop="1" thickBot="1">
      <c r="R737" s="166" t="str">
        <f t="shared" si="60"/>
        <v/>
      </c>
      <c r="T737" s="208">
        <f t="shared" si="59"/>
        <v>0</v>
      </c>
      <c r="W737" s="200"/>
    </row>
    <row r="738" spans="18:23" ht="30" customHeight="1" thickTop="1" thickBot="1">
      <c r="R738" s="166" t="str">
        <f t="shared" si="60"/>
        <v/>
      </c>
      <c r="T738" s="208">
        <f t="shared" si="59"/>
        <v>0</v>
      </c>
      <c r="W738" s="200"/>
    </row>
    <row r="739" spans="18:23" ht="30" customHeight="1" thickTop="1" thickBot="1">
      <c r="R739" s="166" t="str">
        <f t="shared" si="60"/>
        <v/>
      </c>
      <c r="T739" s="208">
        <f t="shared" si="59"/>
        <v>0</v>
      </c>
      <c r="W739" s="200"/>
    </row>
    <row r="740" spans="18:23" ht="30" customHeight="1" thickTop="1" thickBot="1">
      <c r="R740" s="166" t="str">
        <f t="shared" si="60"/>
        <v/>
      </c>
      <c r="T740" s="208">
        <f t="shared" si="59"/>
        <v>0</v>
      </c>
      <c r="W740" s="200"/>
    </row>
    <row r="741" spans="18:23" ht="30" customHeight="1" thickTop="1" thickBot="1">
      <c r="R741" s="166" t="str">
        <f t="shared" si="60"/>
        <v/>
      </c>
      <c r="T741" s="208">
        <f t="shared" si="59"/>
        <v>0</v>
      </c>
      <c r="W741" s="200"/>
    </row>
    <row r="742" spans="18:23" ht="30" customHeight="1" thickTop="1" thickBot="1">
      <c r="R742" s="166" t="str">
        <f t="shared" si="60"/>
        <v/>
      </c>
      <c r="T742" s="208">
        <f t="shared" si="59"/>
        <v>0</v>
      </c>
      <c r="W742" s="200"/>
    </row>
    <row r="743" spans="18:23" ht="30" customHeight="1" thickTop="1" thickBot="1">
      <c r="R743" s="166" t="str">
        <f t="shared" si="60"/>
        <v/>
      </c>
      <c r="T743" s="208">
        <f t="shared" si="59"/>
        <v>0</v>
      </c>
      <c r="W743" s="200"/>
    </row>
    <row r="744" spans="18:23" ht="30" customHeight="1" thickTop="1" thickBot="1">
      <c r="R744" s="166" t="str">
        <f t="shared" si="60"/>
        <v/>
      </c>
      <c r="T744" s="208">
        <f t="shared" si="59"/>
        <v>0</v>
      </c>
      <c r="W744" s="200"/>
    </row>
    <row r="745" spans="18:23" ht="30" customHeight="1" thickTop="1" thickBot="1">
      <c r="R745" s="166" t="str">
        <f t="shared" si="60"/>
        <v/>
      </c>
      <c r="T745" s="208">
        <f t="shared" si="59"/>
        <v>0</v>
      </c>
      <c r="W745" s="200"/>
    </row>
    <row r="746" spans="18:23" ht="30" customHeight="1" thickTop="1" thickBot="1">
      <c r="R746" s="166" t="str">
        <f t="shared" si="60"/>
        <v/>
      </c>
      <c r="T746" s="208">
        <f t="shared" si="59"/>
        <v>0</v>
      </c>
      <c r="W746" s="200"/>
    </row>
    <row r="747" spans="18:23" ht="30" customHeight="1" thickTop="1" thickBot="1">
      <c r="R747" s="166" t="str">
        <f t="shared" si="60"/>
        <v/>
      </c>
      <c r="T747" s="208">
        <f t="shared" si="59"/>
        <v>0</v>
      </c>
      <c r="W747" s="200"/>
    </row>
    <row r="748" spans="18:23" ht="30" customHeight="1" thickTop="1" thickBot="1">
      <c r="R748" s="166" t="str">
        <f t="shared" si="60"/>
        <v/>
      </c>
      <c r="T748" s="208">
        <f t="shared" si="59"/>
        <v>0</v>
      </c>
      <c r="W748" s="200"/>
    </row>
    <row r="749" spans="18:23" ht="30" customHeight="1" thickTop="1" thickBot="1">
      <c r="R749" s="166" t="str">
        <f t="shared" si="60"/>
        <v/>
      </c>
      <c r="T749" s="208">
        <f t="shared" si="59"/>
        <v>0</v>
      </c>
      <c r="W749" s="200"/>
    </row>
    <row r="750" spans="18:23" ht="30" customHeight="1" thickTop="1" thickBot="1">
      <c r="R750" s="166" t="str">
        <f t="shared" si="60"/>
        <v/>
      </c>
      <c r="T750" s="208">
        <f t="shared" si="59"/>
        <v>0</v>
      </c>
      <c r="W750" s="200"/>
    </row>
    <row r="751" spans="18:23" ht="30" customHeight="1" thickTop="1" thickBot="1">
      <c r="R751" s="166" t="str">
        <f t="shared" si="60"/>
        <v/>
      </c>
      <c r="T751" s="208">
        <f t="shared" si="59"/>
        <v>0</v>
      </c>
      <c r="W751" s="200"/>
    </row>
    <row r="752" spans="18:23" ht="30" customHeight="1" thickTop="1" thickBot="1">
      <c r="R752" s="166" t="str">
        <f t="shared" si="60"/>
        <v/>
      </c>
      <c r="T752" s="208">
        <f t="shared" si="59"/>
        <v>0</v>
      </c>
      <c r="W752" s="200"/>
    </row>
    <row r="753" spans="18:23" ht="30" customHeight="1" thickTop="1" thickBot="1">
      <c r="R753" s="166" t="str">
        <f t="shared" si="60"/>
        <v/>
      </c>
      <c r="T753" s="208">
        <f t="shared" si="59"/>
        <v>0</v>
      </c>
      <c r="W753" s="200"/>
    </row>
    <row r="754" spans="18:23" ht="30" customHeight="1" thickTop="1" thickBot="1">
      <c r="R754" s="166" t="str">
        <f t="shared" si="60"/>
        <v/>
      </c>
      <c r="T754" s="208">
        <f t="shared" si="59"/>
        <v>0</v>
      </c>
      <c r="W754" s="200"/>
    </row>
    <row r="755" spans="18:23" ht="30" customHeight="1" thickTop="1" thickBot="1">
      <c r="R755" s="166" t="str">
        <f t="shared" si="60"/>
        <v/>
      </c>
      <c r="T755" s="208">
        <f t="shared" si="59"/>
        <v>0</v>
      </c>
      <c r="W755" s="200"/>
    </row>
    <row r="756" spans="18:23" ht="30" customHeight="1" thickTop="1" thickBot="1">
      <c r="R756" s="166" t="str">
        <f t="shared" si="60"/>
        <v/>
      </c>
      <c r="T756" s="208">
        <f t="shared" si="59"/>
        <v>0</v>
      </c>
      <c r="W756" s="200"/>
    </row>
    <row r="757" spans="18:23" ht="30" customHeight="1" thickTop="1" thickBot="1">
      <c r="R757" s="166" t="str">
        <f t="shared" si="60"/>
        <v/>
      </c>
      <c r="T757" s="208">
        <f t="shared" si="59"/>
        <v>0</v>
      </c>
      <c r="W757" s="200"/>
    </row>
    <row r="758" spans="18:23" ht="30" customHeight="1" thickTop="1" thickBot="1">
      <c r="R758" s="166" t="str">
        <f t="shared" si="60"/>
        <v/>
      </c>
      <c r="T758" s="208">
        <f t="shared" si="59"/>
        <v>0</v>
      </c>
    </row>
    <row r="759" spans="18:23" ht="30" customHeight="1" thickTop="1" thickBot="1">
      <c r="R759" s="166" t="str">
        <f t="shared" si="60"/>
        <v/>
      </c>
      <c r="T759" s="208">
        <f t="shared" si="59"/>
        <v>0</v>
      </c>
    </row>
    <row r="760" spans="18:23" ht="30" customHeight="1" thickTop="1" thickBot="1">
      <c r="R760" s="166" t="str">
        <f t="shared" si="60"/>
        <v/>
      </c>
      <c r="T760" s="208">
        <f t="shared" si="59"/>
        <v>0</v>
      </c>
    </row>
    <row r="761" spans="18:23" ht="30" customHeight="1" thickTop="1" thickBot="1">
      <c r="R761" s="166" t="str">
        <f t="shared" si="60"/>
        <v/>
      </c>
      <c r="T761" s="208">
        <f t="shared" si="59"/>
        <v>0</v>
      </c>
    </row>
    <row r="762" spans="18:23" ht="30" customHeight="1" thickTop="1" thickBot="1">
      <c r="R762" s="166" t="str">
        <f t="shared" si="60"/>
        <v/>
      </c>
      <c r="T762" s="208">
        <f t="shared" si="59"/>
        <v>0</v>
      </c>
    </row>
    <row r="763" spans="18:23" ht="30" customHeight="1" thickTop="1" thickBot="1">
      <c r="R763" s="166" t="str">
        <f t="shared" si="60"/>
        <v/>
      </c>
      <c r="T763" s="208">
        <f t="shared" si="59"/>
        <v>0</v>
      </c>
    </row>
    <row r="764" spans="18:23" ht="30" customHeight="1" thickTop="1" thickBot="1">
      <c r="R764" s="166" t="str">
        <f t="shared" si="60"/>
        <v/>
      </c>
      <c r="T764" s="208">
        <f t="shared" si="59"/>
        <v>0</v>
      </c>
    </row>
    <row r="765" spans="18:23" ht="30" customHeight="1" thickTop="1" thickBot="1">
      <c r="R765" s="166" t="str">
        <f t="shared" si="60"/>
        <v/>
      </c>
      <c r="T765" s="208">
        <f t="shared" si="59"/>
        <v>0</v>
      </c>
    </row>
    <row r="766" spans="18:23" ht="30" customHeight="1" thickTop="1" thickBot="1">
      <c r="R766" s="166" t="str">
        <f t="shared" si="60"/>
        <v/>
      </c>
      <c r="T766" s="208">
        <f t="shared" si="59"/>
        <v>0</v>
      </c>
    </row>
    <row r="767" spans="18:23" ht="30" customHeight="1" thickTop="1" thickBot="1">
      <c r="R767" s="166" t="str">
        <f t="shared" si="60"/>
        <v/>
      </c>
      <c r="T767" s="208">
        <f t="shared" si="59"/>
        <v>0</v>
      </c>
    </row>
    <row r="768" spans="18:23" ht="30" customHeight="1" thickTop="1" thickBot="1">
      <c r="R768" s="166" t="str">
        <f t="shared" si="60"/>
        <v/>
      </c>
      <c r="T768" s="208">
        <f t="shared" si="59"/>
        <v>0</v>
      </c>
    </row>
    <row r="769" spans="18:20" ht="30" customHeight="1" thickTop="1" thickBot="1">
      <c r="R769" s="166" t="str">
        <f t="shared" si="60"/>
        <v/>
      </c>
      <c r="T769" s="208">
        <f t="shared" si="59"/>
        <v>0</v>
      </c>
    </row>
    <row r="770" spans="18:20" ht="30" customHeight="1" thickTop="1" thickBot="1">
      <c r="R770" s="166" t="str">
        <f t="shared" si="60"/>
        <v/>
      </c>
      <c r="T770" s="208">
        <f t="shared" si="59"/>
        <v>0</v>
      </c>
    </row>
    <row r="771" spans="18:20" ht="30" customHeight="1" thickTop="1" thickBot="1">
      <c r="R771" s="166" t="str">
        <f t="shared" si="60"/>
        <v/>
      </c>
      <c r="T771" s="208">
        <f t="shared" si="59"/>
        <v>0</v>
      </c>
    </row>
    <row r="772" spans="18:20" ht="30" customHeight="1" thickTop="1" thickBot="1">
      <c r="R772" s="166" t="str">
        <f t="shared" si="60"/>
        <v/>
      </c>
      <c r="T772" s="208">
        <f t="shared" ref="T772:T825" si="61">S772-Q772</f>
        <v>0</v>
      </c>
    </row>
    <row r="773" spans="18:20" ht="30" customHeight="1" thickTop="1" thickBot="1">
      <c r="R773" s="166" t="str">
        <f t="shared" si="60"/>
        <v/>
      </c>
      <c r="T773" s="208">
        <f t="shared" si="61"/>
        <v>0</v>
      </c>
    </row>
    <row r="774" spans="18:20" ht="30" customHeight="1" thickTop="1" thickBot="1">
      <c r="R774" s="166" t="str">
        <f t="shared" si="60"/>
        <v/>
      </c>
      <c r="T774" s="208">
        <f t="shared" si="61"/>
        <v>0</v>
      </c>
    </row>
    <row r="775" spans="18:20" ht="30" customHeight="1" thickTop="1" thickBot="1">
      <c r="R775" s="166" t="str">
        <f t="shared" ref="R775:R806" si="62">IF(Q775&lt;&gt;"", IF(ABS(((232.33-(33.33*Q775))-$A775)/$A775)&gt;=0.05, (232.33-(33.33*Q775)), ""), "")</f>
        <v/>
      </c>
      <c r="T775" s="208">
        <f t="shared" si="61"/>
        <v>0</v>
      </c>
    </row>
    <row r="776" spans="18:20" ht="30" customHeight="1" thickTop="1" thickBot="1">
      <c r="R776" s="166" t="str">
        <f t="shared" si="62"/>
        <v/>
      </c>
      <c r="T776" s="208">
        <f t="shared" si="61"/>
        <v>0</v>
      </c>
    </row>
    <row r="777" spans="18:20" ht="30" customHeight="1" thickTop="1" thickBot="1">
      <c r="R777" s="166" t="str">
        <f t="shared" si="62"/>
        <v/>
      </c>
      <c r="T777" s="208">
        <f t="shared" si="61"/>
        <v>0</v>
      </c>
    </row>
    <row r="778" spans="18:20" ht="30" customHeight="1" thickTop="1" thickBot="1">
      <c r="R778" s="166" t="str">
        <f t="shared" si="62"/>
        <v/>
      </c>
      <c r="T778" s="208">
        <f t="shared" si="61"/>
        <v>0</v>
      </c>
    </row>
    <row r="779" spans="18:20" ht="30" customHeight="1" thickTop="1" thickBot="1">
      <c r="R779" s="166" t="str">
        <f t="shared" si="62"/>
        <v/>
      </c>
      <c r="T779" s="208">
        <f t="shared" si="61"/>
        <v>0</v>
      </c>
    </row>
    <row r="780" spans="18:20" ht="30" customHeight="1" thickTop="1" thickBot="1">
      <c r="R780" s="166" t="str">
        <f t="shared" si="62"/>
        <v/>
      </c>
      <c r="T780" s="208">
        <f t="shared" si="61"/>
        <v>0</v>
      </c>
    </row>
    <row r="781" spans="18:20" ht="30" customHeight="1" thickTop="1" thickBot="1">
      <c r="R781" s="166" t="str">
        <f t="shared" si="62"/>
        <v/>
      </c>
      <c r="T781" s="208">
        <f t="shared" si="61"/>
        <v>0</v>
      </c>
    </row>
    <row r="782" spans="18:20" ht="30" customHeight="1" thickTop="1" thickBot="1">
      <c r="R782" s="166" t="str">
        <f t="shared" si="62"/>
        <v/>
      </c>
      <c r="T782" s="208">
        <f t="shared" si="61"/>
        <v>0</v>
      </c>
    </row>
    <row r="783" spans="18:20" ht="30" customHeight="1" thickTop="1" thickBot="1">
      <c r="R783" s="166" t="str">
        <f t="shared" si="62"/>
        <v/>
      </c>
      <c r="T783" s="208">
        <f t="shared" si="61"/>
        <v>0</v>
      </c>
    </row>
    <row r="784" spans="18:20" ht="30" customHeight="1" thickTop="1" thickBot="1">
      <c r="R784" s="166" t="str">
        <f t="shared" si="62"/>
        <v/>
      </c>
      <c r="T784" s="208">
        <f t="shared" si="61"/>
        <v>0</v>
      </c>
    </row>
    <row r="785" spans="18:20" ht="30" customHeight="1" thickTop="1" thickBot="1">
      <c r="R785" s="166" t="str">
        <f t="shared" si="62"/>
        <v/>
      </c>
      <c r="T785" s="208">
        <f t="shared" si="61"/>
        <v>0</v>
      </c>
    </row>
    <row r="786" spans="18:20" ht="30" customHeight="1" thickTop="1" thickBot="1">
      <c r="R786" s="166" t="str">
        <f t="shared" si="62"/>
        <v/>
      </c>
      <c r="T786" s="208">
        <f t="shared" si="61"/>
        <v>0</v>
      </c>
    </row>
    <row r="787" spans="18:20" ht="30" customHeight="1" thickTop="1" thickBot="1">
      <c r="R787" s="166" t="str">
        <f t="shared" si="62"/>
        <v/>
      </c>
      <c r="T787" s="208">
        <f t="shared" si="61"/>
        <v>0</v>
      </c>
    </row>
    <row r="788" spans="18:20" ht="30" customHeight="1" thickTop="1" thickBot="1">
      <c r="R788" s="166" t="str">
        <f t="shared" si="62"/>
        <v/>
      </c>
      <c r="T788" s="208">
        <f t="shared" si="61"/>
        <v>0</v>
      </c>
    </row>
    <row r="789" spans="18:20" ht="30" customHeight="1" thickTop="1" thickBot="1">
      <c r="R789" s="166" t="str">
        <f t="shared" si="62"/>
        <v/>
      </c>
      <c r="T789" s="208">
        <f t="shared" si="61"/>
        <v>0</v>
      </c>
    </row>
    <row r="790" spans="18:20" ht="30" customHeight="1" thickTop="1" thickBot="1">
      <c r="R790" s="166" t="str">
        <f t="shared" si="62"/>
        <v/>
      </c>
      <c r="T790" s="208">
        <f t="shared" si="61"/>
        <v>0</v>
      </c>
    </row>
    <row r="791" spans="18:20" ht="30" customHeight="1" thickTop="1" thickBot="1">
      <c r="R791" s="166" t="str">
        <f t="shared" si="62"/>
        <v/>
      </c>
      <c r="T791" s="208">
        <f t="shared" si="61"/>
        <v>0</v>
      </c>
    </row>
    <row r="792" spans="18:20" ht="30" customHeight="1" thickTop="1" thickBot="1">
      <c r="R792" s="166" t="str">
        <f t="shared" si="62"/>
        <v/>
      </c>
      <c r="T792" s="208">
        <f t="shared" si="61"/>
        <v>0</v>
      </c>
    </row>
    <row r="793" spans="18:20" ht="30" customHeight="1" thickTop="1" thickBot="1">
      <c r="R793" s="166" t="str">
        <f t="shared" si="62"/>
        <v/>
      </c>
      <c r="T793" s="208">
        <f t="shared" si="61"/>
        <v>0</v>
      </c>
    </row>
    <row r="794" spans="18:20" ht="30" customHeight="1" thickTop="1" thickBot="1">
      <c r="R794" s="166" t="str">
        <f t="shared" si="62"/>
        <v/>
      </c>
      <c r="T794" s="208">
        <f t="shared" si="61"/>
        <v>0</v>
      </c>
    </row>
    <row r="795" spans="18:20" ht="30" customHeight="1" thickTop="1" thickBot="1">
      <c r="R795" s="166" t="str">
        <f t="shared" si="62"/>
        <v/>
      </c>
      <c r="T795" s="208">
        <f t="shared" si="61"/>
        <v>0</v>
      </c>
    </row>
    <row r="796" spans="18:20" ht="30" customHeight="1" thickTop="1" thickBot="1">
      <c r="R796" s="166" t="str">
        <f t="shared" si="62"/>
        <v/>
      </c>
      <c r="T796" s="208">
        <f t="shared" si="61"/>
        <v>0</v>
      </c>
    </row>
    <row r="797" spans="18:20" ht="30" customHeight="1" thickTop="1" thickBot="1">
      <c r="R797" s="166" t="str">
        <f t="shared" si="62"/>
        <v/>
      </c>
      <c r="T797" s="208">
        <f t="shared" si="61"/>
        <v>0</v>
      </c>
    </row>
    <row r="798" spans="18:20" ht="30" customHeight="1" thickTop="1" thickBot="1">
      <c r="R798" s="166" t="str">
        <f t="shared" si="62"/>
        <v/>
      </c>
      <c r="T798" s="208">
        <f t="shared" si="61"/>
        <v>0</v>
      </c>
    </row>
    <row r="799" spans="18:20" ht="30" customHeight="1" thickTop="1" thickBot="1">
      <c r="R799" s="166" t="str">
        <f t="shared" si="62"/>
        <v/>
      </c>
      <c r="T799" s="208">
        <f t="shared" si="61"/>
        <v>0</v>
      </c>
    </row>
    <row r="800" spans="18:20" ht="30" customHeight="1" thickTop="1" thickBot="1">
      <c r="R800" s="166" t="str">
        <f t="shared" si="62"/>
        <v/>
      </c>
      <c r="T800" s="208">
        <f t="shared" si="61"/>
        <v>0</v>
      </c>
    </row>
    <row r="801" spans="18:20" ht="30" customHeight="1" thickTop="1" thickBot="1">
      <c r="R801" s="166" t="str">
        <f t="shared" si="62"/>
        <v/>
      </c>
      <c r="T801" s="208">
        <f t="shared" si="61"/>
        <v>0</v>
      </c>
    </row>
    <row r="802" spans="18:20" ht="30" customHeight="1" thickTop="1" thickBot="1">
      <c r="R802" s="166" t="str">
        <f t="shared" si="62"/>
        <v/>
      </c>
      <c r="T802" s="208">
        <f t="shared" si="61"/>
        <v>0</v>
      </c>
    </row>
    <row r="803" spans="18:20" ht="30" customHeight="1" thickTop="1" thickBot="1">
      <c r="R803" s="166" t="str">
        <f t="shared" si="62"/>
        <v/>
      </c>
      <c r="T803" s="208">
        <f t="shared" si="61"/>
        <v>0</v>
      </c>
    </row>
    <row r="804" spans="18:20" ht="30" customHeight="1" thickTop="1" thickBot="1">
      <c r="R804" s="166" t="str">
        <f t="shared" si="62"/>
        <v/>
      </c>
      <c r="T804" s="208">
        <f t="shared" si="61"/>
        <v>0</v>
      </c>
    </row>
    <row r="805" spans="18:20" ht="30" customHeight="1" thickTop="1" thickBot="1">
      <c r="R805" s="166" t="str">
        <f t="shared" si="62"/>
        <v/>
      </c>
      <c r="T805" s="208">
        <f t="shared" si="61"/>
        <v>0</v>
      </c>
    </row>
    <row r="806" spans="18:20" ht="30" customHeight="1" thickTop="1" thickBot="1">
      <c r="R806" s="166" t="str">
        <f t="shared" si="62"/>
        <v/>
      </c>
      <c r="T806" s="208">
        <f t="shared" si="61"/>
        <v>0</v>
      </c>
    </row>
    <row r="807" spans="18:20" ht="30" customHeight="1" thickTop="1" thickBot="1">
      <c r="R807" s="166" t="str">
        <f t="shared" ref="R807:R838" si="63">IF(Q807&lt;&gt;"", IF(ABS(((232.33-(33.33*Q807))-$A807)/$A807)&gt;=0.05, (232.33-(33.33*Q807)), ""), "")</f>
        <v/>
      </c>
      <c r="T807" s="208">
        <f t="shared" si="61"/>
        <v>0</v>
      </c>
    </row>
    <row r="808" spans="18:20" ht="30" customHeight="1" thickTop="1" thickBot="1">
      <c r="R808" s="166" t="str">
        <f t="shared" si="63"/>
        <v/>
      </c>
      <c r="T808" s="208">
        <f t="shared" si="61"/>
        <v>0</v>
      </c>
    </row>
    <row r="809" spans="18:20" ht="30" customHeight="1" thickTop="1" thickBot="1">
      <c r="R809" s="166" t="str">
        <f t="shared" si="63"/>
        <v/>
      </c>
      <c r="T809" s="208">
        <f t="shared" si="61"/>
        <v>0</v>
      </c>
    </row>
    <row r="810" spans="18:20" ht="30" customHeight="1" thickTop="1" thickBot="1">
      <c r="R810" s="166" t="str">
        <f t="shared" si="63"/>
        <v/>
      </c>
      <c r="T810" s="208">
        <f t="shared" si="61"/>
        <v>0</v>
      </c>
    </row>
    <row r="811" spans="18:20" ht="30" customHeight="1" thickTop="1" thickBot="1">
      <c r="R811" s="166" t="str">
        <f t="shared" si="63"/>
        <v/>
      </c>
      <c r="T811" s="208">
        <f t="shared" si="61"/>
        <v>0</v>
      </c>
    </row>
    <row r="812" spans="18:20" ht="30" customHeight="1" thickTop="1" thickBot="1">
      <c r="R812" s="166" t="str">
        <f t="shared" si="63"/>
        <v/>
      </c>
      <c r="T812" s="208">
        <f t="shared" si="61"/>
        <v>0</v>
      </c>
    </row>
    <row r="813" spans="18:20" ht="30" customHeight="1" thickTop="1" thickBot="1">
      <c r="R813" s="166" t="str">
        <f t="shared" si="63"/>
        <v/>
      </c>
      <c r="T813" s="208">
        <f t="shared" si="61"/>
        <v>0</v>
      </c>
    </row>
    <row r="814" spans="18:20" ht="30" customHeight="1" thickTop="1" thickBot="1">
      <c r="R814" s="166" t="str">
        <f t="shared" si="63"/>
        <v/>
      </c>
      <c r="T814" s="208">
        <f t="shared" si="61"/>
        <v>0</v>
      </c>
    </row>
    <row r="815" spans="18:20" ht="30" customHeight="1" thickTop="1" thickBot="1">
      <c r="R815" s="166" t="str">
        <f t="shared" si="63"/>
        <v/>
      </c>
      <c r="T815" s="208">
        <f t="shared" si="61"/>
        <v>0</v>
      </c>
    </row>
    <row r="816" spans="18:20" ht="30" customHeight="1" thickTop="1" thickBot="1">
      <c r="R816" s="166" t="str">
        <f t="shared" si="63"/>
        <v/>
      </c>
      <c r="T816" s="208">
        <f t="shared" si="61"/>
        <v>0</v>
      </c>
    </row>
    <row r="817" spans="18:20" ht="30" customHeight="1" thickTop="1" thickBot="1">
      <c r="R817" s="166" t="str">
        <f t="shared" si="63"/>
        <v/>
      </c>
      <c r="T817" s="208">
        <f t="shared" si="61"/>
        <v>0</v>
      </c>
    </row>
    <row r="818" spans="18:20" ht="30" customHeight="1" thickTop="1" thickBot="1">
      <c r="R818" s="166" t="str">
        <f t="shared" si="63"/>
        <v/>
      </c>
      <c r="T818" s="208">
        <f t="shared" si="61"/>
        <v>0</v>
      </c>
    </row>
    <row r="819" spans="18:20" ht="30" customHeight="1" thickTop="1" thickBot="1">
      <c r="R819" s="166" t="str">
        <f t="shared" si="63"/>
        <v/>
      </c>
      <c r="T819" s="208">
        <f t="shared" si="61"/>
        <v>0</v>
      </c>
    </row>
    <row r="820" spans="18:20" ht="30" customHeight="1" thickTop="1" thickBot="1">
      <c r="R820" s="166" t="str">
        <f t="shared" si="63"/>
        <v/>
      </c>
      <c r="T820" s="208">
        <f t="shared" si="61"/>
        <v>0</v>
      </c>
    </row>
    <row r="821" spans="18:20" ht="30" customHeight="1" thickTop="1" thickBot="1">
      <c r="R821" s="166" t="str">
        <f t="shared" si="63"/>
        <v/>
      </c>
      <c r="T821" s="208">
        <f t="shared" si="61"/>
        <v>0</v>
      </c>
    </row>
    <row r="822" spans="18:20" ht="30" customHeight="1" thickTop="1" thickBot="1">
      <c r="R822" s="166" t="str">
        <f t="shared" si="63"/>
        <v/>
      </c>
      <c r="T822" s="208">
        <f t="shared" si="61"/>
        <v>0</v>
      </c>
    </row>
    <row r="823" spans="18:20" ht="30" customHeight="1" thickTop="1" thickBot="1">
      <c r="R823" s="166" t="str">
        <f t="shared" si="63"/>
        <v/>
      </c>
      <c r="T823" s="208">
        <f t="shared" si="61"/>
        <v>0</v>
      </c>
    </row>
    <row r="824" spans="18:20" ht="30" customHeight="1" thickTop="1" thickBot="1">
      <c r="R824" s="166" t="str">
        <f t="shared" si="63"/>
        <v/>
      </c>
      <c r="T824" s="208">
        <f t="shared" si="61"/>
        <v>0</v>
      </c>
    </row>
    <row r="825" spans="18:20" ht="30" customHeight="1" thickTop="1" thickBot="1">
      <c r="R825" s="166" t="str">
        <f t="shared" si="63"/>
        <v/>
      </c>
      <c r="T825" s="208">
        <f t="shared" si="61"/>
        <v>0</v>
      </c>
    </row>
    <row r="826" spans="18:20" ht="30" customHeight="1" thickTop="1" thickBot="1">
      <c r="R826" s="166" t="str">
        <f t="shared" si="63"/>
        <v/>
      </c>
    </row>
    <row r="827" spans="18:20" ht="30" customHeight="1" thickTop="1" thickBot="1">
      <c r="R827" s="166" t="str">
        <f t="shared" si="63"/>
        <v/>
      </c>
    </row>
    <row r="828" spans="18:20" ht="30" customHeight="1" thickTop="1" thickBot="1">
      <c r="R828" s="166" t="str">
        <f t="shared" si="63"/>
        <v/>
      </c>
    </row>
    <row r="829" spans="18:20" ht="30" customHeight="1" thickTop="1" thickBot="1">
      <c r="R829" s="166" t="str">
        <f t="shared" si="63"/>
        <v/>
      </c>
    </row>
    <row r="830" spans="18:20" ht="30" customHeight="1" thickTop="1" thickBot="1">
      <c r="R830" s="166" t="str">
        <f t="shared" si="63"/>
        <v/>
      </c>
    </row>
    <row r="831" spans="18:20" ht="30" customHeight="1" thickTop="1" thickBot="1">
      <c r="R831" s="166" t="str">
        <f t="shared" si="63"/>
        <v/>
      </c>
    </row>
    <row r="832" spans="18:20" ht="30" customHeight="1" thickTop="1" thickBot="1">
      <c r="R832" s="166" t="str">
        <f t="shared" si="63"/>
        <v/>
      </c>
    </row>
    <row r="833" spans="18:18" ht="30" customHeight="1" thickTop="1" thickBot="1">
      <c r="R833" s="166" t="str">
        <f t="shared" si="63"/>
        <v/>
      </c>
    </row>
    <row r="834" spans="18:18" ht="30" customHeight="1" thickTop="1" thickBot="1">
      <c r="R834" s="166" t="str">
        <f t="shared" si="63"/>
        <v/>
      </c>
    </row>
    <row r="835" spans="18:18" ht="30" customHeight="1" thickTop="1" thickBot="1">
      <c r="R835" s="166" t="str">
        <f t="shared" si="63"/>
        <v/>
      </c>
    </row>
    <row r="836" spans="18:18" ht="30" customHeight="1" thickTop="1" thickBot="1">
      <c r="R836" s="166" t="str">
        <f t="shared" si="63"/>
        <v/>
      </c>
    </row>
    <row r="837" spans="18:18" ht="30" customHeight="1" thickTop="1" thickBot="1">
      <c r="R837" s="166" t="str">
        <f t="shared" si="63"/>
        <v/>
      </c>
    </row>
    <row r="838" spans="18:18" ht="30" customHeight="1" thickTop="1" thickBot="1">
      <c r="R838" s="166" t="str">
        <f t="shared" si="63"/>
        <v/>
      </c>
    </row>
    <row r="839" spans="18:18" ht="30" customHeight="1" thickTop="1" thickBot="1">
      <c r="R839" s="166" t="str">
        <f t="shared" ref="R839:R870" si="64">IF(Q839&lt;&gt;"", IF(ABS(((232.33-(33.33*Q839))-$A839)/$A839)&gt;=0.05, (232.33-(33.33*Q839)), ""), "")</f>
        <v/>
      </c>
    </row>
    <row r="840" spans="18:18" ht="30" customHeight="1" thickTop="1" thickBot="1">
      <c r="R840" s="166" t="str">
        <f t="shared" si="64"/>
        <v/>
      </c>
    </row>
    <row r="841" spans="18:18" ht="30" customHeight="1" thickTop="1" thickBot="1">
      <c r="R841" s="166" t="str">
        <f t="shared" si="64"/>
        <v/>
      </c>
    </row>
    <row r="842" spans="18:18" ht="30" customHeight="1" thickTop="1" thickBot="1">
      <c r="R842" s="166" t="str">
        <f t="shared" si="64"/>
        <v/>
      </c>
    </row>
    <row r="843" spans="18:18" ht="30" customHeight="1" thickTop="1" thickBot="1">
      <c r="R843" s="166" t="str">
        <f t="shared" si="64"/>
        <v/>
      </c>
    </row>
    <row r="844" spans="18:18" ht="30" customHeight="1" thickTop="1" thickBot="1">
      <c r="R844" s="166" t="str">
        <f t="shared" si="64"/>
        <v/>
      </c>
    </row>
    <row r="845" spans="18:18" ht="30" customHeight="1" thickTop="1" thickBot="1">
      <c r="R845" s="166" t="str">
        <f t="shared" si="64"/>
        <v/>
      </c>
    </row>
    <row r="846" spans="18:18" ht="30" customHeight="1" thickTop="1" thickBot="1">
      <c r="R846" s="166" t="str">
        <f t="shared" si="64"/>
        <v/>
      </c>
    </row>
    <row r="847" spans="18:18" ht="30" customHeight="1" thickTop="1" thickBot="1">
      <c r="R847" s="166" t="str">
        <f t="shared" si="64"/>
        <v/>
      </c>
    </row>
    <row r="848" spans="18:18" ht="30" customHeight="1" thickTop="1" thickBot="1">
      <c r="R848" s="166" t="str">
        <f t="shared" si="64"/>
        <v/>
      </c>
    </row>
    <row r="849" spans="18:18" ht="30" customHeight="1" thickTop="1" thickBot="1">
      <c r="R849" s="166" t="str">
        <f t="shared" si="64"/>
        <v/>
      </c>
    </row>
    <row r="850" spans="18:18" ht="30" customHeight="1" thickTop="1" thickBot="1">
      <c r="R850" s="166" t="str">
        <f t="shared" si="64"/>
        <v/>
      </c>
    </row>
    <row r="851" spans="18:18" ht="30" customHeight="1" thickTop="1" thickBot="1">
      <c r="R851" s="166" t="str">
        <f t="shared" si="64"/>
        <v/>
      </c>
    </row>
    <row r="852" spans="18:18" ht="30" customHeight="1" thickTop="1" thickBot="1">
      <c r="R852" s="166" t="str">
        <f t="shared" si="64"/>
        <v/>
      </c>
    </row>
    <row r="853" spans="18:18" ht="30" customHeight="1" thickTop="1" thickBot="1">
      <c r="R853" s="166" t="str">
        <f t="shared" si="64"/>
        <v/>
      </c>
    </row>
    <row r="854" spans="18:18" ht="30" customHeight="1" thickTop="1" thickBot="1">
      <c r="R854" s="166" t="str">
        <f t="shared" si="64"/>
        <v/>
      </c>
    </row>
    <row r="855" spans="18:18" ht="30" customHeight="1" thickTop="1" thickBot="1">
      <c r="R855" s="166" t="str">
        <f t="shared" si="64"/>
        <v/>
      </c>
    </row>
    <row r="856" spans="18:18" ht="30" customHeight="1" thickTop="1" thickBot="1">
      <c r="R856" s="166" t="str">
        <f t="shared" si="64"/>
        <v/>
      </c>
    </row>
    <row r="857" spans="18:18" ht="30" customHeight="1" thickTop="1" thickBot="1">
      <c r="R857" s="166" t="str">
        <f t="shared" si="64"/>
        <v/>
      </c>
    </row>
    <row r="858" spans="18:18" ht="30" customHeight="1" thickTop="1" thickBot="1">
      <c r="R858" s="166" t="str">
        <f t="shared" si="64"/>
        <v/>
      </c>
    </row>
    <row r="859" spans="18:18" ht="30" customHeight="1" thickTop="1" thickBot="1">
      <c r="R859" s="166" t="str">
        <f t="shared" si="64"/>
        <v/>
      </c>
    </row>
    <row r="860" spans="18:18" ht="30" customHeight="1" thickTop="1" thickBot="1">
      <c r="R860" s="166" t="str">
        <f t="shared" si="64"/>
        <v/>
      </c>
    </row>
    <row r="861" spans="18:18" ht="30" customHeight="1" thickTop="1" thickBot="1">
      <c r="R861" s="166" t="str">
        <f t="shared" si="64"/>
        <v/>
      </c>
    </row>
    <row r="862" spans="18:18" ht="30" customHeight="1" thickTop="1" thickBot="1">
      <c r="R862" s="166" t="str">
        <f t="shared" si="64"/>
        <v/>
      </c>
    </row>
    <row r="863" spans="18:18" ht="30" customHeight="1" thickTop="1" thickBot="1">
      <c r="R863" s="166" t="str">
        <f t="shared" si="64"/>
        <v/>
      </c>
    </row>
    <row r="864" spans="18:18" ht="30" customHeight="1" thickTop="1" thickBot="1">
      <c r="R864" s="166" t="str">
        <f t="shared" si="64"/>
        <v/>
      </c>
    </row>
    <row r="865" spans="18:18" ht="30" customHeight="1" thickTop="1" thickBot="1">
      <c r="R865" s="166" t="str">
        <f t="shared" si="64"/>
        <v/>
      </c>
    </row>
    <row r="866" spans="18:18" ht="30" customHeight="1" thickTop="1" thickBot="1">
      <c r="R866" s="166" t="str">
        <f t="shared" si="64"/>
        <v/>
      </c>
    </row>
    <row r="867" spans="18:18" ht="30" customHeight="1" thickTop="1" thickBot="1">
      <c r="R867" s="166" t="str">
        <f t="shared" si="64"/>
        <v/>
      </c>
    </row>
    <row r="868" spans="18:18" ht="30" customHeight="1" thickTop="1" thickBot="1">
      <c r="R868" s="166" t="str">
        <f t="shared" si="64"/>
        <v/>
      </c>
    </row>
    <row r="869" spans="18:18" ht="30" customHeight="1" thickTop="1" thickBot="1">
      <c r="R869" s="166" t="str">
        <f t="shared" si="64"/>
        <v/>
      </c>
    </row>
    <row r="870" spans="18:18" ht="30" customHeight="1" thickTop="1" thickBot="1">
      <c r="R870" s="166" t="str">
        <f t="shared" si="64"/>
        <v/>
      </c>
    </row>
    <row r="871" spans="18:18" ht="30" customHeight="1" thickTop="1" thickBot="1">
      <c r="R871" s="166" t="str">
        <f t="shared" ref="R871:R902" si="65">IF(Q871&lt;&gt;"", IF(ABS(((232.33-(33.33*Q871))-$A871)/$A871)&gt;=0.05, (232.33-(33.33*Q871)), ""), "")</f>
        <v/>
      </c>
    </row>
    <row r="872" spans="18:18" ht="30" customHeight="1" thickTop="1" thickBot="1">
      <c r="R872" s="166" t="str">
        <f t="shared" si="65"/>
        <v/>
      </c>
    </row>
    <row r="873" spans="18:18" ht="30" customHeight="1" thickTop="1" thickBot="1">
      <c r="R873" s="166" t="str">
        <f t="shared" si="65"/>
        <v/>
      </c>
    </row>
    <row r="874" spans="18:18" ht="30" customHeight="1" thickTop="1" thickBot="1">
      <c r="R874" s="166" t="str">
        <f t="shared" si="65"/>
        <v/>
      </c>
    </row>
    <row r="875" spans="18:18" ht="30" customHeight="1" thickTop="1" thickBot="1">
      <c r="R875" s="166" t="str">
        <f t="shared" si="65"/>
        <v/>
      </c>
    </row>
    <row r="876" spans="18:18" ht="30" customHeight="1" thickTop="1" thickBot="1">
      <c r="R876" s="166" t="str">
        <f t="shared" si="65"/>
        <v/>
      </c>
    </row>
    <row r="877" spans="18:18" ht="30" customHeight="1" thickTop="1" thickBot="1">
      <c r="R877" s="166" t="str">
        <f t="shared" si="65"/>
        <v/>
      </c>
    </row>
    <row r="878" spans="18:18" ht="30" customHeight="1" thickTop="1" thickBot="1">
      <c r="R878" s="166" t="str">
        <f t="shared" si="65"/>
        <v/>
      </c>
    </row>
    <row r="879" spans="18:18" ht="30" customHeight="1" thickTop="1" thickBot="1">
      <c r="R879" s="166" t="str">
        <f t="shared" si="65"/>
        <v/>
      </c>
    </row>
    <row r="880" spans="18:18" ht="30" customHeight="1" thickTop="1" thickBot="1">
      <c r="R880" s="166" t="str">
        <f t="shared" si="65"/>
        <v/>
      </c>
    </row>
    <row r="881" spans="18:18" ht="30" customHeight="1" thickTop="1" thickBot="1">
      <c r="R881" s="166" t="str">
        <f t="shared" si="65"/>
        <v/>
      </c>
    </row>
    <row r="882" spans="18:18" ht="30" customHeight="1" thickTop="1" thickBot="1">
      <c r="R882" s="166" t="str">
        <f t="shared" si="65"/>
        <v/>
      </c>
    </row>
    <row r="883" spans="18:18" ht="30" customHeight="1" thickTop="1" thickBot="1">
      <c r="R883" s="166" t="str">
        <f t="shared" si="65"/>
        <v/>
      </c>
    </row>
    <row r="884" spans="18:18" ht="30" customHeight="1" thickTop="1" thickBot="1">
      <c r="R884" s="166" t="str">
        <f t="shared" si="65"/>
        <v/>
      </c>
    </row>
    <row r="885" spans="18:18" ht="30" customHeight="1" thickTop="1" thickBot="1">
      <c r="R885" s="166" t="str">
        <f t="shared" si="65"/>
        <v/>
      </c>
    </row>
    <row r="886" spans="18:18" ht="30" customHeight="1" thickTop="1" thickBot="1">
      <c r="R886" s="166" t="str">
        <f t="shared" si="65"/>
        <v/>
      </c>
    </row>
    <row r="887" spans="18:18" ht="30" customHeight="1" thickTop="1" thickBot="1">
      <c r="R887" s="166" t="str">
        <f t="shared" si="65"/>
        <v/>
      </c>
    </row>
    <row r="888" spans="18:18" ht="30" customHeight="1" thickTop="1" thickBot="1">
      <c r="R888" s="166" t="str">
        <f t="shared" si="65"/>
        <v/>
      </c>
    </row>
    <row r="889" spans="18:18" ht="30" customHeight="1" thickTop="1" thickBot="1">
      <c r="R889" s="166" t="str">
        <f t="shared" si="65"/>
        <v/>
      </c>
    </row>
    <row r="890" spans="18:18" ht="30" customHeight="1" thickTop="1" thickBot="1">
      <c r="R890" s="166" t="str">
        <f t="shared" si="65"/>
        <v/>
      </c>
    </row>
    <row r="891" spans="18:18" ht="30" customHeight="1" thickTop="1" thickBot="1">
      <c r="R891" s="166" t="str">
        <f t="shared" si="65"/>
        <v/>
      </c>
    </row>
    <row r="892" spans="18:18" ht="30" customHeight="1" thickTop="1" thickBot="1">
      <c r="R892" s="166" t="str">
        <f t="shared" si="65"/>
        <v/>
      </c>
    </row>
    <row r="893" spans="18:18" ht="30" customHeight="1" thickTop="1" thickBot="1">
      <c r="R893" s="166" t="str">
        <f t="shared" si="65"/>
        <v/>
      </c>
    </row>
    <row r="894" spans="18:18" ht="30" customHeight="1" thickTop="1" thickBot="1">
      <c r="R894" s="166" t="str">
        <f t="shared" si="65"/>
        <v/>
      </c>
    </row>
    <row r="895" spans="18:18" ht="30" customHeight="1" thickTop="1" thickBot="1">
      <c r="R895" s="166" t="str">
        <f t="shared" si="65"/>
        <v/>
      </c>
    </row>
    <row r="896" spans="18:18" ht="30" customHeight="1" thickTop="1" thickBot="1">
      <c r="R896" s="166" t="str">
        <f t="shared" si="65"/>
        <v/>
      </c>
    </row>
    <row r="897" spans="18:18" ht="30" customHeight="1" thickTop="1" thickBot="1">
      <c r="R897" s="166" t="str">
        <f t="shared" si="65"/>
        <v/>
      </c>
    </row>
    <row r="898" spans="18:18" ht="30" customHeight="1" thickTop="1" thickBot="1">
      <c r="R898" s="166" t="str">
        <f t="shared" si="65"/>
        <v/>
      </c>
    </row>
    <row r="899" spans="18:18" ht="30" customHeight="1" thickTop="1" thickBot="1">
      <c r="R899" s="166" t="str">
        <f t="shared" si="65"/>
        <v/>
      </c>
    </row>
    <row r="900" spans="18:18" ht="30" customHeight="1" thickTop="1" thickBot="1">
      <c r="R900" s="166" t="str">
        <f t="shared" si="65"/>
        <v/>
      </c>
    </row>
    <row r="901" spans="18:18" ht="30" customHeight="1" thickTop="1" thickBot="1">
      <c r="R901" s="166" t="str">
        <f t="shared" si="65"/>
        <v/>
      </c>
    </row>
    <row r="902" spans="18:18" ht="30" customHeight="1" thickTop="1" thickBot="1">
      <c r="R902" s="166" t="str">
        <f t="shared" si="65"/>
        <v/>
      </c>
    </row>
    <row r="903" spans="18:18" ht="30" customHeight="1" thickTop="1" thickBot="1">
      <c r="R903" s="166" t="str">
        <f t="shared" ref="R903:R917" si="66">IF(Q903&lt;&gt;"", IF(ABS(((232.33-(33.33*Q903))-$A903)/$A903)&gt;=0.05, (232.33-(33.33*Q903)), ""), "")</f>
        <v/>
      </c>
    </row>
    <row r="904" spans="18:18" ht="30" customHeight="1" thickTop="1" thickBot="1">
      <c r="R904" s="166" t="str">
        <f t="shared" si="66"/>
        <v/>
      </c>
    </row>
    <row r="905" spans="18:18" ht="30" customHeight="1" thickTop="1" thickBot="1">
      <c r="R905" s="166" t="str">
        <f t="shared" si="66"/>
        <v/>
      </c>
    </row>
    <row r="906" spans="18:18" ht="30" customHeight="1" thickTop="1" thickBot="1">
      <c r="R906" s="166" t="str">
        <f t="shared" si="66"/>
        <v/>
      </c>
    </row>
    <row r="907" spans="18:18" ht="30" customHeight="1" thickTop="1" thickBot="1">
      <c r="R907" s="166" t="str">
        <f t="shared" si="66"/>
        <v/>
      </c>
    </row>
    <row r="908" spans="18:18" ht="30" customHeight="1" thickTop="1" thickBot="1">
      <c r="R908" s="166" t="str">
        <f t="shared" si="66"/>
        <v/>
      </c>
    </row>
    <row r="909" spans="18:18" ht="30" customHeight="1" thickTop="1" thickBot="1">
      <c r="R909" s="166" t="str">
        <f t="shared" si="66"/>
        <v/>
      </c>
    </row>
    <row r="910" spans="18:18" ht="30" customHeight="1" thickTop="1" thickBot="1">
      <c r="R910" s="166" t="str">
        <f t="shared" si="66"/>
        <v/>
      </c>
    </row>
    <row r="911" spans="18:18" ht="30" customHeight="1" thickTop="1" thickBot="1">
      <c r="R911" s="166" t="str">
        <f t="shared" si="66"/>
        <v/>
      </c>
    </row>
    <row r="912" spans="18:18" ht="30" customHeight="1" thickTop="1" thickBot="1">
      <c r="R912" s="166" t="str">
        <f t="shared" si="66"/>
        <v/>
      </c>
    </row>
    <row r="913" spans="18:18" ht="30" customHeight="1" thickTop="1" thickBot="1">
      <c r="R913" s="166" t="str">
        <f t="shared" si="66"/>
        <v/>
      </c>
    </row>
    <row r="914" spans="18:18" ht="30" customHeight="1" thickTop="1" thickBot="1">
      <c r="R914" s="166" t="str">
        <f t="shared" si="66"/>
        <v/>
      </c>
    </row>
    <row r="915" spans="18:18" ht="30" customHeight="1" thickTop="1" thickBot="1">
      <c r="R915" s="166" t="str">
        <f t="shared" si="66"/>
        <v/>
      </c>
    </row>
    <row r="916" spans="18:18" ht="30" customHeight="1" thickTop="1" thickBot="1">
      <c r="R916" s="166" t="str">
        <f t="shared" si="66"/>
        <v/>
      </c>
    </row>
    <row r="917" spans="18:18" ht="30" customHeight="1" thickTop="1" thickBot="1">
      <c r="R917" s="166" t="str">
        <f t="shared" si="66"/>
        <v/>
      </c>
    </row>
  </sheetData>
  <autoFilter ref="A1:X767" xr:uid="{89BE164A-44C5-4A59-BED6-B00FEFE4E01E}"/>
  <sortState xmlns:xlrd2="http://schemas.microsoft.com/office/spreadsheetml/2017/richdata2" ref="A615:T623">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3:H346 H348:H603 H605:H701">
    <cfRule type="expression" dxfId="27" priority="38">
      <formula>INDIRECT("H"&amp;ROW())&lt;INDIRECT("H"&amp;ROW()+1)</formula>
    </cfRule>
  </conditionalFormatting>
  <conditionalFormatting sqref="Q3:Q346 X2:X346 Q348:Q701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codeName="Sayfa15">
    <tabColor theme="9"/>
  </sheetPr>
  <dimension ref="A1:G1104"/>
  <sheetViews>
    <sheetView zoomScale="160" zoomScaleNormal="160" workbookViewId="0">
      <selection sqref="A1:E1"/>
    </sheetView>
  </sheetViews>
  <sheetFormatPr defaultRowHeight="15"/>
  <cols>
    <col min="1" max="1" width="16" style="201" customWidth="1"/>
    <col min="2" max="2" width="19.85546875" style="201" customWidth="1"/>
    <col min="3" max="3" width="25.42578125" style="201" customWidth="1"/>
    <col min="4" max="4" width="16.5703125" style="236" customWidth="1"/>
    <col min="5" max="5" width="15.28515625" style="201" customWidth="1"/>
  </cols>
  <sheetData>
    <row r="1" spans="1:7" ht="23.25">
      <c r="A1" s="234" t="s">
        <v>2413</v>
      </c>
      <c r="B1" s="234" t="s">
        <v>2416</v>
      </c>
      <c r="C1" s="234" t="s">
        <v>2415</v>
      </c>
      <c r="D1" s="235" t="s">
        <v>2414</v>
      </c>
      <c r="E1" s="234" t="s">
        <v>2412</v>
      </c>
      <c r="F1" s="13"/>
      <c r="G1" s="13"/>
    </row>
    <row r="2" spans="1:7">
      <c r="A2" s="236" t="str">
        <f>IF(BTA!W2="", "", BTA!W2)</f>
        <v/>
      </c>
      <c r="B2" s="201" t="str">
        <f>IF(BTA!U2="", "", BTA!U2)</f>
        <v/>
      </c>
      <c r="C2" s="201" t="str">
        <f>IF(A2="", "", VLOOKUP(A2, BTA!$A$3:$H$10000, 8, 0))</f>
        <v/>
      </c>
      <c r="D2" s="236" t="str">
        <f>IF(A2="","",VLOOKUP(A2,BTA!$A$3:$R$10000,18,0))</f>
        <v/>
      </c>
      <c r="E2" s="201" t="str">
        <f>IF(BTA!A3="", "", BTA!A3)</f>
        <v>RAYSG</v>
      </c>
    </row>
    <row r="3" spans="1:7">
      <c r="A3" s="236" t="str">
        <f>IF(BTA!W3="", "", BTA!W3)</f>
        <v>ALARK [AL]</v>
      </c>
      <c r="B3" s="201" t="str">
        <f>IF(BTA!U3="", "", BTA!U3)</f>
        <v>ALVES</v>
      </c>
      <c r="C3" s="201" t="e">
        <f>IF(A3="", "", VLOOKUP(A3, BTA!$A$3:$H$10000, 8, 0))</f>
        <v>#N/A</v>
      </c>
      <c r="D3" s="236" t="e">
        <f>IF(A3="","",VLOOKUP(A3,BTA!$A$3:$R$10000,18,0))</f>
        <v>#N/A</v>
      </c>
      <c r="E3" s="201" t="str">
        <f>IF(BTA!A4="", "", BTA!A4)</f>
        <v>ZEDUR</v>
      </c>
    </row>
    <row r="4" spans="1:7">
      <c r="A4" s="236" t="str">
        <f>IF(BTA!W4="", "", BTA!W4)</f>
        <v>LRSHO [AL]</v>
      </c>
      <c r="B4" s="201" t="str">
        <f>IF(BTA!U4="", "", BTA!U4)</f>
        <v>KZBGY</v>
      </c>
      <c r="C4" s="201" t="e">
        <f>IF(A4="", "", VLOOKUP(A4, BTA!$A$3:$H$10000, 8, 0))</f>
        <v>#N/A</v>
      </c>
      <c r="D4" s="236" t="e">
        <f>IF(A4="","",VLOOKUP(A4,BTA!$A$3:$R$10000,18,0))</f>
        <v>#N/A</v>
      </c>
      <c r="E4" s="201" t="str">
        <f>IF(BTA!A5="", "", BTA!A5)</f>
        <v>DOCO</v>
      </c>
    </row>
    <row r="5" spans="1:7">
      <c r="A5" s="236" t="str">
        <f>IF(BTA!W5="", "", BTA!W5)</f>
        <v/>
      </c>
      <c r="B5" s="201" t="str">
        <f>IF(BTA!U5="", "", BTA!U5)</f>
        <v>ARZUM</v>
      </c>
      <c r="C5" s="201" t="str">
        <f>IF(A5="", "", VLOOKUP(A5, BTA!$A$3:$H$10000, 8, 0))</f>
        <v/>
      </c>
      <c r="D5" s="236" t="str">
        <f>IF(A5="","",VLOOKUP(A5,BTA!$A$3:$R$10000,18,0))</f>
        <v/>
      </c>
      <c r="E5" s="201" t="str">
        <f>IF(BTA!A6="", "", BTA!A6)</f>
        <v>LYDYE</v>
      </c>
    </row>
    <row r="6" spans="1:7">
      <c r="A6" s="236" t="str">
        <f>IF(BTA!W6="", "", BTA!W6)</f>
        <v/>
      </c>
      <c r="B6" s="201" t="str">
        <f>IF(BTA!U6="", "", BTA!U6)</f>
        <v>DARDL</v>
      </c>
      <c r="C6" s="201" t="str">
        <f>IF(A6="", "", VLOOKUP(A6, BTA!$A$3:$H$10000, 8, 0))</f>
        <v/>
      </c>
      <c r="D6" s="236" t="str">
        <f>IF(A6="","",VLOOKUP(A6,BTA!$A$3:$R$10000,18,0))</f>
        <v/>
      </c>
      <c r="E6" s="201" t="str">
        <f>IF(BTA!A7="", "", BTA!A7)</f>
        <v>MRSHL</v>
      </c>
    </row>
    <row r="7" spans="1:7">
      <c r="A7" s="236" t="str">
        <f>IF(BTA!W7="", "", BTA!W7)</f>
        <v/>
      </c>
      <c r="B7" s="201" t="str">
        <f>IF(BTA!U7="", "", BTA!U7)</f>
        <v>CEMAS</v>
      </c>
      <c r="C7" s="201" t="str">
        <f>IF(A7="", "", VLOOKUP(A7, BTA!$A$3:$H$10000, 8, 0))</f>
        <v/>
      </c>
      <c r="D7" s="236" t="str">
        <f>IF(A7="","",VLOOKUP(A7,BTA!$A$3:$R$10000,18,0))</f>
        <v/>
      </c>
      <c r="E7" s="201" t="str">
        <f>IF(BTA!A8="", "", BTA!A8)</f>
        <v>CMBTN</v>
      </c>
    </row>
    <row r="8" spans="1:7">
      <c r="A8" s="236" t="str">
        <f>IF(BTA!W8="", "", BTA!W8)</f>
        <v/>
      </c>
      <c r="B8" s="201" t="str">
        <f>IF(BTA!U8="", "", BTA!U8)</f>
        <v>VAKFN</v>
      </c>
      <c r="C8" s="201" t="str">
        <f>IF(A8="", "", VLOOKUP(A8, BTA!$A$3:$H$10000, 8, 0))</f>
        <v/>
      </c>
      <c r="D8" s="236" t="str">
        <f>IF(A8="","",VLOOKUP(A8,BTA!$A$3:$R$10000,18,0))</f>
        <v/>
      </c>
      <c r="E8" s="201" t="str">
        <f>IF(BTA!A9="", "", BTA!A9)</f>
        <v>UFUK</v>
      </c>
    </row>
    <row r="9" spans="1:7">
      <c r="A9" s="236" t="str">
        <f>IF(BTA!W9="", "", BTA!W9)</f>
        <v/>
      </c>
      <c r="B9" s="201" t="str">
        <f>IF(BTA!U9="", "", BTA!U9)</f>
        <v>YESIL</v>
      </c>
      <c r="C9" s="201" t="str">
        <f>IF(A9="", "", VLOOKUP(A9, BTA!$A$3:$H$10000, 8, 0))</f>
        <v/>
      </c>
      <c r="D9" s="236" t="str">
        <f>IF(A9="","",VLOOKUP(A9,BTA!$A$3:$R$10000,18,0))</f>
        <v/>
      </c>
      <c r="E9" s="201" t="str">
        <f>IF(BTA!A10="", "", BTA!A10)</f>
        <v>GUNDG</v>
      </c>
    </row>
    <row r="10" spans="1:7">
      <c r="A10" s="236" t="str">
        <f>IF(BTA!W10="", "", BTA!W10)</f>
        <v/>
      </c>
      <c r="B10" s="201" t="str">
        <f>IF(BTA!U10="", "", BTA!U10)</f>
        <v>IHGZT</v>
      </c>
      <c r="C10" s="201" t="str">
        <f>IF(A10="", "", VLOOKUP(A10, BTA!$A$3:$H$10000, 8, 0))</f>
        <v/>
      </c>
      <c r="D10" s="236" t="str">
        <f>IF(A10="","",VLOOKUP(A10,BTA!$A$3:$R$10000,18,0))</f>
        <v/>
      </c>
      <c r="E10" s="201" t="str">
        <f>IF(BTA!A11="", "", BTA!A11)</f>
        <v>MAALT</v>
      </c>
    </row>
    <row r="11" spans="1:7">
      <c r="A11" s="236" t="str">
        <f>IF(BTA!W11="", "", BTA!W11)</f>
        <v/>
      </c>
      <c r="B11" s="201" t="str">
        <f>IF(BTA!U11="", "", BTA!U11)</f>
        <v>OZGYO</v>
      </c>
      <c r="C11" s="201" t="str">
        <f>IF(A11="", "", VLOOKUP(A11, BTA!$A$3:$H$10000, 8, 0))</f>
        <v/>
      </c>
      <c r="D11" s="236" t="str">
        <f>IF(A11="","",VLOOKUP(A11,BTA!$A$3:$R$10000,18,0))</f>
        <v/>
      </c>
      <c r="E11" s="201" t="str">
        <f>IF(BTA!A12="", "", BTA!A12)</f>
        <v>ALCAR</v>
      </c>
    </row>
    <row r="12" spans="1:7">
      <c r="A12" s="236" t="str">
        <f>IF(BTA!W12="", "", BTA!W12)</f>
        <v/>
      </c>
      <c r="B12" s="201" t="str">
        <f>IF(BTA!U12="", "", BTA!U12)</f>
        <v>USAK</v>
      </c>
      <c r="C12" s="201" t="str">
        <f>IF(A12="", "", VLOOKUP(A12, BTA!$A$3:$H$10000, 8, 0))</f>
        <v/>
      </c>
      <c r="D12" s="236" t="str">
        <f>IF(A12="","",VLOOKUP(A12,BTA!$A$3:$R$10000,18,0))</f>
        <v/>
      </c>
      <c r="E12" s="201" t="str">
        <f>IF(BTA!A13="", "", BTA!A13)</f>
        <v>VERUS</v>
      </c>
    </row>
    <row r="13" spans="1:7">
      <c r="A13" s="236" t="str">
        <f>IF(BTA!W13="", "", BTA!W13)</f>
        <v/>
      </c>
      <c r="B13" s="201" t="str">
        <f>IF(BTA!U13="", "", BTA!U13)</f>
        <v>IHYAY</v>
      </c>
      <c r="C13" s="201" t="str">
        <f>IF(A13="", "", VLOOKUP(A13, BTA!$A$3:$H$10000, 8, 0))</f>
        <v/>
      </c>
      <c r="D13" s="236" t="str">
        <f>IF(A13="","",VLOOKUP(A13,BTA!$A$3:$R$10000,18,0))</f>
        <v/>
      </c>
      <c r="E13" s="201" t="str">
        <f>IF(BTA!A14="", "", BTA!A14)</f>
        <v>ALKLC</v>
      </c>
    </row>
    <row r="14" spans="1:7">
      <c r="A14" s="236" t="str">
        <f>IF(BTA!W14="", "", BTA!W14)</f>
        <v/>
      </c>
      <c r="B14" s="201" t="str">
        <f>IF(BTA!U14="", "", BTA!U14)</f>
        <v>MERKO</v>
      </c>
      <c r="C14" s="201" t="str">
        <f>IF(A14="", "", VLOOKUP(A14, BTA!$A$3:$H$10000, 8, 0))</f>
        <v/>
      </c>
      <c r="D14" s="236" t="str">
        <f>IF(A14="","",VLOOKUP(A14,BTA!$A$3:$R$10000,18,0))</f>
        <v/>
      </c>
      <c r="E14" s="201" t="str">
        <f>IF(BTA!A15="", "", BTA!A15)</f>
        <v>AYCES</v>
      </c>
    </row>
    <row r="15" spans="1:7">
      <c r="A15" s="236" t="str">
        <f>IF(BTA!W15="", "", BTA!W15)</f>
        <v/>
      </c>
      <c r="B15" s="201" t="str">
        <f>IF(BTA!U15="", "", BTA!U15)</f>
        <v>MARMR</v>
      </c>
      <c r="C15" s="201" t="str">
        <f>IF(A15="", "", VLOOKUP(A15, BTA!$A$3:$H$10000, 8, 0))</f>
        <v/>
      </c>
      <c r="D15" s="236" t="str">
        <f>IF(A15="","",VLOOKUP(A15,BTA!$A$3:$R$10000,18,0))</f>
        <v/>
      </c>
      <c r="E15" s="201" t="str">
        <f>IF(BTA!A16="", "", BTA!A16)</f>
        <v>INGRM</v>
      </c>
    </row>
    <row r="16" spans="1:7">
      <c r="A16" s="236" t="str">
        <f>IF(BTA!W16="", "", BTA!W16)</f>
        <v/>
      </c>
      <c r="B16" s="201" t="str">
        <f>IF(BTA!U16="", "", BTA!U16)</f>
        <v>AGROT</v>
      </c>
      <c r="C16" s="201" t="str">
        <f>IF(A16="", "", VLOOKUP(A16, BTA!$A$3:$H$10000, 8, 0))</f>
        <v/>
      </c>
      <c r="D16" s="236" t="str">
        <f>IF(A16="","",VLOOKUP(A16,BTA!$A$3:$R$10000,18,0))</f>
        <v/>
      </c>
      <c r="E16" s="201" t="str">
        <f>IF(BTA!A17="", "", BTA!A17)</f>
        <v>KAPLM</v>
      </c>
    </row>
    <row r="17" spans="1:5">
      <c r="A17" s="236" t="str">
        <f>IF(BTA!W17="", "", BTA!W17)</f>
        <v/>
      </c>
      <c r="B17" s="201" t="str">
        <f>IF(BTA!U17="", "", BTA!U17)</f>
        <v>HDFGS</v>
      </c>
      <c r="C17" s="201" t="str">
        <f>IF(A17="", "", VLOOKUP(A17, BTA!$A$3:$H$10000, 8, 0))</f>
        <v/>
      </c>
      <c r="D17" s="236" t="str">
        <f>IF(A17="","",VLOOKUP(A17,BTA!$A$3:$R$10000,18,0))</f>
        <v/>
      </c>
      <c r="E17" s="201" t="str">
        <f>IF(BTA!A18="", "", BTA!A18)</f>
        <v>TMPOL</v>
      </c>
    </row>
    <row r="18" spans="1:5">
      <c r="A18" s="236" t="str">
        <f>IF(BTA!W18="", "", BTA!W18)</f>
        <v/>
      </c>
      <c r="B18" s="201" t="str">
        <f>IF(BTA!U18="", "", BTA!U18)</f>
        <v>NIBAS</v>
      </c>
      <c r="C18" s="201" t="str">
        <f>IF(A18="", "", VLOOKUP(A18, BTA!$A$3:$H$10000, 8, 0))</f>
        <v/>
      </c>
      <c r="D18" s="236" t="str">
        <f>IF(A18="","",VLOOKUP(A18,BTA!$A$3:$R$10000,18,0))</f>
        <v/>
      </c>
      <c r="E18" s="201" t="str">
        <f>IF(BTA!A19="", "", BTA!A19)</f>
        <v>BIGTK</v>
      </c>
    </row>
    <row r="19" spans="1:5">
      <c r="A19" s="236" t="str">
        <f>IF(BTA!W19="", "", BTA!W19)</f>
        <v/>
      </c>
      <c r="B19" s="201" t="str">
        <f>IF(BTA!U19="", "", BTA!U19)</f>
        <v>TUKAS</v>
      </c>
      <c r="C19" s="201" t="str">
        <f>IF(A19="", "", VLOOKUP(A19, BTA!$A$3:$H$10000, 8, 0))</f>
        <v/>
      </c>
      <c r="D19" s="236" t="str">
        <f>IF(A19="","",VLOOKUP(A19,BTA!$A$3:$R$10000,18,0))</f>
        <v/>
      </c>
      <c r="E19" s="201" t="str">
        <f>IF(BTA!A20="", "", BTA!A20)</f>
        <v>CRFSA</v>
      </c>
    </row>
    <row r="20" spans="1:5">
      <c r="A20" s="236" t="str">
        <f>IF(BTA!W20="", "", BTA!W20)</f>
        <v/>
      </c>
      <c r="B20" s="201" t="str">
        <f>IF(BTA!U20="", "", BTA!U20)</f>
        <v>FORMT</v>
      </c>
      <c r="C20" s="201" t="str">
        <f>IF(A20="", "", VLOOKUP(A20, BTA!$A$3:$H$10000, 8, 0))</f>
        <v/>
      </c>
      <c r="D20" s="236" t="str">
        <f>IF(A20="","",VLOOKUP(A20,BTA!$A$3:$R$10000,18,0))</f>
        <v/>
      </c>
      <c r="E20" s="201" t="str">
        <f>IF(BTA!A21="", "", BTA!A21)</f>
        <v>FMIZP</v>
      </c>
    </row>
    <row r="21" spans="1:5">
      <c r="A21" s="236" t="str">
        <f>IF(BTA!W21="", "", BTA!W21)</f>
        <v/>
      </c>
      <c r="B21" s="201" t="str">
        <f>IF(BTA!U21="", "", BTA!U21)</f>
        <v>GSDHO</v>
      </c>
      <c r="C21" s="201" t="str">
        <f>IF(A21="", "", VLOOKUP(A21, BTA!$A$3:$H$10000, 8, 0))</f>
        <v/>
      </c>
      <c r="D21" s="236" t="str">
        <f>IF(A21="","",VLOOKUP(A21,BTA!$A$3:$R$10000,18,0))</f>
        <v/>
      </c>
      <c r="E21" s="201" t="str">
        <f>IF(BTA!A22="", "", BTA!A22)</f>
        <v>INTEM</v>
      </c>
    </row>
    <row r="22" spans="1:5">
      <c r="A22" s="236" t="str">
        <f>IF(BTA!W22="", "", BTA!W22)</f>
        <v/>
      </c>
      <c r="B22" s="201" t="str">
        <f>IF(BTA!U22="", "", BTA!U22)</f>
        <v>LIDFA</v>
      </c>
      <c r="C22" s="201" t="str">
        <f>IF(A22="", "", VLOOKUP(A22, BTA!$A$3:$H$10000, 8, 0))</f>
        <v/>
      </c>
      <c r="D22" s="236" t="str">
        <f>IF(A22="","",VLOOKUP(A22,BTA!$A$3:$R$10000,18,0))</f>
        <v/>
      </c>
      <c r="E22" s="201" t="str">
        <f>IF(BTA!A23="", "", BTA!A23)</f>
        <v>AKMGY</v>
      </c>
    </row>
    <row r="23" spans="1:5">
      <c r="A23" s="236" t="str">
        <f>IF(BTA!W23="", "", BTA!W23)</f>
        <v/>
      </c>
      <c r="B23" s="201" t="str">
        <f>IF(BTA!U23="", "", BTA!U23)</f>
        <v>SELVA</v>
      </c>
      <c r="C23" s="201" t="str">
        <f>IF(A23="", "", VLOOKUP(A23, BTA!$A$3:$H$10000, 8, 0))</f>
        <v/>
      </c>
      <c r="D23" s="236" t="str">
        <f>IF(A23="","",VLOOKUP(A23,BTA!$A$3:$R$10000,18,0))</f>
        <v/>
      </c>
      <c r="E23" s="201" t="str">
        <f>IF(BTA!A24="", "", BTA!A24)</f>
        <v>TGSAS</v>
      </c>
    </row>
    <row r="24" spans="1:5">
      <c r="A24" s="236" t="str">
        <f>IF(BTA!W24="", "", BTA!W24)</f>
        <v/>
      </c>
      <c r="B24" s="201" t="str">
        <f>IF(BTA!U24="", "", BTA!U24)</f>
        <v>GOODY</v>
      </c>
      <c r="C24" s="201" t="str">
        <f>IF(A24="", "", VLOOKUP(A24, BTA!$A$3:$H$10000, 8, 0))</f>
        <v/>
      </c>
      <c r="D24" s="236" t="str">
        <f>IF(A24="","",VLOOKUP(A24,BTA!$A$3:$R$10000,18,0))</f>
        <v/>
      </c>
      <c r="E24" s="201" t="str">
        <f>IF(BTA!A25="", "", BTA!A25)</f>
        <v>ULUSE</v>
      </c>
    </row>
    <row r="25" spans="1:5">
      <c r="A25" s="236" t="str">
        <f>IF(BTA!W25="", "", BTA!W25)</f>
        <v/>
      </c>
      <c r="B25" s="201" t="str">
        <f>IF(BTA!U25="", "", BTA!U25)</f>
        <v>IMASM</v>
      </c>
      <c r="C25" s="201" t="str">
        <f>IF(A25="", "", VLOOKUP(A25, BTA!$A$3:$H$10000, 8, 0))</f>
        <v/>
      </c>
      <c r="D25" s="236" t="str">
        <f>IF(A25="","",VLOOKUP(A25,BTA!$A$3:$R$10000,18,0))</f>
        <v/>
      </c>
      <c r="E25" s="201" t="str">
        <f>IF(BTA!A26="", "", BTA!A26)</f>
        <v>ANELE</v>
      </c>
    </row>
    <row r="26" spans="1:5">
      <c r="A26" s="236" t="str">
        <f>IF(BTA!W26="", "", BTA!W26)</f>
        <v/>
      </c>
      <c r="B26" s="201" t="str">
        <f>IF(BTA!U26="", "", BTA!U26)</f>
        <v>OSTIM</v>
      </c>
      <c r="C26" s="201" t="str">
        <f>IF(A26="", "", VLOOKUP(A26, BTA!$A$3:$H$10000, 8, 0))</f>
        <v/>
      </c>
      <c r="D26" s="236" t="str">
        <f>IF(A26="","",VLOOKUP(A26,BTA!$A$3:$R$10000,18,0))</f>
        <v/>
      </c>
      <c r="E26" s="201" t="str">
        <f>IF(BTA!A27="", "", BTA!A27)</f>
        <v>TERA</v>
      </c>
    </row>
    <row r="27" spans="1:5">
      <c r="A27" s="236" t="str">
        <f>IF(BTA!W27="", "", BTA!W27)</f>
        <v/>
      </c>
      <c r="B27" s="201" t="str">
        <f>IF(BTA!U27="", "", BTA!U27)</f>
        <v>IHLGM</v>
      </c>
      <c r="C27" s="201" t="str">
        <f>IF(A27="", "", VLOOKUP(A27, BTA!$A$3:$H$10000, 8, 0))</f>
        <v/>
      </c>
      <c r="D27" s="236" t="str">
        <f>IF(A27="","",VLOOKUP(A27,BTA!$A$3:$R$10000,18,0))</f>
        <v/>
      </c>
      <c r="E27" s="201" t="str">
        <f>IF(BTA!A28="", "", BTA!A28)</f>
        <v>ONCSM</v>
      </c>
    </row>
    <row r="28" spans="1:5">
      <c r="A28" s="236" t="str">
        <f>IF(BTA!W28="", "", BTA!W28)</f>
        <v/>
      </c>
      <c r="B28" s="201" t="str">
        <f>IF(BTA!U28="", "", BTA!U28)</f>
        <v>CONSE</v>
      </c>
      <c r="C28" s="201" t="str">
        <f>IF(A28="", "", VLOOKUP(A28, BTA!$A$3:$H$10000, 8, 0))</f>
        <v/>
      </c>
      <c r="D28" s="236" t="str">
        <f>IF(A28="","",VLOOKUP(A28,BTA!$A$3:$R$10000,18,0))</f>
        <v/>
      </c>
      <c r="E28" s="201" t="str">
        <f>IF(BTA!A29="", "", BTA!A29)</f>
        <v>BAHKM</v>
      </c>
    </row>
    <row r="29" spans="1:5">
      <c r="A29" s="236" t="str">
        <f>IF(BTA!W29="", "", BTA!W29)</f>
        <v/>
      </c>
      <c r="B29" s="201" t="str">
        <f>IF(BTA!U29="", "", BTA!U29)</f>
        <v>ULUFA</v>
      </c>
      <c r="C29" s="201" t="str">
        <f>IF(A29="", "", VLOOKUP(A29, BTA!$A$3:$H$10000, 8, 0))</f>
        <v/>
      </c>
      <c r="D29" s="236" t="str">
        <f>IF(A29="","",VLOOKUP(A29,BTA!$A$3:$R$10000,18,0))</f>
        <v/>
      </c>
      <c r="E29" s="201" t="str">
        <f>IF(BTA!A30="", "", BTA!A30)</f>
        <v>MCARD</v>
      </c>
    </row>
    <row r="30" spans="1:5">
      <c r="A30" s="236" t="str">
        <f>IF(BTA!W30="", "", BTA!W30)</f>
        <v/>
      </c>
      <c r="B30" s="201" t="str">
        <f>IF(BTA!U30="", "", BTA!U30)</f>
        <v>ESEN</v>
      </c>
      <c r="C30" s="201" t="str">
        <f>IF(A30="", "", VLOOKUP(A30, BTA!$A$3:$H$10000, 8, 0))</f>
        <v/>
      </c>
      <c r="D30" s="236" t="str">
        <f>IF(A30="","",VLOOKUP(A30,BTA!$A$3:$R$10000,18,0))</f>
        <v/>
      </c>
      <c r="E30" s="201" t="str">
        <f>IF(BTA!A31="", "", BTA!A31)</f>
        <v>KARTN</v>
      </c>
    </row>
    <row r="31" spans="1:5">
      <c r="A31" s="236" t="str">
        <f>IF(BTA!W31="", "", BTA!W31)</f>
        <v/>
      </c>
      <c r="B31" s="201" t="str">
        <f>IF(BTA!U31="", "", BTA!U31)</f>
        <v>DENGE</v>
      </c>
      <c r="C31" s="201" t="str">
        <f>IF(A31="", "", VLOOKUP(A31, BTA!$A$3:$H$10000, 8, 0))</f>
        <v/>
      </c>
      <c r="D31" s="236" t="str">
        <f>IF(A31="","",VLOOKUP(A31,BTA!$A$3:$R$10000,18,0))</f>
        <v/>
      </c>
      <c r="E31" s="201" t="str">
        <f>IF(BTA!A32="", "", BTA!A32)</f>
        <v>PSDTC</v>
      </c>
    </row>
    <row r="32" spans="1:5">
      <c r="A32" s="236" t="str">
        <f>IF(BTA!W32="", "", BTA!W32)</f>
        <v/>
      </c>
      <c r="B32" s="201" t="str">
        <f>IF(BTA!U32="", "", BTA!U32)</f>
        <v>SNICA</v>
      </c>
      <c r="C32" s="201" t="str">
        <f>IF(A32="", "", VLOOKUP(A32, BTA!$A$3:$H$10000, 8, 0))</f>
        <v/>
      </c>
      <c r="D32" s="236" t="str">
        <f>IF(A32="","",VLOOKUP(A32,BTA!$A$3:$R$10000,18,0))</f>
        <v/>
      </c>
      <c r="E32" s="201" t="str">
        <f>IF(BTA!A33="", "", BTA!A33)</f>
        <v>BANVT</v>
      </c>
    </row>
    <row r="33" spans="1:5">
      <c r="A33" s="236" t="str">
        <f>IF(BTA!W33="", "", BTA!W33)</f>
        <v/>
      </c>
      <c r="B33" s="201" t="str">
        <f>IF(BTA!U33="", "", BTA!U33)</f>
        <v>KATMR</v>
      </c>
      <c r="C33" s="201" t="str">
        <f>IF(A33="", "", VLOOKUP(A33, BTA!$A$3:$H$10000, 8, 0))</f>
        <v/>
      </c>
      <c r="D33" s="236" t="str">
        <f>IF(A33="","",VLOOKUP(A33,BTA!$A$3:$R$10000,18,0))</f>
        <v/>
      </c>
      <c r="E33" s="201" t="str">
        <f>IF(BTA!A34="", "", BTA!A34)</f>
        <v>ERBOS</v>
      </c>
    </row>
    <row r="34" spans="1:5">
      <c r="A34" s="236" t="str">
        <f>IF(BTA!W34="", "", BTA!W34)</f>
        <v/>
      </c>
      <c r="B34" s="201" t="str">
        <f>IF(BTA!U34="", "", BTA!U34)</f>
        <v>ENSRI</v>
      </c>
      <c r="C34" s="201" t="str">
        <f>IF(A34="", "", VLOOKUP(A34, BTA!$A$3:$H$10000, 8, 0))</f>
        <v/>
      </c>
      <c r="D34" s="236" t="str">
        <f>IF(A34="","",VLOOKUP(A34,BTA!$A$3:$R$10000,18,0))</f>
        <v/>
      </c>
      <c r="E34" s="201" t="str">
        <f>IF(BTA!A35="", "", BTA!A35)</f>
        <v>TBORG</v>
      </c>
    </row>
    <row r="35" spans="1:5">
      <c r="A35" s="236" t="str">
        <f>IF(BTA!W35="", "", BTA!W35)</f>
        <v/>
      </c>
      <c r="B35" s="201" t="str">
        <f>IF(BTA!U35="", "", BTA!U35)</f>
        <v>SKTAS</v>
      </c>
      <c r="C35" s="201" t="str">
        <f>IF(A35="", "", VLOOKUP(A35, BTA!$A$3:$H$10000, 8, 0))</f>
        <v/>
      </c>
      <c r="D35" s="236" t="str">
        <f>IF(A35="","",VLOOKUP(A35,BTA!$A$3:$R$10000,18,0))</f>
        <v/>
      </c>
      <c r="E35" s="201" t="str">
        <f>IF(BTA!A36="", "", BTA!A36)</f>
        <v>OTTO</v>
      </c>
    </row>
    <row r="36" spans="1:5">
      <c r="A36" s="236" t="str">
        <f>IF(BTA!W36="", "", BTA!W36)</f>
        <v/>
      </c>
      <c r="B36" s="201" t="str">
        <f>IF(BTA!U36="", "", BTA!U36)</f>
        <v>EUREN</v>
      </c>
      <c r="C36" s="201" t="str">
        <f>IF(A36="", "", VLOOKUP(A36, BTA!$A$3:$H$10000, 8, 0))</f>
        <v/>
      </c>
      <c r="D36" s="236" t="str">
        <f>IF(A36="","",VLOOKUP(A36,BTA!$A$3:$R$10000,18,0))</f>
        <v/>
      </c>
      <c r="E36" s="201" t="str">
        <f>IF(BTA!A37="", "", BTA!A37)</f>
        <v>PKART</v>
      </c>
    </row>
    <row r="37" spans="1:5">
      <c r="A37" s="236" t="str">
        <f>IF(BTA!W37="", "", BTA!W37)</f>
        <v/>
      </c>
      <c r="B37" s="201" t="str">
        <f>IF(BTA!U37="", "", BTA!U37)</f>
        <v>BEGYO</v>
      </c>
      <c r="C37" s="201" t="str">
        <f>IF(A37="", "", VLOOKUP(A37, BTA!$A$3:$H$10000, 8, 0))</f>
        <v/>
      </c>
      <c r="D37" s="236" t="str">
        <f>IF(A37="","",VLOOKUP(A37,BTA!$A$3:$R$10000,18,0))</f>
        <v/>
      </c>
      <c r="E37" s="201" t="str">
        <f>IF(BTA!A38="", "", BTA!A38)</f>
        <v>PKENT</v>
      </c>
    </row>
    <row r="38" spans="1:5">
      <c r="A38" s="236" t="str">
        <f>IF(BTA!W38="", "", BTA!W38)</f>
        <v/>
      </c>
      <c r="B38" s="201" t="str">
        <f>IF(BTA!U38="", "", BTA!U38)</f>
        <v>EKOS</v>
      </c>
      <c r="C38" s="201" t="str">
        <f>IF(A38="", "", VLOOKUP(A38, BTA!$A$3:$H$10000, 8, 0))</f>
        <v/>
      </c>
      <c r="D38" s="236" t="str">
        <f>IF(A38="","",VLOOKUP(A38,BTA!$A$3:$R$10000,18,0))</f>
        <v/>
      </c>
      <c r="E38" s="201" t="str">
        <f>IF(BTA!A39="", "", BTA!A39)</f>
        <v>DUNYH</v>
      </c>
    </row>
    <row r="39" spans="1:5">
      <c r="A39" s="236" t="str">
        <f>IF(BTA!W39="", "", BTA!W39)</f>
        <v/>
      </c>
      <c r="B39" s="201" t="str">
        <f>IF(BTA!U39="", "", BTA!U39)</f>
        <v>OBAMS</v>
      </c>
      <c r="C39" s="201" t="str">
        <f>IF(A39="", "", VLOOKUP(A39, BTA!$A$3:$H$10000, 8, 0))</f>
        <v/>
      </c>
      <c r="D39" s="236" t="str">
        <f>IF(A39="","",VLOOKUP(A39,BTA!$A$3:$R$10000,18,0))</f>
        <v/>
      </c>
      <c r="E39" s="201" t="str">
        <f>IF(BTA!A40="", "", BTA!A40)</f>
        <v>ALCTL</v>
      </c>
    </row>
    <row r="40" spans="1:5">
      <c r="A40" s="236" t="str">
        <f>IF(BTA!W40="", "", BTA!W40)</f>
        <v/>
      </c>
      <c r="B40" s="201" t="str">
        <f>IF(BTA!U40="", "", BTA!U40)</f>
        <v>SEGYO</v>
      </c>
      <c r="C40" s="201" t="str">
        <f>IF(A40="", "", VLOOKUP(A40, BTA!$A$3:$H$10000, 8, 0))</f>
        <v/>
      </c>
      <c r="D40" s="236" t="str">
        <f>IF(A40="","",VLOOKUP(A40,BTA!$A$3:$R$10000,18,0))</f>
        <v/>
      </c>
      <c r="E40" s="201" t="str">
        <f>IF(BTA!A41="", "", BTA!A41)</f>
        <v>ACSEL</v>
      </c>
    </row>
    <row r="41" spans="1:5">
      <c r="A41" s="236" t="str">
        <f>IF(BTA!W41="", "", BTA!W41)</f>
        <v/>
      </c>
      <c r="B41" s="201" t="str">
        <f>IF(BTA!U41="", "", BTA!U41)</f>
        <v>DERHL</v>
      </c>
      <c r="C41" s="201" t="str">
        <f>IF(A41="", "", VLOOKUP(A41, BTA!$A$3:$H$10000, 8, 0))</f>
        <v/>
      </c>
      <c r="D41" s="236" t="str">
        <f>IF(A41="","",VLOOKUP(A41,BTA!$A$3:$R$10000,18,0))</f>
        <v/>
      </c>
      <c r="E41" s="201" t="str">
        <f>IF(BTA!A42="", "", BTA!A42)</f>
        <v>FORTE</v>
      </c>
    </row>
    <row r="42" spans="1:5">
      <c r="A42" s="236" t="str">
        <f>IF(BTA!W42="", "", BTA!W42)</f>
        <v/>
      </c>
      <c r="B42" s="201" t="str">
        <f>IF(BTA!U42="", "", BTA!U42)</f>
        <v>FONET</v>
      </c>
      <c r="C42" s="201" t="str">
        <f>IF(A42="", "", VLOOKUP(A42, BTA!$A$3:$H$10000, 8, 0))</f>
        <v/>
      </c>
      <c r="D42" s="236" t="str">
        <f>IF(A42="","",VLOOKUP(A42,BTA!$A$3:$R$10000,18,0))</f>
        <v/>
      </c>
      <c r="E42" s="201" t="str">
        <f>IF(BTA!A43="", "", BTA!A43)</f>
        <v>BVSAN</v>
      </c>
    </row>
    <row r="43" spans="1:5">
      <c r="A43" s="236" t="str">
        <f>IF(BTA!W43="", "", BTA!W43)</f>
        <v/>
      </c>
      <c r="B43" s="201" t="str">
        <f>IF(BTA!U43="", "", BTA!U43)</f>
        <v>KRGYO</v>
      </c>
      <c r="C43" s="201" t="str">
        <f>IF(A43="", "", VLOOKUP(A43, BTA!$A$3:$H$10000, 8, 0))</f>
        <v/>
      </c>
      <c r="D43" s="236" t="str">
        <f>IF(A43="","",VLOOKUP(A43,BTA!$A$3:$R$10000,18,0))</f>
        <v/>
      </c>
      <c r="E43" s="201" t="str">
        <f>IF(BTA!A44="", "", BTA!A44)</f>
        <v>NETAS</v>
      </c>
    </row>
    <row r="44" spans="1:5">
      <c r="A44" s="236" t="str">
        <f>IF(BTA!W44="", "", BTA!W44)</f>
        <v/>
      </c>
      <c r="B44" s="201" t="str">
        <f>IF(BTA!U44="", "", BTA!U44)</f>
        <v>BOBET</v>
      </c>
      <c r="C44" s="201" t="str">
        <f>IF(A44="", "", VLOOKUP(A44, BTA!$A$3:$H$10000, 8, 0))</f>
        <v/>
      </c>
      <c r="D44" s="236" t="str">
        <f>IF(A44="","",VLOOKUP(A44,BTA!$A$3:$R$10000,18,0))</f>
        <v/>
      </c>
      <c r="E44" s="201" t="str">
        <f>IF(BTA!A45="", "", BTA!A45)</f>
        <v>DGATE</v>
      </c>
    </row>
    <row r="45" spans="1:5">
      <c r="A45" s="236" t="str">
        <f>IF(BTA!W45="", "", BTA!W45)</f>
        <v/>
      </c>
      <c r="B45" s="201" t="str">
        <f>IF(BTA!U45="", "", BTA!U45)</f>
        <v>ISSEN</v>
      </c>
      <c r="C45" s="201" t="str">
        <f>IF(A45="", "", VLOOKUP(A45, BTA!$A$3:$H$10000, 8, 0))</f>
        <v/>
      </c>
      <c r="D45" s="236" t="str">
        <f>IF(A45="","",VLOOKUP(A45,BTA!$A$3:$R$10000,18,0))</f>
        <v/>
      </c>
      <c r="E45" s="201" t="str">
        <f>IF(BTA!A46="", "", BTA!A46)</f>
        <v>BRKVY</v>
      </c>
    </row>
    <row r="46" spans="1:5">
      <c r="A46" s="236" t="str">
        <f>IF(BTA!W46="", "", BTA!W46)</f>
        <v/>
      </c>
      <c r="B46" s="201" t="str">
        <f>IF(BTA!U46="", "", BTA!U46)</f>
        <v>QUAGR</v>
      </c>
      <c r="C46" s="201" t="str">
        <f>IF(A46="", "", VLOOKUP(A46, BTA!$A$3:$H$10000, 8, 0))</f>
        <v/>
      </c>
      <c r="D46" s="236" t="str">
        <f>IF(A46="","",VLOOKUP(A46,BTA!$A$3:$R$10000,18,0))</f>
        <v/>
      </c>
      <c r="E46" s="201" t="str">
        <f>IF(BTA!A47="", "", BTA!A47)</f>
        <v>LUKSK</v>
      </c>
    </row>
    <row r="47" spans="1:5">
      <c r="A47" s="236" t="str">
        <f>IF(BTA!W47="", "", BTA!W47)</f>
        <v/>
      </c>
      <c r="B47" s="201" t="str">
        <f>IF(BTA!U47="", "", BTA!U47)</f>
        <v>SILVR</v>
      </c>
      <c r="C47" s="201" t="str">
        <f>IF(A47="", "", VLOOKUP(A47, BTA!$A$3:$H$10000, 8, 0))</f>
        <v/>
      </c>
      <c r="D47" s="236" t="str">
        <f>IF(A47="","",VLOOKUP(A47,BTA!$A$3:$R$10000,18,0))</f>
        <v/>
      </c>
      <c r="E47" s="201" t="str">
        <f>IF(BTA!A48="", "", BTA!A48)</f>
        <v>MARKA</v>
      </c>
    </row>
    <row r="48" spans="1:5">
      <c r="A48" s="236" t="str">
        <f>IF(BTA!W48="", "", BTA!W48)</f>
        <v/>
      </c>
      <c r="B48" s="201" t="str">
        <f>IF(BTA!U48="", "", BTA!U48)</f>
        <v>METRO</v>
      </c>
      <c r="C48" s="201" t="str">
        <f>IF(A48="", "", VLOOKUP(A48, BTA!$A$3:$H$10000, 8, 0))</f>
        <v/>
      </c>
      <c r="D48" s="236" t="str">
        <f>IF(A48="","",VLOOKUP(A48,BTA!$A$3:$R$10000,18,0))</f>
        <v/>
      </c>
      <c r="E48" s="201" t="str">
        <f>IF(BTA!A49="", "", BTA!A49)</f>
        <v>TLMAN</v>
      </c>
    </row>
    <row r="49" spans="1:5">
      <c r="A49" s="236" t="str">
        <f>IF(BTA!W49="", "", BTA!W49)</f>
        <v/>
      </c>
      <c r="B49" s="201" t="str">
        <f>IF(BTA!U49="", "", BTA!U49)</f>
        <v>KRVGD</v>
      </c>
      <c r="C49" s="201" t="str">
        <f>IF(A49="", "", VLOOKUP(A49, BTA!$A$3:$H$10000, 8, 0))</f>
        <v/>
      </c>
      <c r="D49" s="236" t="str">
        <f>IF(A49="","",VLOOKUP(A49,BTA!$A$3:$R$10000,18,0))</f>
        <v/>
      </c>
      <c r="E49" s="201" t="str">
        <f>IF(BTA!A50="", "", BTA!A50)</f>
        <v>KUTPO</v>
      </c>
    </row>
    <row r="50" spans="1:5">
      <c r="A50" s="236" t="str">
        <f>IF(BTA!W50="", "", BTA!W50)</f>
        <v/>
      </c>
      <c r="B50" s="201" t="str">
        <f>IF(BTA!U50="", "", BTA!U50)</f>
        <v>MHRGY</v>
      </c>
      <c r="C50" s="201" t="str">
        <f>IF(A50="", "", VLOOKUP(A50, BTA!$A$3:$H$10000, 8, 0))</f>
        <v/>
      </c>
      <c r="D50" s="236" t="str">
        <f>IF(A50="","",VLOOKUP(A50,BTA!$A$3:$R$10000,18,0))</f>
        <v/>
      </c>
      <c r="E50" s="201" t="str">
        <f>IF(BTA!A51="", "", BTA!A51)</f>
        <v>PRZMA</v>
      </c>
    </row>
    <row r="51" spans="1:5">
      <c r="A51" s="236" t="str">
        <f>IF(BTA!W51="", "", BTA!W51)</f>
        <v/>
      </c>
      <c r="B51" s="201" t="str">
        <f>IF(BTA!U51="", "", BTA!U51)</f>
        <v>LINK</v>
      </c>
      <c r="C51" s="201" t="str">
        <f>IF(A51="", "", VLOOKUP(A51, BTA!$A$3:$H$10000, 8, 0))</f>
        <v/>
      </c>
      <c r="D51" s="236" t="str">
        <f>IF(A51="","",VLOOKUP(A51,BTA!$A$3:$R$10000,18,0))</f>
        <v/>
      </c>
      <c r="E51" s="201" t="str">
        <f>IF(BTA!A52="", "", BTA!A52)</f>
        <v>KTSKR</v>
      </c>
    </row>
    <row r="52" spans="1:5">
      <c r="A52" s="236" t="str">
        <f>IF(BTA!W52="", "", BTA!W52)</f>
        <v/>
      </c>
      <c r="B52" s="201" t="str">
        <f>IF(BTA!U52="", "", BTA!U52)</f>
        <v>TDGYO</v>
      </c>
      <c r="C52" s="201" t="str">
        <f>IF(A52="", "", VLOOKUP(A52, BTA!$A$3:$H$10000, 8, 0))</f>
        <v/>
      </c>
      <c r="D52" s="236" t="str">
        <f>IF(A52="","",VLOOKUP(A52,BTA!$A$3:$R$10000,18,0))</f>
        <v/>
      </c>
      <c r="E52" s="201" t="str">
        <f>IF(BTA!A53="", "", BTA!A53)</f>
        <v>PAMEL</v>
      </c>
    </row>
    <row r="53" spans="1:5">
      <c r="A53" s="236" t="str">
        <f>IF(BTA!W53="", "", BTA!W53)</f>
        <v/>
      </c>
      <c r="B53" s="201" t="str">
        <f>IF(BTA!U53="", "", BTA!U53)</f>
        <v>TATEN</v>
      </c>
      <c r="C53" s="201" t="str">
        <f>IF(A53="", "", VLOOKUP(A53, BTA!$A$3:$H$10000, 8, 0))</f>
        <v/>
      </c>
      <c r="D53" s="236" t="str">
        <f>IF(A53="","",VLOOKUP(A53,BTA!$A$3:$R$10000,18,0))</f>
        <v/>
      </c>
      <c r="E53" s="201" t="str">
        <f>IF(BTA!A54="", "", BTA!A54)</f>
        <v>OFSYM</v>
      </c>
    </row>
    <row r="54" spans="1:5">
      <c r="A54" s="236" t="str">
        <f>IF(BTA!W54="", "", BTA!W54)</f>
        <v/>
      </c>
      <c r="B54" s="201" t="str">
        <f>IF(BTA!U54="", "", BTA!U54)</f>
        <v>KZGYO</v>
      </c>
      <c r="C54" s="201" t="str">
        <f>IF(A54="", "", VLOOKUP(A54, BTA!$A$3:$H$10000, 8, 0))</f>
        <v/>
      </c>
      <c r="D54" s="236" t="str">
        <f>IF(A54="","",VLOOKUP(A54,BTA!$A$3:$R$10000,18,0))</f>
        <v/>
      </c>
      <c r="E54" s="201" t="str">
        <f>IF(BTA!A55="", "", BTA!A55)</f>
        <v>EMPAE</v>
      </c>
    </row>
    <row r="55" spans="1:5">
      <c r="A55" s="236" t="str">
        <f>IF(BTA!W55="", "", BTA!W55)</f>
        <v/>
      </c>
      <c r="B55" s="201" t="str">
        <f>IF(BTA!U55="", "", BTA!U55)</f>
        <v>LRSHO</v>
      </c>
      <c r="C55" s="201" t="str">
        <f>IF(A55="", "", VLOOKUP(A55, BTA!$A$3:$H$10000, 8, 0))</f>
        <v/>
      </c>
      <c r="D55" s="236" t="str">
        <f>IF(A55="","",VLOOKUP(A55,BTA!$A$3:$R$10000,18,0))</f>
        <v/>
      </c>
      <c r="E55" s="201" t="str">
        <f>IF(BTA!A56="", "", BTA!A56)</f>
        <v>CATES</v>
      </c>
    </row>
    <row r="56" spans="1:5">
      <c r="A56" s="236" t="str">
        <f>IF(BTA!W56="", "", BTA!W56)</f>
        <v/>
      </c>
      <c r="B56" s="201" t="str">
        <f>IF(BTA!U56="", "", BTA!U56)</f>
        <v>ARFYE</v>
      </c>
      <c r="C56" s="201" t="str">
        <f>IF(A56="", "", VLOOKUP(A56, BTA!$A$3:$H$10000, 8, 0))</f>
        <v/>
      </c>
      <c r="D56" s="236" t="str">
        <f>IF(A56="","",VLOOKUP(A56,BTA!$A$3:$R$10000,18,0))</f>
        <v/>
      </c>
      <c r="E56" s="201" t="str">
        <f>IF(BTA!A57="", "", BTA!A57)</f>
        <v>HOROZ</v>
      </c>
    </row>
    <row r="57" spans="1:5">
      <c r="A57" s="236" t="str">
        <f>IF(BTA!W57="", "", BTA!W57)</f>
        <v/>
      </c>
      <c r="B57" s="201" t="str">
        <f>IF(BTA!U57="", "", BTA!U57)</f>
        <v>SRVGY</v>
      </c>
      <c r="C57" s="201" t="str">
        <f>IF(A57="", "", VLOOKUP(A57, BTA!$A$3:$H$10000, 8, 0))</f>
        <v/>
      </c>
      <c r="D57" s="236" t="str">
        <f>IF(A57="","",VLOOKUP(A57,BTA!$A$3:$R$10000,18,0))</f>
        <v/>
      </c>
      <c r="E57" s="201" t="str">
        <f>IF(BTA!A58="", "", BTA!A58)</f>
        <v>ONRYT</v>
      </c>
    </row>
    <row r="58" spans="1:5">
      <c r="A58" s="236" t="str">
        <f>IF(BTA!W58="", "", BTA!W58)</f>
        <v/>
      </c>
      <c r="B58" s="201" t="str">
        <f>IF(BTA!U58="", "", BTA!U58)</f>
        <v>RYSAS</v>
      </c>
      <c r="C58" s="201" t="str">
        <f>IF(A58="", "", VLOOKUP(A58, BTA!$A$3:$H$10000, 8, 0))</f>
        <v/>
      </c>
      <c r="D58" s="236" t="str">
        <f>IF(A58="","",VLOOKUP(A58,BTA!$A$3:$R$10000,18,0))</f>
        <v/>
      </c>
      <c r="E58" s="201" t="str">
        <f>IF(BTA!A59="", "", BTA!A59)</f>
        <v>SAYAS</v>
      </c>
    </row>
    <row r="59" spans="1:5">
      <c r="A59" s="236" t="str">
        <f>IF(BTA!W59="", "", BTA!W59)</f>
        <v/>
      </c>
      <c r="B59" s="201" t="str">
        <f>IF(BTA!U59="", "", BTA!U59)</f>
        <v>YUNSA</v>
      </c>
      <c r="C59" s="201" t="str">
        <f>IF(A59="", "", VLOOKUP(A59, BTA!$A$3:$H$10000, 8, 0))</f>
        <v/>
      </c>
      <c r="D59" s="236" t="str">
        <f>IF(A59="","",VLOOKUP(A59,BTA!$A$3:$R$10000,18,0))</f>
        <v/>
      </c>
      <c r="E59" s="201" t="str">
        <f>IF(BTA!A60="", "", BTA!A60)</f>
        <v>IZFAS</v>
      </c>
    </row>
    <row r="60" spans="1:5">
      <c r="A60" s="236" t="str">
        <f>IF(BTA!W60="", "", BTA!W60)</f>
        <v/>
      </c>
      <c r="B60" s="201" t="str">
        <f>IF(BTA!U60="", "", BTA!U60)</f>
        <v>HUBVC</v>
      </c>
      <c r="C60" s="201" t="str">
        <f>IF(A60="", "", VLOOKUP(A60, BTA!$A$3:$H$10000, 8, 0))</f>
        <v/>
      </c>
      <c r="D60" s="236" t="str">
        <f>IF(A60="","",VLOOKUP(A60,BTA!$A$3:$R$10000,18,0))</f>
        <v/>
      </c>
      <c r="E60" s="201" t="str">
        <f>IF(BTA!A61="", "", BTA!A61)</f>
        <v>GZNMI</v>
      </c>
    </row>
    <row r="61" spans="1:5">
      <c r="A61" s="236" t="str">
        <f>IF(BTA!W61="", "", BTA!W61)</f>
        <v/>
      </c>
      <c r="B61" s="201" t="str">
        <f>IF(BTA!U61="", "", BTA!U61)</f>
        <v>AKFGY</v>
      </c>
      <c r="C61" s="201" t="str">
        <f>IF(A61="", "", VLOOKUP(A61, BTA!$A$3:$H$10000, 8, 0))</f>
        <v/>
      </c>
      <c r="D61" s="236" t="str">
        <f>IF(A61="","",VLOOKUP(A61,BTA!$A$3:$R$10000,18,0))</f>
        <v/>
      </c>
      <c r="E61" s="201" t="str">
        <f>IF(BTA!A62="", "", BTA!A62)</f>
        <v>IHAAS</v>
      </c>
    </row>
    <row r="62" spans="1:5">
      <c r="A62" s="236" t="str">
        <f>IF(BTA!W62="", "", BTA!W62)</f>
        <v/>
      </c>
      <c r="B62" s="201" t="str">
        <f>IF(BTA!U62="", "", BTA!U62)</f>
        <v>ATAGY</v>
      </c>
      <c r="C62" s="201" t="str">
        <f>IF(A62="", "", VLOOKUP(A62, BTA!$A$3:$H$10000, 8, 0))</f>
        <v/>
      </c>
      <c r="D62" s="236" t="str">
        <f>IF(A62="","",VLOOKUP(A62,BTA!$A$3:$R$10000,18,0))</f>
        <v/>
      </c>
      <c r="E62" s="201" t="str">
        <f>IF(BTA!A63="", "", BTA!A63)</f>
        <v>IZINV</v>
      </c>
    </row>
    <row r="63" spans="1:5">
      <c r="A63" s="236" t="str">
        <f>IF(BTA!W63="", "", BTA!W63)</f>
        <v/>
      </c>
      <c r="B63" s="201" t="str">
        <f>IF(BTA!U63="", "", BTA!U63)</f>
        <v>TEKTU</v>
      </c>
      <c r="C63" s="201" t="str">
        <f>IF(A63="", "", VLOOKUP(A63, BTA!$A$3:$H$10000, 8, 0))</f>
        <v/>
      </c>
      <c r="D63" s="236" t="str">
        <f>IF(A63="","",VLOOKUP(A63,BTA!$A$3:$R$10000,18,0))</f>
        <v/>
      </c>
      <c r="E63" s="201" t="str">
        <f>IF(BTA!A64="", "", BTA!A64)</f>
        <v>SEGMN</v>
      </c>
    </row>
    <row r="64" spans="1:5">
      <c r="A64" s="236" t="str">
        <f>IF(BTA!W64="", "", BTA!W64)</f>
        <v/>
      </c>
      <c r="B64" s="201" t="str">
        <f>IF(BTA!U64="", "", BTA!U64)</f>
        <v>AZTEK</v>
      </c>
      <c r="C64" s="201" t="str">
        <f>IF(A64="", "", VLOOKUP(A64, BTA!$A$3:$H$10000, 8, 0))</f>
        <v/>
      </c>
      <c r="D64" s="236" t="str">
        <f>IF(A64="","",VLOOKUP(A64,BTA!$A$3:$R$10000,18,0))</f>
        <v/>
      </c>
      <c r="E64" s="201" t="str">
        <f>IF(BTA!A65="", "", BTA!A65)</f>
        <v>ERCB</v>
      </c>
    </row>
    <row r="65" spans="1:5">
      <c r="A65" s="236" t="str">
        <f>IF(BTA!W65="", "", BTA!W65)</f>
        <v/>
      </c>
      <c r="B65" s="201" t="str">
        <f>IF(BTA!U65="", "", BTA!U65)</f>
        <v>LXGYO</v>
      </c>
      <c r="C65" s="201" t="str">
        <f>IF(A65="", "", VLOOKUP(A65, BTA!$A$3:$H$10000, 8, 0))</f>
        <v/>
      </c>
      <c r="D65" s="236" t="str">
        <f>IF(A65="","",VLOOKUP(A65,BTA!$A$3:$R$10000,18,0))</f>
        <v/>
      </c>
      <c r="E65" s="201" t="str">
        <f>IF(BTA!A66="", "", BTA!A66)</f>
        <v>TEHOL</v>
      </c>
    </row>
    <row r="66" spans="1:5">
      <c r="A66" s="236" t="str">
        <f>IF(BTA!W66="", "", BTA!W66)</f>
        <v/>
      </c>
      <c r="B66" s="201" t="str">
        <f>IF(BTA!U66="", "", BTA!U66)</f>
        <v>HUNER</v>
      </c>
      <c r="C66" s="201" t="str">
        <f>IF(A66="", "", VLOOKUP(A66, BTA!$A$3:$H$10000, 8, 0))</f>
        <v/>
      </c>
      <c r="D66" s="236" t="str">
        <f>IF(A66="","",VLOOKUP(A66,BTA!$A$3:$R$10000,18,0))</f>
        <v/>
      </c>
      <c r="E66" s="201" t="str">
        <f>IF(BTA!A67="", "", BTA!A67)</f>
        <v>BMSTL</v>
      </c>
    </row>
    <row r="67" spans="1:5">
      <c r="A67" s="236" t="str">
        <f>IF(BTA!W67="", "", BTA!W67)</f>
        <v/>
      </c>
      <c r="B67" s="201" t="str">
        <f>IF(BTA!U67="", "", BTA!U67)</f>
        <v>AKFYE</v>
      </c>
      <c r="C67" s="201" t="str">
        <f>IF(A67="", "", VLOOKUP(A67, BTA!$A$3:$H$10000, 8, 0))</f>
        <v/>
      </c>
      <c r="D67" s="236" t="str">
        <f>IF(A67="","",VLOOKUP(A67,BTA!$A$3:$R$10000,18,0))</f>
        <v/>
      </c>
      <c r="E67" s="201" t="str">
        <f>IF(BTA!A68="", "", BTA!A68)</f>
        <v>ARTMS</v>
      </c>
    </row>
    <row r="68" spans="1:5">
      <c r="A68" s="236" t="str">
        <f>IF(BTA!W68="", "", BTA!W68)</f>
        <v/>
      </c>
      <c r="B68" s="201" t="str">
        <f>IF(BTA!U68="", "", BTA!U68)</f>
        <v>RTALB</v>
      </c>
      <c r="C68" s="201" t="str">
        <f>IF(A68="", "", VLOOKUP(A68, BTA!$A$3:$H$10000, 8, 0))</f>
        <v/>
      </c>
      <c r="D68" s="236" t="str">
        <f>IF(A68="","",VLOOKUP(A68,BTA!$A$3:$R$10000,18,0))</f>
        <v/>
      </c>
      <c r="E68" s="201" t="str">
        <f>IF(BTA!A69="", "", BTA!A69)</f>
        <v>VSNMD</v>
      </c>
    </row>
    <row r="69" spans="1:5">
      <c r="A69" s="236" t="str">
        <f>IF(BTA!W69="", "", BTA!W69)</f>
        <v/>
      </c>
      <c r="B69" s="201" t="str">
        <f>IF(BTA!U69="", "", BTA!U69)</f>
        <v>HEKTS</v>
      </c>
      <c r="C69" s="201" t="str">
        <f>IF(A69="", "", VLOOKUP(A69, BTA!$A$3:$H$10000, 8, 0))</f>
        <v/>
      </c>
      <c r="D69" s="236" t="str">
        <f>IF(A69="","",VLOOKUP(A69,BTA!$A$3:$R$10000,18,0))</f>
        <v/>
      </c>
      <c r="E69" s="201" t="str">
        <f>IF(BTA!A70="", "", BTA!A70)</f>
        <v>DESPC</v>
      </c>
    </row>
    <row r="70" spans="1:5">
      <c r="A70" s="236" t="str">
        <f>IF(BTA!W70="", "", BTA!W70)</f>
        <v/>
      </c>
      <c r="B70" s="201" t="str">
        <f>IF(BTA!U70="", "", BTA!U70)</f>
        <v>IZENR</v>
      </c>
      <c r="C70" s="201" t="str">
        <f>IF(A70="", "", VLOOKUP(A70, BTA!$A$3:$H$10000, 8, 0))</f>
        <v/>
      </c>
      <c r="D70" s="236" t="str">
        <f>IF(A70="","",VLOOKUP(A70,BTA!$A$3:$R$10000,18,0))</f>
        <v/>
      </c>
      <c r="E70" s="201" t="str">
        <f>IF(BTA!A71="", "", BTA!A71)</f>
        <v>PNLSN</v>
      </c>
    </row>
    <row r="71" spans="1:5">
      <c r="A71" s="236" t="str">
        <f>IF(BTA!W71="", "", BTA!W71)</f>
        <v/>
      </c>
      <c r="B71" s="201" t="str">
        <f>IF(BTA!U71="", "", BTA!U71)</f>
        <v>EKSUN</v>
      </c>
      <c r="C71" s="201" t="str">
        <f>IF(A71="", "", VLOOKUP(A71, BTA!$A$3:$H$10000, 8, 0))</f>
        <v/>
      </c>
      <c r="D71" s="236" t="str">
        <f>IF(A71="","",VLOOKUP(A71,BTA!$A$3:$R$10000,18,0))</f>
        <v/>
      </c>
      <c r="E71" s="201" t="str">
        <f>IF(BTA!A72="", "", BTA!A72)</f>
        <v>AKHAN</v>
      </c>
    </row>
    <row r="72" spans="1:5">
      <c r="A72" s="236" t="str">
        <f>IF(BTA!W72="", "", BTA!W72)</f>
        <v/>
      </c>
      <c r="B72" s="201" t="str">
        <f>IF(BTA!U72="", "", BTA!U72)</f>
        <v>AKFIS</v>
      </c>
      <c r="C72" s="201" t="str">
        <f>IF(A72="", "", VLOOKUP(A72, BTA!$A$3:$H$10000, 8, 0))</f>
        <v/>
      </c>
      <c r="D72" s="236" t="str">
        <f>IF(A72="","",VLOOKUP(A72,BTA!$A$3:$R$10000,18,0))</f>
        <v/>
      </c>
      <c r="E72" s="201" t="str">
        <f>IF(BTA!A73="", "", BTA!A73)</f>
        <v>OZSUB</v>
      </c>
    </row>
    <row r="73" spans="1:5">
      <c r="A73" s="236" t="str">
        <f>IF(BTA!W73="", "", BTA!W73)</f>
        <v/>
      </c>
      <c r="B73" s="201" t="str">
        <f>IF(BTA!U73="", "", BTA!U73)</f>
        <v>KAYSE</v>
      </c>
      <c r="C73" s="201" t="str">
        <f>IF(A73="", "", VLOOKUP(A73, BTA!$A$3:$H$10000, 8, 0))</f>
        <v/>
      </c>
      <c r="D73" s="236" t="str">
        <f>IF(A73="","",VLOOKUP(A73,BTA!$A$3:$R$10000,18,0))</f>
        <v/>
      </c>
      <c r="E73" s="201" t="str">
        <f>IF(BTA!A74="", "", BTA!A74)</f>
        <v>MANAS</v>
      </c>
    </row>
    <row r="74" spans="1:5">
      <c r="A74" s="236" t="str">
        <f>IF(BTA!W74="", "", BTA!W74)</f>
        <v/>
      </c>
      <c r="B74" s="201" t="str">
        <f>IF(BTA!U74="", "", BTA!U74)</f>
        <v>RUBNS</v>
      </c>
      <c r="C74" s="201" t="str">
        <f>IF(A74="", "", VLOOKUP(A74, BTA!$A$3:$H$10000, 8, 0))</f>
        <v/>
      </c>
      <c r="D74" s="236" t="str">
        <f>IF(A74="","",VLOOKUP(A74,BTA!$A$3:$R$10000,18,0))</f>
        <v/>
      </c>
      <c r="E74" s="201" t="str">
        <f>IF(BTA!A75="", "", BTA!A75)</f>
        <v>BLUME</v>
      </c>
    </row>
    <row r="75" spans="1:5">
      <c r="A75" s="236" t="str">
        <f>IF(BTA!W75="", "", BTA!W75)</f>
        <v/>
      </c>
      <c r="B75" s="201" t="str">
        <f>IF(BTA!U75="", "", BTA!U75)</f>
        <v>BOSSA</v>
      </c>
      <c r="C75" s="201" t="str">
        <f>IF(A75="", "", VLOOKUP(A75, BTA!$A$3:$H$10000, 8, 0))</f>
        <v/>
      </c>
      <c r="D75" s="236" t="str">
        <f>IF(A75="","",VLOOKUP(A75,BTA!$A$3:$R$10000,18,0))</f>
        <v/>
      </c>
      <c r="E75" s="201" t="str">
        <f>IF(BTA!A76="", "", BTA!A76)</f>
        <v>BAKAB</v>
      </c>
    </row>
    <row r="76" spans="1:5">
      <c r="A76" s="236" t="str">
        <f>IF(BTA!W76="", "", BTA!W76)</f>
        <v/>
      </c>
      <c r="B76" s="201" t="str">
        <f>IF(BTA!U76="", "", BTA!U76)</f>
        <v>FZLGY</v>
      </c>
      <c r="C76" s="201" t="str">
        <f>IF(A76="", "", VLOOKUP(A76, BTA!$A$3:$H$10000, 8, 0))</f>
        <v/>
      </c>
      <c r="D76" s="236" t="str">
        <f>IF(A76="","",VLOOKUP(A76,BTA!$A$3:$R$10000,18,0))</f>
        <v/>
      </c>
      <c r="E76" s="201" t="str">
        <f>IF(BTA!A77="", "", BTA!A77)</f>
        <v>VBTYZ</v>
      </c>
    </row>
    <row r="77" spans="1:5">
      <c r="A77" s="236" t="str">
        <f>IF(BTA!W77="", "", BTA!W77)</f>
        <v/>
      </c>
      <c r="B77" s="201" t="str">
        <f>IF(BTA!U77="", "", BTA!U77)</f>
        <v>AGYO</v>
      </c>
      <c r="C77" s="201" t="str">
        <f>IF(A77="", "", VLOOKUP(A77, BTA!$A$3:$H$10000, 8, 0))</f>
        <v/>
      </c>
      <c r="D77" s="236" t="str">
        <f>IF(A77="","",VLOOKUP(A77,BTA!$A$3:$R$10000,18,0))</f>
        <v/>
      </c>
      <c r="E77" s="201" t="str">
        <f>IF(BTA!A78="", "", BTA!A78)</f>
        <v>OBASE</v>
      </c>
    </row>
    <row r="78" spans="1:5">
      <c r="A78" s="236" t="str">
        <f>IF(BTA!W78="", "", BTA!W78)</f>
        <v/>
      </c>
      <c r="B78" s="201" t="str">
        <f>IF(BTA!U78="", "", BTA!U78)</f>
        <v>GLRYH</v>
      </c>
      <c r="C78" s="201" t="str">
        <f>IF(A78="", "", VLOOKUP(A78, BTA!$A$3:$H$10000, 8, 0))</f>
        <v/>
      </c>
      <c r="D78" s="236" t="str">
        <f>IF(A78="","",VLOOKUP(A78,BTA!$A$3:$R$10000,18,0))</f>
        <v/>
      </c>
      <c r="E78" s="201" t="str">
        <f>IF(BTA!A79="", "", BTA!A79)</f>
        <v>GEREL</v>
      </c>
    </row>
    <row r="79" spans="1:5">
      <c r="A79" s="236" t="str">
        <f>IF(BTA!W79="", "", BTA!W79)</f>
        <v/>
      </c>
      <c r="B79" s="201" t="str">
        <f>IF(BTA!U79="", "", BTA!U79)</f>
        <v>NATEN</v>
      </c>
      <c r="C79" s="201" t="str">
        <f>IF(A79="", "", VLOOKUP(A79, BTA!$A$3:$H$10000, 8, 0))</f>
        <v/>
      </c>
      <c r="D79" s="236" t="str">
        <f>IF(A79="","",VLOOKUP(A79,BTA!$A$3:$R$10000,18,0))</f>
        <v/>
      </c>
      <c r="E79" s="201" t="str">
        <f>IF(BTA!A80="", "", BTA!A80)</f>
        <v>EDIP</v>
      </c>
    </row>
    <row r="80" spans="1:5">
      <c r="A80" s="236" t="str">
        <f>IF(BTA!W80="", "", BTA!W80)</f>
        <v/>
      </c>
      <c r="B80" s="201" t="str">
        <f>IF(BTA!U80="", "", BTA!U80)</f>
        <v>MEKAG</v>
      </c>
      <c r="C80" s="201" t="str">
        <f>IF(A80="", "", VLOOKUP(A80, BTA!$A$3:$H$10000, 8, 0))</f>
        <v/>
      </c>
      <c r="D80" s="236" t="str">
        <f>IF(A80="","",VLOOKUP(A80,BTA!$A$3:$R$10000,18,0))</f>
        <v/>
      </c>
      <c r="E80" s="201" t="str">
        <f>IF(BTA!A81="", "", BTA!A81)</f>
        <v>MACKO</v>
      </c>
    </row>
    <row r="81" spans="1:5">
      <c r="A81" s="236" t="str">
        <f>IF(BTA!W81="", "", BTA!W81)</f>
        <v/>
      </c>
      <c r="B81" s="201" t="str">
        <f>IF(BTA!U81="", "", BTA!U81)</f>
        <v>SMRTG</v>
      </c>
      <c r="C81" s="201" t="str">
        <f>IF(A81="", "", VLOOKUP(A81, BTA!$A$3:$H$10000, 8, 0))</f>
        <v/>
      </c>
      <c r="D81" s="236" t="str">
        <f>IF(A81="","",VLOOKUP(A81,BTA!$A$3:$R$10000,18,0))</f>
        <v/>
      </c>
      <c r="E81" s="201" t="str">
        <f>IF(BTA!A82="", "", BTA!A82)</f>
        <v>BYDNR</v>
      </c>
    </row>
    <row r="82" spans="1:5">
      <c r="A82" s="236" t="str">
        <f>IF(BTA!W82="", "", BTA!W82)</f>
        <v/>
      </c>
      <c r="B82" s="201" t="str">
        <f>IF(BTA!U82="", "", BTA!U82)</f>
        <v>KBORU</v>
      </c>
      <c r="C82" s="201" t="str">
        <f>IF(A82="", "", VLOOKUP(A82, BTA!$A$3:$H$10000, 8, 0))</f>
        <v/>
      </c>
      <c r="D82" s="236" t="str">
        <f>IF(A82="","",VLOOKUP(A82,BTA!$A$3:$R$10000,18,0))</f>
        <v/>
      </c>
      <c r="E82" s="201" t="str">
        <f>IF(BTA!A83="", "", BTA!A83)</f>
        <v>DERIM</v>
      </c>
    </row>
    <row r="83" spans="1:5">
      <c r="A83" s="236" t="str">
        <f>IF(BTA!W83="", "", BTA!W83)</f>
        <v/>
      </c>
      <c r="B83" s="201" t="str">
        <f>IF(BTA!U83="", "", BTA!U83)</f>
        <v>DCTTR</v>
      </c>
      <c r="C83" s="201" t="str">
        <f>IF(A83="", "", VLOOKUP(A83, BTA!$A$3:$H$10000, 8, 0))</f>
        <v/>
      </c>
      <c r="D83" s="236" t="str">
        <f>IF(A83="","",VLOOKUP(A83,BTA!$A$3:$R$10000,18,0))</f>
        <v/>
      </c>
      <c r="E83" s="201" t="str">
        <f>IF(BTA!A84="", "", BTA!A84)</f>
        <v>VERTU</v>
      </c>
    </row>
    <row r="84" spans="1:5">
      <c r="A84" s="236" t="str">
        <f>IF(BTA!W84="", "", BTA!W84)</f>
        <v/>
      </c>
      <c r="B84" s="201" t="str">
        <f>IF(BTA!U84="", "", BTA!U84)</f>
        <v>PSGYO</v>
      </c>
      <c r="C84" s="201" t="str">
        <f>IF(A84="", "", VLOOKUP(A84, BTA!$A$3:$H$10000, 8, 0))</f>
        <v/>
      </c>
      <c r="D84" s="236" t="str">
        <f>IF(A84="","",VLOOKUP(A84,BTA!$A$3:$R$10000,18,0))</f>
        <v/>
      </c>
      <c r="E84" s="201" t="str">
        <f>IF(BTA!A85="", "", BTA!A85)</f>
        <v>ADEL</v>
      </c>
    </row>
    <row r="85" spans="1:5">
      <c r="A85" s="236" t="str">
        <f>IF(BTA!W85="", "", BTA!W85)</f>
        <v/>
      </c>
      <c r="B85" s="201" t="str">
        <f>IF(BTA!U85="", "", BTA!U85)</f>
        <v>DNISI</v>
      </c>
      <c r="C85" s="201" t="str">
        <f>IF(A85="", "", VLOOKUP(A85, BTA!$A$3:$H$10000, 8, 0))</f>
        <v/>
      </c>
      <c r="D85" s="236" t="str">
        <f>IF(A85="","",VLOOKUP(A85,BTA!$A$3:$R$10000,18,0))</f>
        <v/>
      </c>
      <c r="E85" s="201" t="str">
        <f>IF(BTA!A86="", "", BTA!A86)</f>
        <v>BESTE</v>
      </c>
    </row>
    <row r="86" spans="1:5">
      <c r="A86" s="236" t="str">
        <f>IF(BTA!W86="", "", BTA!W86)</f>
        <v/>
      </c>
      <c r="B86" s="201" t="str">
        <f>IF(BTA!U86="", "", BTA!U86)</f>
        <v>OYLUM</v>
      </c>
      <c r="C86" s="201" t="str">
        <f>IF(A86="", "", VLOOKUP(A86, BTA!$A$3:$H$10000, 8, 0))</f>
        <v/>
      </c>
      <c r="D86" s="236" t="str">
        <f>IF(A86="","",VLOOKUP(A86,BTA!$A$3:$R$10000,18,0))</f>
        <v/>
      </c>
      <c r="E86" s="201" t="str">
        <f>IF(BTA!A87="", "", BTA!A87)</f>
        <v>MTRKS</v>
      </c>
    </row>
    <row r="87" spans="1:5">
      <c r="A87" s="236" t="str">
        <f>IF(BTA!W87="", "", BTA!W87)</f>
        <v/>
      </c>
      <c r="B87" s="201" t="str">
        <f>IF(BTA!U87="", "", BTA!U87)</f>
        <v>BMSCH</v>
      </c>
      <c r="C87" s="201" t="str">
        <f>IF(A87="", "", VLOOKUP(A87, BTA!$A$3:$H$10000, 8, 0))</f>
        <v/>
      </c>
      <c r="D87" s="236" t="str">
        <f>IF(A87="","",VLOOKUP(A87,BTA!$A$3:$R$10000,18,0))</f>
        <v/>
      </c>
      <c r="E87" s="201" t="str">
        <f>IF(BTA!A88="", "", BTA!A88)</f>
        <v>AVHOL</v>
      </c>
    </row>
    <row r="88" spans="1:5">
      <c r="A88" s="236" t="str">
        <f>IF(BTA!W88="", "", BTA!W88)</f>
        <v/>
      </c>
      <c r="B88" s="201" t="str">
        <f>IF(BTA!U88="", "", BTA!U88)</f>
        <v>EPLAS</v>
      </c>
      <c r="C88" s="201" t="str">
        <f>IF(A88="", "", VLOOKUP(A88, BTA!$A$3:$H$10000, 8, 0))</f>
        <v/>
      </c>
      <c r="D88" s="236" t="str">
        <f>IF(A88="","",VLOOKUP(A88,BTA!$A$3:$R$10000,18,0))</f>
        <v/>
      </c>
      <c r="E88" s="201" t="str">
        <f>IF(BTA!A89="", "", BTA!A89)</f>
        <v>BURCE</v>
      </c>
    </row>
    <row r="89" spans="1:5">
      <c r="A89" s="236" t="str">
        <f>IF(BTA!W89="", "", BTA!W89)</f>
        <v/>
      </c>
      <c r="B89" s="201" t="str">
        <f>IF(BTA!U89="", "", BTA!U89)</f>
        <v>REEDR</v>
      </c>
      <c r="C89" s="201" t="str">
        <f>IF(A89="", "", VLOOKUP(A89, BTA!$A$3:$H$10000, 8, 0))</f>
        <v/>
      </c>
      <c r="D89" s="236" t="str">
        <f>IF(A89="","",VLOOKUP(A89,BTA!$A$3:$R$10000,18,0))</f>
        <v/>
      </c>
      <c r="E89" s="201" t="str">
        <f>IF(BTA!A90="", "", BTA!A90)</f>
        <v>FRMPL</v>
      </c>
    </row>
    <row r="90" spans="1:5">
      <c r="A90" s="236" t="str">
        <f>IF(BTA!W90="", "", BTA!W90)</f>
        <v/>
      </c>
      <c r="B90" s="201" t="str">
        <f>IF(BTA!U90="", "", BTA!U90)</f>
        <v>MEYSU</v>
      </c>
      <c r="C90" s="201" t="str">
        <f>IF(A90="", "", VLOOKUP(A90, BTA!$A$3:$H$10000, 8, 0))</f>
        <v/>
      </c>
      <c r="D90" s="236" t="str">
        <f>IF(A90="","",VLOOKUP(A90,BTA!$A$3:$R$10000,18,0))</f>
        <v/>
      </c>
      <c r="E90" s="201" t="str">
        <f>IF(BTA!A91="", "", BTA!A91)</f>
        <v>RUBNS</v>
      </c>
    </row>
    <row r="91" spans="1:5">
      <c r="A91" s="236" t="str">
        <f>IF(BTA!W91="", "", BTA!W91)</f>
        <v/>
      </c>
      <c r="B91" s="201" t="str">
        <f>IF(BTA!U91="", "", BTA!U91)</f>
        <v>KCAER</v>
      </c>
      <c r="C91" s="201" t="str">
        <f>IF(A91="", "", VLOOKUP(A91, BTA!$A$3:$H$10000, 8, 0))</f>
        <v/>
      </c>
      <c r="D91" s="236" t="str">
        <f>IF(A91="","",VLOOKUP(A91,BTA!$A$3:$R$10000,18,0))</f>
        <v/>
      </c>
      <c r="E91" s="201" t="str">
        <f>IF(BTA!A92="", "", BTA!A92)</f>
        <v>BULGS</v>
      </c>
    </row>
    <row r="92" spans="1:5">
      <c r="A92" s="236" t="str">
        <f>IF(BTA!W92="", "", BTA!W92)</f>
        <v/>
      </c>
      <c r="B92" s="201" t="str">
        <f>IF(BTA!U92="", "", BTA!U92)</f>
        <v>SISE</v>
      </c>
      <c r="C92" s="201" t="str">
        <f>IF(A92="", "", VLOOKUP(A92, BTA!$A$3:$H$10000, 8, 0))</f>
        <v/>
      </c>
      <c r="D92" s="236" t="str">
        <f>IF(A92="","",VLOOKUP(A92,BTA!$A$3:$R$10000,18,0))</f>
        <v/>
      </c>
      <c r="E92" s="201" t="str">
        <f>IF(BTA!A93="", "", BTA!A93)</f>
        <v>AKSUE</v>
      </c>
    </row>
    <row r="93" spans="1:5">
      <c r="A93" s="236" t="str">
        <f>IF(BTA!W93="", "", BTA!W93)</f>
        <v/>
      </c>
      <c r="B93" s="201" t="str">
        <f>IF(BTA!U93="", "", BTA!U93)</f>
        <v>SOKE</v>
      </c>
      <c r="C93" s="201" t="str">
        <f>IF(A93="", "", VLOOKUP(A93, BTA!$A$3:$H$10000, 8, 0))</f>
        <v/>
      </c>
      <c r="D93" s="236" t="str">
        <f>IF(A93="","",VLOOKUP(A93,BTA!$A$3:$R$10000,18,0))</f>
        <v/>
      </c>
      <c r="E93" s="201" t="str">
        <f>IF(BTA!A94="", "", BTA!A94)</f>
        <v>PCILT</v>
      </c>
    </row>
    <row r="94" spans="1:5">
      <c r="A94" s="236" t="str">
        <f>IF(BTA!W94="", "", BTA!W94)</f>
        <v/>
      </c>
      <c r="B94" s="201" t="str">
        <f>IF(BTA!U94="", "", BTA!U94)</f>
        <v>MAKTK</v>
      </c>
      <c r="C94" s="201" t="str">
        <f>IF(A94="", "", VLOOKUP(A94, BTA!$A$3:$H$10000, 8, 0))</f>
        <v/>
      </c>
      <c r="D94" s="236" t="str">
        <f>IF(A94="","",VLOOKUP(A94,BTA!$A$3:$R$10000,18,0))</f>
        <v/>
      </c>
      <c r="E94" s="201" t="str">
        <f>IF(BTA!A95="", "", BTA!A95)</f>
        <v>TURGG</v>
      </c>
    </row>
    <row r="95" spans="1:5">
      <c r="A95" s="236" t="str">
        <f>IF(BTA!W95="", "", BTA!W95)</f>
        <v/>
      </c>
      <c r="B95" s="201" t="str">
        <f>IF(BTA!U95="", "", BTA!U95)</f>
        <v>DESA</v>
      </c>
      <c r="C95" s="201" t="str">
        <f>IF(A95="", "", VLOOKUP(A95, BTA!$A$3:$H$10000, 8, 0))</f>
        <v/>
      </c>
      <c r="D95" s="236" t="str">
        <f>IF(A95="","",VLOOKUP(A95,BTA!$A$3:$R$10000,18,0))</f>
        <v/>
      </c>
      <c r="E95" s="201" t="str">
        <f>IF(BTA!A96="", "", BTA!A96)</f>
        <v>AYEN</v>
      </c>
    </row>
    <row r="96" spans="1:5">
      <c r="A96" s="236" t="str">
        <f>IF(BTA!W96="", "", BTA!W96)</f>
        <v/>
      </c>
      <c r="B96" s="201" t="str">
        <f>IF(BTA!U96="", "", BTA!U96)</f>
        <v>KAREL</v>
      </c>
      <c r="C96" s="201" t="str">
        <f>IF(A96="", "", VLOOKUP(A96, BTA!$A$3:$H$10000, 8, 0))</f>
        <v/>
      </c>
      <c r="D96" s="236" t="str">
        <f>IF(A96="","",VLOOKUP(A96,BTA!$A$3:$R$10000,18,0))</f>
        <v/>
      </c>
      <c r="E96" s="201" t="str">
        <f>IF(BTA!A97="", "", BTA!A97)</f>
        <v>PRKAB</v>
      </c>
    </row>
    <row r="97" spans="1:5">
      <c r="A97" s="236" t="str">
        <f>IF(BTA!W97="", "", BTA!W97)</f>
        <v/>
      </c>
      <c r="B97" s="201" t="str">
        <f>IF(BTA!U97="", "", BTA!U97)</f>
        <v>GENKM</v>
      </c>
      <c r="C97" s="201" t="str">
        <f>IF(A97="", "", VLOOKUP(A97, BTA!$A$3:$H$10000, 8, 0))</f>
        <v/>
      </c>
      <c r="D97" s="236" t="str">
        <f>IF(A97="","",VLOOKUP(A97,BTA!$A$3:$R$10000,18,0))</f>
        <v/>
      </c>
      <c r="E97" s="201" t="str">
        <f>IF(BTA!A98="", "", BTA!A98)</f>
        <v>DOFER</v>
      </c>
    </row>
    <row r="98" spans="1:5">
      <c r="A98" s="236" t="str">
        <f>IF(BTA!W98="", "", BTA!W98)</f>
        <v/>
      </c>
      <c r="B98" s="201" t="str">
        <f>IF(BTA!U98="", "", BTA!U98)</f>
        <v>KLGYO</v>
      </c>
      <c r="C98" s="201" t="str">
        <f>IF(A98="", "", VLOOKUP(A98, BTA!$A$3:$H$10000, 8, 0))</f>
        <v/>
      </c>
      <c r="D98" s="236" t="str">
        <f>IF(A98="","",VLOOKUP(A98,BTA!$A$3:$R$10000,18,0))</f>
        <v/>
      </c>
      <c r="E98" s="201" t="str">
        <f>IF(BTA!A99="", "", BTA!A99)</f>
        <v>KLMSN</v>
      </c>
    </row>
    <row r="99" spans="1:5">
      <c r="A99" s="236" t="str">
        <f>IF(BTA!W99="", "", BTA!W99)</f>
        <v/>
      </c>
      <c r="B99" s="201" t="str">
        <f>IF(BTA!U99="", "", BTA!U99)</f>
        <v>BORSK</v>
      </c>
      <c r="C99" s="201" t="str">
        <f>IF(A99="", "", VLOOKUP(A99, BTA!$A$3:$H$10000, 8, 0))</f>
        <v/>
      </c>
      <c r="D99" s="236" t="str">
        <f>IF(A99="","",VLOOKUP(A99,BTA!$A$3:$R$10000,18,0))</f>
        <v/>
      </c>
      <c r="E99" s="201" t="str">
        <f>IF(BTA!A100="", "", BTA!A100)</f>
        <v>GEDZA</v>
      </c>
    </row>
    <row r="100" spans="1:5">
      <c r="A100" s="236" t="str">
        <f>IF(BTA!W100="", "", BTA!W100)</f>
        <v/>
      </c>
      <c r="B100" s="201" t="str">
        <f>IF(BTA!U100="", "", BTA!U100)</f>
        <v>NTGAZ</v>
      </c>
      <c r="C100" s="201" t="str">
        <f>IF(A100="", "", VLOOKUP(A100, BTA!$A$3:$H$10000, 8, 0))</f>
        <v/>
      </c>
      <c r="D100" s="236" t="str">
        <f>IF(A100="","",VLOOKUP(A100,BTA!$A$3:$R$10000,18,0))</f>
        <v/>
      </c>
      <c r="E100" s="201" t="str">
        <f>IF(BTA!A101="", "", BTA!A101)</f>
        <v>BAGFS</v>
      </c>
    </row>
    <row r="101" spans="1:5">
      <c r="A101" s="236" t="str">
        <f>IF(BTA!W101="", "", BTA!W101)</f>
        <v/>
      </c>
      <c r="B101" s="201" t="str">
        <f>IF(BTA!U101="", "", BTA!U101)</f>
        <v>SAFKR</v>
      </c>
      <c r="C101" s="201" t="str">
        <f>IF(A101="", "", VLOOKUP(A101, BTA!$A$3:$H$10000, 8, 0))</f>
        <v/>
      </c>
      <c r="D101" s="236" t="str">
        <f>IF(A101="","",VLOOKUP(A101,BTA!$A$3:$R$10000,18,0))</f>
        <v/>
      </c>
      <c r="E101" s="201" t="str">
        <f>IF(BTA!A102="", "", BTA!A102)</f>
        <v>ELITE</v>
      </c>
    </row>
    <row r="102" spans="1:5">
      <c r="A102" s="236" t="str">
        <f>IF(BTA!W102="", "", BTA!W102)</f>
        <v/>
      </c>
      <c r="B102" s="201" t="str">
        <f>IF(BTA!U102="", "", BTA!U102)</f>
        <v>TSGYO</v>
      </c>
      <c r="C102" s="201" t="str">
        <f>IF(A102="", "", VLOOKUP(A102, BTA!$A$3:$H$10000, 8, 0))</f>
        <v/>
      </c>
      <c r="D102" s="236" t="str">
        <f>IF(A102="","",VLOOKUP(A102,BTA!$A$3:$R$10000,18,0))</f>
        <v/>
      </c>
      <c r="E102" s="201" t="str">
        <f>IF(BTA!A103="", "", BTA!A103)</f>
        <v>GARFA</v>
      </c>
    </row>
    <row r="103" spans="1:5">
      <c r="A103" s="236" t="str">
        <f>IF(BTA!W103="", "", BTA!W103)</f>
        <v/>
      </c>
      <c r="B103" s="201" t="str">
        <f>IF(BTA!U103="", "", BTA!U103)</f>
        <v>INFO</v>
      </c>
      <c r="C103" s="201" t="str">
        <f>IF(A103="", "", VLOOKUP(A103, BTA!$A$3:$H$10000, 8, 0))</f>
        <v/>
      </c>
      <c r="D103" s="236" t="str">
        <f>IF(A103="","",VLOOKUP(A103,BTA!$A$3:$R$10000,18,0))</f>
        <v/>
      </c>
      <c r="E103" s="201" t="str">
        <f>IF(BTA!A104="", "", BTA!A104)</f>
        <v>EGEGY</v>
      </c>
    </row>
    <row r="104" spans="1:5">
      <c r="A104" s="236" t="str">
        <f>IF(BTA!W104="", "", BTA!W104)</f>
        <v/>
      </c>
      <c r="B104" s="201" t="str">
        <f>IF(BTA!U104="", "", BTA!U104)</f>
        <v>AKENR</v>
      </c>
      <c r="C104" s="201" t="str">
        <f>IF(A104="", "", VLOOKUP(A104, BTA!$A$3:$H$10000, 8, 0))</f>
        <v/>
      </c>
      <c r="D104" s="236" t="str">
        <f>IF(A104="","",VLOOKUP(A104,BTA!$A$3:$R$10000,18,0))</f>
        <v/>
      </c>
      <c r="E104" s="201" t="str">
        <f>IF(BTA!A105="", "", BTA!A105)</f>
        <v>CELHA</v>
      </c>
    </row>
    <row r="105" spans="1:5">
      <c r="A105" s="236" t="str">
        <f>IF(BTA!W105="", "", BTA!W105)</f>
        <v/>
      </c>
      <c r="B105" s="201" t="str">
        <f>IF(BTA!U105="", "", BTA!U105)</f>
        <v>GSDDE</v>
      </c>
      <c r="C105" s="201" t="str">
        <f>IF(A105="", "", VLOOKUP(A105, BTA!$A$3:$H$10000, 8, 0))</f>
        <v/>
      </c>
      <c r="D105" s="236" t="str">
        <f>IF(A105="","",VLOOKUP(A105,BTA!$A$3:$R$10000,18,0))</f>
        <v/>
      </c>
      <c r="E105" s="201" t="str">
        <f>IF(BTA!A106="", "", BTA!A106)</f>
        <v>CUSAN</v>
      </c>
    </row>
    <row r="106" spans="1:5">
      <c r="A106" s="236" t="str">
        <f>IF(BTA!W106="", "", BTA!W106)</f>
        <v/>
      </c>
      <c r="B106" s="201" t="str">
        <f>IF(BTA!U106="", "", BTA!U106)</f>
        <v>ALGYO</v>
      </c>
      <c r="C106" s="201" t="str">
        <f>IF(A106="", "", VLOOKUP(A106, BTA!$A$3:$H$10000, 8, 0))</f>
        <v/>
      </c>
      <c r="D106" s="236" t="str">
        <f>IF(A106="","",VLOOKUP(A106,BTA!$A$3:$R$10000,18,0))</f>
        <v/>
      </c>
      <c r="E106" s="201" t="str">
        <f>IF(BTA!A107="", "", BTA!A107)</f>
        <v>MEDTR</v>
      </c>
    </row>
    <row r="107" spans="1:5">
      <c r="A107" s="236" t="str">
        <f>IF(BTA!W107="", "", BTA!W107)</f>
        <v/>
      </c>
      <c r="B107" s="201" t="str">
        <f>IF(BTA!U107="", "", BTA!U107)</f>
        <v>PRDGS</v>
      </c>
      <c r="C107" s="201" t="str">
        <f>IF(A107="", "", VLOOKUP(A107, BTA!$A$3:$H$10000, 8, 0))</f>
        <v/>
      </c>
      <c r="D107" s="236" t="str">
        <f>IF(A107="","",VLOOKUP(A107,BTA!$A$3:$R$10000,18,0))</f>
        <v/>
      </c>
      <c r="E107" s="201" t="str">
        <f>IF(BTA!A108="", "", BTA!A108)</f>
        <v>KRONT</v>
      </c>
    </row>
    <row r="108" spans="1:5">
      <c r="A108" s="236" t="str">
        <f>IF(BTA!W108="", "", BTA!W108)</f>
        <v/>
      </c>
      <c r="B108" s="201" t="str">
        <f>IF(BTA!U108="", "", BTA!U108)</f>
        <v>MNDTR</v>
      </c>
      <c r="C108" s="201" t="str">
        <f>IF(A108="", "", VLOOKUP(A108, BTA!$A$3:$H$10000, 8, 0))</f>
        <v/>
      </c>
      <c r="D108" s="236" t="str">
        <f>IF(A108="","",VLOOKUP(A108,BTA!$A$3:$R$10000,18,0))</f>
        <v/>
      </c>
      <c r="E108" s="201" t="str">
        <f>IF(BTA!A109="", "", BTA!A109)</f>
        <v>CEOEM</v>
      </c>
    </row>
    <row r="109" spans="1:5">
      <c r="A109" s="236" t="str">
        <f>IF(BTA!W109="", "", BTA!W109)</f>
        <v/>
      </c>
      <c r="B109" s="201" t="str">
        <f>IF(BTA!U109="", "", BTA!U109)</f>
        <v>UCAYM</v>
      </c>
      <c r="C109" s="201" t="str">
        <f>IF(A109="", "", VLOOKUP(A109, BTA!$A$3:$H$10000, 8, 0))</f>
        <v/>
      </c>
      <c r="D109" s="236" t="str">
        <f>IF(A109="","",VLOOKUP(A109,BTA!$A$3:$R$10000,18,0))</f>
        <v/>
      </c>
      <c r="E109" s="201" t="str">
        <f>IF(BTA!A110="", "", BTA!A110)</f>
        <v>BIZIM</v>
      </c>
    </row>
    <row r="110" spans="1:5">
      <c r="A110" s="236" t="str">
        <f>IF(BTA!W110="", "", BTA!W110)</f>
        <v/>
      </c>
      <c r="B110" s="201" t="str">
        <f>IF(BTA!U110="", "", BTA!U110)</f>
        <v>ALKA</v>
      </c>
      <c r="C110" s="201" t="str">
        <f>IF(A110="", "", VLOOKUP(A110, BTA!$A$3:$H$10000, 8, 0))</f>
        <v/>
      </c>
      <c r="D110" s="236" t="str">
        <f>IF(A110="","",VLOOKUP(A110,BTA!$A$3:$R$10000,18,0))</f>
        <v/>
      </c>
      <c r="E110" s="201" t="str">
        <f>IF(BTA!A111="", "", BTA!A111)</f>
        <v>KZGYO</v>
      </c>
    </row>
    <row r="111" spans="1:5">
      <c r="A111" s="236" t="str">
        <f>IF(BTA!W111="", "", BTA!W111)</f>
        <v/>
      </c>
      <c r="B111" s="201" t="str">
        <f>IF(BTA!U111="", "", BTA!U111)</f>
        <v>EGEPO</v>
      </c>
      <c r="C111" s="201" t="str">
        <f>IF(A111="", "", VLOOKUP(A111, BTA!$A$3:$H$10000, 8, 0))</f>
        <v/>
      </c>
      <c r="D111" s="236" t="str">
        <f>IF(A111="","",VLOOKUP(A111,BTA!$A$3:$R$10000,18,0))</f>
        <v/>
      </c>
      <c r="E111" s="201" t="str">
        <f>IF(BTA!A112="", "", BTA!A112)</f>
        <v>YAYLA</v>
      </c>
    </row>
    <row r="112" spans="1:5">
      <c r="A112" s="236" t="str">
        <f>IF(BTA!W112="", "", BTA!W112)</f>
        <v/>
      </c>
      <c r="B112" s="201" t="str">
        <f>IF(BTA!U112="", "", BTA!U112)</f>
        <v>ANGEN</v>
      </c>
      <c r="C112" s="201" t="str">
        <f>IF(A112="", "", VLOOKUP(A112, BTA!$A$3:$H$10000, 8, 0))</f>
        <v/>
      </c>
      <c r="D112" s="236" t="str">
        <f>IF(A112="","",VLOOKUP(A112,BTA!$A$3:$R$10000,18,0))</f>
        <v/>
      </c>
      <c r="E112" s="201" t="str">
        <f>IF(BTA!A113="", "", BTA!A113)</f>
        <v>SMART</v>
      </c>
    </row>
    <row r="113" spans="1:5">
      <c r="A113" s="236" t="str">
        <f>IF(BTA!W113="", "", BTA!W113)</f>
        <v/>
      </c>
      <c r="B113" s="201" t="str">
        <f>IF(BTA!U113="", "", BTA!U113)</f>
        <v>TEZOL</v>
      </c>
      <c r="C113" s="201" t="str">
        <f>IF(A113="", "", VLOOKUP(A113, BTA!$A$3:$H$10000, 8, 0))</f>
        <v/>
      </c>
      <c r="D113" s="236" t="str">
        <f>IF(A113="","",VLOOKUP(A113,BTA!$A$3:$R$10000,18,0))</f>
        <v/>
      </c>
      <c r="E113" s="201" t="str">
        <f>IF(BTA!A114="", "", BTA!A114)</f>
        <v>DOKTA</v>
      </c>
    </row>
    <row r="114" spans="1:5">
      <c r="A114" s="236" t="str">
        <f>IF(BTA!W114="", "", BTA!W114)</f>
        <v/>
      </c>
      <c r="B114" s="201" t="str">
        <f>IF(BTA!U114="", "", BTA!U114)</f>
        <v>AKSA</v>
      </c>
      <c r="C114" s="201" t="str">
        <f>IF(A114="", "", VLOOKUP(A114, BTA!$A$3:$H$10000, 8, 0))</f>
        <v/>
      </c>
      <c r="D114" s="236" t="str">
        <f>IF(A114="","",VLOOKUP(A114,BTA!$A$3:$R$10000,18,0))</f>
        <v/>
      </c>
      <c r="E114" s="201" t="str">
        <f>IF(BTA!A115="", "", BTA!A115)</f>
        <v>YIGIT</v>
      </c>
    </row>
    <row r="115" spans="1:5">
      <c r="A115" s="236" t="str">
        <f>IF(BTA!W115="", "", BTA!W115)</f>
        <v/>
      </c>
      <c r="B115" s="201" t="str">
        <f>IF(BTA!U115="", "", BTA!U115)</f>
        <v>MZHLD</v>
      </c>
      <c r="C115" s="201" t="str">
        <f>IF(A115="", "", VLOOKUP(A115, BTA!$A$3:$H$10000, 8, 0))</f>
        <v/>
      </c>
      <c r="D115" s="236" t="str">
        <f>IF(A115="","",VLOOKUP(A115,BTA!$A$3:$R$10000,18,0))</f>
        <v/>
      </c>
      <c r="E115" s="201" t="str">
        <f>IF(BTA!A116="", "", BTA!A116)</f>
        <v>BEYAZ</v>
      </c>
    </row>
    <row r="116" spans="1:5">
      <c r="A116" s="236" t="str">
        <f>IF(BTA!W116="", "", BTA!W116)</f>
        <v/>
      </c>
      <c r="B116" s="201" t="str">
        <f>IF(BTA!U116="", "", BTA!U116)</f>
        <v>LIDER</v>
      </c>
      <c r="C116" s="201" t="str">
        <f>IF(A116="", "", VLOOKUP(A116, BTA!$A$3:$H$10000, 8, 0))</f>
        <v/>
      </c>
      <c r="D116" s="236" t="str">
        <f>IF(A116="","",VLOOKUP(A116,BTA!$A$3:$R$10000,18,0))</f>
        <v/>
      </c>
      <c r="E116" s="201" t="str">
        <f>IF(BTA!A117="", "", BTA!A117)</f>
        <v>ZGYO</v>
      </c>
    </row>
    <row r="117" spans="1:5">
      <c r="A117" s="236" t="str">
        <f>IF(BTA!W117="", "", BTA!W117)</f>
        <v/>
      </c>
      <c r="B117" s="201" t="str">
        <f>IF(BTA!U117="", "", BTA!U117)</f>
        <v>DZGYO</v>
      </c>
      <c r="C117" s="201" t="str">
        <f>IF(A117="", "", VLOOKUP(A117, BTA!$A$3:$H$10000, 8, 0))</f>
        <v/>
      </c>
      <c r="D117" s="236" t="str">
        <f>IF(A117="","",VLOOKUP(A117,BTA!$A$3:$R$10000,18,0))</f>
        <v/>
      </c>
      <c r="E117" s="201" t="str">
        <f>IF(BTA!A118="", "", BTA!A118)</f>
        <v>DURKN</v>
      </c>
    </row>
    <row r="118" spans="1:5">
      <c r="A118" s="236" t="str">
        <f>IF(BTA!W118="", "", BTA!W118)</f>
        <v/>
      </c>
      <c r="B118" s="201" t="str">
        <f>IF(BTA!U118="", "", BTA!U118)</f>
        <v>A1CAP</v>
      </c>
      <c r="C118" s="201" t="str">
        <f>IF(A118="", "", VLOOKUP(A118, BTA!$A$3:$H$10000, 8, 0))</f>
        <v/>
      </c>
      <c r="D118" s="236" t="str">
        <f>IF(A118="","",VLOOKUP(A118,BTA!$A$3:$R$10000,18,0))</f>
        <v/>
      </c>
      <c r="E118" s="201" t="str">
        <f>IF(BTA!A119="", "", BTA!A119)</f>
        <v>PLTUR</v>
      </c>
    </row>
    <row r="119" spans="1:5">
      <c r="A119" s="236" t="str">
        <f>IF(BTA!W119="", "", BTA!W119)</f>
        <v/>
      </c>
      <c r="B119" s="201" t="str">
        <f>IF(BTA!U119="", "", BTA!U119)</f>
        <v>GENTS</v>
      </c>
      <c r="C119" s="201" t="str">
        <f>IF(A119="", "", VLOOKUP(A119, BTA!$A$3:$H$10000, 8, 0))</f>
        <v/>
      </c>
      <c r="D119" s="236" t="str">
        <f>IF(A119="","",VLOOKUP(A119,BTA!$A$3:$R$10000,18,0))</f>
        <v/>
      </c>
      <c r="E119" s="201" t="str">
        <f>IF(BTA!A120="", "", BTA!A120)</f>
        <v>VKING</v>
      </c>
    </row>
    <row r="120" spans="1:5">
      <c r="A120" s="236" t="str">
        <f>IF(BTA!W120="", "", BTA!W120)</f>
        <v/>
      </c>
      <c r="B120" s="201" t="str">
        <f>IF(BTA!U120="", "", BTA!U120)</f>
        <v>ISYAT</v>
      </c>
      <c r="C120" s="201" t="str">
        <f>IF(A120="", "", VLOOKUP(A120, BTA!$A$3:$H$10000, 8, 0))</f>
        <v/>
      </c>
      <c r="D120" s="236" t="str">
        <f>IF(A120="","",VLOOKUP(A120,BTA!$A$3:$R$10000,18,0))</f>
        <v/>
      </c>
      <c r="E120" s="201" t="str">
        <f>IF(BTA!A121="", "", BTA!A121)</f>
        <v>DITAS</v>
      </c>
    </row>
    <row r="121" spans="1:5">
      <c r="A121" s="236" t="str">
        <f>IF(BTA!W121="", "", BTA!W121)</f>
        <v/>
      </c>
      <c r="B121" s="201" t="str">
        <f>IF(BTA!U121="", "", BTA!U121)</f>
        <v>MNDRS</v>
      </c>
      <c r="C121" s="201" t="str">
        <f>IF(A121="", "", VLOOKUP(A121, BTA!$A$3:$H$10000, 8, 0))</f>
        <v/>
      </c>
      <c r="D121" s="236" t="str">
        <f>IF(A121="","",VLOOKUP(A121,BTA!$A$3:$R$10000,18,0))</f>
        <v/>
      </c>
      <c r="E121" s="201" t="str">
        <f>IF(BTA!A122="", "", BTA!A122)</f>
        <v>ARFYE</v>
      </c>
    </row>
    <row r="122" spans="1:5">
      <c r="A122" s="236" t="str">
        <f>IF(BTA!W122="", "", BTA!W122)</f>
        <v/>
      </c>
      <c r="B122" s="201" t="str">
        <f>IF(BTA!U122="", "", BTA!U122)</f>
        <v>ULUUN</v>
      </c>
      <c r="C122" s="201" t="str">
        <f>IF(A122="", "", VLOOKUP(A122, BTA!$A$3:$H$10000, 8, 0))</f>
        <v/>
      </c>
      <c r="D122" s="236" t="str">
        <f>IF(A122="","",VLOOKUP(A122,BTA!$A$3:$R$10000,18,0))</f>
        <v/>
      </c>
      <c r="E122" s="201" t="str">
        <f>IF(BTA!A123="", "", BTA!A123)</f>
        <v>ARENA</v>
      </c>
    </row>
    <row r="123" spans="1:5">
      <c r="A123" s="236" t="str">
        <f>IF(BTA!W123="", "", BTA!W123)</f>
        <v/>
      </c>
      <c r="B123" s="201" t="str">
        <f>IF(BTA!U123="", "", BTA!U123)</f>
        <v>BIGCH</v>
      </c>
      <c r="C123" s="201" t="str">
        <f>IF(A123="", "", VLOOKUP(A123, BTA!$A$3:$H$10000, 8, 0))</f>
        <v/>
      </c>
      <c r="D123" s="236" t="str">
        <f>IF(A123="","",VLOOKUP(A123,BTA!$A$3:$R$10000,18,0))</f>
        <v/>
      </c>
      <c r="E123" s="201" t="str">
        <f>IF(BTA!A124="", "", BTA!A124)</f>
        <v>SANKO</v>
      </c>
    </row>
    <row r="124" spans="1:5">
      <c r="A124" s="236" t="str">
        <f>IF(BTA!W124="", "", BTA!W124)</f>
        <v/>
      </c>
      <c r="B124" s="201" t="str">
        <f>IF(BTA!U124="", "", BTA!U124)</f>
        <v>SKYMD</v>
      </c>
      <c r="C124" s="201" t="str">
        <f>IF(A124="", "", VLOOKUP(A124, BTA!$A$3:$H$10000, 8, 0))</f>
        <v/>
      </c>
      <c r="D124" s="236" t="str">
        <f>IF(A124="","",VLOOKUP(A124,BTA!$A$3:$R$10000,18,0))</f>
        <v/>
      </c>
      <c r="E124" s="201" t="str">
        <f>IF(BTA!A125="", "", BTA!A125)</f>
        <v>ICBCT</v>
      </c>
    </row>
    <row r="125" spans="1:5">
      <c r="A125" s="236" t="str">
        <f>IF(BTA!W125="", "", BTA!W125)</f>
        <v/>
      </c>
      <c r="B125" s="201" t="str">
        <f>IF(BTA!U125="", "", BTA!U125)</f>
        <v>SERNT</v>
      </c>
      <c r="C125" s="201" t="str">
        <f>IF(A125="", "", VLOOKUP(A125, BTA!$A$3:$H$10000, 8, 0))</f>
        <v/>
      </c>
      <c r="D125" s="236" t="str">
        <f>IF(A125="","",VLOOKUP(A125,BTA!$A$3:$R$10000,18,0))</f>
        <v/>
      </c>
      <c r="E125" s="201" t="str">
        <f>IF(BTA!A126="", "", BTA!A126)</f>
        <v>PRKME</v>
      </c>
    </row>
    <row r="126" spans="1:5">
      <c r="A126" s="236" t="str">
        <f>IF(BTA!W126="", "", BTA!W126)</f>
        <v/>
      </c>
      <c r="B126" s="201" t="str">
        <f>IF(BTA!U126="", "", BTA!U126)</f>
        <v>DAGI</v>
      </c>
      <c r="C126" s="201" t="str">
        <f>IF(A126="", "", VLOOKUP(A126, BTA!$A$3:$H$10000, 8, 0))</f>
        <v/>
      </c>
      <c r="D126" s="236" t="str">
        <f>IF(A126="","",VLOOKUP(A126,BTA!$A$3:$R$10000,18,0))</f>
        <v/>
      </c>
      <c r="E126" s="201" t="str">
        <f>IF(BTA!A127="", "", BTA!A127)</f>
        <v>BRLSM</v>
      </c>
    </row>
    <row r="127" spans="1:5">
      <c r="A127" s="236" t="str">
        <f>IF(BTA!W127="", "", BTA!W127)</f>
        <v/>
      </c>
      <c r="B127" s="201" t="str">
        <f>IF(BTA!U127="", "", BTA!U127)</f>
        <v>MTRYO</v>
      </c>
      <c r="C127" s="201" t="str">
        <f>IF(A127="", "", VLOOKUP(A127, BTA!$A$3:$H$10000, 8, 0))</f>
        <v/>
      </c>
      <c r="D127" s="236" t="str">
        <f>IF(A127="","",VLOOKUP(A127,BTA!$A$3:$R$10000,18,0))</f>
        <v/>
      </c>
      <c r="E127" s="201" t="str">
        <f>IF(BTA!A128="", "", BTA!A128)</f>
        <v>TATGD</v>
      </c>
    </row>
    <row r="128" spans="1:5">
      <c r="A128" s="236" t="str">
        <f>IF(BTA!W128="", "", BTA!W128)</f>
        <v/>
      </c>
      <c r="B128" s="201" t="str">
        <f>IF(BTA!U128="", "", BTA!U128)</f>
        <v>TATGD</v>
      </c>
      <c r="C128" s="201" t="str">
        <f>IF(A128="", "", VLOOKUP(A128, BTA!$A$3:$H$10000, 8, 0))</f>
        <v/>
      </c>
      <c r="D128" s="236" t="str">
        <f>IF(A128="","",VLOOKUP(A128,BTA!$A$3:$R$10000,18,0))</f>
        <v/>
      </c>
      <c r="E128" s="201" t="str">
        <f>IF(BTA!A129="", "", BTA!A129)</f>
        <v>AVGYO</v>
      </c>
    </row>
    <row r="129" spans="1:5">
      <c r="A129" s="236" t="str">
        <f>IF(BTA!W129="", "", BTA!W129)</f>
        <v/>
      </c>
      <c r="B129" s="201" t="str">
        <f>IF(BTA!U129="", "", BTA!U129)</f>
        <v>INVEO</v>
      </c>
      <c r="C129" s="201" t="str">
        <f>IF(A129="", "", VLOOKUP(A129, BTA!$A$3:$H$10000, 8, 0))</f>
        <v/>
      </c>
      <c r="D129" s="236" t="str">
        <f>IF(A129="","",VLOOKUP(A129,BTA!$A$3:$R$10000,18,0))</f>
        <v/>
      </c>
      <c r="E129" s="201" t="str">
        <f>IF(BTA!A130="", "", BTA!A130)</f>
        <v>EDATA</v>
      </c>
    </row>
    <row r="130" spans="1:5">
      <c r="A130" s="236" t="str">
        <f>IF(BTA!W130="", "", BTA!W130)</f>
        <v/>
      </c>
      <c r="B130" s="201" t="str">
        <f>IF(BTA!U130="", "", BTA!U130)</f>
        <v>BTCIM</v>
      </c>
      <c r="C130" s="201" t="str">
        <f>IF(A130="", "", VLOOKUP(A130, BTA!$A$3:$H$10000, 8, 0))</f>
        <v/>
      </c>
      <c r="D130" s="236" t="str">
        <f>IF(A130="","",VLOOKUP(A130,BTA!$A$3:$R$10000,18,0))</f>
        <v/>
      </c>
      <c r="E130" s="201" t="str">
        <f>IF(BTA!A131="", "", BTA!A131)</f>
        <v>MERCN</v>
      </c>
    </row>
    <row r="131" spans="1:5">
      <c r="A131" s="236" t="str">
        <f>IF(BTA!W131="", "", BTA!W131)</f>
        <v/>
      </c>
      <c r="B131" s="201" t="str">
        <f>IF(BTA!U131="", "", BTA!U131)</f>
        <v>CEMTS</v>
      </c>
      <c r="C131" s="201" t="str">
        <f>IF(A131="", "", VLOOKUP(A131, BTA!$A$3:$H$10000, 8, 0))</f>
        <v/>
      </c>
      <c r="D131" s="236" t="str">
        <f>IF(A131="","",VLOOKUP(A131,BTA!$A$3:$R$10000,18,0))</f>
        <v/>
      </c>
      <c r="E131" s="201" t="str">
        <f>IF(BTA!A132="", "", BTA!A132)</f>
        <v>SKYMD</v>
      </c>
    </row>
    <row r="132" spans="1:5">
      <c r="A132" s="236" t="str">
        <f>IF(BTA!W132="", "", BTA!W132)</f>
        <v/>
      </c>
      <c r="B132" s="201" t="str">
        <f>IF(BTA!U132="", "", BTA!U132)</f>
        <v>KMPUR</v>
      </c>
      <c r="C132" s="201" t="str">
        <f>IF(A132="", "", VLOOKUP(A132, BTA!$A$3:$H$10000, 8, 0))</f>
        <v/>
      </c>
      <c r="D132" s="236" t="str">
        <f>IF(A132="","",VLOOKUP(A132,BTA!$A$3:$R$10000,18,0))</f>
        <v/>
      </c>
      <c r="E132" s="201" t="str">
        <f>IF(BTA!A133="", "", BTA!A133)</f>
        <v>TKNSA</v>
      </c>
    </row>
    <row r="133" spans="1:5">
      <c r="A133" s="236" t="str">
        <f>IF(BTA!W133="", "", BTA!W133)</f>
        <v/>
      </c>
      <c r="B133" s="201" t="str">
        <f>IF(BTA!U133="", "", BTA!U133)</f>
        <v>ERSU</v>
      </c>
      <c r="C133" s="201" t="str">
        <f>IF(A133="", "", VLOOKUP(A133, BTA!$A$3:$H$10000, 8, 0))</f>
        <v/>
      </c>
      <c r="D133" s="236" t="str">
        <f>IF(A133="","",VLOOKUP(A133,BTA!$A$3:$R$10000,18,0))</f>
        <v/>
      </c>
      <c r="E133" s="201" t="str">
        <f>IF(BTA!A134="", "", BTA!A134)</f>
        <v>KLSYN</v>
      </c>
    </row>
    <row r="134" spans="1:5">
      <c r="A134" s="236" t="str">
        <f>IF(BTA!W134="", "", BTA!W134)</f>
        <v/>
      </c>
      <c r="B134" s="201" t="str">
        <f>IF(BTA!U134="", "", BTA!U134)</f>
        <v>ERCB</v>
      </c>
      <c r="C134" s="201" t="str">
        <f>IF(A134="", "", VLOOKUP(A134, BTA!$A$3:$H$10000, 8, 0))</f>
        <v/>
      </c>
      <c r="D134" s="236" t="str">
        <f>IF(A134="","",VLOOKUP(A134,BTA!$A$3:$R$10000,18,0))</f>
        <v/>
      </c>
      <c r="E134" s="201" t="str">
        <f>IF(BTA!A135="", "", BTA!A135)</f>
        <v>ISGSY</v>
      </c>
    </row>
    <row r="135" spans="1:5">
      <c r="A135" s="236" t="str">
        <f>IF(BTA!W135="", "", BTA!W135)</f>
        <v/>
      </c>
      <c r="B135" s="201" t="str">
        <f>IF(BTA!U135="", "", BTA!U135)</f>
        <v>OSMEN</v>
      </c>
      <c r="C135" s="201" t="str">
        <f>IF(A135="", "", VLOOKUP(A135, BTA!$A$3:$H$10000, 8, 0))</f>
        <v/>
      </c>
      <c r="D135" s="236" t="str">
        <f>IF(A135="","",VLOOKUP(A135,BTA!$A$3:$R$10000,18,0))</f>
        <v/>
      </c>
      <c r="E135" s="201" t="str">
        <f>IF(BTA!A136="", "", BTA!A136)</f>
        <v>FADE</v>
      </c>
    </row>
    <row r="136" spans="1:5">
      <c r="A136" s="236" t="str">
        <f>IF(BTA!W136="", "", BTA!W136)</f>
        <v/>
      </c>
      <c r="B136" s="201" t="str">
        <f>IF(BTA!U136="", "", BTA!U136)</f>
        <v>KFEIN</v>
      </c>
      <c r="C136" s="201" t="str">
        <f>IF(A136="", "", VLOOKUP(A136, BTA!$A$3:$H$10000, 8, 0))</f>
        <v/>
      </c>
      <c r="D136" s="236" t="str">
        <f>IF(A136="","",VLOOKUP(A136,BTA!$A$3:$R$10000,18,0))</f>
        <v/>
      </c>
      <c r="E136" s="201" t="str">
        <f>IF(BTA!A137="", "", BTA!A137)</f>
        <v>ALKIM</v>
      </c>
    </row>
    <row r="137" spans="1:5">
      <c r="A137" s="236" t="str">
        <f>IF(BTA!W137="", "", BTA!W137)</f>
        <v/>
      </c>
      <c r="B137" s="201" t="str">
        <f>IF(BTA!U137="", "", BTA!U137)</f>
        <v>GOKNR</v>
      </c>
      <c r="C137" s="201" t="str">
        <f>IF(A137="", "", VLOOKUP(A137, BTA!$A$3:$H$10000, 8, 0))</f>
        <v/>
      </c>
      <c r="D137" s="236" t="str">
        <f>IF(A137="","",VLOOKUP(A137,BTA!$A$3:$R$10000,18,0))</f>
        <v/>
      </c>
      <c r="E137" s="201" t="str">
        <f>IF(BTA!A138="", "", BTA!A138)</f>
        <v>JANTS</v>
      </c>
    </row>
    <row r="138" spans="1:5">
      <c r="A138" s="236" t="str">
        <f>IF(BTA!W138="", "", BTA!W138)</f>
        <v/>
      </c>
      <c r="B138" s="201" t="str">
        <f>IF(BTA!U138="", "", BTA!U138)</f>
        <v>YAPRK</v>
      </c>
      <c r="C138" s="201" t="str">
        <f>IF(A138="", "", VLOOKUP(A138, BTA!$A$3:$H$10000, 8, 0))</f>
        <v/>
      </c>
      <c r="D138" s="236" t="str">
        <f>IF(A138="","",VLOOKUP(A138,BTA!$A$3:$R$10000,18,0))</f>
        <v/>
      </c>
      <c r="E138" s="201" t="str">
        <f>IF(BTA!A139="", "", BTA!A139)</f>
        <v>SVGYO</v>
      </c>
    </row>
    <row r="139" spans="1:5">
      <c r="A139" s="236" t="str">
        <f>IF(BTA!W139="", "", BTA!W139)</f>
        <v/>
      </c>
      <c r="B139" s="201" t="str">
        <f>IF(BTA!U139="", "", BTA!U139)</f>
        <v>PRKME</v>
      </c>
      <c r="C139" s="201" t="str">
        <f>IF(A139="", "", VLOOKUP(A139, BTA!$A$3:$H$10000, 8, 0))</f>
        <v/>
      </c>
      <c r="D139" s="236" t="str">
        <f>IF(A139="","",VLOOKUP(A139,BTA!$A$3:$R$10000,18,0))</f>
        <v/>
      </c>
      <c r="E139" s="201" t="str">
        <f>IF(BTA!A140="", "", BTA!A140)</f>
        <v>MAKIM</v>
      </c>
    </row>
    <row r="140" spans="1:5">
      <c r="A140" s="236" t="str">
        <f>IF(BTA!W140="", "", BTA!W140)</f>
        <v/>
      </c>
      <c r="B140" s="201" t="str">
        <f>IF(BTA!U140="", "", BTA!U140)</f>
        <v>YYLGD</v>
      </c>
      <c r="C140" s="201" t="str">
        <f>IF(A140="", "", VLOOKUP(A140, BTA!$A$3:$H$10000, 8, 0))</f>
        <v/>
      </c>
      <c r="D140" s="236" t="str">
        <f>IF(A140="","",VLOOKUP(A140,BTA!$A$3:$R$10000,18,0))</f>
        <v/>
      </c>
      <c r="E140" s="201" t="str">
        <f>IF(BTA!A141="", "", BTA!A141)</f>
        <v>AHSGY</v>
      </c>
    </row>
    <row r="141" spans="1:5">
      <c r="A141" s="236" t="str">
        <f>IF(BTA!W141="", "", BTA!W141)</f>
        <v/>
      </c>
      <c r="B141" s="201" t="str">
        <f>IF(BTA!U141="", "", BTA!U141)</f>
        <v>ENERY</v>
      </c>
      <c r="C141" s="201" t="str">
        <f>IF(A141="", "", VLOOKUP(A141, BTA!$A$3:$H$10000, 8, 0))</f>
        <v/>
      </c>
      <c r="D141" s="236" t="str">
        <f>IF(A141="","",VLOOKUP(A141,BTA!$A$3:$R$10000,18,0))</f>
        <v/>
      </c>
      <c r="E141" s="201" t="str">
        <f>IF(BTA!A142="", "", BTA!A142)</f>
        <v>EGEPO</v>
      </c>
    </row>
    <row r="142" spans="1:5">
      <c r="A142" s="236" t="str">
        <f>IF(BTA!W142="", "", BTA!W142)</f>
        <v/>
      </c>
      <c r="B142" s="201" t="str">
        <f>IF(BTA!U142="", "", BTA!U142)</f>
        <v>GEDIK</v>
      </c>
      <c r="C142" s="201" t="str">
        <f>IF(A142="", "", VLOOKUP(A142, BTA!$A$3:$H$10000, 8, 0))</f>
        <v/>
      </c>
      <c r="D142" s="236" t="str">
        <f>IF(A142="","",VLOOKUP(A142,BTA!$A$3:$R$10000,18,0))</f>
        <v/>
      </c>
      <c r="E142" s="201" t="str">
        <f>IF(BTA!A143="", "", BTA!A143)</f>
        <v>GSDDE</v>
      </c>
    </row>
    <row r="143" spans="1:5">
      <c r="A143" s="236" t="str">
        <f>IF(BTA!W143="", "", BTA!W143)</f>
        <v/>
      </c>
      <c r="B143" s="201" t="str">
        <f>IF(BTA!U143="", "", BTA!U143)</f>
        <v>PENGD</v>
      </c>
      <c r="C143" s="201" t="str">
        <f>IF(A143="", "", VLOOKUP(A143, BTA!$A$3:$H$10000, 8, 0))</f>
        <v/>
      </c>
      <c r="D143" s="236" t="str">
        <f>IF(A143="","",VLOOKUP(A143,BTA!$A$3:$R$10000,18,0))</f>
        <v/>
      </c>
      <c r="E143" s="201" t="str">
        <f>IF(BTA!A144="", "", BTA!A144)</f>
        <v>DYOBY</v>
      </c>
    </row>
    <row r="144" spans="1:5">
      <c r="A144" s="236" t="str">
        <f>IF(BTA!W144="", "", BTA!W144)</f>
        <v/>
      </c>
      <c r="B144" s="201" t="str">
        <f>IF(BTA!U144="", "", BTA!U144)</f>
        <v>RODRG</v>
      </c>
      <c r="C144" s="201" t="str">
        <f>IF(A144="", "", VLOOKUP(A144, BTA!$A$3:$H$10000, 8, 0))</f>
        <v/>
      </c>
      <c r="D144" s="236" t="str">
        <f>IF(A144="","",VLOOKUP(A144,BTA!$A$3:$R$10000,18,0))</f>
        <v/>
      </c>
      <c r="E144" s="201" t="str">
        <f>IF(BTA!A145="", "", BTA!A145)</f>
        <v>PENTA</v>
      </c>
    </row>
    <row r="145" spans="1:5">
      <c r="A145" s="236" t="str">
        <f>IF(BTA!W145="", "", BTA!W145)</f>
        <v/>
      </c>
      <c r="B145" s="201" t="str">
        <f>IF(BTA!U145="", "", BTA!U145)</f>
        <v>ELITE</v>
      </c>
      <c r="C145" s="201" t="str">
        <f>IF(A145="", "", VLOOKUP(A145, BTA!$A$3:$H$10000, 8, 0))</f>
        <v/>
      </c>
      <c r="D145" s="236" t="str">
        <f>IF(A145="","",VLOOKUP(A145,BTA!$A$3:$R$10000,18,0))</f>
        <v/>
      </c>
      <c r="E145" s="201" t="str">
        <f>IF(BTA!A146="", "", BTA!A146)</f>
        <v>KIMMR</v>
      </c>
    </row>
    <row r="146" spans="1:5">
      <c r="A146" s="236" t="str">
        <f>IF(BTA!W146="", "", BTA!W146)</f>
        <v/>
      </c>
      <c r="B146" s="201" t="str">
        <f>IF(BTA!U146="", "", BTA!U146)</f>
        <v>TURGG</v>
      </c>
      <c r="C146" s="201" t="str">
        <f>IF(A146="", "", VLOOKUP(A146, BTA!$A$3:$H$10000, 8, 0))</f>
        <v/>
      </c>
      <c r="D146" s="236" t="str">
        <f>IF(A146="","",VLOOKUP(A146,BTA!$A$3:$R$10000,18,0))</f>
        <v/>
      </c>
      <c r="E146" s="201" t="str">
        <f>IF(BTA!A147="", "", BTA!A147)</f>
        <v>HATEK</v>
      </c>
    </row>
    <row r="147" spans="1:5">
      <c r="A147" s="236" t="str">
        <f>IF(BTA!W147="", "", BTA!W147)</f>
        <v/>
      </c>
      <c r="B147" s="201" t="str">
        <f>IF(BTA!U147="", "", BTA!U147)</f>
        <v>AEFES</v>
      </c>
      <c r="C147" s="201" t="str">
        <f>IF(A147="", "", VLOOKUP(A147, BTA!$A$3:$H$10000, 8, 0))</f>
        <v/>
      </c>
      <c r="D147" s="236" t="str">
        <f>IF(A147="","",VLOOKUP(A147,BTA!$A$3:$R$10000,18,0))</f>
        <v/>
      </c>
      <c r="E147" s="201" t="str">
        <f>IF(BTA!A148="", "", BTA!A148)</f>
        <v>EMKEL</v>
      </c>
    </row>
    <row r="148" spans="1:5">
      <c r="A148" s="236" t="str">
        <f>IF(BTA!W148="", "", BTA!W148)</f>
        <v/>
      </c>
      <c r="B148" s="201" t="str">
        <f>IF(BTA!U148="", "", BTA!U148)</f>
        <v>BIZIM</v>
      </c>
      <c r="C148" s="201" t="str">
        <f>IF(A148="", "", VLOOKUP(A148, BTA!$A$3:$H$10000, 8, 0))</f>
        <v/>
      </c>
      <c r="D148" s="236" t="str">
        <f>IF(A148="","",VLOOKUP(A148,BTA!$A$3:$R$10000,18,0))</f>
        <v/>
      </c>
      <c r="E148" s="201" t="str">
        <f>IF(BTA!A149="", "", BTA!A149)</f>
        <v>LKMNH</v>
      </c>
    </row>
    <row r="149" spans="1:5">
      <c r="A149" s="236" t="str">
        <f>IF(BTA!W149="", "", BTA!W149)</f>
        <v/>
      </c>
      <c r="B149" s="201" t="str">
        <f>IF(BTA!U149="", "", BTA!U149)</f>
        <v>BURCE</v>
      </c>
      <c r="C149" s="201" t="str">
        <f>IF(A149="", "", VLOOKUP(A149, BTA!$A$3:$H$10000, 8, 0))</f>
        <v/>
      </c>
      <c r="D149" s="236" t="str">
        <f>IF(A149="","",VLOOKUP(A149,BTA!$A$3:$R$10000,18,0))</f>
        <v/>
      </c>
      <c r="E149" s="201" t="str">
        <f>IF(BTA!A150="", "", BTA!A150)</f>
        <v>KNFRT</v>
      </c>
    </row>
    <row r="150" spans="1:5">
      <c r="A150" s="236" t="str">
        <f>IF(BTA!W150="", "", BTA!W150)</f>
        <v/>
      </c>
      <c r="B150" s="201" t="str">
        <f>IF(BTA!U150="", "", BTA!U150)</f>
        <v>ETILR</v>
      </c>
      <c r="C150" s="201" t="str">
        <f>IF(A150="", "", VLOOKUP(A150, BTA!$A$3:$H$10000, 8, 0))</f>
        <v/>
      </c>
      <c r="D150" s="236" t="str">
        <f>IF(A150="","",VLOOKUP(A150,BTA!$A$3:$R$10000,18,0))</f>
        <v/>
      </c>
      <c r="E150" s="201" t="str">
        <f>IF(BTA!A151="", "", BTA!A151)</f>
        <v>HKTM</v>
      </c>
    </row>
    <row r="151" spans="1:5">
      <c r="A151" s="236" t="str">
        <f>IF(BTA!W151="", "", BTA!W151)</f>
        <v/>
      </c>
      <c r="B151" s="201" t="str">
        <f>IF(BTA!U151="", "", BTA!U151)</f>
        <v>ODAS</v>
      </c>
      <c r="C151" s="201" t="str">
        <f>IF(A151="", "", VLOOKUP(A151, BTA!$A$3:$H$10000, 8, 0))</f>
        <v/>
      </c>
      <c r="D151" s="236" t="str">
        <f>IF(A151="","",VLOOKUP(A151,BTA!$A$3:$R$10000,18,0))</f>
        <v/>
      </c>
      <c r="E151" s="201" t="str">
        <f>IF(BTA!A152="", "", BTA!A152)</f>
        <v>KRPLS</v>
      </c>
    </row>
    <row r="152" spans="1:5">
      <c r="A152" s="236" t="str">
        <f>IF(BTA!W152="", "", BTA!W152)</f>
        <v/>
      </c>
      <c r="B152" s="201" t="str">
        <f>IF(BTA!U152="", "", BTA!U152)</f>
        <v>SMRVA</v>
      </c>
      <c r="C152" s="201" t="str">
        <f>IF(A152="", "", VLOOKUP(A152, BTA!$A$3:$H$10000, 8, 0))</f>
        <v/>
      </c>
      <c r="D152" s="236" t="str">
        <f>IF(A152="","",VLOOKUP(A152,BTA!$A$3:$R$10000,18,0))</f>
        <v/>
      </c>
      <c r="E152" s="201" t="str">
        <f>IF(BTA!A153="", "", BTA!A153)</f>
        <v>AFYON</v>
      </c>
    </row>
    <row r="153" spans="1:5">
      <c r="A153" s="236" t="str">
        <f>IF(BTA!W153="", "", BTA!W153)</f>
        <v/>
      </c>
      <c r="B153" s="201" t="str">
        <f>IF(BTA!U153="", "", BTA!U153)</f>
        <v>SANFM</v>
      </c>
      <c r="C153" s="201" t="str">
        <f>IF(A153="", "", VLOOKUP(A153, BTA!$A$3:$H$10000, 8, 0))</f>
        <v/>
      </c>
      <c r="D153" s="236" t="str">
        <f>IF(A153="","",VLOOKUP(A153,BTA!$A$3:$R$10000,18,0))</f>
        <v/>
      </c>
      <c r="E153" s="201" t="str">
        <f>IF(BTA!A154="", "", BTA!A154)</f>
        <v>MARBL</v>
      </c>
    </row>
    <row r="154" spans="1:5">
      <c r="A154" s="236" t="str">
        <f>IF(BTA!W154="", "", BTA!W154)</f>
        <v/>
      </c>
      <c r="B154" s="201" t="str">
        <f>IF(BTA!U154="", "", BTA!U154)</f>
        <v>HATEK</v>
      </c>
      <c r="C154" s="201" t="str">
        <f>IF(A154="", "", VLOOKUP(A154, BTA!$A$3:$H$10000, 8, 0))</f>
        <v/>
      </c>
      <c r="D154" s="236" t="str">
        <f>IF(A154="","",VLOOKUP(A154,BTA!$A$3:$R$10000,18,0))</f>
        <v/>
      </c>
      <c r="E154" s="201" t="str">
        <f>IF(BTA!A155="", "", BTA!A155)</f>
        <v>PETUN</v>
      </c>
    </row>
    <row r="155" spans="1:5">
      <c r="A155" s="236" t="str">
        <f>IF(BTA!W155="", "", BTA!W155)</f>
        <v/>
      </c>
      <c r="B155" s="201" t="str">
        <f>IF(BTA!U155="", "", BTA!U155)</f>
        <v>YEOTK</v>
      </c>
      <c r="C155" s="201" t="str">
        <f>IF(A155="", "", VLOOKUP(A155, BTA!$A$3:$H$10000, 8, 0))</f>
        <v/>
      </c>
      <c r="D155" s="236" t="str">
        <f>IF(A155="","",VLOOKUP(A155,BTA!$A$3:$R$10000,18,0))</f>
        <v/>
      </c>
      <c r="E155" s="201" t="str">
        <f>IF(BTA!A156="", "", BTA!A156)</f>
        <v>PNSUT</v>
      </c>
    </row>
    <row r="156" spans="1:5">
      <c r="A156" s="236" t="str">
        <f>IF(BTA!W156="", "", BTA!W156)</f>
        <v/>
      </c>
      <c r="B156" s="201" t="str">
        <f>IF(BTA!U156="", "", BTA!U156)</f>
        <v>SKBNK</v>
      </c>
      <c r="C156" s="201" t="str">
        <f>IF(A156="", "", VLOOKUP(A156, BTA!$A$3:$H$10000, 8, 0))</f>
        <v/>
      </c>
      <c r="D156" s="236" t="str">
        <f>IF(A156="","",VLOOKUP(A156,BTA!$A$3:$R$10000,18,0))</f>
        <v/>
      </c>
      <c r="E156" s="201" t="str">
        <f>IF(BTA!A157="", "", BTA!A157)</f>
        <v>KGYO</v>
      </c>
    </row>
    <row r="157" spans="1:5">
      <c r="A157" s="236" t="str">
        <f>IF(BTA!W157="", "", BTA!W157)</f>
        <v/>
      </c>
      <c r="B157" s="201" t="str">
        <f>IF(BTA!U157="", "", BTA!U157)</f>
        <v>AKSGY</v>
      </c>
      <c r="C157" s="201" t="str">
        <f>IF(A157="", "", VLOOKUP(A157, BTA!$A$3:$H$10000, 8, 0))</f>
        <v/>
      </c>
      <c r="D157" s="236" t="str">
        <f>IF(A157="","",VLOOKUP(A157,BTA!$A$3:$R$10000,18,0))</f>
        <v/>
      </c>
      <c r="E157" s="201" t="str">
        <f>IF(BTA!A158="", "", BTA!A158)</f>
        <v>SOKE</v>
      </c>
    </row>
    <row r="158" spans="1:5">
      <c r="A158" s="236" t="str">
        <f>IF(BTA!W158="", "", BTA!W158)</f>
        <v/>
      </c>
      <c r="B158" s="201" t="str">
        <f>IF(BTA!U158="", "", BTA!U158)</f>
        <v>OYAKC</v>
      </c>
      <c r="C158" s="201" t="str">
        <f>IF(A158="", "", VLOOKUP(A158, BTA!$A$3:$H$10000, 8, 0))</f>
        <v/>
      </c>
      <c r="D158" s="236" t="str">
        <f>IF(A158="","",VLOOKUP(A158,BTA!$A$3:$R$10000,18,0))</f>
        <v/>
      </c>
      <c r="E158" s="201" t="str">
        <f>IF(BTA!A159="", "", BTA!A159)</f>
        <v>MNDRS</v>
      </c>
    </row>
    <row r="159" spans="1:5">
      <c r="A159" s="236" t="str">
        <f>IF(BTA!W159="", "", BTA!W159)</f>
        <v/>
      </c>
      <c r="B159" s="201" t="str">
        <f>IF(BTA!U159="", "", BTA!U159)</f>
        <v>ALKIM</v>
      </c>
      <c r="C159" s="201" t="str">
        <f>IF(A159="", "", VLOOKUP(A159, BTA!$A$3:$H$10000, 8, 0))</f>
        <v/>
      </c>
      <c r="D159" s="236" t="str">
        <f>IF(A159="","",VLOOKUP(A159,BTA!$A$3:$R$10000,18,0))</f>
        <v/>
      </c>
      <c r="E159" s="201" t="str">
        <f>IF(BTA!A160="", "", BTA!A160)</f>
        <v>MEYSU</v>
      </c>
    </row>
    <row r="160" spans="1:5">
      <c r="A160" s="236" t="str">
        <f>IF(BTA!W160="", "", BTA!W160)</f>
        <v/>
      </c>
      <c r="B160" s="201" t="str">
        <f>IF(BTA!U160="", "", BTA!U160)</f>
        <v>BNTAS</v>
      </c>
      <c r="C160" s="201" t="str">
        <f>IF(A160="", "", VLOOKUP(A160, BTA!$A$3:$H$10000, 8, 0))</f>
        <v/>
      </c>
      <c r="D160" s="236" t="str">
        <f>IF(A160="","",VLOOKUP(A160,BTA!$A$3:$R$10000,18,0))</f>
        <v/>
      </c>
      <c r="E160" s="201" t="str">
        <f>IF(BTA!A161="", "", BTA!A161)</f>
        <v>GENKM</v>
      </c>
    </row>
    <row r="161" spans="1:5">
      <c r="A161" s="236" t="str">
        <f>IF(BTA!W161="", "", BTA!W161)</f>
        <v/>
      </c>
      <c r="B161" s="201" t="str">
        <f>IF(BTA!U161="", "", BTA!U161)</f>
        <v>NUGYO</v>
      </c>
      <c r="C161" s="201" t="str">
        <f>IF(A161="", "", VLOOKUP(A161, BTA!$A$3:$H$10000, 8, 0))</f>
        <v/>
      </c>
      <c r="D161" s="236" t="str">
        <f>IF(A161="","",VLOOKUP(A161,BTA!$A$3:$R$10000,18,0))</f>
        <v/>
      </c>
      <c r="E161" s="201" t="str">
        <f>IF(BTA!A162="", "", BTA!A162)</f>
        <v>YAPRK</v>
      </c>
    </row>
    <row r="162" spans="1:5">
      <c r="A162" s="236" t="str">
        <f>IF(BTA!W162="", "", BTA!W162)</f>
        <v/>
      </c>
      <c r="B162" s="201" t="str">
        <f>IF(BTA!U162="", "", BTA!U162)</f>
        <v>VAKFA</v>
      </c>
      <c r="C162" s="201" t="str">
        <f>IF(A162="", "", VLOOKUP(A162, BTA!$A$3:$H$10000, 8, 0))</f>
        <v/>
      </c>
      <c r="D162" s="236" t="str">
        <f>IF(A162="","",VLOOKUP(A162,BTA!$A$3:$R$10000,18,0))</f>
        <v/>
      </c>
      <c r="E162" s="201" t="str">
        <f>IF(BTA!A163="", "", BTA!A163)</f>
        <v>IZMDC</v>
      </c>
    </row>
    <row r="163" spans="1:5">
      <c r="A163" s="236" t="str">
        <f>IF(BTA!W163="", "", BTA!W163)</f>
        <v/>
      </c>
      <c r="B163" s="201" t="str">
        <f>IF(BTA!U163="", "", BTA!U163)</f>
        <v>HLGYO</v>
      </c>
      <c r="C163" s="201" t="str">
        <f>IF(A163="", "", VLOOKUP(A163, BTA!$A$3:$H$10000, 8, 0))</f>
        <v/>
      </c>
      <c r="D163" s="236" t="str">
        <f>IF(A163="","",VLOOKUP(A163,BTA!$A$3:$R$10000,18,0))</f>
        <v/>
      </c>
      <c r="E163" s="201" t="str">
        <f>IF(BTA!A164="", "", BTA!A164)</f>
        <v>DMRGD</v>
      </c>
    </row>
    <row r="164" spans="1:5">
      <c r="A164" s="236" t="str">
        <f>IF(BTA!W164="", "", BTA!W164)</f>
        <v/>
      </c>
      <c r="B164" s="201" t="str">
        <f>IF(BTA!U164="", "", BTA!U164)</f>
        <v>EFOR</v>
      </c>
      <c r="C164" s="201" t="str">
        <f>IF(A164="", "", VLOOKUP(A164, BTA!$A$3:$H$10000, 8, 0))</f>
        <v/>
      </c>
      <c r="D164" s="236" t="str">
        <f>IF(A164="","",VLOOKUP(A164,BTA!$A$3:$R$10000,18,0))</f>
        <v/>
      </c>
      <c r="E164" s="201" t="str">
        <f>IF(BTA!A165="", "", BTA!A165)</f>
        <v>UNLU</v>
      </c>
    </row>
    <row r="165" spans="1:5">
      <c r="A165" s="236" t="str">
        <f>IF(BTA!W165="", "", BTA!W165)</f>
        <v/>
      </c>
      <c r="B165" s="201" t="str">
        <f>IF(BTA!U165="", "", BTA!U165)</f>
        <v>EMKEL</v>
      </c>
      <c r="C165" s="201" t="str">
        <f>IF(A165="", "", VLOOKUP(A165, BTA!$A$3:$H$10000, 8, 0))</f>
        <v/>
      </c>
      <c r="D165" s="236" t="str">
        <f>IF(A165="","",VLOOKUP(A165,BTA!$A$3:$R$10000,18,0))</f>
        <v/>
      </c>
      <c r="E165" s="201" t="str">
        <f>IF(BTA!A166="", "", BTA!A166)</f>
        <v>PEKGY</v>
      </c>
    </row>
    <row r="166" spans="1:5">
      <c r="A166" s="236" t="str">
        <f>IF(BTA!W166="", "", BTA!W166)</f>
        <v/>
      </c>
      <c r="B166" s="201" t="str">
        <f>IF(BTA!U166="", "", BTA!U166)</f>
        <v>OZKGY</v>
      </c>
      <c r="C166" s="201" t="str">
        <f>IF(A166="", "", VLOOKUP(A166, BTA!$A$3:$H$10000, 8, 0))</f>
        <v/>
      </c>
      <c r="D166" s="236" t="str">
        <f>IF(A166="","",VLOOKUP(A166,BTA!$A$3:$R$10000,18,0))</f>
        <v/>
      </c>
      <c r="E166" s="201" t="str">
        <f>IF(BTA!A167="", "", BTA!A167)</f>
        <v>SMRVA</v>
      </c>
    </row>
    <row r="167" spans="1:5">
      <c r="A167" s="236" t="str">
        <f>IF(BTA!W167="", "", BTA!W167)</f>
        <v/>
      </c>
      <c r="B167" s="201" t="str">
        <f>IF(BTA!U167="", "", BTA!U167)</f>
        <v>JANTS</v>
      </c>
      <c r="C167" s="201" t="str">
        <f>IF(A167="", "", VLOOKUP(A167, BTA!$A$3:$H$10000, 8, 0))</f>
        <v/>
      </c>
      <c r="D167" s="236" t="str">
        <f>IF(A167="","",VLOOKUP(A167,BTA!$A$3:$R$10000,18,0))</f>
        <v/>
      </c>
      <c r="E167" s="201" t="str">
        <f>IF(BTA!A168="", "", BTA!A168)</f>
        <v>AKENR</v>
      </c>
    </row>
    <row r="168" spans="1:5">
      <c r="A168" s="236" t="str">
        <f>IF(BTA!W168="", "", BTA!W168)</f>
        <v/>
      </c>
      <c r="B168" s="201" t="str">
        <f>IF(BTA!U168="", "", BTA!U168)</f>
        <v>UNLU</v>
      </c>
      <c r="C168" s="201" t="str">
        <f>IF(A168="", "", VLOOKUP(A168, BTA!$A$3:$H$10000, 8, 0))</f>
        <v/>
      </c>
      <c r="D168" s="236" t="str">
        <f>IF(A168="","",VLOOKUP(A168,BTA!$A$3:$R$10000,18,0))</f>
        <v/>
      </c>
      <c r="E168" s="201" t="str">
        <f>IF(BTA!A169="", "", BTA!A169)</f>
        <v>PINSU</v>
      </c>
    </row>
    <row r="169" spans="1:5">
      <c r="A169" s="236" t="str">
        <f>IF(BTA!W169="", "", BTA!W169)</f>
        <v/>
      </c>
      <c r="B169" s="201" t="str">
        <f>IF(BTA!U169="", "", BTA!U169)</f>
        <v>POLHO</v>
      </c>
      <c r="C169" s="201" t="str">
        <f>IF(A169="", "", VLOOKUP(A169, BTA!$A$3:$H$10000, 8, 0))</f>
        <v/>
      </c>
      <c r="D169" s="236" t="str">
        <f>IF(A169="","",VLOOKUP(A169,BTA!$A$3:$R$10000,18,0))</f>
        <v/>
      </c>
      <c r="E169" s="201" t="str">
        <f>IF(BTA!A170="", "", BTA!A170)</f>
        <v>BMSCH</v>
      </c>
    </row>
    <row r="170" spans="1:5">
      <c r="A170" s="236" t="str">
        <f>IF(BTA!W170="", "", BTA!W170)</f>
        <v/>
      </c>
      <c r="B170" s="201" t="str">
        <f>IF(BTA!U170="", "", BTA!U170)</f>
        <v>DYOBY</v>
      </c>
      <c r="C170" s="201" t="str">
        <f>IF(A170="", "", VLOOKUP(A170, BTA!$A$3:$H$10000, 8, 0))</f>
        <v/>
      </c>
      <c r="D170" s="236" t="str">
        <f>IF(A170="","",VLOOKUP(A170,BTA!$A$3:$R$10000,18,0))</f>
        <v/>
      </c>
      <c r="E170" s="201" t="str">
        <f>IF(BTA!A171="", "", BTA!A171)</f>
        <v>DAGI</v>
      </c>
    </row>
    <row r="171" spans="1:5">
      <c r="A171" s="236" t="str">
        <f>IF(BTA!W171="", "", BTA!W171)</f>
        <v/>
      </c>
      <c r="B171" s="201" t="str">
        <f>IF(BTA!U171="", "", BTA!U171)</f>
        <v>EREGL</v>
      </c>
      <c r="C171" s="201" t="str">
        <f>IF(A171="", "", VLOOKUP(A171, BTA!$A$3:$H$10000, 8, 0))</f>
        <v/>
      </c>
      <c r="D171" s="236" t="str">
        <f>IF(A171="","",VLOOKUP(A171,BTA!$A$3:$R$10000,18,0))</f>
        <v/>
      </c>
      <c r="E171" s="201" t="str">
        <f>IF(BTA!A172="", "", BTA!A172)</f>
        <v>DESA</v>
      </c>
    </row>
    <row r="172" spans="1:5">
      <c r="A172" s="236" t="str">
        <f>IF(BTA!W172="", "", BTA!W172)</f>
        <v/>
      </c>
      <c r="B172" s="201" t="str">
        <f>IF(BTA!U172="", "", BTA!U172)</f>
        <v>LMKDC</v>
      </c>
      <c r="C172" s="201" t="str">
        <f>IF(A172="", "", VLOOKUP(A172, BTA!$A$3:$H$10000, 8, 0))</f>
        <v/>
      </c>
      <c r="D172" s="236" t="str">
        <f>IF(A172="","",VLOOKUP(A172,BTA!$A$3:$R$10000,18,0))</f>
        <v/>
      </c>
      <c r="E172" s="201" t="str">
        <f>IF(BTA!A173="", "", BTA!A173)</f>
        <v>MAKTK</v>
      </c>
    </row>
    <row r="173" spans="1:5">
      <c r="A173" s="236" t="str">
        <f>IF(BTA!W173="", "", BTA!W173)</f>
        <v/>
      </c>
      <c r="B173" s="201" t="str">
        <f>IF(BTA!U173="", "", BTA!U173)</f>
        <v>BAGFS</v>
      </c>
      <c r="C173" s="201" t="str">
        <f>IF(A173="", "", VLOOKUP(A173, BTA!$A$3:$H$10000, 8, 0))</f>
        <v/>
      </c>
      <c r="D173" s="236" t="str">
        <f>IF(A173="","",VLOOKUP(A173,BTA!$A$3:$R$10000,18,0))</f>
        <v/>
      </c>
      <c r="E173" s="201" t="str">
        <f>IF(BTA!A174="", "", BTA!A174)</f>
        <v>SANFM</v>
      </c>
    </row>
    <row r="174" spans="1:5">
      <c r="A174" s="236" t="str">
        <f>IF(BTA!W174="", "", BTA!W174)</f>
        <v/>
      </c>
      <c r="B174" s="201" t="str">
        <f>IF(BTA!U174="", "", BTA!U174)</f>
        <v>KRSTL</v>
      </c>
      <c r="C174" s="201" t="str">
        <f>IF(A174="", "", VLOOKUP(A174, BTA!$A$3:$H$10000, 8, 0))</f>
        <v/>
      </c>
      <c r="D174" s="236" t="str">
        <f>IF(A174="","",VLOOKUP(A174,BTA!$A$3:$R$10000,18,0))</f>
        <v/>
      </c>
      <c r="E174" s="201" t="str">
        <f>IF(BTA!A175="", "", BTA!A175)</f>
        <v>KONKA</v>
      </c>
    </row>
    <row r="175" spans="1:5">
      <c r="A175" s="236" t="str">
        <f>IF(BTA!W175="", "", BTA!W175)</f>
        <v/>
      </c>
      <c r="B175" s="201" t="str">
        <f>IF(BTA!U175="", "", BTA!U175)</f>
        <v>DOHOL</v>
      </c>
      <c r="C175" s="201" t="str">
        <f>IF(A175="", "", VLOOKUP(A175, BTA!$A$3:$H$10000, 8, 0))</f>
        <v/>
      </c>
      <c r="D175" s="236" t="str">
        <f>IF(A175="","",VLOOKUP(A175,BTA!$A$3:$R$10000,18,0))</f>
        <v/>
      </c>
      <c r="E175" s="201" t="str">
        <f>IF(BTA!A176="", "", BTA!A176)</f>
        <v>PENGD</v>
      </c>
    </row>
    <row r="176" spans="1:5">
      <c r="A176" s="236" t="str">
        <f>IF(BTA!W176="", "", BTA!W176)</f>
        <v/>
      </c>
      <c r="B176" s="201" t="str">
        <f>IF(BTA!U176="", "", BTA!U176)</f>
        <v>ESCOM</v>
      </c>
      <c r="C176" s="201" t="str">
        <f>IF(A176="", "", VLOOKUP(A176, BTA!$A$3:$H$10000, 8, 0))</f>
        <v/>
      </c>
      <c r="D176" s="236" t="str">
        <f>IF(A176="","",VLOOKUP(A176,BTA!$A$3:$R$10000,18,0))</f>
        <v/>
      </c>
      <c r="E176" s="201" t="str">
        <f>IF(BTA!A177="", "", BTA!A177)</f>
        <v>LXGYO</v>
      </c>
    </row>
    <row r="177" spans="1:5">
      <c r="A177" s="236" t="str">
        <f>IF(BTA!W177="", "", BTA!W177)</f>
        <v/>
      </c>
      <c r="B177" s="201" t="str">
        <f>IF(BTA!U177="", "", BTA!U177)</f>
        <v>DOKTA</v>
      </c>
      <c r="C177" s="201" t="str">
        <f>IF(A177="", "", VLOOKUP(A177, BTA!$A$3:$H$10000, 8, 0))</f>
        <v/>
      </c>
      <c r="D177" s="236" t="str">
        <f>IF(A177="","",VLOOKUP(A177,BTA!$A$3:$R$10000,18,0))</f>
        <v/>
      </c>
      <c r="E177" s="201" t="str">
        <f>IF(BTA!A178="", "", BTA!A178)</f>
        <v>NUGYO</v>
      </c>
    </row>
    <row r="178" spans="1:5">
      <c r="A178" s="236" t="str">
        <f>IF(BTA!W178="", "", BTA!W178)</f>
        <v/>
      </c>
      <c r="B178" s="201" t="str">
        <f>IF(BTA!U178="", "", BTA!U178)</f>
        <v>KRDMD</v>
      </c>
      <c r="C178" s="201" t="str">
        <f>IF(A178="", "", VLOOKUP(A178, BTA!$A$3:$H$10000, 8, 0))</f>
        <v/>
      </c>
      <c r="D178" s="236" t="str">
        <f>IF(A178="","",VLOOKUP(A178,BTA!$A$3:$R$10000,18,0))</f>
        <v/>
      </c>
      <c r="E178" s="201" t="str">
        <f>IF(BTA!A179="", "", BTA!A179)</f>
        <v>ANGEN</v>
      </c>
    </row>
    <row r="179" spans="1:5">
      <c r="A179" s="236" t="str">
        <f>IF(BTA!W179="", "", BTA!W179)</f>
        <v/>
      </c>
      <c r="B179" s="201" t="str">
        <f>IF(BTA!U179="", "", BTA!U179)</f>
        <v>KIMMR</v>
      </c>
      <c r="C179" s="201" t="str">
        <f>IF(A179="", "", VLOOKUP(A179, BTA!$A$3:$H$10000, 8, 0))</f>
        <v/>
      </c>
      <c r="D179" s="236" t="str">
        <f>IF(A179="","",VLOOKUP(A179,BTA!$A$3:$R$10000,18,0))</f>
        <v/>
      </c>
      <c r="E179" s="201" t="str">
        <f>IF(BTA!A180="", "", BTA!A180)</f>
        <v>KRSTL</v>
      </c>
    </row>
    <row r="180" spans="1:5">
      <c r="A180" s="236" t="str">
        <f>IF(BTA!W180="", "", BTA!W180)</f>
        <v/>
      </c>
      <c r="B180" s="201" t="str">
        <f>IF(BTA!U180="", "", BTA!U180)</f>
        <v>BESLR</v>
      </c>
      <c r="C180" s="201" t="str">
        <f>IF(A180="", "", VLOOKUP(A180, BTA!$A$3:$H$10000, 8, 0))</f>
        <v/>
      </c>
      <c r="D180" s="236" t="str">
        <f>IF(A180="","",VLOOKUP(A180,BTA!$A$3:$R$10000,18,0))</f>
        <v/>
      </c>
      <c r="E180" s="201" t="str">
        <f>IF(BTA!A181="", "", BTA!A181)</f>
        <v>CEMTS</v>
      </c>
    </row>
    <row r="181" spans="1:5">
      <c r="A181" s="236" t="str">
        <f>IF(BTA!W181="", "", BTA!W181)</f>
        <v/>
      </c>
      <c r="B181" s="201" t="str">
        <f>IF(BTA!U181="", "", BTA!U181)</f>
        <v>PENTA</v>
      </c>
      <c r="C181" s="201" t="str">
        <f>IF(A181="", "", VLOOKUP(A181, BTA!$A$3:$H$10000, 8, 0))</f>
        <v/>
      </c>
      <c r="D181" s="236" t="str">
        <f>IF(A181="","",VLOOKUP(A181,BTA!$A$3:$R$10000,18,0))</f>
        <v/>
      </c>
      <c r="E181" s="201" t="str">
        <f>IF(BTA!A182="", "", BTA!A182)</f>
        <v>SERNT</v>
      </c>
    </row>
    <row r="182" spans="1:5">
      <c r="A182" s="236" t="str">
        <f>IF(BTA!W182="", "", BTA!W182)</f>
        <v/>
      </c>
      <c r="B182" s="201" t="str">
        <f>IF(BTA!U182="", "", BTA!U182)</f>
        <v>MARBL</v>
      </c>
      <c r="C182" s="201" t="str">
        <f>IF(A182="", "", VLOOKUP(A182, BTA!$A$3:$H$10000, 8, 0))</f>
        <v/>
      </c>
      <c r="D182" s="236" t="str">
        <f>IF(A182="","",VLOOKUP(A182,BTA!$A$3:$R$10000,18,0))</f>
        <v/>
      </c>
      <c r="E182" s="201" t="str">
        <f>IF(BTA!A183="", "", BTA!A183)</f>
        <v>METRO</v>
      </c>
    </row>
    <row r="183" spans="1:5">
      <c r="A183" s="236" t="str">
        <f>IF(BTA!W183="", "", BTA!W183)</f>
        <v/>
      </c>
      <c r="B183" s="201" t="str">
        <f>IF(BTA!U183="", "", BTA!U183)</f>
        <v>GOZDE</v>
      </c>
      <c r="C183" s="201" t="str">
        <f>IF(A183="", "", VLOOKUP(A183, BTA!$A$3:$H$10000, 8, 0))</f>
        <v/>
      </c>
      <c r="D183" s="236" t="str">
        <f>IF(A183="","",VLOOKUP(A183,BTA!$A$3:$R$10000,18,0))</f>
        <v/>
      </c>
      <c r="E183" s="201" t="str">
        <f>IF(BTA!A184="", "", BTA!A184)</f>
        <v>ULUUN</v>
      </c>
    </row>
    <row r="184" spans="1:5">
      <c r="A184" s="236" t="str">
        <f>IF(BTA!W184="", "", BTA!W184)</f>
        <v/>
      </c>
      <c r="B184" s="201" t="str">
        <f>IF(BTA!U184="", "", BTA!U184)</f>
        <v>GLYHO</v>
      </c>
      <c r="C184" s="201" t="str">
        <f>IF(A184="", "", VLOOKUP(A184, BTA!$A$3:$H$10000, 8, 0))</f>
        <v/>
      </c>
      <c r="D184" s="236" t="str">
        <f>IF(A184="","",VLOOKUP(A184,BTA!$A$3:$R$10000,18,0))</f>
        <v/>
      </c>
      <c r="E184" s="201" t="str">
        <f>IF(BTA!A185="", "", BTA!A185)</f>
        <v>RUZYE</v>
      </c>
    </row>
    <row r="185" spans="1:5">
      <c r="A185" s="236" t="str">
        <f>IF(BTA!W185="", "", BTA!W185)</f>
        <v/>
      </c>
      <c r="B185" s="201" t="str">
        <f>IF(BTA!U185="", "", BTA!U185)</f>
        <v>MERCN</v>
      </c>
      <c r="C185" s="201" t="str">
        <f>IF(A185="", "", VLOOKUP(A185, BTA!$A$3:$H$10000, 8, 0))</f>
        <v/>
      </c>
      <c r="D185" s="236" t="str">
        <f>IF(A185="","",VLOOKUP(A185,BTA!$A$3:$R$10000,18,0))</f>
        <v/>
      </c>
      <c r="E185" s="201" t="str">
        <f>IF(BTA!A186="", "", BTA!A186)</f>
        <v>DMSAS</v>
      </c>
    </row>
    <row r="186" spans="1:5">
      <c r="A186" s="236" t="str">
        <f>IF(BTA!W186="", "", BTA!W186)</f>
        <v/>
      </c>
      <c r="B186" s="201" t="str">
        <f>IF(BTA!U186="", "", BTA!U186)</f>
        <v>DOFER</v>
      </c>
      <c r="C186" s="201" t="str">
        <f>IF(A186="", "", VLOOKUP(A186, BTA!$A$3:$H$10000, 8, 0))</f>
        <v/>
      </c>
      <c r="D186" s="236" t="str">
        <f>IF(A186="","",VLOOKUP(A186,BTA!$A$3:$R$10000,18,0))</f>
        <v/>
      </c>
      <c r="E186" s="201" t="str">
        <f>IF(BTA!A187="", "", BTA!A187)</f>
        <v>ALKA</v>
      </c>
    </row>
    <row r="187" spans="1:5">
      <c r="A187" s="236" t="str">
        <f>IF(BTA!W187="", "", BTA!W187)</f>
        <v/>
      </c>
      <c r="B187" s="201" t="str">
        <f>IF(BTA!U187="", "", BTA!U187)</f>
        <v>BIENY</v>
      </c>
      <c r="C187" s="201" t="str">
        <f>IF(A187="", "", VLOOKUP(A187, BTA!$A$3:$H$10000, 8, 0))</f>
        <v/>
      </c>
      <c r="D187" s="236" t="str">
        <f>IF(A187="","",VLOOKUP(A187,BTA!$A$3:$R$10000,18,0))</f>
        <v/>
      </c>
      <c r="E187" s="201" t="str">
        <f>IF(BTA!A188="", "", BTA!A188)</f>
        <v>KFEIN</v>
      </c>
    </row>
    <row r="188" spans="1:5">
      <c r="A188" s="236" t="str">
        <f>IF(BTA!W188="", "", BTA!W188)</f>
        <v/>
      </c>
      <c r="B188" s="201" t="str">
        <f>IF(BTA!U188="", "", BTA!U188)</f>
        <v>DAPGM</v>
      </c>
      <c r="C188" s="201" t="str">
        <f>IF(A188="", "", VLOOKUP(A188, BTA!$A$3:$H$10000, 8, 0))</f>
        <v/>
      </c>
      <c r="D188" s="236" t="str">
        <f>IF(A188="","",VLOOKUP(A188,BTA!$A$3:$R$10000,18,0))</f>
        <v/>
      </c>
      <c r="E188" s="201" t="str">
        <f>IF(BTA!A189="", "", BTA!A189)</f>
        <v>YUNSA</v>
      </c>
    </row>
    <row r="189" spans="1:5">
      <c r="A189" s="236" t="str">
        <f>IF(BTA!W189="", "", BTA!W189)</f>
        <v/>
      </c>
      <c r="B189" s="201" t="str">
        <f>IF(BTA!U189="", "", BTA!U189)</f>
        <v>AFYON</v>
      </c>
      <c r="C189" s="201" t="str">
        <f>IF(A189="", "", VLOOKUP(A189, BTA!$A$3:$H$10000, 8, 0))</f>
        <v/>
      </c>
      <c r="D189" s="236" t="str">
        <f>IF(A189="","",VLOOKUP(A189,BTA!$A$3:$R$10000,18,0))</f>
        <v/>
      </c>
      <c r="E189" s="201" t="str">
        <f>IF(BTA!A190="", "", BTA!A190)</f>
        <v>HURGZ</v>
      </c>
    </row>
    <row r="190" spans="1:5">
      <c r="A190" s="236" t="str">
        <f>IF(BTA!W190="", "", BTA!W190)</f>
        <v/>
      </c>
      <c r="B190" s="201" t="str">
        <f>IF(BTA!U190="", "", BTA!U190)</f>
        <v>GARFA</v>
      </c>
      <c r="C190" s="201" t="str">
        <f>IF(A190="", "", VLOOKUP(A190, BTA!$A$3:$H$10000, 8, 0))</f>
        <v/>
      </c>
      <c r="D190" s="236" t="str">
        <f>IF(A190="","",VLOOKUP(A190,BTA!$A$3:$R$10000,18,0))</f>
        <v/>
      </c>
      <c r="E190" s="201" t="str">
        <f>IF(BTA!A191="", "", BTA!A191)</f>
        <v>ISYAT</v>
      </c>
    </row>
    <row r="191" spans="1:5">
      <c r="A191" s="236" t="str">
        <f>IF(BTA!W191="", "", BTA!W191)</f>
        <v/>
      </c>
      <c r="B191" s="201" t="str">
        <f>IF(BTA!U191="", "", BTA!U191)</f>
        <v>BUCIM</v>
      </c>
      <c r="C191" s="201" t="str">
        <f>IF(A191="", "", VLOOKUP(A191, BTA!$A$3:$H$10000, 8, 0))</f>
        <v/>
      </c>
      <c r="D191" s="236" t="str">
        <f>IF(A191="","",VLOOKUP(A191,BTA!$A$3:$R$10000,18,0))</f>
        <v/>
      </c>
      <c r="E191" s="201" t="str">
        <f>IF(BTA!A192="", "", BTA!A192)</f>
        <v>DZGYO</v>
      </c>
    </row>
    <row r="192" spans="1:5">
      <c r="A192" s="236" t="str">
        <f>IF(BTA!W192="", "", BTA!W192)</f>
        <v/>
      </c>
      <c r="B192" s="201" t="str">
        <f>IF(BTA!U192="", "", BTA!U192)</f>
        <v>KLSYN</v>
      </c>
      <c r="C192" s="201" t="str">
        <f>IF(A192="", "", VLOOKUP(A192, BTA!$A$3:$H$10000, 8, 0))</f>
        <v/>
      </c>
      <c r="D192" s="236" t="str">
        <f>IF(A192="","",VLOOKUP(A192,BTA!$A$3:$R$10000,18,0))</f>
        <v/>
      </c>
      <c r="E192" s="201" t="str">
        <f>IF(BTA!A193="", "", BTA!A193)</f>
        <v>TEKTU</v>
      </c>
    </row>
    <row r="193" spans="1:5">
      <c r="A193" s="236" t="str">
        <f>IF(BTA!W193="", "", BTA!W193)</f>
        <v/>
      </c>
      <c r="B193" s="201" t="str">
        <f>IF(BTA!U193="", "", BTA!U193)</f>
        <v>LKMNH</v>
      </c>
      <c r="C193" s="201" t="str">
        <f>IF(A193="", "", VLOOKUP(A193, BTA!$A$3:$H$10000, 8, 0))</f>
        <v/>
      </c>
      <c r="D193" s="236" t="str">
        <f>IF(A193="","",VLOOKUP(A193,BTA!$A$3:$R$10000,18,0))</f>
        <v/>
      </c>
      <c r="E193" s="201" t="str">
        <f>IF(BTA!A194="", "", BTA!A194)</f>
        <v>ISSEN</v>
      </c>
    </row>
    <row r="194" spans="1:5">
      <c r="A194" s="236" t="str">
        <f>IF(BTA!W194="", "", BTA!W194)</f>
        <v/>
      </c>
      <c r="B194" s="201" t="str">
        <f>IF(BTA!U194="", "", BTA!U194)</f>
        <v>NETCD</v>
      </c>
      <c r="C194" s="201" t="str">
        <f>IF(A194="", "", VLOOKUP(A194, BTA!$A$3:$H$10000, 8, 0))</f>
        <v/>
      </c>
      <c r="D194" s="236" t="str">
        <f>IF(A194="","",VLOOKUP(A194,BTA!$A$3:$R$10000,18,0))</f>
        <v/>
      </c>
      <c r="E194" s="201" t="str">
        <f>IF(BTA!A195="", "", BTA!A195)</f>
        <v>DGNMO</v>
      </c>
    </row>
    <row r="195" spans="1:5">
      <c r="A195" s="236" t="str">
        <f>IF(BTA!W195="", "", BTA!W195)</f>
        <v/>
      </c>
      <c r="B195" s="201" t="str">
        <f>IF(BTA!U195="", "", BTA!U195)</f>
        <v>MCARD</v>
      </c>
      <c r="C195" s="201" t="str">
        <f>IF(A195="", "", VLOOKUP(A195, BTA!$A$3:$H$10000, 8, 0))</f>
        <v/>
      </c>
      <c r="D195" s="236" t="str">
        <f>IF(A195="","",VLOOKUP(A195,BTA!$A$3:$R$10000,18,0))</f>
        <v/>
      </c>
      <c r="E195" s="201" t="str">
        <f>IF(BTA!A196="", "", BTA!A196)</f>
        <v>PRDGS</v>
      </c>
    </row>
    <row r="196" spans="1:5">
      <c r="A196" s="236" t="str">
        <f>IF(BTA!W196="", "", BTA!W196)</f>
        <v/>
      </c>
      <c r="B196" s="201" t="str">
        <f>IF(BTA!U196="", "", BTA!U196)</f>
        <v>ISCTR</v>
      </c>
      <c r="C196" s="201" t="str">
        <f>IF(A196="", "", VLOOKUP(A196, BTA!$A$3:$H$10000, 8, 0))</f>
        <v/>
      </c>
      <c r="D196" s="236" t="str">
        <f>IF(A196="","",VLOOKUP(A196,BTA!$A$3:$R$10000,18,0))</f>
        <v/>
      </c>
      <c r="E196" s="201" t="str">
        <f>IF(BTA!A197="", "", BTA!A197)</f>
        <v>OSMEN</v>
      </c>
    </row>
    <row r="197" spans="1:5">
      <c r="A197" s="236" t="str">
        <f>IF(BTA!W197="", "", BTA!W197)</f>
        <v/>
      </c>
      <c r="B197" s="201" t="str">
        <f>IF(BTA!U197="", "", BTA!U197)</f>
        <v>EDIP</v>
      </c>
      <c r="C197" s="201" t="str">
        <f>IF(A197="", "", VLOOKUP(A197, BTA!$A$3:$H$10000, 8, 0))</f>
        <v/>
      </c>
      <c r="D197" s="236" t="str">
        <f>IF(A197="","",VLOOKUP(A197,BTA!$A$3:$R$10000,18,0))</f>
        <v/>
      </c>
      <c r="E197" s="201" t="str">
        <f>IF(BTA!A198="", "", BTA!A198)</f>
        <v>BORSK</v>
      </c>
    </row>
    <row r="198" spans="1:5">
      <c r="A198" s="236" t="str">
        <f>IF(BTA!W198="", "", BTA!W198)</f>
        <v/>
      </c>
      <c r="B198" s="201" t="str">
        <f>IF(BTA!U198="", "", BTA!U198)</f>
        <v>VAKBN</v>
      </c>
      <c r="C198" s="201" t="str">
        <f>IF(A198="", "", VLOOKUP(A198, BTA!$A$3:$H$10000, 8, 0))</f>
        <v/>
      </c>
      <c r="D198" s="236" t="str">
        <f>IF(A198="","",VLOOKUP(A198,BTA!$A$3:$R$10000,18,0))</f>
        <v/>
      </c>
      <c r="E198" s="201" t="str">
        <f>IF(BTA!A199="", "", BTA!A199)</f>
        <v>BOSSA</v>
      </c>
    </row>
    <row r="199" spans="1:5">
      <c r="A199" s="236" t="str">
        <f>IF(BTA!W199="", "", BTA!W199)</f>
        <v/>
      </c>
      <c r="B199" s="201" t="str">
        <f>IF(BTA!U199="", "", BTA!U199)</f>
        <v>EKGYO</v>
      </c>
      <c r="C199" s="201" t="str">
        <f>IF(A199="", "", VLOOKUP(A199, BTA!$A$3:$H$10000, 8, 0))</f>
        <v/>
      </c>
      <c r="D199" s="236" t="str">
        <f>IF(A199="","",VLOOKUP(A199,BTA!$A$3:$R$10000,18,0))</f>
        <v/>
      </c>
      <c r="E199" s="201" t="str">
        <f>IF(BTA!A200="", "", BTA!A200)</f>
        <v>BNTAS</v>
      </c>
    </row>
    <row r="200" spans="1:5">
      <c r="A200" s="236" t="str">
        <f>IF(BTA!W200="", "", BTA!W200)</f>
        <v/>
      </c>
      <c r="B200" s="201" t="str">
        <f>IF(BTA!U200="", "", BTA!U200)</f>
        <v>ATATR</v>
      </c>
      <c r="C200" s="201" t="str">
        <f>IF(A200="", "", VLOOKUP(A200, BTA!$A$3:$H$10000, 8, 0))</f>
        <v/>
      </c>
      <c r="D200" s="236" t="str">
        <f>IF(A200="","",VLOOKUP(A200,BTA!$A$3:$R$10000,18,0))</f>
        <v/>
      </c>
      <c r="E200" s="201" t="str">
        <f>IF(BTA!A201="", "", BTA!A201)</f>
        <v>DCTTR</v>
      </c>
    </row>
    <row r="201" spans="1:5">
      <c r="A201" s="236" t="str">
        <f>IF(BTA!W201="", "", BTA!W201)</f>
        <v/>
      </c>
      <c r="B201" s="201" t="str">
        <f>IF(BTA!U201="", "", BTA!U201)</f>
        <v>KLMSN</v>
      </c>
      <c r="C201" s="201" t="str">
        <f>IF(A201="", "", VLOOKUP(A201, BTA!$A$3:$H$10000, 8, 0))</f>
        <v/>
      </c>
      <c r="D201" s="236" t="str">
        <f>IF(A201="","",VLOOKUP(A201,BTA!$A$3:$R$10000,18,0))</f>
        <v/>
      </c>
      <c r="E201" s="201" t="str">
        <f>IF(BTA!A202="", "", BTA!A202)</f>
        <v>MSGYO</v>
      </c>
    </row>
    <row r="202" spans="1:5">
      <c r="A202" s="236" t="str">
        <f>IF(BTA!W202="", "", BTA!W202)</f>
        <v/>
      </c>
      <c r="B202" s="201" t="str">
        <f>IF(BTA!U202="", "", BTA!U202)</f>
        <v>ASUZU</v>
      </c>
      <c r="C202" s="201" t="str">
        <f>IF(A202="", "", VLOOKUP(A202, BTA!$A$3:$H$10000, 8, 0))</f>
        <v/>
      </c>
      <c r="D202" s="236" t="str">
        <f>IF(A202="","",VLOOKUP(A202,BTA!$A$3:$R$10000,18,0))</f>
        <v/>
      </c>
      <c r="E202" s="201" t="str">
        <f>IF(BTA!A203="", "", BTA!A203)</f>
        <v>ETILR</v>
      </c>
    </row>
    <row r="203" spans="1:5">
      <c r="A203" s="236" t="str">
        <f>IF(BTA!W203="", "", BTA!W203)</f>
        <v/>
      </c>
      <c r="B203" s="201" t="str">
        <f>IF(BTA!U203="", "", BTA!U203)</f>
        <v>AHSGY</v>
      </c>
      <c r="C203" s="201" t="str">
        <f>IF(A203="", "", VLOOKUP(A203, BTA!$A$3:$H$10000, 8, 0))</f>
        <v/>
      </c>
      <c r="D203" s="236" t="str">
        <f>IF(A203="","",VLOOKUP(A203,BTA!$A$3:$R$10000,18,0))</f>
        <v/>
      </c>
      <c r="E203" s="201" t="str">
        <f>IF(BTA!A204="", "", BTA!A204)</f>
        <v>TSGYO</v>
      </c>
    </row>
    <row r="204" spans="1:5">
      <c r="A204" s="236" t="str">
        <f>IF(BTA!W204="", "", BTA!W204)</f>
        <v/>
      </c>
      <c r="B204" s="201" t="str">
        <f>IF(BTA!U204="", "", BTA!U204)</f>
        <v>MOPAS</v>
      </c>
      <c r="C204" s="201" t="str">
        <f>IF(A204="", "", VLOOKUP(A204, BTA!$A$3:$H$10000, 8, 0))</f>
        <v/>
      </c>
      <c r="D204" s="236" t="str">
        <f>IF(A204="","",VLOOKUP(A204,BTA!$A$3:$R$10000,18,0))</f>
        <v/>
      </c>
      <c r="E204" s="201" t="str">
        <f>IF(BTA!A205="", "", BTA!A205)</f>
        <v>EKSUN</v>
      </c>
    </row>
    <row r="205" spans="1:5">
      <c r="A205" s="236" t="str">
        <f>IF(BTA!W205="", "", BTA!W205)</f>
        <v/>
      </c>
      <c r="B205" s="201" t="str">
        <f>IF(BTA!U205="", "", BTA!U205)</f>
        <v>AVPGY</v>
      </c>
      <c r="C205" s="201" t="str">
        <f>IF(A205="", "", VLOOKUP(A205, BTA!$A$3:$H$10000, 8, 0))</f>
        <v/>
      </c>
      <c r="D205" s="236" t="str">
        <f>IF(A205="","",VLOOKUP(A205,BTA!$A$3:$R$10000,18,0))</f>
        <v/>
      </c>
      <c r="E205" s="201" t="str">
        <f>IF(BTA!A206="", "", BTA!A206)</f>
        <v>EPLAS</v>
      </c>
    </row>
    <row r="206" spans="1:5">
      <c r="A206" s="236" t="str">
        <f>IF(BTA!W206="", "", BTA!W206)</f>
        <v/>
      </c>
      <c r="B206" s="201" t="str">
        <f>IF(BTA!U206="", "", BTA!U206)</f>
        <v>CIMSA</v>
      </c>
      <c r="C206" s="201" t="str">
        <f>IF(A206="", "", VLOOKUP(A206, BTA!$A$3:$H$10000, 8, 0))</f>
        <v/>
      </c>
      <c r="D206" s="236" t="str">
        <f>IF(A206="","",VLOOKUP(A206,BTA!$A$3:$R$10000,18,0))</f>
        <v/>
      </c>
      <c r="E206" s="201" t="str">
        <f>IF(BTA!A207="", "", BTA!A207)</f>
        <v>BIGCH</v>
      </c>
    </row>
    <row r="207" spans="1:5">
      <c r="A207" s="236" t="str">
        <f>IF(BTA!W207="", "", BTA!W207)</f>
        <v/>
      </c>
      <c r="B207" s="201" t="str">
        <f>IF(BTA!U207="", "", BTA!U207)</f>
        <v>YATAS</v>
      </c>
      <c r="C207" s="201" t="str">
        <f>IF(A207="", "", VLOOKUP(A207, BTA!$A$3:$H$10000, 8, 0))</f>
        <v/>
      </c>
      <c r="D207" s="236" t="str">
        <f>IF(A207="","",VLOOKUP(A207,BTA!$A$3:$R$10000,18,0))</f>
        <v/>
      </c>
      <c r="E207" s="201" t="str">
        <f>IF(BTA!A208="", "", BTA!A208)</f>
        <v>ESCOM</v>
      </c>
    </row>
    <row r="208" spans="1:5">
      <c r="A208" s="236" t="str">
        <f>IF(BTA!W208="", "", BTA!W208)</f>
        <v/>
      </c>
      <c r="B208" s="201" t="str">
        <f>IF(BTA!U208="", "", BTA!U208)</f>
        <v>BEYAZ</v>
      </c>
      <c r="C208" s="201" t="str">
        <f>IF(A208="", "", VLOOKUP(A208, BTA!$A$3:$H$10000, 8, 0))</f>
        <v/>
      </c>
      <c r="D208" s="236" t="str">
        <f>IF(A208="","",VLOOKUP(A208,BTA!$A$3:$R$10000,18,0))</f>
        <v/>
      </c>
      <c r="E208" s="201" t="str">
        <f>IF(BTA!A209="", "", BTA!A209)</f>
        <v>MNDTR</v>
      </c>
    </row>
    <row r="209" spans="1:5">
      <c r="A209" s="236" t="str">
        <f>IF(BTA!W209="", "", BTA!W209)</f>
        <v/>
      </c>
      <c r="B209" s="201" t="str">
        <f>IF(BTA!U209="", "", BTA!U209)</f>
        <v>LILAK</v>
      </c>
      <c r="C209" s="201" t="str">
        <f>IF(A209="", "", VLOOKUP(A209, BTA!$A$3:$H$10000, 8, 0))</f>
        <v/>
      </c>
      <c r="D209" s="236" t="str">
        <f>IF(A209="","",VLOOKUP(A209,BTA!$A$3:$R$10000,18,0))</f>
        <v/>
      </c>
      <c r="E209" s="201" t="str">
        <f>IF(BTA!A210="", "", BTA!A210)</f>
        <v>DURDO</v>
      </c>
    </row>
    <row r="210" spans="1:5">
      <c r="A210" s="236" t="str">
        <f>IF(BTA!W210="", "", BTA!W210)</f>
        <v/>
      </c>
      <c r="B210" s="201" t="str">
        <f>IF(BTA!U210="", "", BTA!U210)</f>
        <v>TKNSA</v>
      </c>
      <c r="C210" s="201" t="str">
        <f>IF(A210="", "", VLOOKUP(A210, BTA!$A$3:$H$10000, 8, 0))</f>
        <v/>
      </c>
      <c r="D210" s="236" t="str">
        <f>IF(A210="","",VLOOKUP(A210,BTA!$A$3:$R$10000,18,0))</f>
        <v/>
      </c>
      <c r="E210" s="201" t="str">
        <f>IF(BTA!A211="", "", BTA!A211)</f>
        <v>EKOS</v>
      </c>
    </row>
    <row r="211" spans="1:5">
      <c r="A211" s="236" t="str">
        <f>IF(BTA!W211="", "", BTA!W211)</f>
        <v/>
      </c>
      <c r="B211" s="201" t="str">
        <f>IF(BTA!U211="", "", BTA!U211)</f>
        <v>YIGIT</v>
      </c>
      <c r="C211" s="201" t="str">
        <f>IF(A211="", "", VLOOKUP(A211, BTA!$A$3:$H$10000, 8, 0))</f>
        <v/>
      </c>
      <c r="D211" s="236" t="str">
        <f>IF(A211="","",VLOOKUP(A211,BTA!$A$3:$R$10000,18,0))</f>
        <v/>
      </c>
      <c r="E211" s="201" t="str">
        <f>IF(BTA!A212="", "", BTA!A212)</f>
        <v>INFO</v>
      </c>
    </row>
    <row r="212" spans="1:5">
      <c r="A212" s="236" t="str">
        <f>IF(BTA!W212="", "", BTA!W212)</f>
        <v/>
      </c>
      <c r="B212" s="201" t="str">
        <f>IF(BTA!U212="", "", BTA!U212)</f>
        <v>HOROZ</v>
      </c>
      <c r="C212" s="201" t="str">
        <f>IF(A212="", "", VLOOKUP(A212, BTA!$A$3:$H$10000, 8, 0))</f>
        <v/>
      </c>
      <c r="D212" s="236" t="str">
        <f>IF(A212="","",VLOOKUP(A212,BTA!$A$3:$R$10000,18,0))</f>
        <v/>
      </c>
      <c r="E212" s="201" t="str">
        <f>IF(BTA!A213="", "", BTA!A213)</f>
        <v>FONET</v>
      </c>
    </row>
    <row r="213" spans="1:5">
      <c r="A213" s="236" t="str">
        <f>IF(BTA!W213="", "", BTA!W213)</f>
        <v/>
      </c>
      <c r="B213" s="201" t="str">
        <f>IF(BTA!U213="", "", BTA!U213)</f>
        <v>ASGYO</v>
      </c>
      <c r="C213" s="201" t="str">
        <f>IF(A213="", "", VLOOKUP(A213, BTA!$A$3:$H$10000, 8, 0))</f>
        <v/>
      </c>
      <c r="D213" s="236" t="str">
        <f>IF(A213="","",VLOOKUP(A213,BTA!$A$3:$R$10000,18,0))</f>
        <v/>
      </c>
      <c r="E213" s="201" t="str">
        <f>IF(BTA!A214="", "", BTA!A214)</f>
        <v>GSDHO</v>
      </c>
    </row>
    <row r="214" spans="1:5">
      <c r="A214" s="236" t="str">
        <f>IF(BTA!W214="", "", BTA!W214)</f>
        <v/>
      </c>
      <c r="B214" s="201" t="str">
        <f>IF(BTA!U214="", "", BTA!U214)</f>
        <v>GZNMI</v>
      </c>
      <c r="C214" s="201" t="str">
        <f>IF(A214="", "", VLOOKUP(A214, BTA!$A$3:$H$10000, 8, 0))</f>
        <v/>
      </c>
      <c r="D214" s="236" t="str">
        <f>IF(A214="","",VLOOKUP(A214,BTA!$A$3:$R$10000,18,0))</f>
        <v/>
      </c>
      <c r="E214" s="201" t="str">
        <f>IF(BTA!A215="", "", BTA!A215)</f>
        <v>ENSRI</v>
      </c>
    </row>
    <row r="215" spans="1:5">
      <c r="A215" s="236" t="str">
        <f>IF(BTA!W215="", "", BTA!W215)</f>
        <v/>
      </c>
      <c r="B215" s="201" t="str">
        <f>IF(BTA!U215="", "", BTA!U215)</f>
        <v>ARENA</v>
      </c>
      <c r="C215" s="201" t="str">
        <f>IF(A215="", "", VLOOKUP(A215, BTA!$A$3:$H$10000, 8, 0))</f>
        <v/>
      </c>
      <c r="D215" s="236" t="str">
        <f>IF(A215="","",VLOOKUP(A215,BTA!$A$3:$R$10000,18,0))</f>
        <v/>
      </c>
      <c r="E215" s="201" t="str">
        <f>IF(BTA!A216="", "", BTA!A216)</f>
        <v>AVOD</v>
      </c>
    </row>
    <row r="216" spans="1:5">
      <c r="A216" s="236" t="str">
        <f>IF(BTA!W216="", "", BTA!W216)</f>
        <v/>
      </c>
      <c r="B216" s="201" t="str">
        <f>IF(BTA!U216="", "", BTA!U216)</f>
        <v>ALFAS</v>
      </c>
      <c r="C216" s="201" t="str">
        <f>IF(A216="", "", VLOOKUP(A216, BTA!$A$3:$H$10000, 8, 0))</f>
        <v/>
      </c>
      <c r="D216" s="236" t="str">
        <f>IF(A216="","",VLOOKUP(A216,BTA!$A$3:$R$10000,18,0))</f>
        <v/>
      </c>
      <c r="E216" s="201" t="str">
        <f>IF(BTA!A217="", "", BTA!A217)</f>
        <v>DNISI</v>
      </c>
    </row>
    <row r="217" spans="1:5">
      <c r="A217" s="236" t="str">
        <f>IF(BTA!W217="", "", BTA!W217)</f>
        <v/>
      </c>
      <c r="B217" s="201" t="str">
        <f>IF(BTA!U217="", "", BTA!U217)</f>
        <v>KONKA</v>
      </c>
      <c r="C217" s="201" t="str">
        <f>IF(A217="", "", VLOOKUP(A217, BTA!$A$3:$H$10000, 8, 0))</f>
        <v/>
      </c>
      <c r="D217" s="236" t="str">
        <f>IF(A217="","",VLOOKUP(A217,BTA!$A$3:$R$10000,18,0))</f>
        <v/>
      </c>
      <c r="E217" s="201" t="str">
        <f>IF(BTA!A218="", "", BTA!A218)</f>
        <v>NIBAS</v>
      </c>
    </row>
    <row r="218" spans="1:5">
      <c r="A218" s="236" t="str">
        <f>IF(BTA!W218="", "", BTA!W218)</f>
        <v/>
      </c>
      <c r="B218" s="201" t="str">
        <f>IF(BTA!U218="", "", BTA!U218)</f>
        <v>BESTE</v>
      </c>
      <c r="C218" s="201" t="str">
        <f>IF(A218="", "", VLOOKUP(A218, BTA!$A$3:$H$10000, 8, 0))</f>
        <v/>
      </c>
      <c r="D218" s="236" t="str">
        <f>IF(A218="","",VLOOKUP(A218,BTA!$A$3:$R$10000,18,0))</f>
        <v/>
      </c>
      <c r="E218" s="201" t="str">
        <f>IF(BTA!A219="", "", BTA!A219)</f>
        <v>BAYRK</v>
      </c>
    </row>
    <row r="219" spans="1:5">
      <c r="A219" s="236" t="str">
        <f>IF(BTA!W219="", "", BTA!W219)</f>
        <v/>
      </c>
      <c r="B219" s="201" t="str">
        <f>IF(BTA!U219="", "", BTA!U219)</f>
        <v>INDES</v>
      </c>
      <c r="C219" s="201" t="str">
        <f>IF(A219="", "", VLOOKUP(A219, BTA!$A$3:$H$10000, 8, 0))</f>
        <v/>
      </c>
      <c r="D219" s="236" t="str">
        <f>IF(A219="","",VLOOKUP(A219,BTA!$A$3:$R$10000,18,0))</f>
        <v/>
      </c>
      <c r="E219" s="201" t="str">
        <f>IF(BTA!A220="", "", BTA!A220)</f>
        <v>CEMAS</v>
      </c>
    </row>
    <row r="220" spans="1:5">
      <c r="A220" s="236" t="str">
        <f>IF(BTA!W220="", "", BTA!W220)</f>
        <v/>
      </c>
      <c r="B220" s="201" t="str">
        <f>IF(BTA!U220="", "", BTA!U220)</f>
        <v>OYAYO</v>
      </c>
      <c r="C220" s="201" t="str">
        <f>IF(A220="", "", VLOOKUP(A220, BTA!$A$3:$H$10000, 8, 0))</f>
        <v/>
      </c>
      <c r="D220" s="236" t="str">
        <f>IF(A220="","",VLOOKUP(A220,BTA!$A$3:$R$10000,18,0))</f>
        <v/>
      </c>
      <c r="E220" s="201" t="str">
        <f>IF(BTA!A221="", "", BTA!A221)</f>
        <v>ICUGS</v>
      </c>
    </row>
    <row r="221" spans="1:5">
      <c r="A221" s="236" t="str">
        <f>IF(BTA!W221="", "", BTA!W221)</f>
        <v/>
      </c>
      <c r="B221" s="201" t="str">
        <f>IF(BTA!U221="", "", BTA!U221)</f>
        <v>ISDMR</v>
      </c>
      <c r="C221" s="201" t="str">
        <f>IF(A221="", "", VLOOKUP(A221, BTA!$A$3:$H$10000, 8, 0))</f>
        <v/>
      </c>
      <c r="D221" s="236" t="str">
        <f>IF(A221="","",VLOOKUP(A221,BTA!$A$3:$R$10000,18,0))</f>
        <v/>
      </c>
      <c r="E221" s="201" t="str">
        <f>IF(BTA!A222="", "", BTA!A222)</f>
        <v>TUCLK</v>
      </c>
    </row>
    <row r="222" spans="1:5">
      <c r="A222" s="236" t="str">
        <f>IF(BTA!W222="", "", BTA!W222)</f>
        <v/>
      </c>
      <c r="B222" s="201" t="str">
        <f>IF(BTA!U222="", "", BTA!U222)</f>
        <v>AHGAZ</v>
      </c>
      <c r="C222" s="201" t="str">
        <f>IF(A222="", "", VLOOKUP(A222, BTA!$A$3:$H$10000, 8, 0))</f>
        <v/>
      </c>
      <c r="D222" s="236" t="str">
        <f>IF(A222="","",VLOOKUP(A222,BTA!$A$3:$R$10000,18,0))</f>
        <v/>
      </c>
      <c r="E222" s="201" t="str">
        <f>IF(BTA!A223="", "", BTA!A223)</f>
        <v>ARSAN</v>
      </c>
    </row>
    <row r="223" spans="1:5">
      <c r="A223" s="236" t="str">
        <f>IF(BTA!W223="", "", BTA!W223)</f>
        <v/>
      </c>
      <c r="B223" s="201" t="str">
        <f>IF(BTA!U223="", "", BTA!U223)</f>
        <v>CATES</v>
      </c>
      <c r="C223" s="201" t="str">
        <f>IF(A223="", "", VLOOKUP(A223, BTA!$A$3:$H$10000, 8, 0))</f>
        <v/>
      </c>
      <c r="D223" s="236" t="str">
        <f>IF(A223="","",VLOOKUP(A223,BTA!$A$3:$R$10000,18,0))</f>
        <v/>
      </c>
      <c r="E223" s="201" t="str">
        <f>IF(BTA!A224="", "", BTA!A224)</f>
        <v>HUNER</v>
      </c>
    </row>
    <row r="224" spans="1:5">
      <c r="A224" s="236" t="str">
        <f>IF(BTA!W224="", "", BTA!W224)</f>
        <v/>
      </c>
      <c r="B224" s="201" t="str">
        <f>IF(BTA!U224="", "", BTA!U224)</f>
        <v>VERTU</v>
      </c>
      <c r="C224" s="201" t="str">
        <f>IF(A224="", "", VLOOKUP(A224, BTA!$A$3:$H$10000, 8, 0))</f>
        <v/>
      </c>
      <c r="D224" s="236" t="str">
        <f>IF(A224="","",VLOOKUP(A224,BTA!$A$3:$R$10000,18,0))</f>
        <v/>
      </c>
      <c r="E224" s="201" t="str">
        <f>IF(BTA!A225="", "", BTA!A225)</f>
        <v>AZTEK</v>
      </c>
    </row>
    <row r="225" spans="1:5">
      <c r="A225" s="236" t="str">
        <f>IF(BTA!W225="", "", BTA!W225)</f>
        <v/>
      </c>
      <c r="B225" s="201" t="str">
        <f>IF(BTA!U225="", "", BTA!U225)</f>
        <v>TRALT</v>
      </c>
      <c r="C225" s="201" t="str">
        <f>IF(A225="", "", VLOOKUP(A225, BTA!$A$3:$H$10000, 8, 0))</f>
        <v/>
      </c>
      <c r="D225" s="236" t="str">
        <f>IF(A225="","",VLOOKUP(A225,BTA!$A$3:$R$10000,18,0))</f>
        <v/>
      </c>
      <c r="E225" s="201" t="str">
        <f>IF(BTA!A226="", "", BTA!A226)</f>
        <v>SEGYO</v>
      </c>
    </row>
    <row r="226" spans="1:5">
      <c r="A226" s="236" t="str">
        <f>IF(BTA!W226="", "", BTA!W226)</f>
        <v/>
      </c>
      <c r="B226" s="201" t="str">
        <f>IF(BTA!U226="", "", BTA!U226)</f>
        <v>VKING</v>
      </c>
      <c r="C226" s="201" t="str">
        <f>IF(A226="", "", VLOOKUP(A226, BTA!$A$3:$H$10000, 8, 0))</f>
        <v/>
      </c>
      <c r="D226" s="236" t="str">
        <f>IF(A226="","",VLOOKUP(A226,BTA!$A$3:$R$10000,18,0))</f>
        <v/>
      </c>
      <c r="E226" s="201" t="str">
        <f>IF(BTA!A227="", "", BTA!A227)</f>
        <v>BEGYO</v>
      </c>
    </row>
    <row r="227" spans="1:5">
      <c r="A227" s="236" t="str">
        <f>IF(BTA!W227="", "", BTA!W227)</f>
        <v/>
      </c>
      <c r="B227" s="201" t="str">
        <f>IF(BTA!U227="", "", BTA!U227)</f>
        <v>SMART</v>
      </c>
      <c r="C227" s="201" t="str">
        <f>IF(A227="", "", VLOOKUP(A227, BTA!$A$3:$H$10000, 8, 0))</f>
        <v/>
      </c>
      <c r="D227" s="236" t="str">
        <f>IF(A227="","",VLOOKUP(A227,BTA!$A$3:$R$10000,18,0))</f>
        <v/>
      </c>
      <c r="E227" s="201" t="str">
        <f>IF(BTA!A228="", "", BTA!A228)</f>
        <v>SKTAS</v>
      </c>
    </row>
    <row r="228" spans="1:5">
      <c r="A228" s="236" t="str">
        <f>IF(BTA!W228="", "", BTA!W228)</f>
        <v/>
      </c>
      <c r="B228" s="201" t="str">
        <f>IF(BTA!U228="", "", BTA!U228)</f>
        <v>MANAS</v>
      </c>
      <c r="C228" s="201" t="str">
        <f>IF(A228="", "", VLOOKUP(A228, BTA!$A$3:$H$10000, 8, 0))</f>
        <v/>
      </c>
      <c r="D228" s="236" t="str">
        <f>IF(A228="","",VLOOKUP(A228,BTA!$A$3:$R$10000,18,0))</f>
        <v/>
      </c>
      <c r="E228" s="201" t="str">
        <f>IF(BTA!A229="", "", BTA!A229)</f>
        <v>MHRGY</v>
      </c>
    </row>
    <row r="229" spans="1:5">
      <c r="A229" s="236" t="str">
        <f>IF(BTA!W229="", "", BTA!W229)</f>
        <v/>
      </c>
      <c r="B229" s="201" t="str">
        <f>IF(BTA!U229="", "", BTA!U229)</f>
        <v>PCILT</v>
      </c>
      <c r="C229" s="201" t="str">
        <f>IF(A229="", "", VLOOKUP(A229, BTA!$A$3:$H$10000, 8, 0))</f>
        <v/>
      </c>
      <c r="D229" s="236" t="str">
        <f>IF(A229="","",VLOOKUP(A229,BTA!$A$3:$R$10000,18,0))</f>
        <v/>
      </c>
      <c r="E229" s="201" t="str">
        <f>IF(BTA!A230="", "", BTA!A230)</f>
        <v>SNICA</v>
      </c>
    </row>
    <row r="230" spans="1:5">
      <c r="A230" s="236" t="str">
        <f>IF(BTA!W230="", "", BTA!W230)</f>
        <v/>
      </c>
      <c r="B230" s="201" t="str">
        <f>IF(BTA!U230="", "", BTA!U230)</f>
        <v>ISGYO</v>
      </c>
      <c r="C230" s="201" t="str">
        <f>IF(A230="", "", VLOOKUP(A230, BTA!$A$3:$H$10000, 8, 0))</f>
        <v/>
      </c>
      <c r="D230" s="236" t="str">
        <f>IF(A230="","",VLOOKUP(A230,BTA!$A$3:$R$10000,18,0))</f>
        <v/>
      </c>
      <c r="E230" s="201" t="str">
        <f>IF(BTA!A231="", "", BTA!A231)</f>
        <v>MEKAG</v>
      </c>
    </row>
    <row r="231" spans="1:5">
      <c r="A231" s="236" t="str">
        <f>IF(BTA!W231="", "", BTA!W231)</f>
        <v/>
      </c>
      <c r="B231" s="201" t="str">
        <f>IF(BTA!U231="", "", BTA!U231)</f>
        <v>GESAN</v>
      </c>
      <c r="C231" s="201" t="str">
        <f>IF(A231="", "", VLOOKUP(A231, BTA!$A$3:$H$10000, 8, 0))</f>
        <v/>
      </c>
      <c r="D231" s="236" t="str">
        <f>IF(A231="","",VLOOKUP(A231,BTA!$A$3:$R$10000,18,0))</f>
        <v/>
      </c>
      <c r="E231" s="201" t="str">
        <f>IF(BTA!A232="", "", BTA!A232)</f>
        <v>KRGYO</v>
      </c>
    </row>
    <row r="232" spans="1:5">
      <c r="A232" s="236" t="str">
        <f>IF(BTA!W232="", "", BTA!W232)</f>
        <v/>
      </c>
      <c r="B232" s="201" t="str">
        <f>IF(BTA!U232="", "", BTA!U232)</f>
        <v>PARSN</v>
      </c>
      <c r="C232" s="201" t="str">
        <f>IF(A232="", "", VLOOKUP(A232, BTA!$A$3:$H$10000, 8, 0))</f>
        <v/>
      </c>
      <c r="D232" s="236" t="str">
        <f>IF(A232="","",VLOOKUP(A232,BTA!$A$3:$R$10000,18,0))</f>
        <v/>
      </c>
      <c r="E232" s="201" t="str">
        <f>IF(BTA!A233="", "", BTA!A233)</f>
        <v>GLRYH</v>
      </c>
    </row>
    <row r="233" spans="1:5">
      <c r="A233" s="236" t="str">
        <f>IF(BTA!W233="", "", BTA!W233)</f>
        <v/>
      </c>
      <c r="B233" s="201" t="str">
        <f>IF(BTA!U233="", "", BTA!U233)</f>
        <v>GEDZA</v>
      </c>
      <c r="C233" s="201" t="str">
        <f>IF(A233="", "", VLOOKUP(A233, BTA!$A$3:$H$10000, 8, 0))</f>
        <v/>
      </c>
      <c r="D233" s="236" t="str">
        <f>IF(A233="","",VLOOKUP(A233,BTA!$A$3:$R$10000,18,0))</f>
        <v/>
      </c>
      <c r="E233" s="201" t="str">
        <f>IF(BTA!A234="", "", BTA!A234)</f>
        <v>EGSER</v>
      </c>
    </row>
    <row r="234" spans="1:5">
      <c r="A234" s="236" t="str">
        <f>IF(BTA!W234="", "", BTA!W234)</f>
        <v/>
      </c>
      <c r="B234" s="201" t="str">
        <f>IF(BTA!U234="", "", BTA!U234)</f>
        <v>SOKM</v>
      </c>
      <c r="C234" s="201" t="str">
        <f>IF(A234="", "", VLOOKUP(A234, BTA!$A$3:$H$10000, 8, 0))</f>
        <v/>
      </c>
      <c r="D234" s="236" t="str">
        <f>IF(A234="","",VLOOKUP(A234,BTA!$A$3:$R$10000,18,0))</f>
        <v/>
      </c>
      <c r="E234" s="201" t="str">
        <f>IF(BTA!A235="", "", BTA!A235)</f>
        <v>YKSLN</v>
      </c>
    </row>
    <row r="235" spans="1:5">
      <c r="A235" s="236" t="str">
        <f>IF(BTA!W235="", "", BTA!W235)</f>
        <v/>
      </c>
      <c r="B235" s="201" t="str">
        <f>IF(BTA!U235="", "", BTA!U235)</f>
        <v>BRKSN</v>
      </c>
      <c r="C235" s="201" t="str">
        <f>IF(A235="", "", VLOOKUP(A235, BTA!$A$3:$H$10000, 8, 0))</f>
        <v/>
      </c>
      <c r="D235" s="236" t="str">
        <f>IF(A235="","",VLOOKUP(A235,BTA!$A$3:$R$10000,18,0))</f>
        <v/>
      </c>
      <c r="E235" s="201" t="str">
        <f>IF(BTA!A236="", "", BTA!A236)</f>
        <v>RTALB</v>
      </c>
    </row>
    <row r="236" spans="1:5">
      <c r="A236" s="236" t="str">
        <f>IF(BTA!W236="", "", BTA!W236)</f>
        <v/>
      </c>
      <c r="B236" s="201" t="str">
        <f>IF(BTA!U236="", "", BTA!U236)</f>
        <v>TSKB</v>
      </c>
      <c r="C236" s="201" t="str">
        <f>IF(A236="", "", VLOOKUP(A236, BTA!$A$3:$H$10000, 8, 0))</f>
        <v/>
      </c>
      <c r="D236" s="236" t="str">
        <f>IF(A236="","",VLOOKUP(A236,BTA!$A$3:$R$10000,18,0))</f>
        <v/>
      </c>
      <c r="E236" s="201" t="str">
        <f>IF(BTA!A237="", "", BTA!A237)</f>
        <v>GOODY</v>
      </c>
    </row>
    <row r="237" spans="1:5">
      <c r="A237" s="236" t="str">
        <f>IF(BTA!W237="", "", BTA!W237)</f>
        <v/>
      </c>
      <c r="B237" s="201" t="str">
        <f>IF(BTA!U237="", "", BTA!U237)</f>
        <v>BERA</v>
      </c>
      <c r="C237" s="201" t="str">
        <f>IF(A237="", "", VLOOKUP(A237, BTA!$A$3:$H$10000, 8, 0))</f>
        <v/>
      </c>
      <c r="D237" s="236" t="str">
        <f>IF(A237="","",VLOOKUP(A237,BTA!$A$3:$R$10000,18,0))</f>
        <v/>
      </c>
      <c r="E237" s="201" t="str">
        <f>IF(BTA!A238="", "", BTA!A238)</f>
        <v>EYGYO</v>
      </c>
    </row>
    <row r="238" spans="1:5">
      <c r="A238" s="236" t="str">
        <f>IF(BTA!W238="", "", BTA!W238)</f>
        <v/>
      </c>
      <c r="B238" s="201" t="str">
        <f>IF(BTA!U238="", "", BTA!U238)</f>
        <v>AGHOL</v>
      </c>
      <c r="C238" s="201" t="str">
        <f>IF(A238="", "", VLOOKUP(A238, BTA!$A$3:$H$10000, 8, 0))</f>
        <v/>
      </c>
      <c r="D238" s="236" t="str">
        <f>IF(A238="","",VLOOKUP(A238,BTA!$A$3:$R$10000,18,0))</f>
        <v/>
      </c>
      <c r="E238" s="201" t="str">
        <f>IF(BTA!A239="", "", BTA!A239)</f>
        <v>LIDFA</v>
      </c>
    </row>
    <row r="239" spans="1:5">
      <c r="A239" s="236" t="str">
        <f>IF(BTA!W239="", "", BTA!W239)</f>
        <v/>
      </c>
      <c r="B239" s="201" t="str">
        <f>IF(BTA!U239="", "", BTA!U239)</f>
        <v>GWIND</v>
      </c>
      <c r="C239" s="201" t="str">
        <f>IF(A239="", "", VLOOKUP(A239, BTA!$A$3:$H$10000, 8, 0))</f>
        <v/>
      </c>
      <c r="D239" s="236" t="str">
        <f>IF(A239="","",VLOOKUP(A239,BTA!$A$3:$R$10000,18,0))</f>
        <v/>
      </c>
      <c r="E239" s="201" t="str">
        <f>IF(BTA!A240="", "", BTA!A240)</f>
        <v>DENGE</v>
      </c>
    </row>
    <row r="240" spans="1:5">
      <c r="A240" s="236" t="str">
        <f>IF(BTA!W240="", "", BTA!W240)</f>
        <v/>
      </c>
      <c r="B240" s="201" t="str">
        <f>IF(BTA!U240="", "", BTA!U240)</f>
        <v>EGEGY</v>
      </c>
      <c r="C240" s="201" t="str">
        <f>IF(A240="", "", VLOOKUP(A240, BTA!$A$3:$H$10000, 8, 0))</f>
        <v/>
      </c>
      <c r="D240" s="236" t="str">
        <f>IF(A240="","",VLOOKUP(A240,BTA!$A$3:$R$10000,18,0))</f>
        <v/>
      </c>
      <c r="E240" s="201" t="str">
        <f>IF(BTA!A241="", "", BTA!A241)</f>
        <v>HDFGS</v>
      </c>
    </row>
    <row r="241" spans="1:5">
      <c r="A241" s="236" t="str">
        <f>IF(BTA!W241="", "", BTA!W241)</f>
        <v/>
      </c>
      <c r="B241" s="201" t="str">
        <f>IF(BTA!U241="", "", BTA!U241)</f>
        <v>FLAP</v>
      </c>
      <c r="C241" s="201" t="str">
        <f>IF(A241="", "", VLOOKUP(A241, BTA!$A$3:$H$10000, 8, 0))</f>
        <v/>
      </c>
      <c r="D241" s="236" t="str">
        <f>IF(A241="","",VLOOKUP(A241,BTA!$A$3:$R$10000,18,0))</f>
        <v/>
      </c>
      <c r="E241" s="201" t="str">
        <f>IF(BTA!A242="", "", BTA!A242)</f>
        <v>BLCYT</v>
      </c>
    </row>
    <row r="242" spans="1:5">
      <c r="A242" s="236" t="str">
        <f>IF(BTA!W242="", "", BTA!W242)</f>
        <v/>
      </c>
      <c r="B242" s="201" t="str">
        <f>IF(BTA!U242="", "", BTA!U242)</f>
        <v>MAVI</v>
      </c>
      <c r="C242" s="201" t="str">
        <f>IF(A242="", "", VLOOKUP(A242, BTA!$A$3:$H$10000, 8, 0))</f>
        <v/>
      </c>
      <c r="D242" s="236" t="str">
        <f>IF(A242="","",VLOOKUP(A242,BTA!$A$3:$R$10000,18,0))</f>
        <v/>
      </c>
      <c r="E242" s="201" t="str">
        <f>IF(BTA!A243="", "", BTA!A243)</f>
        <v>KRVGD</v>
      </c>
    </row>
    <row r="243" spans="1:5">
      <c r="A243" s="236" t="str">
        <f>IF(BTA!W243="", "", BTA!W243)</f>
        <v/>
      </c>
      <c r="B243" s="201" t="str">
        <f>IF(BTA!U243="", "", BTA!U243)</f>
        <v>CGCAM</v>
      </c>
      <c r="C243" s="201" t="str">
        <f>IF(A243="", "", VLOOKUP(A243, BTA!$A$3:$H$10000, 8, 0))</f>
        <v/>
      </c>
      <c r="D243" s="236" t="str">
        <f>IF(A243="","",VLOOKUP(A243,BTA!$A$3:$R$10000,18,0))</f>
        <v/>
      </c>
      <c r="E243" s="201" t="str">
        <f>IF(BTA!A244="", "", BTA!A244)</f>
        <v>CONSE</v>
      </c>
    </row>
    <row r="244" spans="1:5">
      <c r="A244" s="236" t="str">
        <f>IF(BTA!W244="", "", BTA!W244)</f>
        <v/>
      </c>
      <c r="B244" s="201" t="str">
        <f>IF(BTA!U244="", "", BTA!U244)</f>
        <v>KLKIM</v>
      </c>
      <c r="C244" s="201" t="str">
        <f>IF(A244="", "", VLOOKUP(A244, BTA!$A$3:$H$10000, 8, 0))</f>
        <v/>
      </c>
      <c r="D244" s="236" t="str">
        <f>IF(A244="","",VLOOKUP(A244,BTA!$A$3:$R$10000,18,0))</f>
        <v/>
      </c>
      <c r="E244" s="201" t="str">
        <f>IF(BTA!A245="", "", BTA!A245)</f>
        <v>IMASM</v>
      </c>
    </row>
    <row r="245" spans="1:5">
      <c r="A245" s="236" t="str">
        <f>IF(BTA!W245="", "", BTA!W245)</f>
        <v/>
      </c>
      <c r="B245" s="201" t="str">
        <f>IF(BTA!U245="", "", BTA!U245)</f>
        <v>FROTO</v>
      </c>
      <c r="C245" s="201" t="str">
        <f>IF(A245="", "", VLOOKUP(A245, BTA!$A$3:$H$10000, 8, 0))</f>
        <v/>
      </c>
      <c r="D245" s="236" t="str">
        <f>IF(A245="","",VLOOKUP(A245,BTA!$A$3:$R$10000,18,0))</f>
        <v/>
      </c>
      <c r="E245" s="201" t="str">
        <f>IF(BTA!A246="", "", BTA!A246)</f>
        <v>MARMR</v>
      </c>
    </row>
    <row r="246" spans="1:5">
      <c r="A246" s="236" t="str">
        <f>IF(BTA!W246="", "", BTA!W246)</f>
        <v/>
      </c>
      <c r="B246" s="201" t="str">
        <f>IF(BTA!U246="", "", BTA!U246)</f>
        <v>RUZYE</v>
      </c>
      <c r="C246" s="201" t="str">
        <f>IF(A246="", "", VLOOKUP(A246, BTA!$A$3:$H$10000, 8, 0))</f>
        <v/>
      </c>
      <c r="D246" s="236" t="str">
        <f>IF(A246="","",VLOOKUP(A246,BTA!$A$3:$R$10000,18,0))</f>
        <v/>
      </c>
      <c r="E246" s="201" t="str">
        <f>IF(BTA!A247="", "", BTA!A247)</f>
        <v>MARTI</v>
      </c>
    </row>
    <row r="247" spans="1:5">
      <c r="A247" s="236" t="str">
        <f>IF(BTA!W247="", "", BTA!W247)</f>
        <v/>
      </c>
      <c r="B247" s="201" t="str">
        <f>IF(BTA!U247="", "", BTA!U247)</f>
        <v>VESTL</v>
      </c>
      <c r="C247" s="201" t="str">
        <f>IF(A247="", "", VLOOKUP(A247, BTA!$A$3:$H$10000, 8, 0))</f>
        <v/>
      </c>
      <c r="D247" s="236" t="str">
        <f>IF(A247="","",VLOOKUP(A247,BTA!$A$3:$R$10000,18,0))</f>
        <v/>
      </c>
      <c r="E247" s="201" t="str">
        <f>IF(BTA!A248="", "", BTA!A248)</f>
        <v>DERHL</v>
      </c>
    </row>
    <row r="248" spans="1:5">
      <c r="A248" s="236" t="str">
        <f>IF(BTA!W248="", "", BTA!W248)</f>
        <v/>
      </c>
      <c r="B248" s="201" t="str">
        <f>IF(BTA!U248="", "", BTA!U248)</f>
        <v>ALTNY</v>
      </c>
      <c r="C248" s="201" t="str">
        <f>IF(A248="", "", VLOOKUP(A248, BTA!$A$3:$H$10000, 8, 0))</f>
        <v/>
      </c>
      <c r="D248" s="236" t="str">
        <f>IF(A248="","",VLOOKUP(A248,BTA!$A$3:$R$10000,18,0))</f>
        <v/>
      </c>
      <c r="E248" s="201" t="str">
        <f>IF(BTA!A249="", "", BTA!A249)</f>
        <v>OZGYO</v>
      </c>
    </row>
    <row r="249" spans="1:5">
      <c r="A249" s="236" t="str">
        <f>IF(BTA!W249="", "", BTA!W249)</f>
        <v/>
      </c>
      <c r="B249" s="201" t="str">
        <f>IF(BTA!U249="", "", BTA!U249)</f>
        <v>YKBNK</v>
      </c>
      <c r="C249" s="201" t="str">
        <f>IF(A249="", "", VLOOKUP(A249, BTA!$A$3:$H$10000, 8, 0))</f>
        <v/>
      </c>
      <c r="D249" s="236" t="str">
        <f>IF(A249="","",VLOOKUP(A249,BTA!$A$3:$R$10000,18,0))</f>
        <v/>
      </c>
      <c r="E249" s="201" t="str">
        <f>IF(BTA!A250="", "", BTA!A250)</f>
        <v>VRGYO</v>
      </c>
    </row>
    <row r="250" spans="1:5">
      <c r="A250" s="236" t="str">
        <f>IF(BTA!W250="", "", BTA!W250)</f>
        <v/>
      </c>
      <c r="B250" s="201" t="str">
        <f>IF(BTA!U250="", "", BTA!U250)</f>
        <v>KOTON</v>
      </c>
      <c r="C250" s="201" t="str">
        <f>IF(A250="", "", VLOOKUP(A250, BTA!$A$3:$H$10000, 8, 0))</f>
        <v/>
      </c>
      <c r="D250" s="236" t="str">
        <f>IF(A250="","",VLOOKUP(A250,BTA!$A$3:$R$10000,18,0))</f>
        <v/>
      </c>
      <c r="E250" s="201" t="str">
        <f>IF(BTA!A251="", "", BTA!A251)</f>
        <v>ULUFA</v>
      </c>
    </row>
    <row r="251" spans="1:5">
      <c r="A251" s="236" t="str">
        <f>IF(BTA!W251="", "", BTA!W251)</f>
        <v/>
      </c>
      <c r="B251" s="201" t="str">
        <f>IF(BTA!U251="", "", BTA!U251)</f>
        <v>MAKIM</v>
      </c>
      <c r="C251" s="201" t="str">
        <f>IF(A251="", "", VLOOKUP(A251, BTA!$A$3:$H$10000, 8, 0))</f>
        <v/>
      </c>
      <c r="D251" s="236" t="str">
        <f>IF(A251="","",VLOOKUP(A251,BTA!$A$3:$R$10000,18,0))</f>
        <v/>
      </c>
      <c r="E251" s="201" t="str">
        <f>IF(BTA!A252="", "", BTA!A252)</f>
        <v>IHLGM</v>
      </c>
    </row>
    <row r="252" spans="1:5">
      <c r="A252" s="236" t="str">
        <f>IF(BTA!W252="", "", BTA!W252)</f>
        <v/>
      </c>
      <c r="B252" s="201" t="str">
        <f>IF(BTA!U252="", "", BTA!U252)</f>
        <v>PLTUR</v>
      </c>
      <c r="C252" s="201" t="str">
        <f>IF(A252="", "", VLOOKUP(A252, BTA!$A$3:$H$10000, 8, 0))</f>
        <v/>
      </c>
      <c r="D252" s="236" t="str">
        <f>IF(A252="","",VLOOKUP(A252,BTA!$A$3:$R$10000,18,0))</f>
        <v/>
      </c>
      <c r="E252" s="201" t="str">
        <f>IF(BTA!A253="", "", BTA!A253)</f>
        <v>OSTIM</v>
      </c>
    </row>
    <row r="253" spans="1:5">
      <c r="A253" s="236" t="str">
        <f>IF(BTA!W253="", "", BTA!W253)</f>
        <v/>
      </c>
      <c r="B253" s="201" t="str">
        <f>IF(BTA!U253="", "", BTA!U253)</f>
        <v>GLCVY</v>
      </c>
      <c r="C253" s="201" t="str">
        <f>IF(A253="", "", VLOOKUP(A253, BTA!$A$3:$H$10000, 8, 0))</f>
        <v/>
      </c>
      <c r="D253" s="236" t="str">
        <f>IF(A253="","",VLOOKUP(A253,BTA!$A$3:$R$10000,18,0))</f>
        <v/>
      </c>
      <c r="E253" s="201" t="str">
        <f>IF(BTA!A254="", "", BTA!A254)</f>
        <v>MRGYO</v>
      </c>
    </row>
    <row r="254" spans="1:5">
      <c r="A254" s="236" t="str">
        <f>IF(BTA!W254="", "", BTA!W254)</f>
        <v/>
      </c>
      <c r="B254" s="201" t="str">
        <f>IF(BTA!U254="", "", BTA!U254)</f>
        <v>EUPWR</v>
      </c>
      <c r="C254" s="201" t="str">
        <f>IF(A254="", "", VLOOKUP(A254, BTA!$A$3:$H$10000, 8, 0))</f>
        <v/>
      </c>
      <c r="D254" s="236" t="str">
        <f>IF(A254="","",VLOOKUP(A254,BTA!$A$3:$R$10000,18,0))</f>
        <v/>
      </c>
      <c r="E254" s="201" t="str">
        <f>IF(BTA!A255="", "", BTA!A255)</f>
        <v>DARDL</v>
      </c>
    </row>
    <row r="255" spans="1:5">
      <c r="A255" s="236" t="str">
        <f>IF(BTA!W255="", "", BTA!W255)</f>
        <v/>
      </c>
      <c r="B255" s="201" t="str">
        <f>IF(BTA!U255="", "", BTA!U255)</f>
        <v>TTKOM</v>
      </c>
      <c r="C255" s="201" t="str">
        <f>IF(A255="", "", VLOOKUP(A255, BTA!$A$3:$H$10000, 8, 0))</f>
        <v/>
      </c>
      <c r="D255" s="236" t="str">
        <f>IF(A255="","",VLOOKUP(A255,BTA!$A$3:$R$10000,18,0))</f>
        <v/>
      </c>
      <c r="E255" s="201" t="str">
        <f>IF(BTA!A256="", "", BTA!A256)</f>
        <v>ARZUM</v>
      </c>
    </row>
    <row r="256" spans="1:5">
      <c r="A256" s="236" t="str">
        <f>IF(BTA!W256="", "", BTA!W256)</f>
        <v/>
      </c>
      <c r="B256" s="201" t="str">
        <f>IF(BTA!U256="", "", BTA!U256)</f>
        <v>OZSUB</v>
      </c>
      <c r="C256" s="201" t="str">
        <f>IF(A256="", "", VLOOKUP(A256, BTA!$A$3:$H$10000, 8, 0))</f>
        <v/>
      </c>
      <c r="D256" s="236" t="str">
        <f>IF(A256="","",VLOOKUP(A256,BTA!$A$3:$R$10000,18,0))</f>
        <v/>
      </c>
      <c r="E256" s="201" t="str">
        <f>IF(BTA!A257="", "", BTA!A257)</f>
        <v>SELVA</v>
      </c>
    </row>
    <row r="257" spans="1:5">
      <c r="A257" s="236" t="str">
        <f>IF(BTA!W257="", "", BTA!W257)</f>
        <v/>
      </c>
      <c r="B257" s="201" t="str">
        <f>IF(BTA!U257="", "", BTA!U257)</f>
        <v>AYEN</v>
      </c>
      <c r="C257" s="201" t="str">
        <f>IF(A257="", "", VLOOKUP(A257, BTA!$A$3:$H$10000, 8, 0))</f>
        <v/>
      </c>
      <c r="D257" s="236" t="str">
        <f>IF(A257="","",VLOOKUP(A257,BTA!$A$3:$R$10000,18,0))</f>
        <v/>
      </c>
      <c r="E257" s="201" t="str">
        <f>IF(BTA!A258="", "", BTA!A258)</f>
        <v>FORMT</v>
      </c>
    </row>
    <row r="258" spans="1:5">
      <c r="A258" s="236" t="str">
        <f>IF(BTA!W258="", "", BTA!W258)</f>
        <v/>
      </c>
      <c r="B258" s="201" t="str">
        <f>IF(BTA!U258="", "", BTA!U258)</f>
        <v>ECOGR</v>
      </c>
      <c r="C258" s="201" t="str">
        <f>IF(A258="", "", VLOOKUP(A258, BTA!$A$3:$H$10000, 8, 0))</f>
        <v/>
      </c>
      <c r="D258" s="236" t="str">
        <f>IF(A258="","",VLOOKUP(A258,BTA!$A$3:$R$10000,18,0))</f>
        <v/>
      </c>
      <c r="E258" s="201" t="str">
        <f>IF(BTA!A259="", "", BTA!A259)</f>
        <v>ALVES</v>
      </c>
    </row>
    <row r="259" spans="1:5">
      <c r="A259" s="236" t="str">
        <f>IF(BTA!W259="", "", BTA!W259)</f>
        <v/>
      </c>
      <c r="B259" s="201" t="str">
        <f>IF(BTA!U259="", "", BTA!U259)</f>
        <v>ARCLK</v>
      </c>
      <c r="C259" s="201" t="str">
        <f>IF(A259="", "", VLOOKUP(A259, BTA!$A$3:$H$10000, 8, 0))</f>
        <v/>
      </c>
      <c r="D259" s="236" t="str">
        <f>IF(A259="","",VLOOKUP(A259,BTA!$A$3:$R$10000,18,0))</f>
        <v/>
      </c>
      <c r="E259" s="201" t="str">
        <f>IF(BTA!A260="", "", BTA!A260)</f>
        <v>MERKO</v>
      </c>
    </row>
    <row r="260" spans="1:5">
      <c r="A260" s="236" t="str">
        <f>IF(BTA!W260="", "", BTA!W260)</f>
        <v/>
      </c>
      <c r="B260" s="201" t="str">
        <f>IF(BTA!U260="", "", BTA!U260)</f>
        <v>BASGZ</v>
      </c>
      <c r="C260" s="201" t="str">
        <f>IF(A260="", "", VLOOKUP(A260, BTA!$A$3:$H$10000, 8, 0))</f>
        <v/>
      </c>
      <c r="D260" s="236" t="str">
        <f>IF(A260="","",VLOOKUP(A260,BTA!$A$3:$R$10000,18,0))</f>
        <v/>
      </c>
      <c r="E260" s="201" t="str">
        <f>IF(BTA!A261="", "", BTA!A261)</f>
        <v>IHGZT</v>
      </c>
    </row>
    <row r="261" spans="1:5">
      <c r="A261" s="236" t="str">
        <f>IF(BTA!W261="", "", BTA!W261)</f>
        <v/>
      </c>
      <c r="B261" s="201" t="str">
        <f>IF(BTA!U261="", "", BTA!U261)</f>
        <v>KTSKR</v>
      </c>
      <c r="C261" s="201" t="str">
        <f>IF(A261="", "", VLOOKUP(A261, BTA!$A$3:$H$10000, 8, 0))</f>
        <v/>
      </c>
      <c r="D261" s="236" t="str">
        <f>IF(A261="","",VLOOKUP(A261,BTA!$A$3:$R$10000,18,0))</f>
        <v/>
      </c>
      <c r="E261" s="201" t="str">
        <f>IF(BTA!A262="", "", BTA!A262)</f>
        <v>YESIL</v>
      </c>
    </row>
    <row r="262" spans="1:5">
      <c r="A262" s="236" t="str">
        <f>IF(BTA!W262="", "", BTA!W262)</f>
        <v/>
      </c>
      <c r="B262" s="201" t="str">
        <f>IF(BTA!U262="", "", BTA!U262)</f>
        <v>MOBTL</v>
      </c>
      <c r="C262" s="201" t="str">
        <f>IF(A262="", "", VLOOKUP(A262, BTA!$A$3:$H$10000, 8, 0))</f>
        <v/>
      </c>
      <c r="D262" s="236" t="str">
        <f>IF(A262="","",VLOOKUP(A262,BTA!$A$3:$R$10000,18,0))</f>
        <v/>
      </c>
      <c r="E262" s="201" t="str">
        <f>IF(BTA!A263="", "", BTA!A263)</f>
        <v>ADESE</v>
      </c>
    </row>
    <row r="263" spans="1:5">
      <c r="A263" s="236" t="str">
        <f>IF(BTA!W263="", "", BTA!W263)</f>
        <v/>
      </c>
      <c r="B263" s="201" t="str">
        <f>IF(BTA!U263="", "", BTA!U263)</f>
        <v>IZINV</v>
      </c>
      <c r="C263" s="201" t="str">
        <f>IF(A263="", "", VLOOKUP(A263, BTA!$A$3:$H$10000, 8, 0))</f>
        <v/>
      </c>
      <c r="D263" s="236" t="str">
        <f>IF(A263="","",VLOOKUP(A263,BTA!$A$3:$R$10000,18,0))</f>
        <v/>
      </c>
      <c r="E263" s="201" t="str">
        <f>IF(BTA!A264="", "", BTA!A264)</f>
        <v>YILDIZ PAZAR</v>
      </c>
    </row>
    <row r="264" spans="1:5">
      <c r="A264" s="236" t="str">
        <f>IF(BTA!W264="", "", BTA!W264)</f>
        <v/>
      </c>
      <c r="B264" s="201" t="str">
        <f>IF(BTA!U264="", "", BTA!U264)</f>
        <v>DERIM</v>
      </c>
      <c r="C264" s="201" t="str">
        <f>IF(A264="", "", VLOOKUP(A264, BTA!$A$3:$H$10000, 8, 0))</f>
        <v/>
      </c>
      <c r="D264" s="236" t="str">
        <f>IF(A264="","",VLOOKUP(A264,BTA!$A$3:$R$10000,18,0))</f>
        <v/>
      </c>
      <c r="E264" s="201" t="str">
        <f>IF(BTA!A265="", "", BTA!A265)</f>
        <v>AGESA</v>
      </c>
    </row>
    <row r="265" spans="1:5">
      <c r="A265" s="236" t="str">
        <f>IF(BTA!W265="", "", BTA!W265)</f>
        <v/>
      </c>
      <c r="B265" s="201" t="str">
        <f>IF(BTA!U265="", "", BTA!U265)</f>
        <v>HTTBT</v>
      </c>
      <c r="C265" s="201" t="str">
        <f>IF(A265="", "", VLOOKUP(A265, BTA!$A$3:$H$10000, 8, 0))</f>
        <v/>
      </c>
      <c r="D265" s="236" t="str">
        <f>IF(A265="","",VLOOKUP(A265,BTA!$A$3:$R$10000,18,0))</f>
        <v/>
      </c>
      <c r="E265" s="201" t="str">
        <f>IF(BTA!A266="", "", BTA!A266)</f>
        <v>ANHYT</v>
      </c>
    </row>
    <row r="266" spans="1:5">
      <c r="A266" s="236" t="str">
        <f>IF(BTA!W266="", "", BTA!W266)</f>
        <v/>
      </c>
      <c r="B266" s="201" t="str">
        <f>IF(BTA!U266="", "", BTA!U266)</f>
        <v>BRLSM</v>
      </c>
      <c r="C266" s="201" t="str">
        <f>IF(A266="", "", VLOOKUP(A266, BTA!$A$3:$H$10000, 8, 0))</f>
        <v/>
      </c>
      <c r="D266" s="236" t="str">
        <f>IF(A266="","",VLOOKUP(A266,BTA!$A$3:$R$10000,18,0))</f>
        <v/>
      </c>
      <c r="E266" s="201" t="str">
        <f>IF(BTA!A267="", "", BTA!A267)</f>
        <v>ANSGR</v>
      </c>
    </row>
    <row r="267" spans="1:5">
      <c r="A267" s="236" t="str">
        <f>IF(BTA!W267="", "", BTA!W267)</f>
        <v/>
      </c>
      <c r="B267" s="201" t="str">
        <f>IF(BTA!U267="", "", BTA!U267)</f>
        <v>RYGYO</v>
      </c>
      <c r="C267" s="201" t="str">
        <f>IF(A267="", "", VLOOKUP(A267, BTA!$A$3:$H$10000, 8, 0))</f>
        <v/>
      </c>
      <c r="D267" s="236" t="str">
        <f>IF(A267="","",VLOOKUP(A267,BTA!$A$3:$R$10000,18,0))</f>
        <v/>
      </c>
      <c r="E267" s="201" t="str">
        <f>IF(BTA!A268="", "", BTA!A268)</f>
        <v>AKGRT</v>
      </c>
    </row>
    <row r="268" spans="1:5">
      <c r="A268" s="236" t="str">
        <f>IF(BTA!W268="", "", BTA!W268)</f>
        <v/>
      </c>
      <c r="B268" s="201" t="str">
        <f>IF(BTA!U268="", "", BTA!U268)</f>
        <v>MAGEN</v>
      </c>
      <c r="C268" s="201" t="str">
        <f>IF(A268="", "", VLOOKUP(A268, BTA!$A$3:$H$10000, 8, 0))</f>
        <v/>
      </c>
      <c r="D268" s="236" t="str">
        <f>IF(A268="","",VLOOKUP(A268,BTA!$A$3:$R$10000,18,0))</f>
        <v/>
      </c>
      <c r="E268" s="201" t="str">
        <f>IF(BTA!A269="", "", BTA!A269)</f>
        <v>TURSG</v>
      </c>
    </row>
    <row r="269" spans="1:5">
      <c r="A269" s="236" t="str">
        <f>IF(BTA!W269="", "", BTA!W269)</f>
        <v/>
      </c>
      <c r="B269" s="201" t="str">
        <f>IF(BTA!U269="", "", BTA!U269)</f>
        <v>PRKAB</v>
      </c>
      <c r="C269" s="201" t="str">
        <f>IF(A269="", "", VLOOKUP(A269, BTA!$A$3:$H$10000, 8, 0))</f>
        <v/>
      </c>
      <c r="D269" s="236" t="str">
        <f>IF(A269="","",VLOOKUP(A269,BTA!$A$3:$R$10000,18,0))</f>
        <v/>
      </c>
      <c r="E269" s="201" t="str">
        <f>IF(BTA!A270="", "", BTA!A270)</f>
        <v>ALBRK</v>
      </c>
    </row>
    <row r="270" spans="1:5">
      <c r="A270" s="236" t="str">
        <f>IF(BTA!W270="", "", BTA!W270)</f>
        <v/>
      </c>
      <c r="B270" s="201" t="str">
        <f>IF(BTA!U270="", "", BTA!U270)</f>
        <v>OFSYM</v>
      </c>
      <c r="C270" s="201" t="str">
        <f>IF(A270="", "", VLOOKUP(A270, BTA!$A$3:$H$10000, 8, 0))</f>
        <v/>
      </c>
      <c r="D270" s="236" t="str">
        <f>IF(A270="","",VLOOKUP(A270,BTA!$A$3:$R$10000,18,0))</f>
        <v/>
      </c>
      <c r="E270" s="201" t="str">
        <f>IF(BTA!A271="", "", BTA!A271)</f>
        <v>ZOREN</v>
      </c>
    </row>
    <row r="271" spans="1:5">
      <c r="A271" s="236" t="str">
        <f>IF(BTA!W271="", "", BTA!W271)</f>
        <v/>
      </c>
      <c r="B271" s="201" t="str">
        <f>IF(BTA!U271="", "", BTA!U271)</f>
        <v>EGGUB</v>
      </c>
      <c r="C271" s="201" t="str">
        <f>IF(A271="", "", VLOOKUP(A271, BTA!$A$3:$H$10000, 8, 0))</f>
        <v/>
      </c>
      <c r="D271" s="236" t="str">
        <f>IF(A271="","",VLOOKUP(A271,BTA!$A$3:$R$10000,18,0))</f>
        <v/>
      </c>
      <c r="E271" s="201" t="str">
        <f>IF(BTA!A272="", "", BTA!A272)</f>
        <v>POLTK</v>
      </c>
    </row>
    <row r="272" spans="1:5">
      <c r="A272" s="236" t="str">
        <f>IF(BTA!W272="", "", BTA!W272)</f>
        <v/>
      </c>
      <c r="B272" s="201" t="str">
        <f>IF(BTA!U272="", "", BTA!U272)</f>
        <v>SARKY</v>
      </c>
      <c r="C272" s="201" t="str">
        <f>IF(A272="", "", VLOOKUP(A272, BTA!$A$3:$H$10000, 8, 0))</f>
        <v/>
      </c>
      <c r="D272" s="236" t="str">
        <f>IF(A272="","",VLOOKUP(A272,BTA!$A$3:$R$10000,18,0))</f>
        <v/>
      </c>
      <c r="E272" s="201" t="str">
        <f>IF(BTA!A273="", "", BTA!A273)</f>
        <v>KONYA</v>
      </c>
    </row>
    <row r="273" spans="1:5">
      <c r="A273" s="236" t="str">
        <f>IF(BTA!W273="", "", BTA!W273)</f>
        <v/>
      </c>
      <c r="B273" s="201" t="str">
        <f>IF(BTA!U273="", "", BTA!U273)</f>
        <v>ONRYT</v>
      </c>
      <c r="C273" s="201" t="str">
        <f>IF(A273="", "", VLOOKUP(A273, BTA!$A$3:$H$10000, 8, 0))</f>
        <v/>
      </c>
      <c r="D273" s="236" t="str">
        <f>IF(A273="","",VLOOKUP(A273,BTA!$A$3:$R$10000,18,0))</f>
        <v/>
      </c>
      <c r="E273" s="201" t="str">
        <f>IF(BTA!A274="", "", BTA!A274)</f>
        <v>EGEEN</v>
      </c>
    </row>
    <row r="274" spans="1:5">
      <c r="A274" s="236" t="str">
        <f>IF(BTA!W274="", "", BTA!W274)</f>
        <v/>
      </c>
      <c r="B274" s="201" t="str">
        <f>IF(BTA!U274="", "", BTA!U274)</f>
        <v>EMPAE</v>
      </c>
      <c r="C274" s="201" t="str">
        <f>IF(A274="", "", VLOOKUP(A274, BTA!$A$3:$H$10000, 8, 0))</f>
        <v/>
      </c>
      <c r="D274" s="236" t="str">
        <f>IF(A274="","",VLOOKUP(A274,BTA!$A$3:$R$10000,18,0))</f>
        <v/>
      </c>
      <c r="E274" s="201" t="str">
        <f>IF(BTA!A275="", "", BTA!A275)</f>
        <v>OZATD</v>
      </c>
    </row>
    <row r="275" spans="1:5">
      <c r="A275" s="236" t="str">
        <f>IF(BTA!W275="", "", BTA!W275)</f>
        <v/>
      </c>
      <c r="B275" s="201" t="str">
        <f>IF(BTA!U275="", "", BTA!U275)</f>
        <v>BULGS</v>
      </c>
      <c r="C275" s="201" t="str">
        <f>IF(A275="", "", VLOOKUP(A275, BTA!$A$3:$H$10000, 8, 0))</f>
        <v/>
      </c>
      <c r="D275" s="236" t="str">
        <f>IF(A275="","",VLOOKUP(A275,BTA!$A$3:$R$10000,18,0))</f>
        <v/>
      </c>
      <c r="E275" s="201" t="str">
        <f>IF(BTA!A276="", "", BTA!A276)</f>
        <v>DSTKF</v>
      </c>
    </row>
    <row r="276" spans="1:5">
      <c r="A276" s="236" t="str">
        <f>IF(BTA!W276="", "", BTA!W276)</f>
        <v/>
      </c>
      <c r="B276" s="201" t="str">
        <f>IF(BTA!U276="", "", BTA!U276)</f>
        <v>FRMPL</v>
      </c>
      <c r="C276" s="201" t="str">
        <f>IF(A276="", "", VLOOKUP(A276, BTA!$A$3:$H$10000, 8, 0))</f>
        <v/>
      </c>
      <c r="D276" s="236" t="str">
        <f>IF(A276="","",VLOOKUP(A276,BTA!$A$3:$R$10000,18,0))</f>
        <v/>
      </c>
      <c r="E276" s="201" t="str">
        <f>IF(BTA!A277="", "", BTA!A277)</f>
        <v>BRYAT</v>
      </c>
    </row>
    <row r="277" spans="1:5">
      <c r="A277" s="236" t="str">
        <f>IF(BTA!W277="", "", BTA!W277)</f>
        <v/>
      </c>
      <c r="B277" s="201" t="str">
        <f>IF(BTA!U277="", "", BTA!U277)</f>
        <v>EDATA</v>
      </c>
      <c r="C277" s="201" t="str">
        <f>IF(A277="", "", VLOOKUP(A277, BTA!$A$3:$H$10000, 8, 0))</f>
        <v/>
      </c>
      <c r="D277" s="236" t="str">
        <f>IF(A277="","",VLOOKUP(A277,BTA!$A$3:$R$10000,18,0))</f>
        <v/>
      </c>
      <c r="E277" s="201" t="str">
        <f>IF(BTA!A278="", "", BTA!A278)</f>
        <v>CLEBI</v>
      </c>
    </row>
    <row r="278" spans="1:5">
      <c r="A278" s="236" t="str">
        <f>IF(BTA!W278="", "", BTA!W278)</f>
        <v/>
      </c>
      <c r="B278" s="201" t="str">
        <f>IF(BTA!U278="", "", BTA!U278)</f>
        <v>BAKAB</v>
      </c>
      <c r="C278" s="201" t="str">
        <f>IF(A278="", "", VLOOKUP(A278, BTA!$A$3:$H$10000, 8, 0))</f>
        <v/>
      </c>
      <c r="D278" s="236" t="str">
        <f>IF(A278="","",VLOOKUP(A278,BTA!$A$3:$R$10000,18,0))</f>
        <v/>
      </c>
      <c r="E278" s="201" t="str">
        <f>IF(BTA!A279="", "", BTA!A279)</f>
        <v>ODINE</v>
      </c>
    </row>
    <row r="279" spans="1:5">
      <c r="A279" s="236" t="str">
        <f>IF(BTA!W279="", "", BTA!W279)</f>
        <v/>
      </c>
      <c r="B279" s="201" t="str">
        <f>IF(BTA!U279="", "", BTA!U279)</f>
        <v>TNZTP</v>
      </c>
      <c r="C279" s="201" t="str">
        <f>IF(A279="", "", VLOOKUP(A279, BTA!$A$3:$H$10000, 8, 0))</f>
        <v/>
      </c>
      <c r="D279" s="236" t="str">
        <f>IF(A279="","",VLOOKUP(A279,BTA!$A$3:$R$10000,18,0))</f>
        <v/>
      </c>
      <c r="E279" s="201" t="str">
        <f>IF(BTA!A280="", "", BTA!A280)</f>
        <v>INVES</v>
      </c>
    </row>
    <row r="280" spans="1:5">
      <c r="A280" s="236" t="str">
        <f>IF(BTA!W280="", "", BTA!W280)</f>
        <v/>
      </c>
      <c r="B280" s="201" t="str">
        <f>IF(BTA!U280="", "", BTA!U280)</f>
        <v>ANELE</v>
      </c>
      <c r="C280" s="201" t="str">
        <f>IF(A280="", "", VLOOKUP(A280, BTA!$A$3:$H$10000, 8, 0))</f>
        <v/>
      </c>
      <c r="D280" s="236" t="str">
        <f>IF(A280="","",VLOOKUP(A280,BTA!$A$3:$R$10000,18,0))</f>
        <v/>
      </c>
      <c r="E280" s="201" t="str">
        <f>IF(BTA!A281="", "", BTA!A281)</f>
        <v>BRSAN</v>
      </c>
    </row>
    <row r="281" spans="1:5">
      <c r="A281" s="236" t="str">
        <f>IF(BTA!W281="", "", BTA!W281)</f>
        <v/>
      </c>
      <c r="B281" s="201" t="str">
        <f>IF(BTA!U281="", "", BTA!U281)</f>
        <v>DOFRB</v>
      </c>
      <c r="C281" s="201" t="str">
        <f>IF(A281="", "", VLOOKUP(A281, BTA!$A$3:$H$10000, 8, 0))</f>
        <v/>
      </c>
      <c r="D281" s="236" t="str">
        <f>IF(A281="","",VLOOKUP(A281,BTA!$A$3:$R$10000,18,0))</f>
        <v/>
      </c>
      <c r="E281" s="201" t="str">
        <f>IF(BTA!A282="", "", BTA!A282)</f>
        <v>MGROS</v>
      </c>
    </row>
    <row r="282" spans="1:5">
      <c r="A282" s="236" t="str">
        <f>IF(BTA!W282="", "", BTA!W282)</f>
        <v/>
      </c>
      <c r="B282" s="201" t="str">
        <f>IF(BTA!U282="", "", BTA!U282)</f>
        <v>IZMDC</v>
      </c>
      <c r="C282" s="201" t="str">
        <f>IF(A282="", "", VLOOKUP(A282, BTA!$A$3:$H$10000, 8, 0))</f>
        <v/>
      </c>
      <c r="D282" s="236" t="str">
        <f>IF(A282="","",VLOOKUP(A282,BTA!$A$3:$R$10000,18,0))</f>
        <v/>
      </c>
      <c r="E282" s="201" t="str">
        <f>IF(BTA!A283="", "", BTA!A283)</f>
        <v>TARKM</v>
      </c>
    </row>
    <row r="283" spans="1:5">
      <c r="A283" s="236" t="str">
        <f>IF(BTA!W283="", "", BTA!W283)</f>
        <v/>
      </c>
      <c r="B283" s="201" t="str">
        <f>IF(BTA!U283="", "", BTA!U283)</f>
        <v>ECILC</v>
      </c>
      <c r="C283" s="201" t="str">
        <f>IF(A283="", "", VLOOKUP(A283, BTA!$A$3:$H$10000, 8, 0))</f>
        <v/>
      </c>
      <c r="D283" s="236" t="str">
        <f>IF(A283="","",VLOOKUP(A283,BTA!$A$3:$R$10000,18,0))</f>
        <v/>
      </c>
      <c r="E283" s="201" t="str">
        <f>IF(BTA!A284="", "", BTA!A284)</f>
        <v>GUBRF</v>
      </c>
    </row>
    <row r="284" spans="1:5">
      <c r="A284" s="236" t="str">
        <f>IF(BTA!W284="", "", BTA!W284)</f>
        <v/>
      </c>
      <c r="B284" s="201" t="str">
        <f>IF(BTA!U284="", "", BTA!U284)</f>
        <v>AKBNK</v>
      </c>
      <c r="C284" s="201" t="str">
        <f>IF(A284="", "", VLOOKUP(A284, BTA!$A$3:$H$10000, 8, 0))</f>
        <v/>
      </c>
      <c r="D284" s="236" t="str">
        <f>IF(A284="","",VLOOKUP(A284,BTA!$A$3:$R$10000,18,0))</f>
        <v/>
      </c>
      <c r="E284" s="201" t="str">
        <f>IF(BTA!A285="", "", BTA!A285)</f>
        <v>TTRAK</v>
      </c>
    </row>
    <row r="285" spans="1:5">
      <c r="A285" s="236" t="str">
        <f>IF(BTA!W285="", "", BTA!W285)</f>
        <v/>
      </c>
      <c r="B285" s="201" t="str">
        <f>IF(BTA!U285="", "", BTA!U285)</f>
        <v>ICBCT</v>
      </c>
      <c r="C285" s="201" t="str">
        <f>IF(A285="", "", VLOOKUP(A285, BTA!$A$3:$H$10000, 8, 0))</f>
        <v/>
      </c>
      <c r="D285" s="236" t="str">
        <f>IF(A285="","",VLOOKUP(A285,BTA!$A$3:$R$10000,18,0))</f>
        <v/>
      </c>
      <c r="E285" s="201" t="str">
        <f>IF(BTA!A286="", "", BTA!A286)</f>
        <v>MPARK</v>
      </c>
    </row>
    <row r="286" spans="1:5">
      <c r="A286" s="236" t="str">
        <f>IF(BTA!W286="", "", BTA!W286)</f>
        <v/>
      </c>
      <c r="B286" s="201" t="str">
        <f>IF(BTA!U286="", "", BTA!U286)</f>
        <v>TMSN</v>
      </c>
      <c r="C286" s="201" t="str">
        <f>IF(A286="", "", VLOOKUP(A286, BTA!$A$3:$H$10000, 8, 0))</f>
        <v/>
      </c>
      <c r="D286" s="236" t="str">
        <f>IF(A286="","",VLOOKUP(A286,BTA!$A$3:$R$10000,18,0))</f>
        <v/>
      </c>
      <c r="E286" s="201" t="str">
        <f>IF(BTA!A287="", "", BTA!A287)</f>
        <v>TUPRS</v>
      </c>
    </row>
    <row r="287" spans="1:5">
      <c r="A287" s="236" t="str">
        <f>IF(BTA!W287="", "", BTA!W287)</f>
        <v/>
      </c>
      <c r="B287" s="201" t="str">
        <f>IF(BTA!U287="", "", BTA!U287)</f>
        <v>ALARK</v>
      </c>
      <c r="C287" s="201" t="str">
        <f>IF(A287="", "", VLOOKUP(A287, BTA!$A$3:$H$10000, 8, 0))</f>
        <v/>
      </c>
      <c r="D287" s="236" t="str">
        <f>IF(A287="","",VLOOKUP(A287,BTA!$A$3:$R$10000,18,0))</f>
        <v/>
      </c>
      <c r="E287" s="201" t="str">
        <f>IF(BTA!A288="", "", BTA!A288)</f>
        <v>ASELS</v>
      </c>
    </row>
    <row r="288" spans="1:5">
      <c r="A288" s="236" t="str">
        <f>IF(BTA!W288="", "", BTA!W288)</f>
        <v/>
      </c>
      <c r="B288" s="201" t="str">
        <f>IF(BTA!U288="", "", BTA!U288)</f>
        <v>HALKB</v>
      </c>
      <c r="C288" s="201" t="str">
        <f>IF(A288="", "", VLOOKUP(A288, BTA!$A$3:$H$10000, 8, 0))</f>
        <v/>
      </c>
      <c r="D288" s="236" t="str">
        <f>IF(A288="","",VLOOKUP(A288,BTA!$A$3:$R$10000,18,0))</f>
        <v/>
      </c>
      <c r="E288" s="201" t="str">
        <f>IF(BTA!A289="", "", BTA!A289)</f>
        <v>SELEC</v>
      </c>
    </row>
    <row r="289" spans="1:5">
      <c r="A289" s="236" t="str">
        <f>IF(BTA!W289="", "", BTA!W289)</f>
        <v/>
      </c>
      <c r="B289" s="201" t="str">
        <f>IF(BTA!U289="", "", BTA!U289)</f>
        <v>KLSER</v>
      </c>
      <c r="C289" s="201" t="str">
        <f>IF(A289="", "", VLOOKUP(A289, BTA!$A$3:$H$10000, 8, 0))</f>
        <v/>
      </c>
      <c r="D289" s="236" t="str">
        <f>IF(A289="","",VLOOKUP(A289,BTA!$A$3:$R$10000,18,0))</f>
        <v/>
      </c>
      <c r="E289" s="201" t="str">
        <f>IF(BTA!A290="", "", BTA!A290)</f>
        <v>AYGAZ</v>
      </c>
    </row>
    <row r="290" spans="1:5">
      <c r="A290" s="236" t="str">
        <f>IF(BTA!W290="", "", BTA!W290)</f>
        <v/>
      </c>
      <c r="B290" s="201" t="str">
        <f>IF(BTA!U290="", "", BTA!U290)</f>
        <v>CCOLA</v>
      </c>
      <c r="C290" s="201" t="str">
        <f>IF(A290="", "", VLOOKUP(A290, BTA!$A$3:$H$10000, 8, 0))</f>
        <v/>
      </c>
      <c r="D290" s="236" t="str">
        <f>IF(A290="","",VLOOKUP(A290,BTA!$A$3:$R$10000,18,0))</f>
        <v/>
      </c>
      <c r="E290" s="201" t="str">
        <f>IF(BTA!A291="", "", BTA!A291)</f>
        <v>OTKAR</v>
      </c>
    </row>
    <row r="291" spans="1:5">
      <c r="A291" s="236" t="str">
        <f>IF(BTA!W291="", "", BTA!W291)</f>
        <v/>
      </c>
      <c r="B291" s="201" t="str">
        <f>IF(BTA!U291="", "", BTA!U291)</f>
        <v>ENJSA</v>
      </c>
      <c r="C291" s="201" t="str">
        <f>IF(A291="", "", VLOOKUP(A291, BTA!$A$3:$H$10000, 8, 0))</f>
        <v/>
      </c>
      <c r="D291" s="236" t="str">
        <f>IF(A291="","",VLOOKUP(A291,BTA!$A$3:$R$10000,18,0))</f>
        <v/>
      </c>
      <c r="E291" s="201" t="str">
        <f>IF(BTA!A292="", "", BTA!A292)</f>
        <v>ECZYT</v>
      </c>
    </row>
    <row r="292" spans="1:5">
      <c r="A292" s="236" t="str">
        <f>IF(BTA!W292="", "", BTA!W292)</f>
        <v/>
      </c>
      <c r="B292" s="201" t="str">
        <f>IF(BTA!U292="", "", BTA!U292)</f>
        <v>ULKER</v>
      </c>
      <c r="C292" s="201" t="str">
        <f>IF(A292="", "", VLOOKUP(A292, BTA!$A$3:$H$10000, 8, 0))</f>
        <v/>
      </c>
      <c r="D292" s="236" t="str">
        <f>IF(A292="","",VLOOKUP(A292,BTA!$A$3:$R$10000,18,0))</f>
        <v/>
      </c>
      <c r="E292" s="201" t="str">
        <f>IF(BTA!A293="", "", BTA!A293)</f>
        <v>ATATP</v>
      </c>
    </row>
    <row r="293" spans="1:5">
      <c r="A293" s="236" t="str">
        <f>IF(BTA!W293="", "", BTA!W293)</f>
        <v/>
      </c>
      <c r="B293" s="201" t="str">
        <f>IF(BTA!U293="", "", BTA!U293)</f>
        <v>ISMEN</v>
      </c>
      <c r="C293" s="201" t="str">
        <f>IF(A293="", "", VLOOKUP(A293, BTA!$A$3:$H$10000, 8, 0))</f>
        <v/>
      </c>
      <c r="D293" s="236" t="str">
        <f>IF(A293="","",VLOOKUP(A293,BTA!$A$3:$R$10000,18,0))</f>
        <v/>
      </c>
      <c r="E293" s="201" t="str">
        <f>IF(BTA!A294="", "", BTA!A294)</f>
        <v>ASTOR</v>
      </c>
    </row>
    <row r="294" spans="1:5">
      <c r="A294" s="236" t="str">
        <f>IF(BTA!W294="", "", BTA!W294)</f>
        <v/>
      </c>
      <c r="B294" s="201" t="str">
        <f>IF(BTA!U294="", "", BTA!U294)</f>
        <v>PAGYO</v>
      </c>
      <c r="C294" s="201" t="str">
        <f>IF(A294="", "", VLOOKUP(A294, BTA!$A$3:$H$10000, 8, 0))</f>
        <v/>
      </c>
      <c r="D294" s="236" t="str">
        <f>IF(A294="","",VLOOKUP(A294,BTA!$A$3:$R$10000,18,0))</f>
        <v/>
      </c>
      <c r="E294" s="201" t="str">
        <f>IF(BTA!A295="", "", BTA!A295)</f>
        <v>GOLTS</v>
      </c>
    </row>
    <row r="295" spans="1:5">
      <c r="A295" s="236" t="str">
        <f>IF(BTA!W295="", "", BTA!W295)</f>
        <v/>
      </c>
      <c r="B295" s="201" t="str">
        <f>IF(BTA!U295="", "", BTA!U295)</f>
        <v>MEDTR</v>
      </c>
      <c r="C295" s="201" t="str">
        <f>IF(A295="", "", VLOOKUP(A295, BTA!$A$3:$H$10000, 8, 0))</f>
        <v/>
      </c>
      <c r="D295" s="236" t="str">
        <f>IF(A295="","",VLOOKUP(A295,BTA!$A$3:$R$10000,18,0))</f>
        <v/>
      </c>
      <c r="E295" s="201" t="str">
        <f>IF(BTA!A296="", "", BTA!A296)</f>
        <v>THYAO</v>
      </c>
    </row>
    <row r="296" spans="1:5">
      <c r="A296" s="236" t="str">
        <f>IF(BTA!W296="", "", BTA!W296)</f>
        <v/>
      </c>
      <c r="B296" s="201" t="str">
        <f>IF(BTA!U296="", "", BTA!U296)</f>
        <v>ERBOS</v>
      </c>
      <c r="C296" s="201" t="str">
        <f>IF(A296="", "", VLOOKUP(A296, BTA!$A$3:$H$10000, 8, 0))</f>
        <v/>
      </c>
      <c r="D296" s="236" t="str">
        <f>IF(A296="","",VLOOKUP(A296,BTA!$A$3:$R$10000,18,0))</f>
        <v/>
      </c>
      <c r="E296" s="201" t="str">
        <f>IF(BTA!A297="", "", BTA!A297)</f>
        <v>GRSEL</v>
      </c>
    </row>
    <row r="297" spans="1:5">
      <c r="A297" s="236" t="str">
        <f>IF(BTA!W297="", "", BTA!W297)</f>
        <v/>
      </c>
      <c r="B297" s="201" t="str">
        <f>IF(BTA!U297="", "", BTA!U297)</f>
        <v>INGRM</v>
      </c>
      <c r="C297" s="201" t="str">
        <f>IF(A297="", "", VLOOKUP(A297, BTA!$A$3:$H$10000, 8, 0))</f>
        <v/>
      </c>
      <c r="D297" s="236" t="str">
        <f>IF(A297="","",VLOOKUP(A297,BTA!$A$3:$R$10000,18,0))</f>
        <v/>
      </c>
      <c r="E297" s="201" t="str">
        <f>IF(BTA!A298="", "", BTA!A298)</f>
        <v>TOASO</v>
      </c>
    </row>
    <row r="298" spans="1:5">
      <c r="A298" s="236" t="str">
        <f>IF(BTA!W298="", "", BTA!W298)</f>
        <v/>
      </c>
      <c r="B298" s="201" t="str">
        <f>IF(BTA!U298="", "", BTA!U298)</f>
        <v>KUTPO</v>
      </c>
      <c r="C298" s="201" t="str">
        <f>IF(A298="", "", VLOOKUP(A298, BTA!$A$3:$H$10000, 8, 0))</f>
        <v/>
      </c>
      <c r="D298" s="236" t="str">
        <f>IF(A298="","",VLOOKUP(A298,BTA!$A$3:$R$10000,18,0))</f>
        <v/>
      </c>
      <c r="E298" s="201" t="str">
        <f>IF(BTA!A299="", "", BTA!A299)</f>
        <v>TAVHL</v>
      </c>
    </row>
    <row r="299" spans="1:5">
      <c r="A299" s="236" t="str">
        <f>IF(BTA!W299="", "", BTA!W299)</f>
        <v/>
      </c>
      <c r="B299" s="201" t="str">
        <f>IF(BTA!U299="", "", BTA!U299)</f>
        <v>ENKAI</v>
      </c>
      <c r="C299" s="201" t="str">
        <f>IF(A299="", "", VLOOKUP(A299, BTA!$A$3:$H$10000, 8, 0))</f>
        <v/>
      </c>
      <c r="D299" s="236" t="str">
        <f>IF(A299="","",VLOOKUP(A299,BTA!$A$3:$R$10000,18,0))</f>
        <v/>
      </c>
      <c r="E299" s="201" t="str">
        <f>IF(BTA!A300="", "", BTA!A300)</f>
        <v>RALYH</v>
      </c>
    </row>
    <row r="300" spans="1:5">
      <c r="A300" s="236" t="str">
        <f>IF(BTA!W300="", "", BTA!W300)</f>
        <v/>
      </c>
      <c r="B300" s="201" t="str">
        <f>IF(BTA!U300="", "", BTA!U300)</f>
        <v>PAPIL</v>
      </c>
      <c r="C300" s="201" t="str">
        <f>IF(A300="", "", VLOOKUP(A300, BTA!$A$3:$H$10000, 8, 0))</f>
        <v/>
      </c>
      <c r="D300" s="236" t="str">
        <f>IF(A300="","",VLOOKUP(A300,BTA!$A$3:$R$10000,18,0))</f>
        <v/>
      </c>
      <c r="E300" s="201" t="str">
        <f>IF(BTA!A301="", "", BTA!A301)</f>
        <v>AKCNS</v>
      </c>
    </row>
    <row r="301" spans="1:5">
      <c r="A301" s="236" t="str">
        <f>IF(BTA!W301="", "", BTA!W301)</f>
        <v/>
      </c>
      <c r="B301" s="201" t="str">
        <f>IF(BTA!U301="", "", BTA!U301)</f>
        <v>DGATE</v>
      </c>
      <c r="C301" s="201" t="str">
        <f>IF(A301="", "", VLOOKUP(A301, BTA!$A$3:$H$10000, 8, 0))</f>
        <v/>
      </c>
      <c r="D301" s="236" t="str">
        <f>IF(A301="","",VLOOKUP(A301,BTA!$A$3:$R$10000,18,0))</f>
        <v/>
      </c>
      <c r="E301" s="201" t="str">
        <f>IF(BTA!A302="", "", BTA!A302)</f>
        <v>TABGD</v>
      </c>
    </row>
    <row r="302" spans="1:5">
      <c r="A302" s="236" t="str">
        <f>IF(BTA!W302="", "", BTA!W302)</f>
        <v/>
      </c>
      <c r="B302" s="201" t="str">
        <f>IF(BTA!U302="", "", BTA!U302)</f>
        <v>BAHKM</v>
      </c>
      <c r="C302" s="201" t="str">
        <f>IF(A302="", "", VLOOKUP(A302, BTA!$A$3:$H$10000, 8, 0))</f>
        <v/>
      </c>
      <c r="D302" s="236" t="str">
        <f>IF(A302="","",VLOOKUP(A302,BTA!$A$3:$R$10000,18,0))</f>
        <v/>
      </c>
      <c r="E302" s="201" t="str">
        <f>IF(BTA!A303="", "", BTA!A303)</f>
        <v>YGGYO</v>
      </c>
    </row>
    <row r="303" spans="1:5">
      <c r="A303" s="236" t="str">
        <f>IF(BTA!W303="", "", BTA!W303)</f>
        <v/>
      </c>
      <c r="B303" s="201" t="str">
        <f>IF(BTA!U303="", "", BTA!U303)</f>
        <v>NUHCM</v>
      </c>
      <c r="C303" s="201" t="str">
        <f>IF(A303="", "", VLOOKUP(A303, BTA!$A$3:$H$10000, 8, 0))</f>
        <v/>
      </c>
      <c r="D303" s="236" t="str">
        <f>IF(A303="","",VLOOKUP(A303,BTA!$A$3:$R$10000,18,0))</f>
        <v/>
      </c>
      <c r="E303" s="201" t="str">
        <f>IF(BTA!A304="", "", BTA!A304)</f>
        <v>KCHOL</v>
      </c>
    </row>
    <row r="304" spans="1:5">
      <c r="A304" s="236" t="str">
        <f>IF(BTA!W304="", "", BTA!W304)</f>
        <v/>
      </c>
      <c r="B304" s="201" t="str">
        <f>IF(BTA!U304="", "", BTA!U304)</f>
        <v>TOASO</v>
      </c>
      <c r="C304" s="201" t="str">
        <f>IF(A304="", "", VLOOKUP(A304, BTA!$A$3:$H$10000, 8, 0))</f>
        <v/>
      </c>
      <c r="D304" s="236" t="str">
        <f>IF(A304="","",VLOOKUP(A304,BTA!$A$3:$R$10000,18,0))</f>
        <v/>
      </c>
      <c r="E304" s="201" t="str">
        <f>IF(BTA!A305="", "", BTA!A305)</f>
        <v>IEYHO</v>
      </c>
    </row>
    <row r="305" spans="1:5">
      <c r="A305" s="236" t="str">
        <f>IF(BTA!W305="", "", BTA!W305)</f>
        <v/>
      </c>
      <c r="B305" s="201" t="str">
        <f>IF(BTA!U305="", "", BTA!U305)</f>
        <v>NTHOL</v>
      </c>
      <c r="C305" s="201" t="str">
        <f>IF(A305="", "", VLOOKUP(A305, BTA!$A$3:$H$10000, 8, 0))</f>
        <v/>
      </c>
      <c r="D305" s="236" t="str">
        <f>IF(A305="","",VLOOKUP(A305,BTA!$A$3:$R$10000,18,0))</f>
        <v/>
      </c>
      <c r="E305" s="201" t="str">
        <f>IF(BTA!A306="", "", BTA!A306)</f>
        <v>NUHCM</v>
      </c>
    </row>
    <row r="306" spans="1:5">
      <c r="A306" s="236" t="str">
        <f>IF(BTA!W306="", "", BTA!W306)</f>
        <v/>
      </c>
      <c r="B306" s="201" t="str">
        <f>IF(BTA!U306="", "", BTA!U306)</f>
        <v>ISFIN</v>
      </c>
      <c r="C306" s="201" t="str">
        <f>IF(A306="", "", VLOOKUP(A306, BTA!$A$3:$H$10000, 8, 0))</f>
        <v/>
      </c>
      <c r="D306" s="236" t="str">
        <f>IF(A306="","",VLOOKUP(A306,BTA!$A$3:$R$10000,18,0))</f>
        <v/>
      </c>
      <c r="E306" s="201" t="str">
        <f>IF(BTA!A307="", "", BTA!A307)</f>
        <v>TKFEN</v>
      </c>
    </row>
    <row r="307" spans="1:5">
      <c r="A307" s="236" t="str">
        <f>IF(BTA!W307="", "", BTA!W307)</f>
        <v/>
      </c>
      <c r="B307" s="201" t="str">
        <f>IF(BTA!U307="", "", BTA!U307)</f>
        <v>BMSTL</v>
      </c>
      <c r="C307" s="201" t="str">
        <f>IF(A307="", "", VLOOKUP(A307, BTA!$A$3:$H$10000, 8, 0))</f>
        <v/>
      </c>
      <c r="D307" s="236" t="str">
        <f>IF(A307="","",VLOOKUP(A307,BTA!$A$3:$R$10000,18,0))</f>
        <v/>
      </c>
      <c r="E307" s="201" t="str">
        <f>IF(BTA!A308="", "", BTA!A308)</f>
        <v>GRTHO</v>
      </c>
    </row>
    <row r="308" spans="1:5">
      <c r="A308" s="236" t="str">
        <f>IF(BTA!W308="", "", BTA!W308)</f>
        <v/>
      </c>
      <c r="B308" s="201" t="str">
        <f>IF(BTA!U308="", "", BTA!U308)</f>
        <v>BIOEN</v>
      </c>
      <c r="C308" s="201" t="str">
        <f>IF(A308="", "", VLOOKUP(A308, BTA!$A$3:$H$10000, 8, 0))</f>
        <v/>
      </c>
      <c r="D308" s="236" t="str">
        <f>IF(A308="","",VLOOKUP(A308,BTA!$A$3:$R$10000,18,0))</f>
        <v/>
      </c>
      <c r="E308" s="201" t="str">
        <f>IF(BTA!A309="", "", BTA!A309)</f>
        <v>RGYAS</v>
      </c>
    </row>
    <row r="309" spans="1:5">
      <c r="A309" s="236" t="str">
        <f>IF(BTA!W309="", "", BTA!W309)</f>
        <v/>
      </c>
      <c r="B309" s="201" t="str">
        <f>IF(BTA!U309="", "", BTA!U309)</f>
        <v>BRISA</v>
      </c>
      <c r="C309" s="201" t="str">
        <f>IF(A309="", "", VLOOKUP(A309, BTA!$A$3:$H$10000, 8, 0))</f>
        <v/>
      </c>
      <c r="D309" s="236" t="str">
        <f>IF(A309="","",VLOOKUP(A309,BTA!$A$3:$R$10000,18,0))</f>
        <v/>
      </c>
      <c r="E309" s="201" t="str">
        <f>IF(BTA!A310="", "", BTA!A310)</f>
        <v>ARMGD</v>
      </c>
    </row>
    <row r="310" spans="1:5">
      <c r="A310" s="236" t="str">
        <f>IF(BTA!W310="", "", BTA!W310)</f>
        <v/>
      </c>
      <c r="B310" s="201" t="str">
        <f>IF(BTA!U310="", "", BTA!U310)</f>
        <v>TRGYO</v>
      </c>
      <c r="C310" s="201" t="str">
        <f>IF(A310="", "", VLOOKUP(A310, BTA!$A$3:$H$10000, 8, 0))</f>
        <v/>
      </c>
      <c r="D310" s="236" t="str">
        <f>IF(A310="","",VLOOKUP(A310,BTA!$A$3:$R$10000,18,0))</f>
        <v/>
      </c>
      <c r="E310" s="201" t="str">
        <f>IF(BTA!A311="", "", BTA!A311)</f>
        <v>BINBN</v>
      </c>
    </row>
    <row r="311" spans="1:5">
      <c r="A311" s="236" t="str">
        <f>IF(BTA!W311="", "", BTA!W311)</f>
        <v/>
      </c>
      <c r="B311" s="201" t="str">
        <f>IF(BTA!U311="", "", BTA!U311)</f>
        <v>DEVA</v>
      </c>
      <c r="C311" s="201" t="str">
        <f>IF(A311="", "", VLOOKUP(A311, BTA!$A$3:$H$10000, 8, 0))</f>
        <v/>
      </c>
      <c r="D311" s="236" t="str">
        <f>IF(A311="","",VLOOKUP(A311,BTA!$A$3:$R$10000,18,0))</f>
        <v/>
      </c>
      <c r="E311" s="201" t="str">
        <f>IF(BTA!A312="", "", BTA!A312)</f>
        <v>GLRMK</v>
      </c>
    </row>
    <row r="312" spans="1:5">
      <c r="A312" s="236" t="str">
        <f>IF(BTA!W312="", "", BTA!W312)</f>
        <v/>
      </c>
      <c r="B312" s="201" t="str">
        <f>IF(BTA!U312="", "", BTA!U312)</f>
        <v>ARDYZ</v>
      </c>
      <c r="C312" s="201" t="str">
        <f>IF(A312="", "", VLOOKUP(A312, BTA!$A$3:$H$10000, 8, 0))</f>
        <v/>
      </c>
      <c r="D312" s="236" t="str">
        <f>IF(A312="","",VLOOKUP(A312,BTA!$A$3:$R$10000,18,0))</f>
        <v/>
      </c>
      <c r="E312" s="201" t="str">
        <f>IF(BTA!A313="", "", BTA!A313)</f>
        <v>DOAS</v>
      </c>
    </row>
    <row r="313" spans="1:5">
      <c r="A313" s="236" t="str">
        <f>IF(BTA!W313="", "", BTA!W313)</f>
        <v/>
      </c>
      <c r="B313" s="201" t="str">
        <f>IF(BTA!U313="", "", BTA!U313)</f>
        <v>PAMEL</v>
      </c>
      <c r="C313" s="201" t="str">
        <f>IF(A313="", "", VLOOKUP(A313, BTA!$A$3:$H$10000, 8, 0))</f>
        <v/>
      </c>
      <c r="D313" s="236" t="str">
        <f>IF(A313="","",VLOOKUP(A313,BTA!$A$3:$R$10000,18,0))</f>
        <v/>
      </c>
      <c r="E313" s="201" t="str">
        <f>IF(BTA!A314="", "", BTA!A314)</f>
        <v>PGSUS</v>
      </c>
    </row>
    <row r="314" spans="1:5">
      <c r="A314" s="236" t="str">
        <f>IF(BTA!W314="", "", BTA!W314)</f>
        <v/>
      </c>
      <c r="B314" s="201" t="str">
        <f>IF(BTA!U314="", "", BTA!U314)</f>
        <v>OTTO</v>
      </c>
      <c r="C314" s="201" t="str">
        <f>IF(A314="", "", VLOOKUP(A314, BTA!$A$3:$H$10000, 8, 0))</f>
        <v/>
      </c>
      <c r="D314" s="236" t="str">
        <f>IF(A314="","",VLOOKUP(A314,BTA!$A$3:$R$10000,18,0))</f>
        <v/>
      </c>
      <c r="E314" s="201" t="str">
        <f>IF(BTA!A315="", "", BTA!A315)</f>
        <v>PASEU</v>
      </c>
    </row>
    <row r="315" spans="1:5">
      <c r="A315" s="236" t="str">
        <f>IF(BTA!W315="", "", BTA!W315)</f>
        <v/>
      </c>
      <c r="B315" s="201" t="str">
        <f>IF(BTA!U315="", "", BTA!U315)</f>
        <v>ESCAR</v>
      </c>
      <c r="C315" s="201" t="str">
        <f>IF(A315="", "", VLOOKUP(A315, BTA!$A$3:$H$10000, 8, 0))</f>
        <v/>
      </c>
      <c r="D315" s="236" t="str">
        <f>IF(A315="","",VLOOKUP(A315,BTA!$A$3:$R$10000,18,0))</f>
        <v/>
      </c>
      <c r="E315" s="201" t="str">
        <f>IF(BTA!A316="", "", BTA!A316)</f>
        <v>LYDHO</v>
      </c>
    </row>
    <row r="316" spans="1:5">
      <c r="A316" s="236" t="str">
        <f>IF(BTA!W316="", "", BTA!W316)</f>
        <v/>
      </c>
      <c r="B316" s="201" t="str">
        <f>IF(BTA!U316="", "", BTA!U316)</f>
        <v>PKENT</v>
      </c>
      <c r="C316" s="201" t="str">
        <f>IF(A316="", "", VLOOKUP(A316, BTA!$A$3:$H$10000, 8, 0))</f>
        <v/>
      </c>
      <c r="D316" s="236" t="str">
        <f>IF(A316="","",VLOOKUP(A316,BTA!$A$3:$R$10000,18,0))</f>
        <v/>
      </c>
      <c r="E316" s="201" t="str">
        <f>IF(BTA!A317="", "", BTA!A317)</f>
        <v>PAGYO</v>
      </c>
    </row>
    <row r="317" spans="1:5">
      <c r="A317" s="236" t="str">
        <f>IF(BTA!W317="", "", BTA!W317)</f>
        <v/>
      </c>
      <c r="B317" s="201" t="str">
        <f>IF(BTA!U317="", "", BTA!U317)</f>
        <v>AKMGY</v>
      </c>
      <c r="C317" s="201" t="str">
        <f>IF(A317="", "", VLOOKUP(A317, BTA!$A$3:$H$10000, 8, 0))</f>
        <v/>
      </c>
      <c r="D317" s="236" t="str">
        <f>IF(A317="","",VLOOKUP(A317,BTA!$A$3:$R$10000,18,0))</f>
        <v/>
      </c>
      <c r="E317" s="201" t="str">
        <f>IF(BTA!A318="", "", BTA!A318)</f>
        <v>LOGO</v>
      </c>
    </row>
    <row r="318" spans="1:5">
      <c r="A318" s="236" t="str">
        <f>IF(BTA!W318="", "", BTA!W318)</f>
        <v/>
      </c>
      <c r="B318" s="201" t="str">
        <f>IF(BTA!U318="", "", BTA!U318)</f>
        <v>BURVA</v>
      </c>
      <c r="C318" s="201" t="str">
        <f>IF(A318="", "", VLOOKUP(A318, BTA!$A$3:$H$10000, 8, 0))</f>
        <v/>
      </c>
      <c r="D318" s="236" t="str">
        <f>IF(A318="","",VLOOKUP(A318,BTA!$A$3:$R$10000,18,0))</f>
        <v/>
      </c>
      <c r="E318" s="201" t="str">
        <f>IF(BTA!A319="", "", BTA!A319)</f>
        <v>TCKRC</v>
      </c>
    </row>
    <row r="319" spans="1:5">
      <c r="A319" s="236" t="str">
        <f>IF(BTA!W319="", "", BTA!W319)</f>
        <v/>
      </c>
      <c r="B319" s="201" t="str">
        <f>IF(BTA!U319="", "", BTA!U319)</f>
        <v>SDTTR</v>
      </c>
      <c r="C319" s="201" t="str">
        <f>IF(A319="", "", VLOOKUP(A319, BTA!$A$3:$H$10000, 8, 0))</f>
        <v/>
      </c>
      <c r="D319" s="236" t="str">
        <f>IF(A319="","",VLOOKUP(A319,BTA!$A$3:$R$10000,18,0))</f>
        <v/>
      </c>
      <c r="E319" s="201" t="str">
        <f>IF(BTA!A320="", "", BTA!A320)</f>
        <v>TRMET</v>
      </c>
    </row>
    <row r="320" spans="1:5">
      <c r="A320" s="236" t="str">
        <f>IF(BTA!W320="", "", BTA!W320)</f>
        <v/>
      </c>
      <c r="B320" s="201" t="str">
        <f>IF(BTA!U320="", "", BTA!U320)</f>
        <v>TKFEN</v>
      </c>
      <c r="C320" s="201" t="str">
        <f>IF(A320="", "", VLOOKUP(A320, BTA!$A$3:$H$10000, 8, 0))</f>
        <v/>
      </c>
      <c r="D320" s="236" t="str">
        <f>IF(A320="","",VLOOKUP(A320,BTA!$A$3:$R$10000,18,0))</f>
        <v/>
      </c>
      <c r="E320" s="201" t="str">
        <f>IF(BTA!A321="", "", BTA!A321)</f>
        <v>BIGEN</v>
      </c>
    </row>
    <row r="321" spans="1:5">
      <c r="A321" s="236" t="str">
        <f>IF(BTA!W321="", "", BTA!W321)</f>
        <v/>
      </c>
      <c r="B321" s="201" t="str">
        <f>IF(BTA!U321="", "", BTA!U321)</f>
        <v>CWENE</v>
      </c>
      <c r="C321" s="201" t="str">
        <f>IF(A321="", "", VLOOKUP(A321, BTA!$A$3:$H$10000, 8, 0))</f>
        <v/>
      </c>
      <c r="D321" s="236" t="str">
        <f>IF(A321="","",VLOOKUP(A321,BTA!$A$3:$R$10000,18,0))</f>
        <v/>
      </c>
      <c r="E321" s="201" t="str">
        <f>IF(BTA!A322="", "", BTA!A322)</f>
        <v>GARAN</v>
      </c>
    </row>
    <row r="322" spans="1:5">
      <c r="A322" s="236" t="str">
        <f>IF(BTA!W322="", "", BTA!W322)</f>
        <v/>
      </c>
      <c r="B322" s="201" t="str">
        <f>IF(BTA!U322="", "", BTA!U322)</f>
        <v>SAHOL</v>
      </c>
      <c r="C322" s="201" t="str">
        <f>IF(A322="", "", VLOOKUP(A322, BTA!$A$3:$H$10000, 8, 0))</f>
        <v/>
      </c>
      <c r="D322" s="236" t="str">
        <f>IF(A322="","",VLOOKUP(A322,BTA!$A$3:$R$10000,18,0))</f>
        <v/>
      </c>
      <c r="E322" s="201" t="str">
        <f>IF(BTA!A323="", "", BTA!A323)</f>
        <v>BFREN</v>
      </c>
    </row>
    <row r="323" spans="1:5">
      <c r="A323" s="236" t="str">
        <f>IF(BTA!W323="", "", BTA!W323)</f>
        <v/>
      </c>
      <c r="B323" s="201" t="str">
        <f>IF(BTA!U323="", "", BTA!U323)</f>
        <v>IHAAS</v>
      </c>
      <c r="C323" s="201" t="str">
        <f>IF(A323="", "", VLOOKUP(A323, BTA!$A$3:$H$10000, 8, 0))</f>
        <v/>
      </c>
      <c r="D323" s="236" t="str">
        <f>IF(A323="","",VLOOKUP(A323,BTA!$A$3:$R$10000,18,0))</f>
        <v/>
      </c>
      <c r="E323" s="201" t="str">
        <f>IF(BTA!A324="", "", BTA!A324)</f>
        <v>ARASE</v>
      </c>
    </row>
    <row r="324" spans="1:5">
      <c r="A324" s="236" t="str">
        <f>IF(BTA!W324="", "", BTA!W324)</f>
        <v/>
      </c>
      <c r="B324" s="201" t="str">
        <f>IF(BTA!U324="", "", BTA!U324)</f>
        <v>ORGE</v>
      </c>
      <c r="C324" s="201" t="str">
        <f>IF(A324="", "", VLOOKUP(A324, BTA!$A$3:$H$10000, 8, 0))</f>
        <v/>
      </c>
      <c r="D324" s="236" t="str">
        <f>IF(A324="","",VLOOKUP(A324,BTA!$A$3:$R$10000,18,0))</f>
        <v/>
      </c>
      <c r="E324" s="201" t="str">
        <f>IF(BTA!A325="", "", BTA!A325)</f>
        <v>NETCD</v>
      </c>
    </row>
    <row r="325" spans="1:5">
      <c r="A325" s="236" t="str">
        <f>IF(BTA!W325="", "", BTA!W325)</f>
        <v/>
      </c>
      <c r="B325" s="201" t="str">
        <f>IF(BTA!U325="", "", BTA!U325)</f>
        <v>KLYPV</v>
      </c>
      <c r="C325" s="201" t="str">
        <f>IF(A325="", "", VLOOKUP(A325, BTA!$A$3:$H$10000, 8, 0))</f>
        <v/>
      </c>
      <c r="D325" s="236" t="str">
        <f>IF(A325="","",VLOOKUP(A325,BTA!$A$3:$R$10000,18,0))</f>
        <v/>
      </c>
      <c r="E325" s="201" t="str">
        <f>IF(BTA!A326="", "", BTA!A326)</f>
        <v>ALARK</v>
      </c>
    </row>
    <row r="326" spans="1:5">
      <c r="A326" s="236" t="str">
        <f>IF(BTA!W326="", "", BTA!W326)</f>
        <v/>
      </c>
      <c r="B326" s="201" t="str">
        <f>IF(BTA!U326="", "", BTA!U326)</f>
        <v>AVHOL</v>
      </c>
      <c r="C326" s="201" t="str">
        <f>IF(A326="", "", VLOOKUP(A326, BTA!$A$3:$H$10000, 8, 0))</f>
        <v/>
      </c>
      <c r="D326" s="236" t="str">
        <f>IF(A326="","",VLOOKUP(A326,BTA!$A$3:$R$10000,18,0))</f>
        <v/>
      </c>
      <c r="E326" s="201" t="str">
        <f>IF(BTA!A327="", "", BTA!A327)</f>
        <v>DOFRB</v>
      </c>
    </row>
    <row r="327" spans="1:5">
      <c r="A327" s="236" t="str">
        <f>IF(BTA!W327="", "", BTA!W327)</f>
        <v/>
      </c>
      <c r="B327" s="201" t="str">
        <f>IF(BTA!U327="", "", BTA!U327)</f>
        <v>KUVVA</v>
      </c>
      <c r="C327" s="201" t="str">
        <f>IF(A327="", "", VLOOKUP(A327, BTA!$A$3:$H$10000, 8, 0))</f>
        <v/>
      </c>
      <c r="D327" s="236" t="str">
        <f>IF(A327="","",VLOOKUP(A327,BTA!$A$3:$R$10000,18,0))</f>
        <v/>
      </c>
      <c r="E327" s="201" t="str">
        <f>IF(BTA!A328="", "", BTA!A328)</f>
        <v>ENJSA</v>
      </c>
    </row>
    <row r="328" spans="1:5">
      <c r="A328" s="236" t="str">
        <f>IF(BTA!W328="", "", BTA!W328)</f>
        <v/>
      </c>
      <c r="B328" s="201" t="str">
        <f>IF(BTA!U328="", "", BTA!U328)</f>
        <v>VSNMD</v>
      </c>
      <c r="C328" s="201" t="str">
        <f>IF(A328="", "", VLOOKUP(A328, BTA!$A$3:$H$10000, 8, 0))</f>
        <v/>
      </c>
      <c r="D328" s="236" t="str">
        <f>IF(A328="","",VLOOKUP(A328,BTA!$A$3:$R$10000,18,0))</f>
        <v/>
      </c>
      <c r="E328" s="201" t="str">
        <f>IF(BTA!A329="", "", BTA!A329)</f>
        <v>EGGUB</v>
      </c>
    </row>
    <row r="329" spans="1:5">
      <c r="A329" s="236" t="str">
        <f>IF(BTA!W329="", "", BTA!W329)</f>
        <v/>
      </c>
      <c r="B329" s="201" t="str">
        <f>IF(BTA!U329="", "", BTA!U329)</f>
        <v>OTKAR</v>
      </c>
      <c r="C329" s="201" t="str">
        <f>IF(A329="", "", VLOOKUP(A329, BTA!$A$3:$H$10000, 8, 0))</f>
        <v/>
      </c>
      <c r="D329" s="236" t="str">
        <f>IF(A329="","",VLOOKUP(A329,BTA!$A$3:$R$10000,18,0))</f>
        <v/>
      </c>
      <c r="E329" s="201" t="str">
        <f>IF(BTA!A330="", "", BTA!A330)</f>
        <v>KRDMB</v>
      </c>
    </row>
    <row r="330" spans="1:5">
      <c r="A330" s="236" t="str">
        <f>IF(BTA!W330="", "", BTA!W330)</f>
        <v/>
      </c>
      <c r="B330" s="201" t="str">
        <f>IF(BTA!U330="", "", BTA!U330)</f>
        <v>ATAKP</v>
      </c>
      <c r="C330" s="201" t="str">
        <f>IF(A330="", "", VLOOKUP(A330, BTA!$A$3:$H$10000, 8, 0))</f>
        <v/>
      </c>
      <c r="D330" s="236" t="str">
        <f>IF(A330="","",VLOOKUP(A330,BTA!$A$3:$R$10000,18,0))</f>
        <v/>
      </c>
      <c r="E330" s="201" t="str">
        <f>IF(BTA!A331="", "", BTA!A331)</f>
        <v>TRENJ</v>
      </c>
    </row>
    <row r="331" spans="1:5">
      <c r="A331" s="236" t="str">
        <f>IF(BTA!W331="", "", BTA!W331)</f>
        <v/>
      </c>
      <c r="B331" s="201" t="str">
        <f>IF(BTA!U331="", "", BTA!U331)</f>
        <v>GARAN</v>
      </c>
      <c r="C331" s="201" t="str">
        <f>IF(A331="", "", VLOOKUP(A331, BTA!$A$3:$H$10000, 8, 0))</f>
        <v/>
      </c>
      <c r="D331" s="236" t="str">
        <f>IF(A331="","",VLOOKUP(A331,BTA!$A$3:$R$10000,18,0))</f>
        <v/>
      </c>
      <c r="E331" s="201" t="str">
        <f>IF(BTA!A332="", "", BTA!A332)</f>
        <v>TCELL</v>
      </c>
    </row>
    <row r="332" spans="1:5">
      <c r="A332" s="236" t="str">
        <f>IF(BTA!W332="", "", BTA!W332)</f>
        <v/>
      </c>
      <c r="B332" s="201" t="str">
        <f>IF(BTA!U332="", "", BTA!U332)</f>
        <v>CUSAN</v>
      </c>
      <c r="C332" s="201" t="str">
        <f>IF(A332="", "", VLOOKUP(A332, BTA!$A$3:$H$10000, 8, 0))</f>
        <v/>
      </c>
      <c r="D332" s="236" t="str">
        <f>IF(A332="","",VLOOKUP(A332,BTA!$A$3:$R$10000,18,0))</f>
        <v/>
      </c>
      <c r="E332" s="201" t="str">
        <f>IF(BTA!A333="", "", BTA!A333)</f>
        <v>DEVA</v>
      </c>
    </row>
    <row r="333" spans="1:5">
      <c r="A333" s="236" t="str">
        <f>IF(BTA!W333="", "", BTA!W333)</f>
        <v/>
      </c>
      <c r="B333" s="201" t="str">
        <f>IF(BTA!U333="", "", BTA!U333)</f>
        <v>MACKO</v>
      </c>
      <c r="C333" s="201" t="str">
        <f>IF(A333="", "", VLOOKUP(A333, BTA!$A$3:$H$10000, 8, 0))</f>
        <v/>
      </c>
      <c r="D333" s="236" t="str">
        <f>IF(A333="","",VLOOKUP(A333,BTA!$A$3:$R$10000,18,0))</f>
        <v/>
      </c>
      <c r="E333" s="201" t="str">
        <f>IF(BTA!A334="", "", BTA!A334)</f>
        <v>SAHOL</v>
      </c>
    </row>
    <row r="334" spans="1:5">
      <c r="A334" s="236" t="str">
        <f>IF(BTA!W334="", "", BTA!W334)</f>
        <v/>
      </c>
      <c r="B334" s="201" t="str">
        <f>IF(BTA!U334="", "", BTA!U334)</f>
        <v>TCELL</v>
      </c>
      <c r="C334" s="201" t="str">
        <f>IF(A334="", "", VLOOKUP(A334, BTA!$A$3:$H$10000, 8, 0))</f>
        <v/>
      </c>
      <c r="D334" s="236" t="str">
        <f>IF(A334="","",VLOOKUP(A334,BTA!$A$3:$R$10000,18,0))</f>
        <v/>
      </c>
      <c r="E334" s="201" t="str">
        <f>IF(BTA!A335="", "", BTA!A335)</f>
        <v>ARCLK</v>
      </c>
    </row>
    <row r="335" spans="1:5">
      <c r="A335" s="236" t="str">
        <f>IF(BTA!W335="", "", BTA!W335)</f>
        <v/>
      </c>
      <c r="B335" s="201" t="str">
        <f>IF(BTA!U335="", "", BTA!U335)</f>
        <v>AYDEM</v>
      </c>
      <c r="C335" s="201" t="str">
        <f>IF(A335="", "", VLOOKUP(A335, BTA!$A$3:$H$10000, 8, 0))</f>
        <v/>
      </c>
      <c r="D335" s="236" t="str">
        <f>IF(A335="","",VLOOKUP(A335,BTA!$A$3:$R$10000,18,0))</f>
        <v/>
      </c>
      <c r="E335" s="201" t="str">
        <f>IF(BTA!A336="", "", BTA!A336)</f>
        <v>TRGYO</v>
      </c>
    </row>
    <row r="336" spans="1:5">
      <c r="A336" s="236" t="str">
        <f>IF(BTA!W336="", "", BTA!W336)</f>
        <v/>
      </c>
      <c r="B336" s="201" t="str">
        <f>IF(BTA!U336="", "", BTA!U336)</f>
        <v>DOAS</v>
      </c>
      <c r="C336" s="201" t="str">
        <f>IF(A336="", "", VLOOKUP(A336, BTA!$A$3:$H$10000, 8, 0))</f>
        <v/>
      </c>
      <c r="D336" s="236" t="str">
        <f>IF(A336="","",VLOOKUP(A336,BTA!$A$3:$R$10000,18,0))</f>
        <v/>
      </c>
      <c r="E336" s="201" t="str">
        <f>IF(BTA!A337="", "", BTA!A337)</f>
        <v>ULKER</v>
      </c>
    </row>
    <row r="337" spans="1:5">
      <c r="A337" s="236" t="str">
        <f>IF(BTA!W337="", "", BTA!W337)</f>
        <v/>
      </c>
      <c r="B337" s="201" t="str">
        <f>IF(BTA!U337="", "", BTA!U337)</f>
        <v>VANGD</v>
      </c>
      <c r="C337" s="201" t="str">
        <f>IF(A337="", "", VLOOKUP(A337, BTA!$A$3:$H$10000, 8, 0))</f>
        <v/>
      </c>
      <c r="D337" s="236" t="str">
        <f>IF(A337="","",VLOOKUP(A337,BTA!$A$3:$R$10000,18,0))</f>
        <v/>
      </c>
      <c r="E337" s="201" t="str">
        <f>IF(BTA!A338="", "", BTA!A338)</f>
        <v>ENKAI</v>
      </c>
    </row>
    <row r="338" spans="1:5">
      <c r="A338" s="236" t="str">
        <f>IF(BTA!W338="", "", BTA!W338)</f>
        <v/>
      </c>
      <c r="B338" s="201" t="str">
        <f>IF(BTA!U338="", "", BTA!U338)</f>
        <v>ALCTL</v>
      </c>
      <c r="C338" s="201" t="str">
        <f>IF(A338="", "", VLOOKUP(A338, BTA!$A$3:$H$10000, 8, 0))</f>
        <v/>
      </c>
      <c r="D338" s="236" t="str">
        <f>IF(A338="","",VLOOKUP(A338,BTA!$A$3:$R$10000,18,0))</f>
        <v/>
      </c>
      <c r="E338" s="201" t="str">
        <f>IF(BTA!A339="", "", BTA!A339)</f>
        <v>HRKET</v>
      </c>
    </row>
    <row r="339" spans="1:5">
      <c r="A339" s="236" t="str">
        <f>IF(BTA!W339="", "", BTA!W339)</f>
        <v/>
      </c>
      <c r="B339" s="201" t="str">
        <f>IF(BTA!U339="", "", BTA!U339)</f>
        <v>LUKSK</v>
      </c>
      <c r="C339" s="201" t="str">
        <f>IF(A339="", "", VLOOKUP(A339, BTA!$A$3:$H$10000, 8, 0))</f>
        <v/>
      </c>
      <c r="D339" s="236" t="str">
        <f>IF(A339="","",VLOOKUP(A339,BTA!$A$3:$R$10000,18,0))</f>
        <v/>
      </c>
      <c r="E339" s="201" t="str">
        <f>IF(BTA!A340="", "", BTA!A340)</f>
        <v>ARDYZ</v>
      </c>
    </row>
    <row r="340" spans="1:5">
      <c r="A340" s="236" t="str">
        <f>IF(BTA!W340="", "", BTA!W340)</f>
        <v/>
      </c>
      <c r="B340" s="201" t="str">
        <f>IF(BTA!U340="", "", BTA!U340)</f>
        <v>PGSUS</v>
      </c>
      <c r="C340" s="201" t="str">
        <f>IF(A340="", "", VLOOKUP(A340, BTA!$A$3:$H$10000, 8, 0))</f>
        <v/>
      </c>
      <c r="D340" s="236" t="str">
        <f>IF(A340="","",VLOOKUP(A340,BTA!$A$3:$R$10000,18,0))</f>
        <v/>
      </c>
      <c r="E340" s="201" t="str">
        <f>IF(BTA!A341="", "", BTA!A341)</f>
        <v>KORDS</v>
      </c>
    </row>
    <row r="341" spans="1:5">
      <c r="A341" s="236" t="str">
        <f>IF(BTA!W341="", "", BTA!W341)</f>
        <v/>
      </c>
      <c r="B341" s="201" t="str">
        <f>IF(BTA!U341="", "", BTA!U341)</f>
        <v>LOGO</v>
      </c>
      <c r="C341" s="201" t="str">
        <f>IF(A341="", "", VLOOKUP(A341, BTA!$A$3:$H$10000, 8, 0))</f>
        <v/>
      </c>
      <c r="D341" s="236" t="str">
        <f>IF(A341="","",VLOOKUP(A341,BTA!$A$3:$R$10000,18,0))</f>
        <v/>
      </c>
      <c r="E341" s="201" t="str">
        <f>IF(BTA!A342="", "", BTA!A342)</f>
        <v>EBEBK</v>
      </c>
    </row>
    <row r="342" spans="1:5">
      <c r="A342" s="236" t="str">
        <f>IF(BTA!W342="", "", BTA!W342)</f>
        <v/>
      </c>
      <c r="B342" s="201" t="str">
        <f>IF(BTA!U342="", "", BTA!U342)</f>
        <v>ZRGYO</v>
      </c>
      <c r="C342" s="201" t="str">
        <f>IF(A342="", "", VLOOKUP(A342, BTA!$A$3:$H$10000, 8, 0))</f>
        <v/>
      </c>
      <c r="D342" s="236" t="str">
        <f>IF(A342="","",VLOOKUP(A342,BTA!$A$3:$R$10000,18,0))</f>
        <v/>
      </c>
      <c r="E342" s="201" t="str">
        <f>IF(BTA!A343="", "", BTA!A343)</f>
        <v>FROTO</v>
      </c>
    </row>
    <row r="343" spans="1:5">
      <c r="A343" s="236" t="str">
        <f>IF(BTA!W343="", "", BTA!W343)</f>
        <v/>
      </c>
      <c r="B343" s="201" t="str">
        <f>IF(BTA!U343="", "", BTA!U343)</f>
        <v>GOLTS</v>
      </c>
      <c r="C343" s="201" t="str">
        <f>IF(A343="", "", VLOOKUP(A343, BTA!$A$3:$H$10000, 8, 0))</f>
        <v/>
      </c>
      <c r="D343" s="236" t="str">
        <f>IF(A343="","",VLOOKUP(A343,BTA!$A$3:$R$10000,18,0))</f>
        <v/>
      </c>
      <c r="E343" s="201" t="str">
        <f>IF(BTA!A344="", "", BTA!A344)</f>
        <v>AKSEN</v>
      </c>
    </row>
    <row r="344" spans="1:5">
      <c r="A344" s="236" t="str">
        <f>IF(BTA!W344="", "", BTA!W344)</f>
        <v/>
      </c>
      <c r="B344" s="201" t="str">
        <f>IF(BTA!U344="", "", BTA!U344)</f>
        <v/>
      </c>
      <c r="C344" s="201" t="str">
        <f>IF(A344="", "", VLOOKUP(A344, BTA!$A$3:$H$10000, 8, 0))</f>
        <v/>
      </c>
      <c r="D344" s="236" t="str">
        <f>IF(A344="","",VLOOKUP(A344,BTA!$A$3:$R$10000,18,0))</f>
        <v/>
      </c>
      <c r="E344" s="201" t="str">
        <f>IF(BTA!A345="", "", BTA!A345)</f>
        <v>CCOLA</v>
      </c>
    </row>
    <row r="345" spans="1:5">
      <c r="A345" s="236" t="str">
        <f>IF(BTA!W345="", "", BTA!W345)</f>
        <v/>
      </c>
      <c r="B345" s="201" t="str">
        <f>IF(BTA!U345="", "", BTA!U345)</f>
        <v/>
      </c>
      <c r="C345" s="201" t="str">
        <f>IF(A345="", "", VLOOKUP(A345, BTA!$A$3:$H$10000, 8, 0))</f>
        <v/>
      </c>
      <c r="D345" s="236" t="str">
        <f>IF(A345="","",VLOOKUP(A345,BTA!$A$3:$R$10000,18,0))</f>
        <v/>
      </c>
      <c r="E345" s="201" t="str">
        <f>IF(BTA!A346="", "", BTA!A346)</f>
        <v>GIPTA</v>
      </c>
    </row>
    <row r="346" spans="1:5">
      <c r="A346" s="236" t="str">
        <f>IF(BTA!W346="", "", BTA!W346)</f>
        <v/>
      </c>
      <c r="B346" s="201" t="str">
        <f>IF(BTA!U346="", "", BTA!U346)</f>
        <v/>
      </c>
      <c r="C346" s="201" t="str">
        <f>IF(A346="", "", VLOOKUP(A346, BTA!$A$3:$H$10000, 8, 0))</f>
        <v/>
      </c>
      <c r="D346" s="236" t="str">
        <f>IF(A346="","",VLOOKUP(A346,BTA!$A$3:$R$10000,18,0))</f>
        <v/>
      </c>
      <c r="E346" s="201" t="str">
        <f>IF(BTA!A347="", "", BTA!A347)</f>
        <v>BRISA</v>
      </c>
    </row>
    <row r="347" spans="1:5">
      <c r="A347" s="236" t="str">
        <f>IF(BTA!W347="", "", BTA!W347)</f>
        <v/>
      </c>
      <c r="B347" s="201" t="str">
        <f>IF(BTA!U347="", "", BTA!U347)</f>
        <v/>
      </c>
      <c r="C347" s="201" t="str">
        <f>IF(A347="", "", VLOOKUP(A347, BTA!$A$3:$H$10000, 8, 0))</f>
        <v/>
      </c>
      <c r="D347" s="236" t="str">
        <f>IF(A347="","",VLOOKUP(A347,BTA!$A$3:$R$10000,18,0))</f>
        <v/>
      </c>
      <c r="E347" s="201" t="str">
        <f>IF(BTA!A348="", "", BTA!A348)</f>
        <v>EUPWR</v>
      </c>
    </row>
    <row r="348" spans="1:5">
      <c r="A348" s="236" t="str">
        <f>IF(BTA!W348="", "", BTA!W348)</f>
        <v/>
      </c>
      <c r="B348" s="201" t="str">
        <f>IF(BTA!U348="", "", BTA!U348)</f>
        <v/>
      </c>
      <c r="C348" s="201" t="str">
        <f>IF(A348="", "", VLOOKUP(A348, BTA!$A$3:$H$10000, 8, 0))</f>
        <v/>
      </c>
      <c r="D348" s="236" t="str">
        <f>IF(A348="","",VLOOKUP(A348,BTA!$A$3:$R$10000,18,0))</f>
        <v/>
      </c>
      <c r="E348" s="201" t="str">
        <f>IF(BTA!A349="", "", BTA!A349)</f>
        <v>AKBNK</v>
      </c>
    </row>
    <row r="349" spans="1:5">
      <c r="A349" s="236" t="str">
        <f>IF(BTA!W349="", "", BTA!W349)</f>
        <v/>
      </c>
      <c r="B349" s="201" t="str">
        <f>IF(BTA!U349="", "", BTA!U349)</f>
        <v/>
      </c>
      <c r="C349" s="201" t="str">
        <f>IF(A349="", "", VLOOKUP(A349, BTA!$A$3:$H$10000, 8, 0))</f>
        <v/>
      </c>
      <c r="D349" s="236" t="str">
        <f>IF(A349="","",VLOOKUP(A349,BTA!$A$3:$R$10000,18,0))</f>
        <v/>
      </c>
      <c r="E349" s="201" t="str">
        <f>IF(BTA!A350="", "", BTA!A350)</f>
        <v>ECILC</v>
      </c>
    </row>
    <row r="350" spans="1:5">
      <c r="A350" s="236" t="str">
        <f>IF(BTA!W350="", "", BTA!W350)</f>
        <v/>
      </c>
      <c r="B350" s="201" t="str">
        <f>IF(BTA!U350="", "", BTA!U350)</f>
        <v/>
      </c>
      <c r="C350" s="201" t="str">
        <f>IF(A350="", "", VLOOKUP(A350, BTA!$A$3:$H$10000, 8, 0))</f>
        <v/>
      </c>
      <c r="D350" s="236" t="str">
        <f>IF(A350="","",VLOOKUP(A350,BTA!$A$3:$R$10000,18,0))</f>
        <v/>
      </c>
      <c r="E350" s="201" t="str">
        <f>IF(BTA!A351="", "", BTA!A351)</f>
        <v>TMSN</v>
      </c>
    </row>
    <row r="351" spans="1:5">
      <c r="A351" s="236" t="str">
        <f>IF(BTA!W351="", "", BTA!W351)</f>
        <v/>
      </c>
      <c r="B351" s="201" t="str">
        <f>IF(BTA!U351="", "", BTA!U351)</f>
        <v/>
      </c>
      <c r="C351" s="201" t="str">
        <f>IF(A351="", "", VLOOKUP(A351, BTA!$A$3:$H$10000, 8, 0))</f>
        <v/>
      </c>
      <c r="D351" s="236" t="str">
        <f>IF(A351="","",VLOOKUP(A351,BTA!$A$3:$R$10000,18,0))</f>
        <v/>
      </c>
      <c r="E351" s="201" t="str">
        <f>IF(BTA!A352="", "", BTA!A352)</f>
        <v>PARSN</v>
      </c>
    </row>
    <row r="352" spans="1:5">
      <c r="A352" s="236" t="str">
        <f>IF(BTA!W352="", "", BTA!W352)</f>
        <v/>
      </c>
      <c r="B352" s="201" t="str">
        <f>IF(BTA!U352="", "", BTA!U352)</f>
        <v/>
      </c>
      <c r="C352" s="201" t="str">
        <f>IF(A352="", "", VLOOKUP(A352, BTA!$A$3:$H$10000, 8, 0))</f>
        <v/>
      </c>
      <c r="D352" s="236" t="str">
        <f>IF(A352="","",VLOOKUP(A352,BTA!$A$3:$R$10000,18,0))</f>
        <v/>
      </c>
      <c r="E352" s="201" t="str">
        <f>IF(BTA!A353="", "", BTA!A353)</f>
        <v>KUYAS</v>
      </c>
    </row>
    <row r="353" spans="1:5">
      <c r="A353" s="236" t="str">
        <f>IF(BTA!W353="", "", BTA!W353)</f>
        <v/>
      </c>
      <c r="B353" s="201" t="str">
        <f>IF(BTA!U353="", "", BTA!U353)</f>
        <v/>
      </c>
      <c r="C353" s="201" t="str">
        <f>IF(A353="", "", VLOOKUP(A353, BTA!$A$3:$H$10000, 8, 0))</f>
        <v/>
      </c>
      <c r="D353" s="236" t="str">
        <f>IF(A353="","",VLOOKUP(A353,BTA!$A$3:$R$10000,18,0))</f>
        <v/>
      </c>
      <c r="E353" s="201" t="str">
        <f>IF(BTA!A354="", "", BTA!A354)</f>
        <v>VAKKO</v>
      </c>
    </row>
    <row r="354" spans="1:5">
      <c r="A354" s="236" t="str">
        <f>IF(BTA!W354="", "", BTA!W354)</f>
        <v/>
      </c>
      <c r="B354" s="201" t="str">
        <f>IF(BTA!U354="", "", BTA!U354)</f>
        <v/>
      </c>
      <c r="C354" s="201" t="str">
        <f>IF(A354="", "", VLOOKUP(A354, BTA!$A$3:$H$10000, 8, 0))</f>
        <v/>
      </c>
      <c r="D354" s="236" t="str">
        <f>IF(A354="","",VLOOKUP(A354,BTA!$A$3:$R$10000,18,0))</f>
        <v/>
      </c>
      <c r="E354" s="201" t="str">
        <f>IF(BTA!A355="", "", BTA!A355)</f>
        <v>HATSN</v>
      </c>
    </row>
    <row r="355" spans="1:5">
      <c r="A355" s="236" t="str">
        <f>IF(BTA!W355="", "", BTA!W355)</f>
        <v/>
      </c>
      <c r="B355" s="201" t="str">
        <f>IF(BTA!U355="", "", BTA!U355)</f>
        <v/>
      </c>
      <c r="C355" s="201" t="str">
        <f>IF(A355="", "", VLOOKUP(A355, BTA!$A$3:$H$10000, 8, 0))</f>
        <v/>
      </c>
      <c r="D355" s="236" t="str">
        <f>IF(A355="","",VLOOKUP(A355,BTA!$A$3:$R$10000,18,0))</f>
        <v/>
      </c>
      <c r="E355" s="201" t="str">
        <f>IF(BTA!A356="", "", BTA!A356)</f>
        <v>GESAN</v>
      </c>
    </row>
    <row r="356" spans="1:5">
      <c r="A356" s="236" t="str">
        <f>IF(BTA!W356="", "", BTA!W356)</f>
        <v/>
      </c>
      <c r="B356" s="201" t="str">
        <f>IF(BTA!U356="", "", BTA!U356)</f>
        <v/>
      </c>
      <c r="C356" s="201" t="str">
        <f>IF(A356="", "", VLOOKUP(A356, BTA!$A$3:$H$10000, 8, 0))</f>
        <v/>
      </c>
      <c r="D356" s="236" t="str">
        <f>IF(A356="","",VLOOKUP(A356,BTA!$A$3:$R$10000,18,0))</f>
        <v/>
      </c>
      <c r="E356" s="201" t="str">
        <f>IF(BTA!A357="", "", BTA!A357)</f>
        <v>KLRHO</v>
      </c>
    </row>
    <row r="357" spans="1:5">
      <c r="A357" s="236" t="str">
        <f>IF(BTA!W357="", "", BTA!W357)</f>
        <v/>
      </c>
      <c r="B357" s="201" t="str">
        <f>IF(BTA!U357="", "", BTA!U357)</f>
        <v/>
      </c>
      <c r="C357" s="201" t="str">
        <f>IF(A357="", "", VLOOKUP(A357, BTA!$A$3:$H$10000, 8, 0))</f>
        <v/>
      </c>
      <c r="D357" s="236" t="str">
        <f>IF(A357="","",VLOOKUP(A357,BTA!$A$3:$R$10000,18,0))</f>
        <v/>
      </c>
      <c r="E357" s="201" t="str">
        <f>IF(BTA!A358="", "", BTA!A358)</f>
        <v>KLYPV</v>
      </c>
    </row>
    <row r="358" spans="1:5">
      <c r="A358" s="236" t="str">
        <f>IF(BTA!W358="", "", BTA!W358)</f>
        <v/>
      </c>
      <c r="B358" s="201" t="str">
        <f>IF(BTA!U358="", "", BTA!U358)</f>
        <v/>
      </c>
      <c r="C358" s="201" t="str">
        <f>IF(A358="", "", VLOOKUP(A358, BTA!$A$3:$H$10000, 8, 0))</f>
        <v/>
      </c>
      <c r="D358" s="236" t="str">
        <f>IF(A358="","",VLOOKUP(A358,BTA!$A$3:$R$10000,18,0))</f>
        <v/>
      </c>
      <c r="E358" s="201" t="str">
        <f>IF(BTA!A359="", "", BTA!A359)</f>
        <v>ADGYO</v>
      </c>
    </row>
    <row r="359" spans="1:5">
      <c r="A359" s="236" t="str">
        <f>IF(BTA!W359="", "", BTA!W359)</f>
        <v/>
      </c>
      <c r="B359" s="201" t="str">
        <f>IF(BTA!U359="", "", BTA!U359)</f>
        <v/>
      </c>
      <c r="C359" s="201" t="str">
        <f>IF(A359="", "", VLOOKUP(A359, BTA!$A$3:$H$10000, 8, 0))</f>
        <v/>
      </c>
      <c r="D359" s="236" t="str">
        <f>IF(A359="","",VLOOKUP(A359,BTA!$A$3:$R$10000,18,0))</f>
        <v/>
      </c>
      <c r="E359" s="201" t="str">
        <f>IF(BTA!A360="", "", BTA!A360)</f>
        <v>SOKM</v>
      </c>
    </row>
    <row r="360" spans="1:5">
      <c r="A360" s="236" t="str">
        <f>IF(BTA!W360="", "", BTA!W360)</f>
        <v/>
      </c>
      <c r="B360" s="201" t="str">
        <f>IF(BTA!U360="", "", BTA!U360)</f>
        <v/>
      </c>
      <c r="C360" s="201" t="str">
        <f>IF(A360="", "", VLOOKUP(A360, BTA!$A$3:$H$10000, 8, 0))</f>
        <v/>
      </c>
      <c r="D360" s="236" t="str">
        <f>IF(A360="","",VLOOKUP(A360,BTA!$A$3:$R$10000,18,0))</f>
        <v/>
      </c>
      <c r="E360" s="201" t="str">
        <f>IF(BTA!A361="", "", BTA!A361)</f>
        <v>ISDMR</v>
      </c>
    </row>
    <row r="361" spans="1:5">
      <c r="A361" s="236" t="str">
        <f>IF(BTA!W361="", "", BTA!W361)</f>
        <v/>
      </c>
      <c r="B361" s="201" t="str">
        <f>IF(BTA!U361="", "", BTA!U361)</f>
        <v/>
      </c>
      <c r="C361" s="201" t="str">
        <f>IF(A361="", "", VLOOKUP(A361, BTA!$A$3:$H$10000, 8, 0))</f>
        <v/>
      </c>
      <c r="D361" s="236" t="str">
        <f>IF(A361="","",VLOOKUP(A361,BTA!$A$3:$R$10000,18,0))</f>
        <v/>
      </c>
      <c r="E361" s="201" t="str">
        <f>IF(BTA!A362="", "", BTA!A362)</f>
        <v>KRDMA</v>
      </c>
    </row>
    <row r="362" spans="1:5">
      <c r="A362" s="236" t="str">
        <f>IF(BTA!W362="", "", BTA!W362)</f>
        <v/>
      </c>
      <c r="B362" s="201" t="str">
        <f>IF(BTA!U362="", "", BTA!U362)</f>
        <v/>
      </c>
      <c r="C362" s="201" t="str">
        <f>IF(A362="", "", VLOOKUP(A362, BTA!$A$3:$H$10000, 8, 0))</f>
        <v/>
      </c>
      <c r="D362" s="236" t="str">
        <f>IF(A362="","",VLOOKUP(A362,BTA!$A$3:$R$10000,18,0))</f>
        <v/>
      </c>
      <c r="E362" s="201" t="str">
        <f>IF(BTA!A363="", "", BTA!A363)</f>
        <v>AVPGY</v>
      </c>
    </row>
    <row r="363" spans="1:5">
      <c r="A363" s="236" t="str">
        <f>IF(BTA!W363="", "", BTA!W363)</f>
        <v/>
      </c>
      <c r="B363" s="201" t="str">
        <f>IF(BTA!U363="", "", BTA!U363)</f>
        <v/>
      </c>
      <c r="C363" s="201" t="str">
        <f>IF(A363="", "", VLOOKUP(A363, BTA!$A$3:$H$10000, 8, 0))</f>
        <v/>
      </c>
      <c r="D363" s="236" t="str">
        <f>IF(A363="","",VLOOKUP(A363,BTA!$A$3:$R$10000,18,0))</f>
        <v/>
      </c>
      <c r="E363" s="201" t="str">
        <f>IF(BTA!A364="", "", BTA!A364)</f>
        <v>TTKOM</v>
      </c>
    </row>
    <row r="364" spans="1:5">
      <c r="A364" s="236" t="str">
        <f>IF(BTA!W364="", "", BTA!W364)</f>
        <v/>
      </c>
      <c r="B364" s="201" t="str">
        <f>IF(BTA!U364="", "", BTA!U364)</f>
        <v/>
      </c>
      <c r="C364" s="201" t="str">
        <f>IF(A364="", "", VLOOKUP(A364, BTA!$A$3:$H$10000, 8, 0))</f>
        <v/>
      </c>
      <c r="D364" s="236" t="str">
        <f>IF(A364="","",VLOOKUP(A364,BTA!$A$3:$R$10000,18,0))</f>
        <v/>
      </c>
      <c r="E364" s="201" t="str">
        <f>IF(BTA!A365="", "", BTA!A365)</f>
        <v>GLCVY</v>
      </c>
    </row>
    <row r="365" spans="1:5">
      <c r="A365" s="236" t="str">
        <f>IF(BTA!W365="", "", BTA!W365)</f>
        <v/>
      </c>
      <c r="B365" s="201" t="str">
        <f>IF(BTA!U365="", "", BTA!U365)</f>
        <v/>
      </c>
      <c r="C365" s="201" t="str">
        <f>IF(A365="", "", VLOOKUP(A365, BTA!$A$3:$H$10000, 8, 0))</f>
        <v/>
      </c>
      <c r="D365" s="236" t="str">
        <f>IF(A365="","",VLOOKUP(A365,BTA!$A$3:$R$10000,18,0))</f>
        <v/>
      </c>
      <c r="E365" s="201" t="str">
        <f>IF(BTA!A366="", "", BTA!A366)</f>
        <v>HALKB</v>
      </c>
    </row>
    <row r="366" spans="1:5">
      <c r="A366" s="236" t="str">
        <f>IF(BTA!W366="", "", BTA!W366)</f>
        <v/>
      </c>
      <c r="B366" s="201" t="str">
        <f>IF(BTA!U366="", "", BTA!U366)</f>
        <v/>
      </c>
      <c r="C366" s="201" t="str">
        <f>IF(A366="", "", VLOOKUP(A366, BTA!$A$3:$H$10000, 8, 0))</f>
        <v/>
      </c>
      <c r="D366" s="236" t="str">
        <f>IF(A366="","",VLOOKUP(A366,BTA!$A$3:$R$10000,18,0))</f>
        <v/>
      </c>
      <c r="E366" s="201" t="str">
        <f>IF(BTA!A367="", "", BTA!A367)</f>
        <v>TRALT</v>
      </c>
    </row>
    <row r="367" spans="1:5">
      <c r="A367" s="236" t="str">
        <f>IF(BTA!W367="", "", BTA!W367)</f>
        <v/>
      </c>
      <c r="B367" s="201" t="str">
        <f>IF(BTA!U367="", "", BTA!U367)</f>
        <v/>
      </c>
      <c r="C367" s="201" t="str">
        <f>IF(A367="", "", VLOOKUP(A367, BTA!$A$3:$H$10000, 8, 0))</f>
        <v/>
      </c>
      <c r="D367" s="236" t="str">
        <f>IF(A367="","",VLOOKUP(A367,BTA!$A$3:$R$10000,18,0))</f>
        <v/>
      </c>
      <c r="E367" s="201" t="str">
        <f>IF(BTA!A368="", "", BTA!A368)</f>
        <v>TRCAS</v>
      </c>
    </row>
    <row r="368" spans="1:5">
      <c r="A368" s="236" t="str">
        <f>IF(BTA!W368="", "", BTA!W368)</f>
        <v/>
      </c>
      <c r="B368" s="201" t="str">
        <f>IF(BTA!U368="", "", BTA!U368)</f>
        <v/>
      </c>
      <c r="C368" s="201" t="str">
        <f>IF(A368="", "", VLOOKUP(A368, BTA!$A$3:$H$10000, 8, 0))</f>
        <v/>
      </c>
      <c r="D368" s="236" t="str">
        <f>IF(A368="","",VLOOKUP(A368,BTA!$A$3:$R$10000,18,0))</f>
        <v/>
      </c>
      <c r="E368" s="201" t="str">
        <f>IF(BTA!A369="", "", BTA!A369)</f>
        <v>GMTAS</v>
      </c>
    </row>
    <row r="369" spans="1:5">
      <c r="A369" s="236" t="str">
        <f>IF(BTA!W369="", "", BTA!W369)</f>
        <v/>
      </c>
      <c r="B369" s="201" t="str">
        <f>IF(BTA!U369="", "", BTA!U369)</f>
        <v/>
      </c>
      <c r="C369" s="201" t="str">
        <f>IF(A369="", "", VLOOKUP(A369, BTA!$A$3:$H$10000, 8, 0))</f>
        <v/>
      </c>
      <c r="D369" s="236" t="str">
        <f>IF(A369="","",VLOOKUP(A369,BTA!$A$3:$R$10000,18,0))</f>
        <v/>
      </c>
      <c r="E369" s="201" t="str">
        <f>IF(BTA!A370="", "", BTA!A370)</f>
        <v>ASUZU</v>
      </c>
    </row>
    <row r="370" spans="1:5">
      <c r="A370" s="236" t="str">
        <f>IF(BTA!W370="", "", BTA!W370)</f>
        <v/>
      </c>
      <c r="B370" s="201" t="str">
        <f>IF(BTA!U370="", "", BTA!U370)</f>
        <v/>
      </c>
      <c r="C370" s="201" t="str">
        <f>IF(A370="", "", VLOOKUP(A370, BTA!$A$3:$H$10000, 8, 0))</f>
        <v/>
      </c>
      <c r="D370" s="236" t="str">
        <f>IF(A370="","",VLOOKUP(A370,BTA!$A$3:$R$10000,18,0))</f>
        <v/>
      </c>
      <c r="E370" s="201" t="str">
        <f>IF(BTA!A371="", "", BTA!A371)</f>
        <v>MEGMT</v>
      </c>
    </row>
    <row r="371" spans="1:5">
      <c r="A371" s="236" t="str">
        <f>IF(BTA!W371="", "", BTA!W371)</f>
        <v/>
      </c>
      <c r="B371" s="201" t="str">
        <f>IF(BTA!U371="", "", BTA!U371)</f>
        <v/>
      </c>
      <c r="C371" s="201" t="str">
        <f>IF(A371="", "", VLOOKUP(A371, BTA!$A$3:$H$10000, 8, 0))</f>
        <v/>
      </c>
      <c r="D371" s="236" t="str">
        <f>IF(A371="","",VLOOKUP(A371,BTA!$A$3:$R$10000,18,0))</f>
        <v/>
      </c>
      <c r="E371" s="201" t="str">
        <f>IF(BTA!A372="", "", BTA!A372)</f>
        <v>ESCAR</v>
      </c>
    </row>
    <row r="372" spans="1:5">
      <c r="A372" s="236" t="str">
        <f>IF(BTA!W372="", "", BTA!W372)</f>
        <v/>
      </c>
      <c r="B372" s="201" t="str">
        <f>IF(BTA!U372="", "", BTA!U372)</f>
        <v/>
      </c>
      <c r="C372" s="201" t="str">
        <f>IF(A372="", "", VLOOKUP(A372, BTA!$A$3:$H$10000, 8, 0))</f>
        <v/>
      </c>
      <c r="D372" s="236" t="str">
        <f>IF(A372="","",VLOOKUP(A372,BTA!$A$3:$R$10000,18,0))</f>
        <v/>
      </c>
      <c r="E372" s="201" t="str">
        <f>IF(BTA!A373="", "", BTA!A373)</f>
        <v>RYGYO</v>
      </c>
    </row>
    <row r="373" spans="1:5">
      <c r="A373" s="236" t="str">
        <f>IF(BTA!W373="", "", BTA!W373)</f>
        <v/>
      </c>
      <c r="B373" s="201" t="str">
        <f>IF(BTA!U373="", "", BTA!U373)</f>
        <v/>
      </c>
      <c r="C373" s="201" t="str">
        <f>IF(A373="", "", VLOOKUP(A373, BTA!$A$3:$H$10000, 8, 0))</f>
        <v/>
      </c>
      <c r="D373" s="236" t="str">
        <f>IF(A373="","",VLOOKUP(A373,BTA!$A$3:$R$10000,18,0))</f>
        <v/>
      </c>
      <c r="E373" s="201" t="str">
        <f>IF(BTA!A374="", "", BTA!A374)</f>
        <v>KRDMD</v>
      </c>
    </row>
    <row r="374" spans="1:5">
      <c r="A374" s="236" t="str">
        <f>IF(BTA!W374="", "", BTA!W374)</f>
        <v/>
      </c>
      <c r="B374" s="201" t="str">
        <f>IF(BTA!U374="", "", BTA!U374)</f>
        <v/>
      </c>
      <c r="C374" s="201" t="str">
        <f>IF(A374="", "", VLOOKUP(A374, BTA!$A$3:$H$10000, 8, 0))</f>
        <v/>
      </c>
      <c r="D374" s="236" t="str">
        <f>IF(A374="","",VLOOKUP(A374,BTA!$A$3:$R$10000,18,0))</f>
        <v/>
      </c>
      <c r="E374" s="201" t="str">
        <f>IF(BTA!A375="", "", BTA!A375)</f>
        <v>CIMSA</v>
      </c>
    </row>
    <row r="375" spans="1:5">
      <c r="A375" s="236" t="str">
        <f>IF(BTA!W375="", "", BTA!W375)</f>
        <v/>
      </c>
      <c r="B375" s="201" t="str">
        <f>IF(BTA!U375="", "", BTA!U375)</f>
        <v/>
      </c>
      <c r="C375" s="201" t="str">
        <f>IF(A375="", "", VLOOKUP(A375, BTA!$A$3:$H$10000, 8, 0))</f>
        <v/>
      </c>
      <c r="D375" s="236" t="str">
        <f>IF(A375="","",VLOOKUP(A375,BTA!$A$3:$R$10000,18,0))</f>
        <v/>
      </c>
      <c r="E375" s="201" t="str">
        <f>IF(BTA!A376="", "", BTA!A376)</f>
        <v>BASGZ</v>
      </c>
    </row>
    <row r="376" spans="1:5">
      <c r="A376" s="236" t="str">
        <f>IF(BTA!W376="", "", BTA!W376)</f>
        <v/>
      </c>
      <c r="B376" s="201" t="str">
        <f>IF(BTA!U376="", "", BTA!U376)</f>
        <v/>
      </c>
      <c r="C376" s="201" t="str">
        <f>IF(A376="", "", VLOOKUP(A376, BTA!$A$3:$H$10000, 8, 0))</f>
        <v/>
      </c>
      <c r="D376" s="236" t="str">
        <f>IF(A376="","",VLOOKUP(A376,BTA!$A$3:$R$10000,18,0))</f>
        <v/>
      </c>
      <c r="E376" s="201" t="str">
        <f>IF(BTA!A377="", "", BTA!A377)</f>
        <v>KTLEV</v>
      </c>
    </row>
    <row r="377" spans="1:5">
      <c r="A377" s="236" t="str">
        <f>IF(BTA!W377="", "", BTA!W377)</f>
        <v/>
      </c>
      <c r="B377" s="201" t="str">
        <f>IF(BTA!U377="", "", BTA!U377)</f>
        <v/>
      </c>
      <c r="C377" s="201" t="str">
        <f>IF(A377="", "", VLOOKUP(A377, BTA!$A$3:$H$10000, 8, 0))</f>
        <v/>
      </c>
      <c r="D377" s="236" t="str">
        <f>IF(A377="","",VLOOKUP(A377,BTA!$A$3:$R$10000,18,0))</f>
        <v/>
      </c>
      <c r="E377" s="201" t="str">
        <f>IF(BTA!A378="", "", BTA!A378)</f>
        <v>NTHOL</v>
      </c>
    </row>
    <row r="378" spans="1:5">
      <c r="A378" s="236" t="str">
        <f>IF(BTA!W378="", "", BTA!W378)</f>
        <v/>
      </c>
      <c r="B378" s="201" t="str">
        <f>IF(BTA!U378="", "", BTA!U378)</f>
        <v/>
      </c>
      <c r="C378" s="201" t="str">
        <f>IF(A378="", "", VLOOKUP(A378, BTA!$A$3:$H$10000, 8, 0))</f>
        <v/>
      </c>
      <c r="D378" s="236" t="str">
        <f>IF(A378="","",VLOOKUP(A378,BTA!$A$3:$R$10000,18,0))</f>
        <v/>
      </c>
      <c r="E378" s="201" t="str">
        <f>IF(BTA!A379="", "", BTA!A379)</f>
        <v>SISE</v>
      </c>
    </row>
    <row r="379" spans="1:5">
      <c r="A379" s="236" t="str">
        <f>IF(BTA!W379="", "", BTA!W379)</f>
        <v/>
      </c>
      <c r="B379" s="201" t="str">
        <f>IF(BTA!U379="", "", BTA!U379)</f>
        <v/>
      </c>
      <c r="C379" s="201" t="str">
        <f>IF(A379="", "", VLOOKUP(A379, BTA!$A$3:$H$10000, 8, 0))</f>
        <v/>
      </c>
      <c r="D379" s="236" t="str">
        <f>IF(A379="","",VLOOKUP(A379,BTA!$A$3:$R$10000,18,0))</f>
        <v/>
      </c>
      <c r="E379" s="201" t="str">
        <f>IF(BTA!A380="", "", BTA!A380)</f>
        <v>ATAKP</v>
      </c>
    </row>
    <row r="380" spans="1:5">
      <c r="A380" s="236" t="str">
        <f>IF(BTA!W380="", "", BTA!W380)</f>
        <v/>
      </c>
      <c r="B380" s="201" t="str">
        <f>IF(BTA!U380="", "", BTA!U380)</f>
        <v/>
      </c>
      <c r="C380" s="201" t="str">
        <f>IF(A380="", "", VLOOKUP(A380, BTA!$A$3:$H$10000, 8, 0))</f>
        <v/>
      </c>
      <c r="D380" s="236" t="str">
        <f>IF(A380="","",VLOOKUP(A380,BTA!$A$3:$R$10000,18,0))</f>
        <v/>
      </c>
      <c r="E380" s="201" t="str">
        <f>IF(BTA!A381="", "", BTA!A381)</f>
        <v>ALFAS</v>
      </c>
    </row>
    <row r="381" spans="1:5">
      <c r="A381" s="236" t="str">
        <f>IF(BTA!W381="", "", BTA!W381)</f>
        <v/>
      </c>
      <c r="B381" s="201" t="str">
        <f>IF(BTA!U381="", "", BTA!U381)</f>
        <v/>
      </c>
      <c r="C381" s="201" t="str">
        <f>IF(A381="", "", VLOOKUP(A381, BTA!$A$3:$H$10000, 8, 0))</f>
        <v/>
      </c>
      <c r="D381" s="236" t="str">
        <f>IF(A381="","",VLOOKUP(A381,BTA!$A$3:$R$10000,18,0))</f>
        <v/>
      </c>
      <c r="E381" s="201" t="str">
        <f>IF(BTA!A382="", "", BTA!A382)</f>
        <v>AHGAZ</v>
      </c>
    </row>
    <row r="382" spans="1:5">
      <c r="A382" s="236" t="str">
        <f>IF(BTA!W382="", "", BTA!W382)</f>
        <v/>
      </c>
      <c r="B382" s="201" t="str">
        <f>IF(BTA!U382="", "", BTA!U382)</f>
        <v/>
      </c>
      <c r="C382" s="201" t="str">
        <f>IF(A382="", "", VLOOKUP(A382, BTA!$A$3:$H$10000, 8, 0))</f>
        <v/>
      </c>
      <c r="D382" s="236" t="str">
        <f>IF(A382="","",VLOOKUP(A382,BTA!$A$3:$R$10000,18,0))</f>
        <v/>
      </c>
      <c r="E382" s="201" t="str">
        <f>IF(BTA!A383="", "", BTA!A383)</f>
        <v>EREGL</v>
      </c>
    </row>
    <row r="383" spans="1:5">
      <c r="A383" s="236" t="str">
        <f>IF(BTA!W383="", "", BTA!W383)</f>
        <v/>
      </c>
      <c r="B383" s="201" t="str">
        <f>IF(BTA!U383="", "", BTA!U383)</f>
        <v/>
      </c>
      <c r="C383" s="201" t="str">
        <f>IF(A383="", "", VLOOKUP(A383, BTA!$A$3:$H$10000, 8, 0))</f>
        <v/>
      </c>
      <c r="D383" s="236" t="str">
        <f>IF(A383="","",VLOOKUP(A383,BTA!$A$3:$R$10000,18,0))</f>
        <v/>
      </c>
      <c r="E383" s="201" t="str">
        <f>IF(BTA!A384="", "", BTA!A384)</f>
        <v>EGPRO</v>
      </c>
    </row>
    <row r="384" spans="1:5">
      <c r="A384" s="236" t="str">
        <f>IF(BTA!W384="", "", BTA!W384)</f>
        <v/>
      </c>
      <c r="B384" s="201" t="str">
        <f>IF(BTA!U384="", "", BTA!U384)</f>
        <v/>
      </c>
      <c r="C384" s="201" t="str">
        <f>IF(A384="", "", VLOOKUP(A384, BTA!$A$3:$H$10000, 8, 0))</f>
        <v/>
      </c>
      <c r="D384" s="236" t="str">
        <f>IF(A384="","",VLOOKUP(A384,BTA!$A$3:$R$10000,18,0))</f>
        <v/>
      </c>
      <c r="E384" s="201" t="str">
        <f>IF(BTA!A385="", "", BTA!A385)</f>
        <v>YKBNK</v>
      </c>
    </row>
    <row r="385" spans="1:5">
      <c r="A385" s="236" t="str">
        <f>IF(BTA!W385="", "", BTA!W385)</f>
        <v/>
      </c>
      <c r="B385" s="201" t="str">
        <f>IF(BTA!U385="", "", BTA!U385)</f>
        <v/>
      </c>
      <c r="C385" s="201" t="str">
        <f>IF(A385="", "", VLOOKUP(A385, BTA!$A$3:$H$10000, 8, 0))</f>
        <v/>
      </c>
      <c r="D385" s="236" t="str">
        <f>IF(A385="","",VLOOKUP(A385,BTA!$A$3:$R$10000,18,0))</f>
        <v/>
      </c>
      <c r="E385" s="201" t="str">
        <f>IF(BTA!A386="", "", BTA!A386)</f>
        <v>MAVI</v>
      </c>
    </row>
    <row r="386" spans="1:5">
      <c r="A386" s="236" t="str">
        <f>IF(BTA!W386="", "", BTA!W386)</f>
        <v/>
      </c>
      <c r="B386" s="201" t="str">
        <f>IF(BTA!U386="", "", BTA!U386)</f>
        <v/>
      </c>
      <c r="C386" s="201" t="str">
        <f>IF(A386="", "", VLOOKUP(A386, BTA!$A$3:$H$10000, 8, 0))</f>
        <v/>
      </c>
      <c r="D386" s="236" t="str">
        <f>IF(A386="","",VLOOKUP(A386,BTA!$A$3:$R$10000,18,0))</f>
        <v/>
      </c>
      <c r="E386" s="201" t="str">
        <f>IF(BTA!A387="", "", BTA!A387)</f>
        <v>HTTBT</v>
      </c>
    </row>
    <row r="387" spans="1:5">
      <c r="A387" s="236" t="str">
        <f>IF(BTA!W387="", "", BTA!W387)</f>
        <v/>
      </c>
      <c r="B387" s="201" t="str">
        <f>IF(BTA!U387="", "", BTA!U387)</f>
        <v/>
      </c>
      <c r="C387" s="201" t="str">
        <f>IF(A387="", "", VLOOKUP(A387, BTA!$A$3:$H$10000, 8, 0))</f>
        <v/>
      </c>
      <c r="D387" s="236" t="str">
        <f>IF(A387="","",VLOOKUP(A387,BTA!$A$3:$R$10000,18,0))</f>
        <v/>
      </c>
      <c r="E387" s="201" t="str">
        <f>IF(BTA!A388="", "", BTA!A388)</f>
        <v>OYYAT</v>
      </c>
    </row>
    <row r="388" spans="1:5">
      <c r="A388" s="236" t="str">
        <f>IF(BTA!W388="", "", BTA!W388)</f>
        <v/>
      </c>
      <c r="B388" s="201" t="str">
        <f>IF(BTA!U388="", "", BTA!U388)</f>
        <v/>
      </c>
      <c r="C388" s="201" t="str">
        <f>IF(A388="", "", VLOOKUP(A388, BTA!$A$3:$H$10000, 8, 0))</f>
        <v/>
      </c>
      <c r="D388" s="236" t="str">
        <f>IF(A388="","",VLOOKUP(A388,BTA!$A$3:$R$10000,18,0))</f>
        <v/>
      </c>
      <c r="E388" s="201" t="str">
        <f>IF(BTA!A389="", "", BTA!A389)</f>
        <v>ISMEN</v>
      </c>
    </row>
    <row r="389" spans="1:5">
      <c r="A389" s="236" t="str">
        <f>IF(BTA!W389="", "", BTA!W389)</f>
        <v/>
      </c>
      <c r="B389" s="201" t="str">
        <f>IF(BTA!U389="", "", BTA!U389)</f>
        <v/>
      </c>
      <c r="C389" s="201" t="str">
        <f>IF(A389="", "", VLOOKUP(A389, BTA!$A$3:$H$10000, 8, 0))</f>
        <v/>
      </c>
      <c r="D389" s="236" t="str">
        <f>IF(A389="","",VLOOKUP(A389,BTA!$A$3:$R$10000,18,0))</f>
        <v/>
      </c>
      <c r="E389" s="201" t="str">
        <f>IF(BTA!A390="", "", BTA!A390)</f>
        <v>AGHOL</v>
      </c>
    </row>
    <row r="390" spans="1:5">
      <c r="A390" s="236" t="str">
        <f>IF(BTA!W390="", "", BTA!W390)</f>
        <v/>
      </c>
      <c r="B390" s="201" t="str">
        <f>IF(BTA!U390="", "", BTA!U390)</f>
        <v/>
      </c>
      <c r="C390" s="201" t="str">
        <f>IF(A390="", "", VLOOKUP(A390, BTA!$A$3:$H$10000, 8, 0))</f>
        <v/>
      </c>
      <c r="D390" s="236" t="str">
        <f>IF(A390="","",VLOOKUP(A390,BTA!$A$3:$R$10000,18,0))</f>
        <v/>
      </c>
      <c r="E390" s="201" t="str">
        <f>IF(BTA!A391="", "", BTA!A391)</f>
        <v>MIATK</v>
      </c>
    </row>
    <row r="391" spans="1:5">
      <c r="A391" s="236" t="str">
        <f>IF(BTA!W391="", "", BTA!W391)</f>
        <v/>
      </c>
      <c r="B391" s="201" t="str">
        <f>IF(BTA!U391="", "", BTA!U391)</f>
        <v/>
      </c>
      <c r="C391" s="201" t="str">
        <f>IF(A391="", "", VLOOKUP(A391, BTA!$A$3:$H$10000, 8, 0))</f>
        <v/>
      </c>
      <c r="D391" s="236" t="str">
        <f>IF(A391="","",VLOOKUP(A391,BTA!$A$3:$R$10000,18,0))</f>
        <v/>
      </c>
      <c r="E391" s="201" t="str">
        <f>IF(BTA!A392="", "", BTA!A392)</f>
        <v>MAGEN</v>
      </c>
    </row>
    <row r="392" spans="1:5">
      <c r="A392" s="236" t="str">
        <f>IF(BTA!W392="", "", BTA!W392)</f>
        <v/>
      </c>
      <c r="B392" s="201" t="str">
        <f>IF(BTA!U392="", "", BTA!U392)</f>
        <v/>
      </c>
      <c r="C392" s="201" t="str">
        <f>IF(A392="", "", VLOOKUP(A392, BTA!$A$3:$H$10000, 8, 0))</f>
        <v/>
      </c>
      <c r="D392" s="236" t="str">
        <f>IF(A392="","",VLOOKUP(A392,BTA!$A$3:$R$10000,18,0))</f>
        <v/>
      </c>
      <c r="E392" s="201" t="str">
        <f>IF(BTA!A393="", "", BTA!A393)</f>
        <v>VAKBN</v>
      </c>
    </row>
    <row r="393" spans="1:5">
      <c r="A393" s="236" t="str">
        <f>IF(BTA!W393="", "", BTA!W393)</f>
        <v/>
      </c>
      <c r="B393" s="201" t="str">
        <f>IF(BTA!U393="", "", BTA!U393)</f>
        <v/>
      </c>
      <c r="C393" s="201" t="str">
        <f>IF(A393="", "", VLOOKUP(A393, BTA!$A$3:$H$10000, 8, 0))</f>
        <v/>
      </c>
      <c r="D393" s="236" t="str">
        <f>IF(A393="","",VLOOKUP(A393,BTA!$A$3:$R$10000,18,0))</f>
        <v/>
      </c>
      <c r="E393" s="201" t="str">
        <f>IF(BTA!A394="", "", BTA!A394)</f>
        <v>SUNTK</v>
      </c>
    </row>
    <row r="394" spans="1:5">
      <c r="A394" s="236" t="str">
        <f>IF(BTA!W394="", "", BTA!W394)</f>
        <v/>
      </c>
      <c r="B394" s="201" t="str">
        <f>IF(BTA!U394="", "", BTA!U394)</f>
        <v/>
      </c>
      <c r="C394" s="201" t="str">
        <f>IF(A394="", "", VLOOKUP(A394, BTA!$A$3:$H$10000, 8, 0))</f>
        <v/>
      </c>
      <c r="D394" s="236" t="str">
        <f>IF(A394="","",VLOOKUP(A394,BTA!$A$3:$R$10000,18,0))</f>
        <v/>
      </c>
      <c r="E394" s="201" t="str">
        <f>IF(BTA!A395="", "", BTA!A395)</f>
        <v>ECOGR</v>
      </c>
    </row>
    <row r="395" spans="1:5">
      <c r="A395" s="236" t="str">
        <f>IF(BTA!W395="", "", BTA!W395)</f>
        <v/>
      </c>
      <c r="B395" s="201" t="str">
        <f>IF(BTA!U395="", "", BTA!U395)</f>
        <v/>
      </c>
      <c r="C395" s="201" t="str">
        <f>IF(A395="", "", VLOOKUP(A395, BTA!$A$3:$H$10000, 8, 0))</f>
        <v/>
      </c>
      <c r="D395" s="236" t="str">
        <f>IF(A395="","",VLOOKUP(A395,BTA!$A$3:$R$10000,18,0))</f>
        <v/>
      </c>
      <c r="E395" s="201" t="str">
        <f>IF(BTA!A396="", "", BTA!A396)</f>
        <v>YEOTK</v>
      </c>
    </row>
    <row r="396" spans="1:5">
      <c r="A396" s="236" t="str">
        <f>IF(BTA!W396="", "", BTA!W396)</f>
        <v/>
      </c>
      <c r="B396" s="201" t="str">
        <f>IF(BTA!U396="", "", BTA!U396)</f>
        <v/>
      </c>
      <c r="C396" s="201" t="str">
        <f>IF(A396="", "", VLOOKUP(A396, BTA!$A$3:$H$10000, 8, 0))</f>
        <v/>
      </c>
      <c r="D396" s="236" t="str">
        <f>IF(A396="","",VLOOKUP(A396,BTA!$A$3:$R$10000,18,0))</f>
        <v/>
      </c>
      <c r="E396" s="201" t="str">
        <f>IF(BTA!A397="", "", BTA!A397)</f>
        <v>CGCAM</v>
      </c>
    </row>
    <row r="397" spans="1:5">
      <c r="A397" s="236" t="str">
        <f>IF(BTA!W397="", "", BTA!W397)</f>
        <v/>
      </c>
      <c r="B397" s="201" t="str">
        <f>IF(BTA!U397="", "", BTA!U397)</f>
        <v/>
      </c>
      <c r="C397" s="201" t="str">
        <f>IF(A397="", "", VLOOKUP(A397, BTA!$A$3:$H$10000, 8, 0))</f>
        <v/>
      </c>
      <c r="D397" s="236" t="str">
        <f>IF(A397="","",VLOOKUP(A397,BTA!$A$3:$R$10000,18,0))</f>
        <v/>
      </c>
      <c r="E397" s="201" t="str">
        <f>IF(BTA!A398="", "", BTA!A398)</f>
        <v>CWENE</v>
      </c>
    </row>
    <row r="398" spans="1:5">
      <c r="A398" s="236" t="str">
        <f>IF(BTA!W398="", "", BTA!W398)</f>
        <v/>
      </c>
      <c r="B398" s="201" t="str">
        <f>IF(BTA!U398="", "", BTA!U398)</f>
        <v/>
      </c>
      <c r="C398" s="201" t="str">
        <f>IF(A398="", "", VLOOKUP(A398, BTA!$A$3:$H$10000, 8, 0))</f>
        <v/>
      </c>
      <c r="D398" s="236" t="str">
        <f>IF(A398="","",VLOOKUP(A398,BTA!$A$3:$R$10000,18,0))</f>
        <v/>
      </c>
      <c r="E398" s="201" t="str">
        <f>IF(BTA!A399="", "", BTA!A399)</f>
        <v>YATAS</v>
      </c>
    </row>
    <row r="399" spans="1:5">
      <c r="A399" s="236" t="str">
        <f>IF(BTA!W399="", "", BTA!W399)</f>
        <v/>
      </c>
      <c r="B399" s="201" t="str">
        <f>IF(BTA!U399="", "", BTA!U399)</f>
        <v/>
      </c>
      <c r="C399" s="201" t="str">
        <f>IF(A399="", "", VLOOKUP(A399, BTA!$A$3:$H$10000, 8, 0))</f>
        <v/>
      </c>
      <c r="D399" s="236" t="str">
        <f>IF(A399="","",VLOOKUP(A399,BTA!$A$3:$R$10000,18,0))</f>
        <v/>
      </c>
      <c r="E399" s="201" t="str">
        <f>IF(BTA!A400="", "", BTA!A400)</f>
        <v>SURGY</v>
      </c>
    </row>
    <row r="400" spans="1:5">
      <c r="A400" s="236" t="str">
        <f>IF(BTA!W400="", "", BTA!W400)</f>
        <v/>
      </c>
      <c r="B400" s="201" t="str">
        <f>IF(BTA!U400="", "", BTA!U400)</f>
        <v/>
      </c>
      <c r="C400" s="201" t="str">
        <f>IF(A400="", "", VLOOKUP(A400, BTA!$A$3:$H$10000, 8, 0))</f>
        <v/>
      </c>
      <c r="D400" s="236" t="str">
        <f>IF(A400="","",VLOOKUP(A400,BTA!$A$3:$R$10000,18,0))</f>
        <v/>
      </c>
      <c r="E400" s="201" t="str">
        <f>IF(BTA!A401="", "", BTA!A401)</f>
        <v>TNZTP</v>
      </c>
    </row>
    <row r="401" spans="1:5">
      <c r="A401" s="236" t="str">
        <f>IF(BTA!W401="", "", BTA!W401)</f>
        <v/>
      </c>
      <c r="B401" s="201" t="str">
        <f>IF(BTA!U401="", "", BTA!U401)</f>
        <v/>
      </c>
      <c r="C401" s="201" t="str">
        <f>IF(A401="", "", VLOOKUP(A401, BTA!$A$3:$H$10000, 8, 0))</f>
        <v/>
      </c>
      <c r="D401" s="236" t="str">
        <f>IF(A401="","",VLOOKUP(A401,BTA!$A$3:$R$10000,18,0))</f>
        <v/>
      </c>
      <c r="E401" s="201" t="str">
        <f>IF(BTA!A402="", "", BTA!A402)</f>
        <v>LILAK</v>
      </c>
    </row>
    <row r="402" spans="1:5">
      <c r="A402" s="236" t="str">
        <f>IF(BTA!W402="", "", BTA!W402)</f>
        <v/>
      </c>
      <c r="B402" s="201" t="str">
        <f>IF(BTA!U402="", "", BTA!U402)</f>
        <v/>
      </c>
      <c r="C402" s="201" t="str">
        <f>IF(A402="", "", VLOOKUP(A402, BTA!$A$3:$H$10000, 8, 0))</f>
        <v/>
      </c>
      <c r="D402" s="236" t="str">
        <f>IF(A402="","",VLOOKUP(A402,BTA!$A$3:$R$10000,18,0))</f>
        <v/>
      </c>
      <c r="E402" s="201" t="str">
        <f>IF(BTA!A403="", "", BTA!A403)</f>
        <v>RYSAS</v>
      </c>
    </row>
    <row r="403" spans="1:5">
      <c r="A403" s="236" t="str">
        <f>IF(BTA!W403="", "", BTA!W403)</f>
        <v/>
      </c>
      <c r="B403" s="201" t="str">
        <f>IF(BTA!U403="", "", BTA!U403)</f>
        <v/>
      </c>
      <c r="C403" s="201" t="str">
        <f>IF(A403="", "", VLOOKUP(A403, BTA!$A$3:$H$10000, 8, 0))</f>
        <v/>
      </c>
      <c r="D403" s="236" t="str">
        <f>IF(A403="","",VLOOKUP(A403,BTA!$A$3:$R$10000,18,0))</f>
        <v/>
      </c>
      <c r="E403" s="201" t="str">
        <f>IF(BTA!A404="", "", BTA!A404)</f>
        <v>VESTL</v>
      </c>
    </row>
    <row r="404" spans="1:5">
      <c r="A404" s="236" t="str">
        <f>IF(BTA!W404="", "", BTA!W404)</f>
        <v/>
      </c>
      <c r="B404" s="201" t="str">
        <f>IF(BTA!U404="", "", BTA!U404)</f>
        <v/>
      </c>
      <c r="C404" s="201" t="str">
        <f>IF(A404="", "", VLOOKUP(A404, BTA!$A$3:$H$10000, 8, 0))</f>
        <v/>
      </c>
      <c r="D404" s="236" t="str">
        <f>IF(A404="","",VLOOKUP(A404,BTA!$A$3:$R$10000,18,0))</f>
        <v/>
      </c>
      <c r="E404" s="201" t="str">
        <f>IF(BTA!A405="", "", BTA!A405)</f>
        <v>KLKIM</v>
      </c>
    </row>
    <row r="405" spans="1:5">
      <c r="A405" s="236" t="str">
        <f>IF(BTA!W405="", "", BTA!W405)</f>
        <v/>
      </c>
      <c r="B405" s="201" t="str">
        <f>IF(BTA!U405="", "", BTA!U405)</f>
        <v/>
      </c>
      <c r="C405" s="201" t="str">
        <f>IF(A405="", "", VLOOKUP(A405, BTA!$A$3:$H$10000, 8, 0))</f>
        <v/>
      </c>
      <c r="D405" s="236" t="str">
        <f>IF(A405="","",VLOOKUP(A405,BTA!$A$3:$R$10000,18,0))</f>
        <v/>
      </c>
      <c r="E405" s="201" t="str">
        <f>IF(BTA!A406="", "", BTA!A406)</f>
        <v>MOPAS</v>
      </c>
    </row>
    <row r="406" spans="1:5">
      <c r="A406" s="236" t="str">
        <f>IF(BTA!W406="", "", BTA!W406)</f>
        <v/>
      </c>
      <c r="B406" s="201" t="str">
        <f>IF(BTA!U406="", "", BTA!U406)</f>
        <v/>
      </c>
      <c r="C406" s="201" t="str">
        <f>IF(A406="", "", VLOOKUP(A406, BTA!$A$3:$H$10000, 8, 0))</f>
        <v/>
      </c>
      <c r="D406" s="236" t="str">
        <f>IF(A406="","",VLOOKUP(A406,BTA!$A$3:$R$10000,18,0))</f>
        <v/>
      </c>
      <c r="E406" s="201" t="str">
        <f>IF(BTA!A407="", "", BTA!A407)</f>
        <v>AYDEM</v>
      </c>
    </row>
    <row r="407" spans="1:5">
      <c r="A407" s="236" t="str">
        <f>IF(BTA!W407="", "", BTA!W407)</f>
        <v/>
      </c>
      <c r="B407" s="201" t="str">
        <f>IF(BTA!U407="", "", BTA!U407)</f>
        <v/>
      </c>
      <c r="C407" s="201" t="str">
        <f>IF(A407="", "", VLOOKUP(A407, BTA!$A$3:$H$10000, 8, 0))</f>
        <v/>
      </c>
      <c r="D407" s="236" t="str">
        <f>IF(A407="","",VLOOKUP(A407,BTA!$A$3:$R$10000,18,0))</f>
        <v/>
      </c>
      <c r="E407" s="201" t="str">
        <f>IF(BTA!A408="", "", BTA!A408)</f>
        <v>BSOKE</v>
      </c>
    </row>
    <row r="408" spans="1:5">
      <c r="A408" s="236" t="str">
        <f>IF(BTA!W408="", "", BTA!W408)</f>
        <v/>
      </c>
      <c r="B408" s="201" t="str">
        <f>IF(BTA!U408="", "", BTA!U408)</f>
        <v/>
      </c>
      <c r="C408" s="201" t="str">
        <f>IF(A408="", "", VLOOKUP(A408, BTA!$A$3:$H$10000, 8, 0))</f>
        <v/>
      </c>
      <c r="D408" s="236" t="str">
        <f>IF(A408="","",VLOOKUP(A408,BTA!$A$3:$R$10000,18,0))</f>
        <v/>
      </c>
      <c r="E408" s="201" t="str">
        <f>IF(BTA!A409="", "", BTA!A409)</f>
        <v>SARKY</v>
      </c>
    </row>
    <row r="409" spans="1:5">
      <c r="A409" s="236" t="str">
        <f>IF(BTA!W409="", "", BTA!W409)</f>
        <v/>
      </c>
      <c r="B409" s="201" t="str">
        <f>IF(BTA!U409="", "", BTA!U409)</f>
        <v/>
      </c>
      <c r="C409" s="201" t="str">
        <f>IF(A409="", "", VLOOKUP(A409, BTA!$A$3:$H$10000, 8, 0))</f>
        <v/>
      </c>
      <c r="D409" s="236" t="str">
        <f>IF(A409="","",VLOOKUP(A409,BTA!$A$3:$R$10000,18,0))</f>
        <v/>
      </c>
      <c r="E409" s="201" t="str">
        <f>IF(BTA!A410="", "", BTA!A410)</f>
        <v>ISGYO</v>
      </c>
    </row>
    <row r="410" spans="1:5">
      <c r="A410" s="236" t="str">
        <f>IF(BTA!W410="", "", BTA!W410)</f>
        <v/>
      </c>
      <c r="B410" s="201" t="str">
        <f>IF(BTA!U410="", "", BTA!U410)</f>
        <v/>
      </c>
      <c r="C410" s="201" t="str">
        <f>IF(A410="", "", VLOOKUP(A410, BTA!$A$3:$H$10000, 8, 0))</f>
        <v/>
      </c>
      <c r="D410" s="236" t="str">
        <f>IF(A410="","",VLOOKUP(A410,BTA!$A$3:$R$10000,18,0))</f>
        <v/>
      </c>
      <c r="E410" s="201" t="str">
        <f>IF(BTA!A411="", "", BTA!A411)</f>
        <v>KLSER</v>
      </c>
    </row>
    <row r="411" spans="1:5">
      <c r="A411" s="236" t="str">
        <f>IF(BTA!W411="", "", BTA!W411)</f>
        <v/>
      </c>
      <c r="B411" s="201" t="str">
        <f>IF(BTA!U411="", "", BTA!U411)</f>
        <v/>
      </c>
      <c r="C411" s="201" t="str">
        <f>IF(A411="", "", VLOOKUP(A411, BTA!$A$3:$H$10000, 8, 0))</f>
        <v/>
      </c>
      <c r="D411" s="236" t="str">
        <f>IF(A411="","",VLOOKUP(A411,BTA!$A$3:$R$10000,18,0))</f>
        <v/>
      </c>
      <c r="E411" s="201" t="str">
        <f>IF(BTA!A412="", "", BTA!A412)</f>
        <v>BOBET</v>
      </c>
    </row>
    <row r="412" spans="1:5">
      <c r="A412" s="236" t="str">
        <f>IF(BTA!W412="", "", BTA!W412)</f>
        <v/>
      </c>
      <c r="B412" s="201" t="str">
        <f>IF(BTA!U412="", "", BTA!U412)</f>
        <v/>
      </c>
      <c r="C412" s="201" t="str">
        <f>IF(A412="", "", VLOOKUP(A412, BTA!$A$3:$H$10000, 8, 0))</f>
        <v/>
      </c>
      <c r="D412" s="236" t="str">
        <f>IF(A412="","",VLOOKUP(A412,BTA!$A$3:$R$10000,18,0))</f>
        <v/>
      </c>
      <c r="E412" s="201" t="str">
        <f>IF(BTA!A413="", "", BTA!A413)</f>
        <v>AKFYE</v>
      </c>
    </row>
    <row r="413" spans="1:5">
      <c r="A413" s="236" t="str">
        <f>IF(BTA!W413="", "", BTA!W413)</f>
        <v/>
      </c>
      <c r="B413" s="201" t="str">
        <f>IF(BTA!U413="", "", BTA!U413)</f>
        <v/>
      </c>
      <c r="C413" s="201" t="str">
        <f>IF(A413="", "", VLOOKUP(A413, BTA!$A$3:$H$10000, 8, 0))</f>
        <v/>
      </c>
      <c r="D413" s="236" t="str">
        <f>IF(A413="","",VLOOKUP(A413,BTA!$A$3:$R$10000,18,0))</f>
        <v/>
      </c>
      <c r="E413" s="201" t="str">
        <f>IF(BTA!A414="", "", BTA!A414)</f>
        <v>LIDER</v>
      </c>
    </row>
    <row r="414" spans="1:5">
      <c r="A414" s="236" t="str">
        <f>IF(BTA!W414="", "", BTA!W414)</f>
        <v/>
      </c>
      <c r="B414" s="201" t="str">
        <f>IF(BTA!U414="", "", BTA!U414)</f>
        <v/>
      </c>
      <c r="C414" s="201" t="str">
        <f>IF(A414="", "", VLOOKUP(A414, BTA!$A$3:$H$10000, 8, 0))</f>
        <v/>
      </c>
      <c r="D414" s="236" t="str">
        <f>IF(A414="","",VLOOKUP(A414,BTA!$A$3:$R$10000,18,0))</f>
        <v/>
      </c>
      <c r="E414" s="201" t="str">
        <f>IF(BTA!A415="", "", BTA!A415)</f>
        <v>POLHO</v>
      </c>
    </row>
    <row r="415" spans="1:5">
      <c r="A415" s="236" t="str">
        <f>IF(BTA!W415="", "", BTA!W415)</f>
        <v/>
      </c>
      <c r="B415" s="201" t="str">
        <f>IF(BTA!U415="", "", BTA!U415)</f>
        <v/>
      </c>
      <c r="C415" s="201" t="str">
        <f>IF(A415="", "", VLOOKUP(A415, BTA!$A$3:$H$10000, 8, 0))</f>
        <v/>
      </c>
      <c r="D415" s="236" t="str">
        <f>IF(A415="","",VLOOKUP(A415,BTA!$A$3:$R$10000,18,0))</f>
        <v/>
      </c>
      <c r="E415" s="201" t="str">
        <f>IF(BTA!A416="", "", BTA!A416)</f>
        <v>GWIND</v>
      </c>
    </row>
    <row r="416" spans="1:5">
      <c r="A416" s="236" t="str">
        <f>IF(BTA!W416="", "", BTA!W416)</f>
        <v/>
      </c>
      <c r="B416" s="201" t="str">
        <f>IF(BTA!U416="", "", BTA!U416)</f>
        <v/>
      </c>
      <c r="C416" s="201" t="str">
        <f>IF(A416="", "", VLOOKUP(A416, BTA!$A$3:$H$10000, 8, 0))</f>
        <v/>
      </c>
      <c r="D416" s="236" t="str">
        <f>IF(A416="","",VLOOKUP(A416,BTA!$A$3:$R$10000,18,0))</f>
        <v/>
      </c>
      <c r="E416" s="201" t="str">
        <f>IF(BTA!A417="", "", BTA!A417)</f>
        <v>ORGE</v>
      </c>
    </row>
    <row r="417" spans="1:5">
      <c r="A417" s="236" t="str">
        <f>IF(BTA!W417="", "", BTA!W417)</f>
        <v/>
      </c>
      <c r="B417" s="201" t="str">
        <f>IF(BTA!U417="", "", BTA!U417)</f>
        <v/>
      </c>
      <c r="C417" s="201" t="str">
        <f>IF(A417="", "", VLOOKUP(A417, BTA!$A$3:$H$10000, 8, 0))</f>
        <v/>
      </c>
      <c r="D417" s="236" t="str">
        <f>IF(A417="","",VLOOKUP(A417,BTA!$A$3:$R$10000,18,0))</f>
        <v/>
      </c>
      <c r="E417" s="201" t="str">
        <f>IF(BTA!A418="", "", BTA!A418)</f>
        <v>LMKDC</v>
      </c>
    </row>
    <row r="418" spans="1:5">
      <c r="A418" s="236" t="str">
        <f>IF(BTA!W418="", "", BTA!W418)</f>
        <v/>
      </c>
      <c r="B418" s="201" t="str">
        <f>IF(BTA!U418="", "", BTA!U418)</f>
        <v/>
      </c>
      <c r="C418" s="201" t="str">
        <f>IF(A418="", "", VLOOKUP(A418, BTA!$A$3:$H$10000, 8, 0))</f>
        <v/>
      </c>
      <c r="D418" s="236" t="str">
        <f>IF(A418="","",VLOOKUP(A418,BTA!$A$3:$R$10000,18,0))</f>
        <v/>
      </c>
      <c r="E418" s="201" t="str">
        <f>IF(BTA!A419="", "", BTA!A419)</f>
        <v>UCAYM</v>
      </c>
    </row>
    <row r="419" spans="1:5">
      <c r="A419" s="236" t="str">
        <f>IF(BTA!W419="", "", BTA!W419)</f>
        <v/>
      </c>
      <c r="B419" s="201" t="str">
        <f>IF(BTA!U419="", "", BTA!U419)</f>
        <v/>
      </c>
      <c r="C419" s="201" t="str">
        <f>IF(A419="", "", VLOOKUP(A419, BTA!$A$3:$H$10000, 8, 0))</f>
        <v/>
      </c>
      <c r="D419" s="236" t="str">
        <f>IF(A419="","",VLOOKUP(A419,BTA!$A$3:$R$10000,18,0))</f>
        <v/>
      </c>
      <c r="E419" s="201" t="str">
        <f>IF(BTA!A420="", "", BTA!A420)</f>
        <v>PETKM</v>
      </c>
    </row>
    <row r="420" spans="1:5">
      <c r="A420" s="236" t="str">
        <f>IF(BTA!W420="", "", BTA!W420)</f>
        <v/>
      </c>
      <c r="B420" s="201" t="str">
        <f>IF(BTA!U420="", "", BTA!U420)</f>
        <v/>
      </c>
      <c r="C420" s="201" t="str">
        <f>IF(A420="", "", VLOOKUP(A420, BTA!$A$3:$H$10000, 8, 0))</f>
        <v/>
      </c>
      <c r="D420" s="236" t="str">
        <f>IF(A420="","",VLOOKUP(A420,BTA!$A$3:$R$10000,18,0))</f>
        <v/>
      </c>
      <c r="E420" s="201" t="str">
        <f>IF(BTA!A421="", "", BTA!A421)</f>
        <v>GOZDE</v>
      </c>
    </row>
    <row r="421" spans="1:5">
      <c r="A421" s="236" t="str">
        <f>IF(BTA!W421="", "", BTA!W421)</f>
        <v/>
      </c>
      <c r="B421" s="201" t="str">
        <f>IF(BTA!U421="", "", BTA!U421)</f>
        <v/>
      </c>
      <c r="C421" s="201" t="str">
        <f>IF(A421="", "", VLOOKUP(A421, BTA!$A$3:$H$10000, 8, 0))</f>
        <v/>
      </c>
      <c r="D421" s="236" t="str">
        <f>IF(A421="","",VLOOKUP(A421,BTA!$A$3:$R$10000,18,0))</f>
        <v/>
      </c>
      <c r="E421" s="201" t="str">
        <f>IF(BTA!A422="", "", BTA!A422)</f>
        <v>DOHOL</v>
      </c>
    </row>
    <row r="422" spans="1:5">
      <c r="A422" s="236" t="str">
        <f>IF(BTA!W422="", "", BTA!W422)</f>
        <v/>
      </c>
      <c r="B422" s="201" t="str">
        <f>IF(BTA!U422="", "", BTA!U422)</f>
        <v/>
      </c>
      <c r="C422" s="201" t="str">
        <f>IF(A422="", "", VLOOKUP(A422, BTA!$A$3:$H$10000, 8, 0))</f>
        <v/>
      </c>
      <c r="D422" s="236" t="str">
        <f>IF(A422="","",VLOOKUP(A422,BTA!$A$3:$R$10000,18,0))</f>
        <v/>
      </c>
      <c r="E422" s="201" t="str">
        <f>IF(BTA!A423="", "", BTA!A423)</f>
        <v>OYAKC</v>
      </c>
    </row>
    <row r="423" spans="1:5">
      <c r="A423" s="236" t="str">
        <f>IF(BTA!W423="", "", BTA!W423)</f>
        <v/>
      </c>
      <c r="B423" s="201" t="str">
        <f>IF(BTA!U423="", "", BTA!U423)</f>
        <v/>
      </c>
      <c r="C423" s="201" t="str">
        <f>IF(A423="", "", VLOOKUP(A423, BTA!$A$3:$H$10000, 8, 0))</f>
        <v/>
      </c>
      <c r="D423" s="236" t="str">
        <f>IF(A423="","",VLOOKUP(A423,BTA!$A$3:$R$10000,18,0))</f>
        <v/>
      </c>
      <c r="E423" s="201" t="str">
        <f>IF(BTA!A424="", "", BTA!A424)</f>
        <v>SDTTR</v>
      </c>
    </row>
    <row r="424" spans="1:5">
      <c r="A424" s="236" t="str">
        <f>IF(BTA!W424="", "", BTA!W424)</f>
        <v/>
      </c>
      <c r="B424" s="201" t="str">
        <f>IF(BTA!U424="", "", BTA!U424)</f>
        <v/>
      </c>
      <c r="C424" s="201" t="str">
        <f>IF(A424="", "", VLOOKUP(A424, BTA!$A$3:$H$10000, 8, 0))</f>
        <v/>
      </c>
      <c r="D424" s="236" t="str">
        <f>IF(A424="","",VLOOKUP(A424,BTA!$A$3:$R$10000,18,0))</f>
        <v/>
      </c>
      <c r="E424" s="201" t="str">
        <f>IF(BTA!A425="", "", BTA!A425)</f>
        <v>BIENY</v>
      </c>
    </row>
    <row r="425" spans="1:5">
      <c r="A425" s="236" t="str">
        <f>IF(BTA!W425="", "", BTA!W425)</f>
        <v/>
      </c>
      <c r="B425" s="201" t="str">
        <f>IF(BTA!U425="", "", BTA!U425)</f>
        <v/>
      </c>
      <c r="C425" s="201" t="str">
        <f>IF(A425="", "", VLOOKUP(A425, BTA!$A$3:$H$10000, 8, 0))</f>
        <v/>
      </c>
      <c r="D425" s="236" t="str">
        <f>IF(A425="","",VLOOKUP(A425,BTA!$A$3:$R$10000,18,0))</f>
        <v/>
      </c>
      <c r="E425" s="201" t="str">
        <f>IF(BTA!A426="", "", BTA!A426)</f>
        <v>PATEK</v>
      </c>
    </row>
    <row r="426" spans="1:5">
      <c r="A426" s="236" t="str">
        <f>IF(BTA!W426="", "", BTA!W426)</f>
        <v/>
      </c>
      <c r="B426" s="201" t="str">
        <f>IF(BTA!U426="", "", BTA!U426)</f>
        <v/>
      </c>
      <c r="C426" s="201" t="str">
        <f>IF(A426="", "", VLOOKUP(A426, BTA!$A$3:$H$10000, 8, 0))</f>
        <v/>
      </c>
      <c r="D426" s="236" t="str">
        <f>IF(A426="","",VLOOKUP(A426,BTA!$A$3:$R$10000,18,0))</f>
        <v/>
      </c>
      <c r="E426" s="201" t="str">
        <f>IF(BTA!A427="", "", BTA!A427)</f>
        <v>ZRGYO</v>
      </c>
    </row>
    <row r="427" spans="1:5">
      <c r="A427" s="236" t="str">
        <f>IF(BTA!W427="", "", BTA!W427)</f>
        <v/>
      </c>
      <c r="B427" s="201" t="str">
        <f>IF(BTA!U427="", "", BTA!U427)</f>
        <v/>
      </c>
      <c r="C427" s="201" t="str">
        <f>IF(A427="", "", VLOOKUP(A427, BTA!$A$3:$H$10000, 8, 0))</f>
        <v/>
      </c>
      <c r="D427" s="236" t="str">
        <f>IF(A427="","",VLOOKUP(A427,BTA!$A$3:$R$10000,18,0))</f>
        <v/>
      </c>
      <c r="E427" s="201" t="str">
        <f>IF(BTA!A428="", "", BTA!A428)</f>
        <v>EKGYO</v>
      </c>
    </row>
    <row r="428" spans="1:5">
      <c r="A428" s="236" t="str">
        <f>IF(BTA!W428="", "", BTA!W428)</f>
        <v/>
      </c>
      <c r="B428" s="201" t="str">
        <f>IF(BTA!U428="", "", BTA!U428)</f>
        <v/>
      </c>
      <c r="C428" s="201" t="str">
        <f>IF(A428="", "", VLOOKUP(A428, BTA!$A$3:$H$10000, 8, 0))</f>
        <v/>
      </c>
      <c r="D428" s="236" t="str">
        <f>IF(A428="","",VLOOKUP(A428,BTA!$A$3:$R$10000,18,0))</f>
        <v/>
      </c>
      <c r="E428" s="201" t="str">
        <f>IF(BTA!A429="", "", BTA!A429)</f>
        <v>BIOEN</v>
      </c>
    </row>
    <row r="429" spans="1:5">
      <c r="A429" s="236" t="str">
        <f>IF(BTA!W429="", "", BTA!W429)</f>
        <v/>
      </c>
      <c r="B429" s="201" t="str">
        <f>IF(BTA!U429="", "", BTA!U429)</f>
        <v/>
      </c>
      <c r="C429" s="201" t="str">
        <f>IF(A429="", "", VLOOKUP(A429, BTA!$A$3:$H$10000, 8, 0))</f>
        <v/>
      </c>
      <c r="D429" s="236" t="str">
        <f>IF(A429="","",VLOOKUP(A429,BTA!$A$3:$R$10000,18,0))</f>
        <v/>
      </c>
      <c r="E429" s="201" t="str">
        <f>IF(BTA!A430="", "", BTA!A430)</f>
        <v>ISFIN</v>
      </c>
    </row>
    <row r="430" spans="1:5">
      <c r="A430" s="236" t="str">
        <f>IF(BTA!W430="", "", BTA!W430)</f>
        <v/>
      </c>
      <c r="B430" s="201" t="str">
        <f>IF(BTA!U430="", "", BTA!U430)</f>
        <v/>
      </c>
      <c r="C430" s="201" t="str">
        <f>IF(A430="", "", VLOOKUP(A430, BTA!$A$3:$H$10000, 8, 0))</f>
        <v/>
      </c>
      <c r="D430" s="236" t="str">
        <f>IF(A430="","",VLOOKUP(A430,BTA!$A$3:$R$10000,18,0))</f>
        <v/>
      </c>
      <c r="E430" s="201" t="str">
        <f>IF(BTA!A431="", "", BTA!A431)</f>
        <v>AEFES</v>
      </c>
    </row>
    <row r="431" spans="1:5">
      <c r="A431" s="236" t="str">
        <f>IF(BTA!W431="", "", BTA!W431)</f>
        <v/>
      </c>
      <c r="B431" s="201" t="str">
        <f>IF(BTA!U431="", "", BTA!U431)</f>
        <v/>
      </c>
      <c r="C431" s="201" t="str">
        <f>IF(A431="", "", VLOOKUP(A431, BTA!$A$3:$H$10000, 8, 0))</f>
        <v/>
      </c>
      <c r="D431" s="236" t="str">
        <f>IF(A431="","",VLOOKUP(A431,BTA!$A$3:$R$10000,18,0))</f>
        <v/>
      </c>
      <c r="E431" s="201" t="str">
        <f>IF(BTA!A432="", "", BTA!A432)</f>
        <v>EFOR</v>
      </c>
    </row>
    <row r="432" spans="1:5">
      <c r="A432" s="236" t="str">
        <f>IF(BTA!W432="", "", BTA!W432)</f>
        <v/>
      </c>
      <c r="B432" s="201" t="str">
        <f>IF(BTA!U432="", "", BTA!U432)</f>
        <v/>
      </c>
      <c r="C432" s="201" t="str">
        <f>IF(A432="", "", VLOOKUP(A432, BTA!$A$3:$H$10000, 8, 0))</f>
        <v/>
      </c>
      <c r="D432" s="236" t="str">
        <f>IF(A432="","",VLOOKUP(A432,BTA!$A$3:$R$10000,18,0))</f>
        <v/>
      </c>
      <c r="E432" s="201" t="str">
        <f>IF(BTA!A433="", "", BTA!A433)</f>
        <v>AKFIS</v>
      </c>
    </row>
    <row r="433" spans="1:5">
      <c r="A433" s="236" t="str">
        <f>IF(BTA!W433="", "", BTA!W433)</f>
        <v/>
      </c>
      <c r="B433" s="201" t="str">
        <f>IF(BTA!U433="", "", BTA!U433)</f>
        <v/>
      </c>
      <c r="C433" s="201" t="str">
        <f>IF(A433="", "", VLOOKUP(A433, BTA!$A$3:$H$10000, 8, 0))</f>
        <v/>
      </c>
      <c r="D433" s="236" t="str">
        <f>IF(A433="","",VLOOKUP(A433,BTA!$A$3:$R$10000,18,0))</f>
        <v/>
      </c>
      <c r="E433" s="201" t="str">
        <f>IF(BTA!A434="", "", BTA!A434)</f>
        <v>KMPUR</v>
      </c>
    </row>
    <row r="434" spans="1:5">
      <c r="A434" s="236" t="str">
        <f>IF(BTA!W434="", "", BTA!W434)</f>
        <v/>
      </c>
      <c r="B434" s="201" t="str">
        <f>IF(BTA!U434="", "", BTA!U434)</f>
        <v/>
      </c>
      <c r="C434" s="201" t="str">
        <f>IF(A434="", "", VLOOKUP(A434, BTA!$A$3:$H$10000, 8, 0))</f>
        <v/>
      </c>
      <c r="D434" s="236" t="str">
        <f>IF(A434="","",VLOOKUP(A434,BTA!$A$3:$R$10000,18,0))</f>
        <v/>
      </c>
      <c r="E434" s="201" t="str">
        <f>IF(BTA!A435="", "", BTA!A435)</f>
        <v>ENDAE</v>
      </c>
    </row>
    <row r="435" spans="1:5">
      <c r="A435" s="236" t="str">
        <f>IF(BTA!W435="", "", BTA!W435)</f>
        <v/>
      </c>
      <c r="B435" s="201" t="str">
        <f>IF(BTA!U435="", "", BTA!U435)</f>
        <v/>
      </c>
      <c r="C435" s="201" t="str">
        <f>IF(A435="", "", VLOOKUP(A435, BTA!$A$3:$H$10000, 8, 0))</f>
        <v/>
      </c>
      <c r="D435" s="236" t="str">
        <f>IF(A435="","",VLOOKUP(A435,BTA!$A$3:$R$10000,18,0))</f>
        <v/>
      </c>
      <c r="E435" s="201" t="str">
        <f>IF(BTA!A436="", "", BTA!A436)</f>
        <v>KBORU</v>
      </c>
    </row>
    <row r="436" spans="1:5">
      <c r="A436" s="236" t="str">
        <f>IF(BTA!W436="", "", BTA!W436)</f>
        <v/>
      </c>
      <c r="B436" s="201" t="str">
        <f>IF(BTA!U436="", "", BTA!U436)</f>
        <v/>
      </c>
      <c r="C436" s="201" t="str">
        <f>IF(A436="", "", VLOOKUP(A436, BTA!$A$3:$H$10000, 8, 0))</f>
        <v/>
      </c>
      <c r="D436" s="236" t="str">
        <f>IF(A436="","",VLOOKUP(A436,BTA!$A$3:$R$10000,18,0))</f>
        <v/>
      </c>
      <c r="E436" s="201" t="str">
        <f>IF(BTA!A437="", "", BTA!A437)</f>
        <v>GOKNR</v>
      </c>
    </row>
    <row r="437" spans="1:5">
      <c r="A437" s="236" t="str">
        <f>IF(BTA!W437="", "", BTA!W437)</f>
        <v/>
      </c>
      <c r="B437" s="201" t="str">
        <f>IF(BTA!U437="", "", BTA!U437)</f>
        <v/>
      </c>
      <c r="C437" s="201" t="str">
        <f>IF(A437="", "", VLOOKUP(A437, BTA!$A$3:$H$10000, 8, 0))</f>
        <v/>
      </c>
      <c r="D437" s="236" t="str">
        <f>IF(A437="","",VLOOKUP(A437,BTA!$A$3:$R$10000,18,0))</f>
        <v/>
      </c>
      <c r="E437" s="201" t="str">
        <f>IF(BTA!A438="", "", BTA!A438)</f>
        <v>ALTNY</v>
      </c>
    </row>
    <row r="438" spans="1:5">
      <c r="A438" s="236" t="str">
        <f>IF(BTA!W438="", "", BTA!W438)</f>
        <v/>
      </c>
      <c r="B438" s="201" t="str">
        <f>IF(BTA!U438="", "", BTA!U438)</f>
        <v/>
      </c>
      <c r="C438" s="201" t="str">
        <f>IF(A438="", "", VLOOKUP(A438, BTA!$A$3:$H$10000, 8, 0))</f>
        <v/>
      </c>
      <c r="D438" s="236" t="str">
        <f>IF(A438="","",VLOOKUP(A438,BTA!$A$3:$R$10000,18,0))</f>
        <v/>
      </c>
      <c r="E438" s="201" t="str">
        <f>IF(BTA!A439="", "", BTA!A439)</f>
        <v>GLYHO</v>
      </c>
    </row>
    <row r="439" spans="1:5">
      <c r="A439" s="236" t="str">
        <f>IF(BTA!W439="", "", BTA!W439)</f>
        <v/>
      </c>
      <c r="B439" s="201" t="str">
        <f>IF(BTA!U439="", "", BTA!U439)</f>
        <v/>
      </c>
      <c r="C439" s="201" t="str">
        <f>IF(A439="", "", VLOOKUP(A439, BTA!$A$3:$H$10000, 8, 0))</f>
        <v/>
      </c>
      <c r="D439" s="236" t="str">
        <f>IF(A439="","",VLOOKUP(A439,BTA!$A$3:$R$10000,18,0))</f>
        <v/>
      </c>
      <c r="E439" s="201" t="str">
        <f>IF(BTA!A440="", "", BTA!A440)</f>
        <v>CVKMD</v>
      </c>
    </row>
    <row r="440" spans="1:5">
      <c r="A440" s="236" t="str">
        <f>IF(BTA!W440="", "", BTA!W440)</f>
        <v/>
      </c>
      <c r="B440" s="201" t="str">
        <f>IF(BTA!U440="", "", BTA!U440)</f>
        <v/>
      </c>
      <c r="C440" s="201" t="str">
        <f>IF(A440="", "", VLOOKUP(A440, BTA!$A$3:$H$10000, 8, 0))</f>
        <v/>
      </c>
      <c r="D440" s="236" t="str">
        <f>IF(A440="","",VLOOKUP(A440,BTA!$A$3:$R$10000,18,0))</f>
        <v/>
      </c>
      <c r="E440" s="201" t="str">
        <f>IF(BTA!A441="", "", BTA!A441)</f>
        <v>MERIT</v>
      </c>
    </row>
    <row r="441" spans="1:5">
      <c r="A441" s="236" t="str">
        <f>IF(BTA!W441="", "", BTA!W441)</f>
        <v/>
      </c>
      <c r="B441" s="201" t="str">
        <f>IF(BTA!U441="", "", BTA!U441)</f>
        <v/>
      </c>
      <c r="C441" s="201" t="str">
        <f>IF(A441="", "", VLOOKUP(A441, BTA!$A$3:$H$10000, 8, 0))</f>
        <v/>
      </c>
      <c r="D441" s="236" t="str">
        <f>IF(A441="","",VLOOKUP(A441,BTA!$A$3:$R$10000,18,0))</f>
        <v/>
      </c>
      <c r="E441" s="201" t="str">
        <f>IF(BTA!A442="", "", BTA!A442)</f>
        <v>SAFKR</v>
      </c>
    </row>
    <row r="442" spans="1:5">
      <c r="A442" s="236" t="str">
        <f>IF(BTA!W442="", "", BTA!W442)</f>
        <v/>
      </c>
      <c r="B442" s="201" t="str">
        <f>IF(BTA!U442="", "", BTA!U442)</f>
        <v/>
      </c>
      <c r="C442" s="201" t="str">
        <f>IF(A442="", "", VLOOKUP(A442, BTA!$A$3:$H$10000, 8, 0))</f>
        <v/>
      </c>
      <c r="D442" s="236" t="str">
        <f>IF(A442="","",VLOOKUP(A442,BTA!$A$3:$R$10000,18,0))</f>
        <v/>
      </c>
      <c r="E442" s="201" t="str">
        <f>IF(BTA!A443="", "", BTA!A443)</f>
        <v>KCAER</v>
      </c>
    </row>
    <row r="443" spans="1:5">
      <c r="A443" s="236" t="str">
        <f>IF(BTA!W443="", "", BTA!W443)</f>
        <v/>
      </c>
      <c r="B443" s="201" t="str">
        <f>IF(BTA!U443="", "", BTA!U443)</f>
        <v/>
      </c>
      <c r="C443" s="201" t="str">
        <f>IF(A443="", "", VLOOKUP(A443, BTA!$A$3:$H$10000, 8, 0))</f>
        <v/>
      </c>
      <c r="D443" s="236" t="str">
        <f>IF(A443="","",VLOOKUP(A443,BTA!$A$3:$R$10000,18,0))</f>
        <v/>
      </c>
      <c r="E443" s="201" t="str">
        <f>IF(BTA!A444="", "", BTA!A444)</f>
        <v>MOGAN</v>
      </c>
    </row>
    <row r="444" spans="1:5">
      <c r="A444" s="236" t="str">
        <f>IF(BTA!W444="", "", BTA!W444)</f>
        <v/>
      </c>
      <c r="B444" s="201" t="str">
        <f>IF(BTA!U444="", "", BTA!U444)</f>
        <v/>
      </c>
      <c r="C444" s="201" t="str">
        <f>IF(A444="", "", VLOOKUP(A444, BTA!$A$3:$H$10000, 8, 0))</f>
        <v/>
      </c>
      <c r="D444" s="236" t="str">
        <f>IF(A444="","",VLOOKUP(A444,BTA!$A$3:$R$10000,18,0))</f>
        <v/>
      </c>
      <c r="E444" s="201" t="str">
        <f>IF(BTA!A445="", "", BTA!A445)</f>
        <v>KARSN</v>
      </c>
    </row>
    <row r="445" spans="1:5">
      <c r="A445" s="236" t="str">
        <f>IF(BTA!W445="", "", BTA!W445)</f>
        <v/>
      </c>
      <c r="B445" s="201" t="str">
        <f>IF(BTA!U445="", "", BTA!U445)</f>
        <v/>
      </c>
      <c r="C445" s="201" t="str">
        <f>IF(A445="", "", VLOOKUP(A445, BTA!$A$3:$H$10000, 8, 0))</f>
        <v/>
      </c>
      <c r="D445" s="236" t="str">
        <f>IF(A445="","",VLOOKUP(A445,BTA!$A$3:$R$10000,18,0))</f>
        <v/>
      </c>
      <c r="E445" s="201" t="str">
        <f>IF(BTA!A446="", "", BTA!A446)</f>
        <v>BERA</v>
      </c>
    </row>
    <row r="446" spans="1:5">
      <c r="A446" s="236" t="str">
        <f>IF(BTA!W446="", "", BTA!W446)</f>
        <v/>
      </c>
      <c r="B446" s="201" t="str">
        <f>IF(BTA!U446="", "", BTA!U446)</f>
        <v/>
      </c>
      <c r="C446" s="201" t="str">
        <f>IF(A446="", "", VLOOKUP(A446, BTA!$A$3:$H$10000, 8, 0))</f>
        <v/>
      </c>
      <c r="D446" s="236" t="str">
        <f>IF(A446="","",VLOOKUP(A446,BTA!$A$3:$R$10000,18,0))</f>
        <v/>
      </c>
      <c r="E446" s="201" t="str">
        <f>IF(BTA!A447="", "", BTA!A447)</f>
        <v>OZKGY</v>
      </c>
    </row>
    <row r="447" spans="1:5">
      <c r="A447" s="236" t="str">
        <f>IF(BTA!W447="", "", BTA!W447)</f>
        <v/>
      </c>
      <c r="B447" s="201" t="str">
        <f>IF(BTA!U447="", "", BTA!U447)</f>
        <v/>
      </c>
      <c r="C447" s="201" t="str">
        <f>IF(A447="", "", VLOOKUP(A447, BTA!$A$3:$H$10000, 8, 0))</f>
        <v/>
      </c>
      <c r="D447" s="236" t="str">
        <f>IF(A447="","",VLOOKUP(A447,BTA!$A$3:$R$10000,18,0))</f>
        <v/>
      </c>
      <c r="E447" s="201" t="str">
        <f>IF(BTA!A448="", "", BTA!A448)</f>
        <v>ATATR</v>
      </c>
    </row>
    <row r="448" spans="1:5">
      <c r="A448" s="236" t="str">
        <f>IF(BTA!W448="", "", BTA!W448)</f>
        <v/>
      </c>
      <c r="B448" s="201" t="str">
        <f>IF(BTA!U448="", "", BTA!U448)</f>
        <v/>
      </c>
      <c r="C448" s="201" t="str">
        <f>IF(A448="", "", VLOOKUP(A448, BTA!$A$3:$H$10000, 8, 0))</f>
        <v/>
      </c>
      <c r="D448" s="236" t="str">
        <f>IF(A448="","",VLOOKUP(A448,BTA!$A$3:$R$10000,18,0))</f>
        <v/>
      </c>
      <c r="E448" s="201" t="str">
        <f>IF(BTA!A449="", "", BTA!A449)</f>
        <v>MOBTL</v>
      </c>
    </row>
    <row r="449" spans="1:5">
      <c r="A449" s="236" t="str">
        <f>IF(BTA!W449="", "", BTA!W449)</f>
        <v/>
      </c>
      <c r="B449" s="201" t="str">
        <f>IF(BTA!U449="", "", BTA!U449)</f>
        <v/>
      </c>
      <c r="C449" s="201" t="str">
        <f>IF(A449="", "", VLOOKUP(A449, BTA!$A$3:$H$10000, 8, 0))</f>
        <v/>
      </c>
      <c r="D449" s="236" t="str">
        <f>IF(A449="","",VLOOKUP(A449,BTA!$A$3:$R$10000,18,0))</f>
        <v/>
      </c>
      <c r="E449" s="201" t="str">
        <f>IF(BTA!A450="", "", BTA!A450)</f>
        <v>BESLR</v>
      </c>
    </row>
    <row r="450" spans="1:5">
      <c r="A450" s="236" t="str">
        <f>IF(BTA!W450="", "", BTA!W450)</f>
        <v/>
      </c>
      <c r="B450" s="201" t="str">
        <f>IF(BTA!U450="", "", BTA!U450)</f>
        <v/>
      </c>
      <c r="C450" s="201" t="str">
        <f>IF(A450="", "", VLOOKUP(A450, BTA!$A$3:$H$10000, 8, 0))</f>
        <v/>
      </c>
      <c r="D450" s="236" t="str">
        <f>IF(A450="","",VLOOKUP(A450,BTA!$A$3:$R$10000,18,0))</f>
        <v/>
      </c>
      <c r="E450" s="201" t="str">
        <f>IF(BTA!A451="", "", BTA!A451)</f>
        <v>ISCTR</v>
      </c>
    </row>
    <row r="451" spans="1:5">
      <c r="A451" s="236" t="str">
        <f>IF(BTA!W451="", "", BTA!W451)</f>
        <v/>
      </c>
      <c r="B451" s="201" t="str">
        <f>IF(BTA!U451="", "", BTA!U451)</f>
        <v/>
      </c>
      <c r="C451" s="201" t="str">
        <f>IF(A451="", "", VLOOKUP(A451, BTA!$A$3:$H$10000, 8, 0))</f>
        <v/>
      </c>
      <c r="D451" s="236" t="str">
        <f>IF(A451="","",VLOOKUP(A451,BTA!$A$3:$R$10000,18,0))</f>
        <v/>
      </c>
      <c r="E451" s="201" t="str">
        <f>IF(BTA!A452="", "", BTA!A452)</f>
        <v>PAPIL</v>
      </c>
    </row>
    <row r="452" spans="1:5">
      <c r="A452" s="236" t="str">
        <f>IF(BTA!W452="", "", BTA!W452)</f>
        <v/>
      </c>
      <c r="B452" s="201" t="str">
        <f>IF(BTA!U452="", "", BTA!U452)</f>
        <v/>
      </c>
      <c r="C452" s="201" t="str">
        <f>IF(A452="", "", VLOOKUP(A452, BTA!$A$3:$H$10000, 8, 0))</f>
        <v/>
      </c>
      <c r="D452" s="236" t="str">
        <f>IF(A452="","",VLOOKUP(A452,BTA!$A$3:$R$10000,18,0))</f>
        <v/>
      </c>
      <c r="E452" s="201" t="str">
        <f>IF(BTA!A453="", "", BTA!A453)</f>
        <v>KOTON</v>
      </c>
    </row>
    <row r="453" spans="1:5">
      <c r="A453" s="236" t="str">
        <f>IF(BTA!W453="", "", BTA!W453)</f>
        <v/>
      </c>
      <c r="B453" s="201" t="str">
        <f>IF(BTA!U453="", "", BTA!U453)</f>
        <v/>
      </c>
      <c r="C453" s="201" t="str">
        <f>IF(A453="", "", VLOOKUP(A453, BTA!$A$3:$H$10000, 8, 0))</f>
        <v/>
      </c>
      <c r="D453" s="236" t="str">
        <f>IF(A453="","",VLOOKUP(A453,BTA!$A$3:$R$10000,18,0))</f>
        <v/>
      </c>
      <c r="E453" s="201" t="str">
        <f>IF(BTA!A454="", "", BTA!A454)</f>
        <v>INDES</v>
      </c>
    </row>
    <row r="454" spans="1:5">
      <c r="A454" s="236" t="str">
        <f>IF(BTA!W454="", "", BTA!W454)</f>
        <v/>
      </c>
      <c r="B454" s="201" t="str">
        <f>IF(BTA!U454="", "", BTA!U454)</f>
        <v/>
      </c>
      <c r="C454" s="201" t="str">
        <f>IF(A454="", "", VLOOKUP(A454, BTA!$A$3:$H$10000, 8, 0))</f>
        <v/>
      </c>
      <c r="D454" s="236" t="str">
        <f>IF(A454="","",VLOOKUP(A454,BTA!$A$3:$R$10000,18,0))</f>
        <v/>
      </c>
      <c r="E454" s="201" t="str">
        <f>IF(BTA!A455="", "", BTA!A455)</f>
        <v>NTGAZ</v>
      </c>
    </row>
    <row r="455" spans="1:5">
      <c r="A455" s="236" t="str">
        <f>IF(BTA!W455="", "", BTA!W455)</f>
        <v/>
      </c>
      <c r="B455" s="201" t="str">
        <f>IF(BTA!U455="", "", BTA!U455)</f>
        <v/>
      </c>
      <c r="C455" s="201" t="str">
        <f>IF(A455="", "", VLOOKUP(A455, BTA!$A$3:$H$10000, 8, 0))</f>
        <v/>
      </c>
      <c r="D455" s="236" t="str">
        <f>IF(A455="","",VLOOKUP(A455,BTA!$A$3:$R$10000,18,0))</f>
        <v/>
      </c>
      <c r="E455" s="201" t="str">
        <f>IF(BTA!A456="", "", BTA!A456)</f>
        <v>ASGYO</v>
      </c>
    </row>
    <row r="456" spans="1:5">
      <c r="A456" s="236" t="str">
        <f>IF(BTA!W456="", "", BTA!W456)</f>
        <v/>
      </c>
      <c r="B456" s="201" t="str">
        <f>IF(BTA!U456="", "", BTA!U456)</f>
        <v/>
      </c>
      <c r="C456" s="201" t="str">
        <f>IF(A456="", "", VLOOKUP(A456, BTA!$A$3:$H$10000, 8, 0))</f>
        <v/>
      </c>
      <c r="D456" s="236" t="str">
        <f>IF(A456="","",VLOOKUP(A456,BTA!$A$3:$R$10000,18,0))</f>
        <v/>
      </c>
      <c r="E456" s="201" t="str">
        <f>IF(BTA!A457="", "", BTA!A457)</f>
        <v>VAKFA</v>
      </c>
    </row>
    <row r="457" spans="1:5">
      <c r="A457" s="236" t="str">
        <f>IF(BTA!W457="", "", BTA!W457)</f>
        <v/>
      </c>
      <c r="B457" s="201" t="str">
        <f>IF(BTA!U457="", "", BTA!U457)</f>
        <v/>
      </c>
      <c r="C457" s="201" t="str">
        <f>IF(A457="", "", VLOOKUP(A457, BTA!$A$3:$H$10000, 8, 0))</f>
        <v/>
      </c>
      <c r="D457" s="236" t="str">
        <f>IF(A457="","",VLOOKUP(A457,BTA!$A$3:$R$10000,18,0))</f>
        <v/>
      </c>
      <c r="E457" s="201" t="str">
        <f>IF(BTA!A458="", "", BTA!A458)</f>
        <v>TSKB</v>
      </c>
    </row>
    <row r="458" spans="1:5">
      <c r="A458" s="236" t="str">
        <f>IF(BTA!W458="", "", BTA!W458)</f>
        <v/>
      </c>
      <c r="B458" s="201" t="str">
        <f>IF(BTA!U458="", "", BTA!U458)</f>
        <v/>
      </c>
      <c r="C458" s="201" t="str">
        <f>IF(A458="", "", VLOOKUP(A458, BTA!$A$3:$H$10000, 8, 0))</f>
        <v/>
      </c>
      <c r="D458" s="236" t="str">
        <f>IF(A458="","",VLOOKUP(A458,BTA!$A$3:$R$10000,18,0))</f>
        <v/>
      </c>
      <c r="E458" s="201" t="str">
        <f>IF(BTA!A459="", "", BTA!A459)</f>
        <v>GENIL</v>
      </c>
    </row>
    <row r="459" spans="1:5">
      <c r="A459" s="236" t="str">
        <f>IF(BTA!W459="", "", BTA!W459)</f>
        <v/>
      </c>
      <c r="B459" s="201" t="str">
        <f>IF(BTA!U459="", "", BTA!U459)</f>
        <v/>
      </c>
      <c r="C459" s="201" t="str">
        <f>IF(A459="", "", VLOOKUP(A459, BTA!$A$3:$H$10000, 8, 0))</f>
        <v/>
      </c>
      <c r="D459" s="236" t="str">
        <f>IF(A459="","",VLOOKUP(A459,BTA!$A$3:$R$10000,18,0))</f>
        <v/>
      </c>
      <c r="E459" s="201" t="str">
        <f>IF(BTA!A460="", "", BTA!A460)</f>
        <v>AKSA</v>
      </c>
    </row>
    <row r="460" spans="1:5">
      <c r="A460" s="236" t="str">
        <f>IF(BTA!W460="", "", BTA!W460)</f>
        <v/>
      </c>
      <c r="B460" s="201" t="str">
        <f>IF(BTA!U460="", "", BTA!U460)</f>
        <v/>
      </c>
      <c r="C460" s="201" t="str">
        <f>IF(A460="", "", VLOOKUP(A460, BTA!$A$3:$H$10000, 8, 0))</f>
        <v/>
      </c>
      <c r="D460" s="236" t="str">
        <f>IF(A460="","",VLOOKUP(A460,BTA!$A$3:$R$10000,18,0))</f>
        <v/>
      </c>
      <c r="E460" s="201" t="str">
        <f>IF(BTA!A461="", "", BTA!A461)</f>
        <v>ENERY</v>
      </c>
    </row>
    <row r="461" spans="1:5">
      <c r="A461" s="236" t="str">
        <f>IF(BTA!W461="", "", BTA!W461)</f>
        <v/>
      </c>
      <c r="B461" s="201" t="str">
        <f>IF(BTA!U461="", "", BTA!U461)</f>
        <v/>
      </c>
      <c r="C461" s="201" t="str">
        <f>IF(A461="", "", VLOOKUP(A461, BTA!$A$3:$H$10000, 8, 0))</f>
        <v/>
      </c>
      <c r="D461" s="236" t="str">
        <f>IF(A461="","",VLOOKUP(A461,BTA!$A$3:$R$10000,18,0))</f>
        <v/>
      </c>
      <c r="E461" s="201" t="str">
        <f>IF(BTA!A462="", "", BTA!A462)</f>
        <v>YYLGD</v>
      </c>
    </row>
    <row r="462" spans="1:5">
      <c r="A462" s="236" t="str">
        <f>IF(BTA!W462="", "", BTA!W462)</f>
        <v/>
      </c>
      <c r="B462" s="201" t="str">
        <f>IF(BTA!U462="", "", BTA!U462)</f>
        <v/>
      </c>
      <c r="C462" s="201" t="str">
        <f>IF(A462="", "", VLOOKUP(A462, BTA!$A$3:$H$10000, 8, 0))</f>
        <v/>
      </c>
      <c r="D462" s="236" t="str">
        <f>IF(A462="","",VLOOKUP(A462,BTA!$A$3:$R$10000,18,0))</f>
        <v/>
      </c>
      <c r="E462" s="201" t="str">
        <f>IF(BTA!A463="", "", BTA!A463)</f>
        <v>AKSGY</v>
      </c>
    </row>
    <row r="463" spans="1:5">
      <c r="A463" s="236" t="str">
        <f>IF(BTA!W463="", "", BTA!W463)</f>
        <v/>
      </c>
      <c r="B463" s="201" t="str">
        <f>IF(BTA!U463="", "", BTA!U463)</f>
        <v/>
      </c>
      <c r="C463" s="201" t="str">
        <f>IF(A463="", "", VLOOKUP(A463, BTA!$A$3:$H$10000, 8, 0))</f>
        <v/>
      </c>
      <c r="D463" s="236" t="str">
        <f>IF(A463="","",VLOOKUP(A463,BTA!$A$3:$R$10000,18,0))</f>
        <v/>
      </c>
      <c r="E463" s="201" t="str">
        <f>IF(BTA!A464="", "", BTA!A464)</f>
        <v>BARMA</v>
      </c>
    </row>
    <row r="464" spans="1:5">
      <c r="A464" s="236" t="str">
        <f>IF(BTA!W464="", "", BTA!W464)</f>
        <v/>
      </c>
      <c r="B464" s="201" t="str">
        <f>IF(BTA!U464="", "", BTA!U464)</f>
        <v/>
      </c>
      <c r="C464" s="201" t="str">
        <f>IF(A464="", "", VLOOKUP(A464, BTA!$A$3:$H$10000, 8, 0))</f>
        <v/>
      </c>
      <c r="D464" s="236" t="str">
        <f>IF(A464="","",VLOOKUP(A464,BTA!$A$3:$R$10000,18,0))</f>
        <v/>
      </c>
      <c r="E464" s="201" t="str">
        <f>IF(BTA!A465="", "", BTA!A465)</f>
        <v>ZERGY</v>
      </c>
    </row>
    <row r="465" spans="1:5">
      <c r="A465" s="236" t="str">
        <f>IF(BTA!W465="", "", BTA!W465)</f>
        <v/>
      </c>
      <c r="B465" s="201" t="str">
        <f>IF(BTA!U465="", "", BTA!U465)</f>
        <v/>
      </c>
      <c r="C465" s="201" t="str">
        <f>IF(A465="", "", VLOOKUP(A465, BTA!$A$3:$H$10000, 8, 0))</f>
        <v/>
      </c>
      <c r="D465" s="236" t="str">
        <f>IF(A465="","",VLOOKUP(A465,BTA!$A$3:$R$10000,18,0))</f>
        <v/>
      </c>
      <c r="E465" s="201" t="str">
        <f>IF(BTA!A466="", "", BTA!A466)</f>
        <v>BINHO</v>
      </c>
    </row>
    <row r="466" spans="1:5">
      <c r="A466" s="236" t="str">
        <f>IF(BTA!W466="", "", BTA!W466)</f>
        <v/>
      </c>
      <c r="B466" s="201" t="str">
        <f>IF(BTA!U466="", "", BTA!U466)</f>
        <v/>
      </c>
      <c r="C466" s="201" t="str">
        <f>IF(A466="", "", VLOOKUP(A466, BTA!$A$3:$H$10000, 8, 0))</f>
        <v/>
      </c>
      <c r="D466" s="236" t="str">
        <f>IF(A466="","",VLOOKUP(A466,BTA!$A$3:$R$10000,18,0))</f>
        <v/>
      </c>
      <c r="E466" s="201" t="str">
        <f>IF(BTA!A467="", "", BTA!A467)</f>
        <v>TEZOL</v>
      </c>
    </row>
    <row r="467" spans="1:5">
      <c r="A467" s="236" t="str">
        <f>IF(BTA!W467="", "", BTA!W467)</f>
        <v/>
      </c>
      <c r="B467" s="201" t="str">
        <f>IF(BTA!U467="", "", BTA!U467)</f>
        <v/>
      </c>
      <c r="C467" s="201" t="str">
        <f>IF(A467="", "", VLOOKUP(A467, BTA!$A$3:$H$10000, 8, 0))</f>
        <v/>
      </c>
      <c r="D467" s="236" t="str">
        <f>IF(A467="","",VLOOKUP(A467,BTA!$A$3:$R$10000,18,0))</f>
        <v/>
      </c>
      <c r="E467" s="201" t="str">
        <f>IF(BTA!A468="", "", BTA!A468)</f>
        <v>SMRTG</v>
      </c>
    </row>
    <row r="468" spans="1:5">
      <c r="A468" s="236" t="str">
        <f>IF(BTA!W468="", "", BTA!W468)</f>
        <v/>
      </c>
      <c r="B468" s="201" t="str">
        <f>IF(BTA!U468="", "", BTA!U468)</f>
        <v/>
      </c>
      <c r="C468" s="201" t="str">
        <f>IF(A468="", "", VLOOKUP(A468, BTA!$A$3:$H$10000, 8, 0))</f>
        <v/>
      </c>
      <c r="D468" s="236" t="str">
        <f>IF(A468="","",VLOOKUP(A468,BTA!$A$3:$R$10000,18,0))</f>
        <v/>
      </c>
      <c r="E468" s="201" t="str">
        <f>IF(BTA!A469="", "", BTA!A469)</f>
        <v>BALSU</v>
      </c>
    </row>
    <row r="469" spans="1:5">
      <c r="A469" s="236" t="str">
        <f>IF(BTA!W469="", "", BTA!W469)</f>
        <v/>
      </c>
      <c r="B469" s="201" t="str">
        <f>IF(BTA!U469="", "", BTA!U469)</f>
        <v/>
      </c>
      <c r="C469" s="201" t="str">
        <f>IF(A469="", "", VLOOKUP(A469, BTA!$A$3:$H$10000, 8, 0))</f>
        <v/>
      </c>
      <c r="D469" s="236" t="str">
        <f>IF(A469="","",VLOOKUP(A469,BTA!$A$3:$R$10000,18,0))</f>
        <v/>
      </c>
      <c r="E469" s="201" t="str">
        <f>IF(BTA!A470="", "", BTA!A470)</f>
        <v>FZLGY</v>
      </c>
    </row>
    <row r="470" spans="1:5">
      <c r="A470" s="236" t="str">
        <f>IF(BTA!W470="", "", BTA!W470)</f>
        <v/>
      </c>
      <c r="B470" s="201" t="str">
        <f>IF(BTA!U470="", "", BTA!U470)</f>
        <v/>
      </c>
      <c r="C470" s="201" t="str">
        <f>IF(A470="", "", VLOOKUP(A470, BTA!$A$3:$H$10000, 8, 0))</f>
        <v/>
      </c>
      <c r="D470" s="236" t="str">
        <f>IF(A470="","",VLOOKUP(A470,BTA!$A$3:$R$10000,18,0))</f>
        <v/>
      </c>
      <c r="E470" s="201" t="str">
        <f>IF(BTA!A471="", "", BTA!A471)</f>
        <v>KAREL</v>
      </c>
    </row>
    <row r="471" spans="1:5">
      <c r="A471" s="236" t="str">
        <f>IF(BTA!W471="", "", BTA!W471)</f>
        <v/>
      </c>
      <c r="B471" s="201" t="str">
        <f>IF(BTA!U471="", "", BTA!U471)</f>
        <v/>
      </c>
      <c r="C471" s="201" t="str">
        <f>IF(A471="", "", VLOOKUP(A471, BTA!$A$3:$H$10000, 8, 0))</f>
        <v/>
      </c>
      <c r="D471" s="236" t="str">
        <f>IF(A471="","",VLOOKUP(A471,BTA!$A$3:$R$10000,18,0))</f>
        <v/>
      </c>
      <c r="E471" s="201" t="str">
        <f>IF(BTA!A472="", "", BTA!A472)</f>
        <v>DAPGM</v>
      </c>
    </row>
    <row r="472" spans="1:5">
      <c r="A472" s="236" t="str">
        <f>IF(BTA!W472="", "", BTA!W472)</f>
        <v/>
      </c>
      <c r="B472" s="201" t="str">
        <f>IF(BTA!U472="", "", BTA!U472)</f>
        <v/>
      </c>
      <c r="C472" s="201" t="str">
        <f>IF(A472="", "", VLOOKUP(A472, BTA!$A$3:$H$10000, 8, 0))</f>
        <v/>
      </c>
      <c r="D472" s="236" t="str">
        <f>IF(A472="","",VLOOKUP(A472,BTA!$A$3:$R$10000,18,0))</f>
        <v/>
      </c>
      <c r="E472" s="201" t="str">
        <f>IF(BTA!A473="", "", BTA!A473)</f>
        <v>TATEN</v>
      </c>
    </row>
    <row r="473" spans="1:5">
      <c r="A473" s="236" t="str">
        <f>IF(BTA!W473="", "", BTA!W473)</f>
        <v/>
      </c>
      <c r="B473" s="201" t="str">
        <f>IF(BTA!U473="", "", BTA!U473)</f>
        <v/>
      </c>
      <c r="C473" s="201" t="str">
        <f>IF(A473="", "", VLOOKUP(A473, BTA!$A$3:$H$10000, 8, 0))</f>
        <v/>
      </c>
      <c r="D473" s="236" t="str">
        <f>IF(A473="","",VLOOKUP(A473,BTA!$A$3:$R$10000,18,0))</f>
        <v/>
      </c>
      <c r="E473" s="201" t="str">
        <f>IF(BTA!A474="", "", BTA!A474)</f>
        <v>ODAS</v>
      </c>
    </row>
    <row r="474" spans="1:5">
      <c r="A474" s="236" t="str">
        <f>IF(BTA!W474="", "", BTA!W474)</f>
        <v/>
      </c>
      <c r="B474" s="201" t="str">
        <f>IF(BTA!U474="", "", BTA!U474)</f>
        <v/>
      </c>
      <c r="C474" s="201" t="str">
        <f>IF(A474="", "", VLOOKUP(A474, BTA!$A$3:$H$10000, 8, 0))</f>
        <v/>
      </c>
      <c r="D474" s="236" t="str">
        <f>IF(A474="","",VLOOKUP(A474,BTA!$A$3:$R$10000,18,0))</f>
        <v/>
      </c>
      <c r="E474" s="201" t="str">
        <f>IF(BTA!A475="", "", BTA!A475)</f>
        <v>A1CAP</v>
      </c>
    </row>
    <row r="475" spans="1:5">
      <c r="A475" s="236" t="str">
        <f>IF(BTA!W475="", "", BTA!W475)</f>
        <v/>
      </c>
      <c r="B475" s="201" t="str">
        <f>IF(BTA!U475="", "", BTA!U475)</f>
        <v/>
      </c>
      <c r="C475" s="201" t="str">
        <f>IF(A475="", "", VLOOKUP(A475, BTA!$A$3:$H$10000, 8, 0))</f>
        <v/>
      </c>
      <c r="D475" s="236" t="str">
        <f>IF(A475="","",VLOOKUP(A475,BTA!$A$3:$R$10000,18,0))</f>
        <v/>
      </c>
      <c r="E475" s="201" t="str">
        <f>IF(BTA!A476="", "", BTA!A476)</f>
        <v>ISKPL</v>
      </c>
    </row>
    <row r="476" spans="1:5">
      <c r="A476" s="236" t="str">
        <f>IF(BTA!W476="", "", BTA!W476)</f>
        <v/>
      </c>
      <c r="B476" s="201" t="str">
        <f>IF(BTA!U476="", "", BTA!U476)</f>
        <v/>
      </c>
      <c r="C476" s="201" t="str">
        <f>IF(A476="", "", VLOOKUP(A476, BTA!$A$3:$H$10000, 8, 0))</f>
        <v/>
      </c>
      <c r="D476" s="236" t="str">
        <f>IF(A476="","",VLOOKUP(A476,BTA!$A$3:$R$10000,18,0))</f>
        <v/>
      </c>
      <c r="E476" s="201" t="str">
        <f>IF(BTA!A477="", "", BTA!A477)</f>
        <v>IZENR</v>
      </c>
    </row>
    <row r="477" spans="1:5">
      <c r="A477" s="236" t="str">
        <f>IF(BTA!W477="", "", BTA!W477)</f>
        <v/>
      </c>
      <c r="B477" s="201" t="str">
        <f>IF(BTA!U477="", "", BTA!U477)</f>
        <v/>
      </c>
      <c r="C477" s="201" t="str">
        <f>IF(A477="", "", VLOOKUP(A477, BTA!$A$3:$H$10000, 8, 0))</f>
        <v/>
      </c>
      <c r="D477" s="236" t="str">
        <f>IF(A477="","",VLOOKUP(A477,BTA!$A$3:$R$10000,18,0))</f>
        <v/>
      </c>
      <c r="E477" s="201" t="str">
        <f>IF(BTA!A478="", "", BTA!A478)</f>
        <v>SUWEN</v>
      </c>
    </row>
    <row r="478" spans="1:5">
      <c r="A478" s="236" t="str">
        <f>IF(BTA!W478="", "", BTA!W478)</f>
        <v/>
      </c>
      <c r="B478" s="201" t="str">
        <f>IF(BTA!U478="", "", BTA!U478)</f>
        <v/>
      </c>
      <c r="C478" s="201" t="str">
        <f>IF(A478="", "", VLOOKUP(A478, BTA!$A$3:$H$10000, 8, 0))</f>
        <v/>
      </c>
      <c r="D478" s="236" t="str">
        <f>IF(A478="","",VLOOKUP(A478,BTA!$A$3:$R$10000,18,0))</f>
        <v/>
      </c>
      <c r="E478" s="201" t="str">
        <f>IF(BTA!A479="", "", BTA!A479)</f>
        <v>INVEO</v>
      </c>
    </row>
    <row r="479" spans="1:5">
      <c r="A479" s="236" t="str">
        <f>IF(BTA!W479="", "", BTA!W479)</f>
        <v/>
      </c>
      <c r="B479" s="201" t="str">
        <f>IF(BTA!U479="", "", BTA!U479)</f>
        <v/>
      </c>
      <c r="C479" s="201" t="str">
        <f>IF(A479="", "", VLOOKUP(A479, BTA!$A$3:$H$10000, 8, 0))</f>
        <v/>
      </c>
      <c r="D479" s="236" t="str">
        <f>IF(A479="","",VLOOKUP(A479,BTA!$A$3:$R$10000,18,0))</f>
        <v/>
      </c>
      <c r="E479" s="201" t="str">
        <f>IF(BTA!A480="", "", BTA!A480)</f>
        <v>SKBNK</v>
      </c>
    </row>
    <row r="480" spans="1:5">
      <c r="A480" s="236" t="str">
        <f>IF(BTA!W480="", "", BTA!W480)</f>
        <v/>
      </c>
      <c r="B480" s="201" t="str">
        <f>IF(BTA!U480="", "", BTA!U480)</f>
        <v/>
      </c>
      <c r="C480" s="201" t="str">
        <f>IF(A480="", "", VLOOKUP(A480, BTA!$A$3:$H$10000, 8, 0))</f>
        <v/>
      </c>
      <c r="D480" s="236" t="str">
        <f>IF(A480="","",VLOOKUP(A480,BTA!$A$3:$R$10000,18,0))</f>
        <v/>
      </c>
      <c r="E480" s="201" t="str">
        <f>IF(BTA!A481="", "", BTA!A481)</f>
        <v>TUREX</v>
      </c>
    </row>
    <row r="481" spans="1:5">
      <c r="A481" s="236" t="str">
        <f>IF(BTA!W481="", "", BTA!W481)</f>
        <v/>
      </c>
      <c r="B481" s="201" t="str">
        <f>IF(BTA!U481="", "", BTA!U481)</f>
        <v/>
      </c>
      <c r="C481" s="201" t="str">
        <f>IF(A481="", "", VLOOKUP(A481, BTA!$A$3:$H$10000, 8, 0))</f>
        <v/>
      </c>
      <c r="D481" s="236" t="str">
        <f>IF(A481="","",VLOOKUP(A481,BTA!$A$3:$R$10000,18,0))</f>
        <v/>
      </c>
      <c r="E481" s="201" t="str">
        <f>IF(BTA!A482="", "", BTA!A482)</f>
        <v>VESBE</v>
      </c>
    </row>
    <row r="482" spans="1:5">
      <c r="A482" s="236" t="str">
        <f>IF(BTA!W482="", "", BTA!W482)</f>
        <v/>
      </c>
      <c r="B482" s="201" t="str">
        <f>IF(BTA!U482="", "", BTA!U482)</f>
        <v/>
      </c>
      <c r="C482" s="201" t="str">
        <f>IF(A482="", "", VLOOKUP(A482, BTA!$A$3:$H$10000, 8, 0))</f>
        <v/>
      </c>
      <c r="D482" s="236" t="str">
        <f>IF(A482="","",VLOOKUP(A482,BTA!$A$3:$R$10000,18,0))</f>
        <v/>
      </c>
      <c r="E482" s="201" t="str">
        <f>IF(BTA!A483="", "", BTA!A483)</f>
        <v>GEDIK</v>
      </c>
    </row>
    <row r="483" spans="1:5">
      <c r="A483" s="236" t="str">
        <f>IF(BTA!W483="", "", BTA!W483)</f>
        <v/>
      </c>
      <c r="B483" s="201" t="str">
        <f>IF(BTA!U483="", "", BTA!U483)</f>
        <v/>
      </c>
      <c r="C483" s="201" t="str">
        <f>IF(A483="", "", VLOOKUP(A483, BTA!$A$3:$H$10000, 8, 0))</f>
        <v/>
      </c>
      <c r="D483" s="236" t="str">
        <f>IF(A483="","",VLOOKUP(A483,BTA!$A$3:$R$10000,18,0))</f>
        <v/>
      </c>
      <c r="E483" s="201" t="str">
        <f>IF(BTA!A484="", "", BTA!A484)</f>
        <v>BUCIM</v>
      </c>
    </row>
    <row r="484" spans="1:5">
      <c r="A484" s="236" t="str">
        <f>IF(BTA!W484="", "", BTA!W484)</f>
        <v/>
      </c>
      <c r="B484" s="201" t="str">
        <f>IF(BTA!U484="", "", BTA!U484)</f>
        <v/>
      </c>
      <c r="C484" s="201" t="str">
        <f>IF(A484="", "", VLOOKUP(A484, BTA!$A$3:$H$10000, 8, 0))</f>
        <v/>
      </c>
      <c r="D484" s="236" t="str">
        <f>IF(A484="","",VLOOKUP(A484,BTA!$A$3:$R$10000,18,0))</f>
        <v/>
      </c>
      <c r="E484" s="201" t="str">
        <f>IF(BTA!A485="", "", BTA!A485)</f>
        <v>REEDR</v>
      </c>
    </row>
    <row r="485" spans="1:5">
      <c r="A485" s="236" t="str">
        <f>IF(BTA!W485="", "", BTA!W485)</f>
        <v/>
      </c>
      <c r="B485" s="201" t="str">
        <f>IF(BTA!U485="", "", BTA!U485)</f>
        <v/>
      </c>
      <c r="C485" s="201" t="str">
        <f>IF(A485="", "", VLOOKUP(A485, BTA!$A$3:$H$10000, 8, 0))</f>
        <v/>
      </c>
      <c r="D485" s="236" t="str">
        <f>IF(A485="","",VLOOKUP(A485,BTA!$A$3:$R$10000,18,0))</f>
        <v/>
      </c>
      <c r="E485" s="201" t="str">
        <f>IF(BTA!A486="", "", BTA!A486)</f>
        <v>OBAMS</v>
      </c>
    </row>
    <row r="486" spans="1:5">
      <c r="A486" s="236" t="str">
        <f>IF(BTA!W486="", "", BTA!W486)</f>
        <v/>
      </c>
      <c r="B486" s="201" t="str">
        <f>IF(BTA!U486="", "", BTA!U486)</f>
        <v/>
      </c>
      <c r="C486" s="201" t="str">
        <f>IF(A486="", "", VLOOKUP(A486, BTA!$A$3:$H$10000, 8, 0))</f>
        <v/>
      </c>
      <c r="D486" s="236" t="str">
        <f>IF(A486="","",VLOOKUP(A486,BTA!$A$3:$R$10000,18,0))</f>
        <v/>
      </c>
      <c r="E486" s="201" t="str">
        <f>IF(BTA!A487="", "", BTA!A487)</f>
        <v>LINK</v>
      </c>
    </row>
    <row r="487" spans="1:5">
      <c r="A487" s="236" t="str">
        <f>IF(BTA!W487="", "", BTA!W487)</f>
        <v/>
      </c>
      <c r="B487" s="201" t="str">
        <f>IF(BTA!U487="", "", BTA!U487)</f>
        <v/>
      </c>
      <c r="C487" s="201" t="str">
        <f>IF(A487="", "", VLOOKUP(A487, BTA!$A$3:$H$10000, 8, 0))</f>
        <v/>
      </c>
      <c r="D487" s="236" t="str">
        <f>IF(A487="","",VLOOKUP(A487,BTA!$A$3:$R$10000,18,0))</f>
        <v/>
      </c>
      <c r="E487" s="201" t="str">
        <f>IF(BTA!A488="", "", BTA!A488)</f>
        <v>GENTS</v>
      </c>
    </row>
    <row r="488" spans="1:5">
      <c r="A488" s="236" t="str">
        <f>IF(BTA!W488="", "", BTA!W488)</f>
        <v/>
      </c>
      <c r="B488" s="201" t="str">
        <f>IF(BTA!U488="", "", BTA!U488)</f>
        <v/>
      </c>
      <c r="C488" s="201" t="str">
        <f>IF(A488="", "", VLOOKUP(A488, BTA!$A$3:$H$10000, 8, 0))</f>
        <v/>
      </c>
      <c r="D488" s="236" t="str">
        <f>IF(A488="","",VLOOKUP(A488,BTA!$A$3:$R$10000,18,0))</f>
        <v/>
      </c>
      <c r="E488" s="201" t="str">
        <f>IF(BTA!A489="", "", BTA!A489)</f>
        <v>NATEN</v>
      </c>
    </row>
    <row r="489" spans="1:5">
      <c r="A489" s="236" t="str">
        <f>IF(BTA!W489="", "", BTA!W489)</f>
        <v/>
      </c>
      <c r="B489" s="201" t="str">
        <f>IF(BTA!U489="", "", BTA!U489)</f>
        <v/>
      </c>
      <c r="C489" s="201" t="str">
        <f>IF(A489="", "", VLOOKUP(A489, BTA!$A$3:$H$10000, 8, 0))</f>
        <v/>
      </c>
      <c r="D489" s="236" t="str">
        <f>IF(A489="","",VLOOKUP(A489,BTA!$A$3:$R$10000,18,0))</f>
        <v/>
      </c>
      <c r="E489" s="201" t="str">
        <f>IF(BTA!A490="", "", BTA!A490)</f>
        <v>KOPOL</v>
      </c>
    </row>
    <row r="490" spans="1:5">
      <c r="A490" s="236" t="str">
        <f>IF(BTA!W490="", "", BTA!W490)</f>
        <v/>
      </c>
      <c r="B490" s="201" t="str">
        <f>IF(BTA!U490="", "", BTA!U490)</f>
        <v/>
      </c>
      <c r="C490" s="201" t="str">
        <f>IF(A490="", "", VLOOKUP(A490, BTA!$A$3:$H$10000, 8, 0))</f>
        <v/>
      </c>
      <c r="D490" s="236" t="str">
        <f>IF(A490="","",VLOOKUP(A490,BTA!$A$3:$R$10000,18,0))</f>
        <v/>
      </c>
      <c r="E490" s="201" t="str">
        <f>IF(BTA!A491="", "", BTA!A491)</f>
        <v>KLGYO</v>
      </c>
    </row>
    <row r="491" spans="1:5">
      <c r="A491" s="236" t="str">
        <f>IF(BTA!W491="", "", BTA!W491)</f>
        <v/>
      </c>
      <c r="B491" s="201" t="str">
        <f>IF(BTA!U491="", "", BTA!U491)</f>
        <v/>
      </c>
      <c r="C491" s="201" t="str">
        <f>IF(A491="", "", VLOOKUP(A491, BTA!$A$3:$H$10000, 8, 0))</f>
        <v/>
      </c>
      <c r="D491" s="236" t="str">
        <f>IF(A491="","",VLOOKUP(A491,BTA!$A$3:$R$10000,18,0))</f>
        <v/>
      </c>
      <c r="E491" s="201" t="str">
        <f>IF(BTA!A492="", "", BTA!A492)</f>
        <v>HLGYO</v>
      </c>
    </row>
    <row r="492" spans="1:5">
      <c r="A492" s="236" t="str">
        <f>IF(BTA!W492="", "", BTA!W492)</f>
        <v/>
      </c>
      <c r="B492" s="201" t="str">
        <f>IF(BTA!U492="", "", BTA!U492)</f>
        <v/>
      </c>
      <c r="C492" s="201" t="str">
        <f>IF(A492="", "", VLOOKUP(A492, BTA!$A$3:$H$10000, 8, 0))</f>
        <v/>
      </c>
      <c r="D492" s="236" t="str">
        <f>IF(A492="","",VLOOKUP(A492,BTA!$A$3:$R$10000,18,0))</f>
        <v/>
      </c>
      <c r="E492" s="201" t="str">
        <f>IF(BTA!A493="", "", BTA!A493)</f>
        <v>KOCMT</v>
      </c>
    </row>
    <row r="493" spans="1:5">
      <c r="A493" s="236" t="str">
        <f>IF(BTA!W493="", "", BTA!W493)</f>
        <v/>
      </c>
      <c r="B493" s="201" t="str">
        <f>IF(BTA!U493="", "", BTA!U493)</f>
        <v/>
      </c>
      <c r="C493" s="201" t="str">
        <f>IF(A493="", "", VLOOKUP(A493, BTA!$A$3:$H$10000, 8, 0))</f>
        <v/>
      </c>
      <c r="D493" s="236" t="str">
        <f>IF(A493="","",VLOOKUP(A493,BTA!$A$3:$R$10000,18,0))</f>
        <v/>
      </c>
      <c r="E493" s="201" t="str">
        <f>IF(BTA!A494="", "", BTA!A494)</f>
        <v>KAYSE</v>
      </c>
    </row>
    <row r="494" spans="1:5">
      <c r="A494" s="236" t="str">
        <f>IF(BTA!W494="", "", BTA!W494)</f>
        <v/>
      </c>
      <c r="B494" s="201" t="str">
        <f>IF(BTA!U494="", "", BTA!U494)</f>
        <v/>
      </c>
      <c r="C494" s="201" t="str">
        <f>IF(A494="", "", VLOOKUP(A494, BTA!$A$3:$H$10000, 8, 0))</f>
        <v/>
      </c>
      <c r="D494" s="236" t="str">
        <f>IF(A494="","",VLOOKUP(A494,BTA!$A$3:$R$10000,18,0))</f>
        <v/>
      </c>
      <c r="E494" s="201" t="str">
        <f>IF(BTA!A495="", "", BTA!A495)</f>
        <v>BTCIM</v>
      </c>
    </row>
    <row r="495" spans="1:5">
      <c r="A495" s="236" t="str">
        <f>IF(BTA!W495="", "", BTA!W495)</f>
        <v/>
      </c>
      <c r="B495" s="201" t="str">
        <f>IF(BTA!U495="", "", BTA!U495)</f>
        <v/>
      </c>
      <c r="C495" s="201" t="str">
        <f>IF(A495="", "", VLOOKUP(A495, BTA!$A$3:$H$10000, 8, 0))</f>
        <v/>
      </c>
      <c r="D495" s="236" t="str">
        <f>IF(A495="","",VLOOKUP(A495,BTA!$A$3:$R$10000,18,0))</f>
        <v/>
      </c>
      <c r="E495" s="201" t="str">
        <f>IF(BTA!A496="", "", BTA!A496)</f>
        <v>EUREN</v>
      </c>
    </row>
    <row r="496" spans="1:5">
      <c r="A496" s="236" t="str">
        <f>IF(BTA!W496="", "", BTA!W496)</f>
        <v/>
      </c>
      <c r="B496" s="201" t="str">
        <f>IF(BTA!U496="", "", BTA!U496)</f>
        <v/>
      </c>
      <c r="C496" s="201" t="str">
        <f>IF(A496="", "", VLOOKUP(A496, BTA!$A$3:$H$10000, 8, 0))</f>
        <v/>
      </c>
      <c r="D496" s="236" t="str">
        <f>IF(A496="","",VLOOKUP(A496,BTA!$A$3:$R$10000,18,0))</f>
        <v/>
      </c>
      <c r="E496" s="201" t="str">
        <f>IF(BTA!A497="", "", BTA!A497)</f>
        <v>ALGYO</v>
      </c>
    </row>
    <row r="497" spans="1:5">
      <c r="A497" s="236" t="str">
        <f>IF(BTA!W497="", "", BTA!W497)</f>
        <v/>
      </c>
      <c r="B497" s="201" t="str">
        <f>IF(BTA!U497="", "", BTA!U497)</f>
        <v/>
      </c>
      <c r="C497" s="201" t="str">
        <f>IF(A497="", "", VLOOKUP(A497, BTA!$A$3:$H$10000, 8, 0))</f>
        <v/>
      </c>
      <c r="D497" s="236" t="str">
        <f>IF(A497="","",VLOOKUP(A497,BTA!$A$3:$R$10000,18,0))</f>
        <v/>
      </c>
      <c r="E497" s="201" t="str">
        <f>IF(BTA!A498="", "", BTA!A498)</f>
        <v>ESEN</v>
      </c>
    </row>
    <row r="498" spans="1:5">
      <c r="A498" s="236" t="str">
        <f>IF(BTA!W498="", "", BTA!W498)</f>
        <v/>
      </c>
      <c r="B498" s="201" t="str">
        <f>IF(BTA!U498="", "", BTA!U498)</f>
        <v/>
      </c>
      <c r="C498" s="201" t="str">
        <f>IF(A498="", "", VLOOKUP(A498, BTA!$A$3:$H$10000, 8, 0))</f>
        <v/>
      </c>
      <c r="D498" s="236" t="str">
        <f>IF(A498="","",VLOOKUP(A498,BTA!$A$3:$R$10000,18,0))</f>
        <v/>
      </c>
      <c r="E498" s="201" t="str">
        <f>IF(BTA!A499="", "", BTA!A499)</f>
        <v>BORLS</v>
      </c>
    </row>
    <row r="499" spans="1:5">
      <c r="A499" s="236" t="str">
        <f>IF(BTA!W499="", "", BTA!W499)</f>
        <v/>
      </c>
      <c r="B499" s="201" t="str">
        <f>IF(BTA!U499="", "", BTA!U499)</f>
        <v/>
      </c>
      <c r="C499" s="201" t="str">
        <f>IF(A499="", "", VLOOKUP(A499, BTA!$A$3:$H$10000, 8, 0))</f>
        <v/>
      </c>
      <c r="D499" s="236" t="str">
        <f>IF(A499="","",VLOOKUP(A499,BTA!$A$3:$R$10000,18,0))</f>
        <v/>
      </c>
      <c r="E499" s="201" t="str">
        <f>IF(BTA!A500="", "", BTA!A500)</f>
        <v>SNGYO</v>
      </c>
    </row>
    <row r="500" spans="1:5">
      <c r="A500" s="236" t="str">
        <f>IF(BTA!W500="", "", BTA!W500)</f>
        <v/>
      </c>
      <c r="B500" s="201" t="str">
        <f>IF(BTA!U500="", "", BTA!U500)</f>
        <v/>
      </c>
      <c r="C500" s="201" t="str">
        <f>IF(A500="", "", VLOOKUP(A500, BTA!$A$3:$H$10000, 8, 0))</f>
        <v/>
      </c>
      <c r="D500" s="236" t="str">
        <f>IF(A500="","",VLOOKUP(A500,BTA!$A$3:$R$10000,18,0))</f>
        <v/>
      </c>
      <c r="E500" s="201" t="str">
        <f>IF(BTA!A501="", "", BTA!A501)</f>
        <v>PSGYO</v>
      </c>
    </row>
    <row r="501" spans="1:5">
      <c r="A501" s="236" t="str">
        <f>IF(BTA!W501="", "", BTA!W501)</f>
        <v/>
      </c>
      <c r="B501" s="201" t="str">
        <f>IF(BTA!U501="", "", BTA!U501)</f>
        <v/>
      </c>
      <c r="C501" s="201" t="str">
        <f>IF(A501="", "", VLOOKUP(A501, BTA!$A$3:$H$10000, 8, 0))</f>
        <v/>
      </c>
      <c r="D501" s="236" t="str">
        <f>IF(A501="","",VLOOKUP(A501,BTA!$A$3:$R$10000,18,0))</f>
        <v/>
      </c>
      <c r="E501" s="201" t="str">
        <f>IF(BTA!A502="", "", BTA!A502)</f>
        <v>QUAGR</v>
      </c>
    </row>
    <row r="502" spans="1:5">
      <c r="A502" s="236" t="str">
        <f>IF(BTA!W502="", "", BTA!W502)</f>
        <v/>
      </c>
      <c r="B502" s="201" t="str">
        <f>IF(BTA!U502="", "", BTA!U502)</f>
        <v/>
      </c>
      <c r="C502" s="201" t="str">
        <f>IF(A502="", "", VLOOKUP(A502, BTA!$A$3:$H$10000, 8, 0))</f>
        <v/>
      </c>
      <c r="D502" s="236" t="str">
        <f>IF(A502="","",VLOOKUP(A502,BTA!$A$3:$R$10000,18,0))</f>
        <v/>
      </c>
      <c r="E502" s="201" t="str">
        <f>IF(BTA!A503="", "", BTA!A503)</f>
        <v>FENER</v>
      </c>
    </row>
    <row r="503" spans="1:5">
      <c r="A503" s="236" t="str">
        <f>IF(BTA!W503="", "", BTA!W503)</f>
        <v/>
      </c>
      <c r="B503" s="201" t="str">
        <f>IF(BTA!U503="", "", BTA!U503)</f>
        <v/>
      </c>
      <c r="C503" s="201" t="str">
        <f>IF(A503="", "", VLOOKUP(A503, BTA!$A$3:$H$10000, 8, 0))</f>
        <v/>
      </c>
      <c r="D503" s="236" t="str">
        <f>IF(A503="","",VLOOKUP(A503,BTA!$A$3:$R$10000,18,0))</f>
        <v/>
      </c>
      <c r="E503" s="201" t="str">
        <f>IF(BTA!A504="", "", BTA!A504)</f>
        <v>HEKTS</v>
      </c>
    </row>
    <row r="504" spans="1:5">
      <c r="A504" s="236" t="str">
        <f>IF(BTA!W504="", "", BTA!W504)</f>
        <v/>
      </c>
      <c r="B504" s="201" t="str">
        <f>IF(BTA!U504="", "", BTA!U504)</f>
        <v/>
      </c>
      <c r="C504" s="201" t="str">
        <f>IF(A504="", "", VLOOKUP(A504, BTA!$A$3:$H$10000, 8, 0))</f>
        <v/>
      </c>
      <c r="D504" s="236" t="str">
        <f>IF(A504="","",VLOOKUP(A504,BTA!$A$3:$R$10000,18,0))</f>
        <v/>
      </c>
      <c r="E504" s="201" t="str">
        <f>IF(BTA!A505="", "", BTA!A505)</f>
        <v>AKFGY</v>
      </c>
    </row>
    <row r="505" spans="1:5">
      <c r="A505" s="236" t="str">
        <f>IF(BTA!W505="", "", BTA!W505)</f>
        <v/>
      </c>
      <c r="B505" s="201" t="str">
        <f>IF(BTA!U505="", "", BTA!U505)</f>
        <v/>
      </c>
      <c r="C505" s="201" t="str">
        <f>IF(A505="", "", VLOOKUP(A505, BTA!$A$3:$H$10000, 8, 0))</f>
        <v/>
      </c>
      <c r="D505" s="236" t="str">
        <f>IF(A505="","",VLOOKUP(A505,BTA!$A$3:$R$10000,18,0))</f>
        <v/>
      </c>
      <c r="E505" s="201" t="str">
        <f>IF(BTA!A506="", "", BTA!A506)</f>
        <v>SRVGY</v>
      </c>
    </row>
    <row r="506" spans="1:5">
      <c r="A506" s="236" t="str">
        <f>IF(BTA!W506="", "", BTA!W506)</f>
        <v/>
      </c>
      <c r="B506" s="201" t="str">
        <f>IF(BTA!U506="", "", BTA!U506)</f>
        <v/>
      </c>
      <c r="C506" s="201" t="str">
        <f>IF(A506="", "", VLOOKUP(A506, BTA!$A$3:$H$10000, 8, 0))</f>
        <v/>
      </c>
      <c r="D506" s="236" t="str">
        <f>IF(A506="","",VLOOKUP(A506,BTA!$A$3:$R$10000,18,0))</f>
        <v/>
      </c>
      <c r="E506" s="201" t="str">
        <f>IF(BTA!A507="", "", BTA!A507)</f>
        <v>LRSHO</v>
      </c>
    </row>
    <row r="507" spans="1:5">
      <c r="A507" s="236" t="str">
        <f>IF(BTA!W507="", "", BTA!W507)</f>
        <v/>
      </c>
      <c r="B507" s="201" t="str">
        <f>IF(BTA!U507="", "", BTA!U507)</f>
        <v/>
      </c>
      <c r="C507" s="201" t="str">
        <f>IF(A507="", "", VLOOKUP(A507, BTA!$A$3:$H$10000, 8, 0))</f>
        <v/>
      </c>
      <c r="D507" s="236" t="str">
        <f>IF(A507="","",VLOOKUP(A507,BTA!$A$3:$R$10000,18,0))</f>
        <v/>
      </c>
      <c r="E507" s="201" t="str">
        <f>IF(BTA!A508="", "", BTA!A508)</f>
        <v>SASA</v>
      </c>
    </row>
    <row r="508" spans="1:5">
      <c r="A508" s="236" t="str">
        <f>IF(BTA!W508="", "", BTA!W508)</f>
        <v/>
      </c>
      <c r="B508" s="201" t="str">
        <f>IF(BTA!U508="", "", BTA!U508)</f>
        <v/>
      </c>
      <c r="C508" s="201" t="str">
        <f>IF(A508="", "", VLOOKUP(A508, BTA!$A$3:$H$10000, 8, 0))</f>
        <v/>
      </c>
      <c r="D508" s="236" t="str">
        <f>IF(A508="","",VLOOKUP(A508,BTA!$A$3:$R$10000,18,0))</f>
        <v/>
      </c>
      <c r="E508" s="201" t="str">
        <f>IF(BTA!A509="", "", BTA!A509)</f>
        <v>BJKAS</v>
      </c>
    </row>
    <row r="509" spans="1:5">
      <c r="A509" s="236" t="str">
        <f>IF(BTA!W509="", "", BTA!W509)</f>
        <v/>
      </c>
      <c r="B509" s="201" t="str">
        <f>IF(BTA!U509="", "", BTA!U509)</f>
        <v/>
      </c>
      <c r="C509" s="201" t="str">
        <f>IF(A509="", "", VLOOKUP(A509, BTA!$A$3:$H$10000, 8, 0))</f>
        <v/>
      </c>
      <c r="D509" s="236" t="str">
        <f>IF(A509="","",VLOOKUP(A509,BTA!$A$3:$R$10000,18,0))</f>
        <v/>
      </c>
      <c r="E509" s="201" t="str">
        <f>IF(BTA!A510="", "", BTA!A510)</f>
        <v>TUKAS</v>
      </c>
    </row>
    <row r="510" spans="1:5">
      <c r="A510" s="236" t="str">
        <f>IF(BTA!W510="", "", BTA!W510)</f>
        <v/>
      </c>
      <c r="B510" s="201" t="str">
        <f>IF(BTA!U510="", "", BTA!U510)</f>
        <v/>
      </c>
      <c r="C510" s="201" t="str">
        <f>IF(A510="", "", VLOOKUP(A510, BTA!$A$3:$H$10000, 8, 0))</f>
        <v/>
      </c>
      <c r="D510" s="236" t="str">
        <f>IF(A510="","",VLOOKUP(A510,BTA!$A$3:$R$10000,18,0))</f>
        <v/>
      </c>
      <c r="E510" s="201" t="str">
        <f>IF(BTA!A511="", "", BTA!A511)</f>
        <v>AGROT</v>
      </c>
    </row>
    <row r="511" spans="1:5">
      <c r="A511" s="236" t="str">
        <f>IF(BTA!W511="", "", BTA!W511)</f>
        <v/>
      </c>
      <c r="B511" s="201" t="str">
        <f>IF(BTA!U511="", "", BTA!U511)</f>
        <v/>
      </c>
      <c r="C511" s="201" t="str">
        <f>IF(A511="", "", VLOOKUP(A511, BTA!$A$3:$H$10000, 8, 0))</f>
        <v/>
      </c>
      <c r="D511" s="236" t="str">
        <f>IF(A511="","",VLOOKUP(A511,BTA!$A$3:$R$10000,18,0))</f>
        <v/>
      </c>
      <c r="E511" s="201" t="str">
        <f>IF(BTA!A512="", "", BTA!A512)</f>
        <v>VKGYO</v>
      </c>
    </row>
    <row r="512" spans="1:5">
      <c r="A512" s="236" t="str">
        <f>IF(BTA!W512="", "", BTA!W512)</f>
        <v/>
      </c>
      <c r="B512" s="201" t="str">
        <f>IF(BTA!U512="", "", BTA!U512)</f>
        <v/>
      </c>
      <c r="C512" s="201" t="str">
        <f>IF(A512="", "", VLOOKUP(A512, BTA!$A$3:$H$10000, 8, 0))</f>
        <v/>
      </c>
      <c r="D512" s="236" t="str">
        <f>IF(A512="","",VLOOKUP(A512,BTA!$A$3:$R$10000,18,0))</f>
        <v/>
      </c>
      <c r="E512" s="201" t="str">
        <f>IF(BTA!A513="", "", BTA!A513)</f>
        <v>KZBGY</v>
      </c>
    </row>
    <row r="513" spans="1:5">
      <c r="A513" s="236" t="str">
        <f>IF(BTA!W513="", "", BTA!W513)</f>
        <v/>
      </c>
      <c r="B513" s="201" t="str">
        <f>IF(BTA!U513="", "", BTA!U513)</f>
        <v/>
      </c>
      <c r="C513" s="201" t="str">
        <f>IF(A513="", "", VLOOKUP(A513, BTA!$A$3:$H$10000, 8, 0))</f>
        <v/>
      </c>
      <c r="D513" s="236" t="str">
        <f>IF(A513="","",VLOOKUP(A513,BTA!$A$3:$R$10000,18,0))</f>
        <v/>
      </c>
      <c r="E513" s="201" t="str">
        <f>IF(BTA!A514="", "", BTA!A514)</f>
        <v>KATMR</v>
      </c>
    </row>
    <row r="514" spans="1:5">
      <c r="A514" s="236" t="str">
        <f>IF(BTA!W514="", "", BTA!W514)</f>
        <v/>
      </c>
      <c r="B514" s="201" t="str">
        <f>IF(BTA!U514="", "", BTA!U514)</f>
        <v/>
      </c>
      <c r="C514" s="201" t="str">
        <f>IF(A514="", "", VLOOKUP(A514, BTA!$A$3:$H$10000, 8, 0))</f>
        <v/>
      </c>
      <c r="D514" s="236" t="str">
        <f>IF(A514="","",VLOOKUP(A514,BTA!$A$3:$R$10000,18,0))</f>
        <v/>
      </c>
      <c r="E514" s="201" t="str">
        <f>IF(BTA!A515="", "", BTA!A515)</f>
        <v>CANTE</v>
      </c>
    </row>
    <row r="515" spans="1:5">
      <c r="A515" s="236" t="str">
        <f>IF(BTA!W515="", "", BTA!W515)</f>
        <v/>
      </c>
      <c r="B515" s="201" t="str">
        <f>IF(BTA!U515="", "", BTA!U515)</f>
        <v/>
      </c>
      <c r="C515" s="201" t="str">
        <f>IF(A515="", "", VLOOKUP(A515, BTA!$A$3:$H$10000, 8, 0))</f>
        <v/>
      </c>
      <c r="D515" s="236" t="str">
        <f>IF(A515="","",VLOOKUP(A515,BTA!$A$3:$R$10000,18,0))</f>
        <v/>
      </c>
      <c r="E515" s="201" t="str">
        <f>IF(BTA!A516="", "", BTA!A516)</f>
        <v>PAHOL</v>
      </c>
    </row>
    <row r="516" spans="1:5">
      <c r="A516" s="236" t="str">
        <f>IF(BTA!W516="", "", BTA!W516)</f>
        <v/>
      </c>
      <c r="B516" s="201" t="str">
        <f>IF(BTA!U516="", "", BTA!U516)</f>
        <v/>
      </c>
      <c r="C516" s="201" t="str">
        <f>IF(A516="", "", VLOOKUP(A516, BTA!$A$3:$H$10000, 8, 0))</f>
        <v/>
      </c>
      <c r="D516" s="236" t="str">
        <f>IF(A516="","",VLOOKUP(A516,BTA!$A$3:$R$10000,18,0))</f>
        <v/>
      </c>
      <c r="E516" s="201" t="str">
        <f>IF(BTA!A517="", "", BTA!A517)</f>
        <v>USAK</v>
      </c>
    </row>
    <row r="517" spans="1:5">
      <c r="A517" s="236" t="str">
        <f>IF(BTA!W517="", "", BTA!W517)</f>
        <v/>
      </c>
      <c r="B517" s="201" t="str">
        <f>IF(BTA!U517="", "", BTA!U517)</f>
        <v/>
      </c>
      <c r="C517" s="201" t="str">
        <f>IF(A517="", "", VLOOKUP(A517, BTA!$A$3:$H$10000, 8, 0))</f>
        <v/>
      </c>
      <c r="D517" s="236" t="str">
        <f>IF(A517="","",VLOOKUP(A517,BTA!$A$3:$R$10000,18,0))</f>
        <v/>
      </c>
      <c r="E517" s="201" t="str">
        <f>IF(BTA!A518="", "", BTA!A518)</f>
        <v>VAKFN</v>
      </c>
    </row>
    <row r="518" spans="1:5">
      <c r="A518" s="236" t="str">
        <f>IF(BTA!W518="", "", BTA!W518)</f>
        <v/>
      </c>
      <c r="B518" s="201" t="str">
        <f>IF(BTA!U518="", "", BTA!U518)</f>
        <v/>
      </c>
      <c r="C518" s="201" t="str">
        <f>IF(A518="", "", VLOOKUP(A518, BTA!$A$3:$H$10000, 8, 0))</f>
        <v/>
      </c>
      <c r="D518" s="236" t="str">
        <f>IF(A518="","",VLOOKUP(A518,BTA!$A$3:$R$10000,18,0))</f>
        <v/>
      </c>
      <c r="E518" s="201" t="str">
        <f>IF(BTA!A519="", "", BTA!A519)</f>
        <v>TSPOR</v>
      </c>
    </row>
    <row r="519" spans="1:5">
      <c r="A519" s="236" t="str">
        <f>IF(BTA!W519="", "", BTA!W519)</f>
        <v/>
      </c>
      <c r="B519" s="201" t="str">
        <f>IF(BTA!U519="", "", BTA!U519)</f>
        <v/>
      </c>
      <c r="C519" s="201" t="str">
        <f>IF(A519="", "", VLOOKUP(A519, BTA!$A$3:$H$10000, 8, 0))</f>
        <v/>
      </c>
      <c r="D519" s="236" t="str">
        <f>IF(A519="","",VLOOKUP(A519,BTA!$A$3:$R$10000,18,0))</f>
        <v/>
      </c>
      <c r="E519" s="201" t="str">
        <f>IF(BTA!A520="", "", BTA!A520)</f>
        <v>GSRAY</v>
      </c>
    </row>
    <row r="520" spans="1:5">
      <c r="A520" s="236" t="str">
        <f>IF(BTA!W520="", "", BTA!W520)</f>
        <v/>
      </c>
      <c r="B520" s="201" t="str">
        <f>IF(BTA!U520="", "", BTA!U520)</f>
        <v/>
      </c>
      <c r="C520" s="201" t="str">
        <f>IF(A520="", "", VLOOKUP(A520, BTA!$A$3:$H$10000, 8, 0))</f>
        <v/>
      </c>
      <c r="D520" s="236" t="str">
        <f>IF(A520="","",VLOOKUP(A520,BTA!$A$3:$R$10000,18,0))</f>
        <v/>
      </c>
      <c r="E520" s="201" t="str">
        <f>IF(BTA!A521="", "", BTA!A521)</f>
        <v>ALT PAZAR</v>
      </c>
    </row>
    <row r="521" spans="1:5">
      <c r="A521" s="236" t="str">
        <f>IF(BTA!W521="", "", BTA!W521)</f>
        <v/>
      </c>
      <c r="B521" s="201" t="str">
        <f>IF(BTA!U521="", "", BTA!U521)</f>
        <v/>
      </c>
      <c r="C521" s="201" t="str">
        <f>IF(A521="", "", VLOOKUP(A521, BTA!$A$3:$H$10000, 8, 0))</f>
        <v/>
      </c>
      <c r="D521" s="236" t="str">
        <f>IF(A521="","",VLOOKUP(A521,BTA!$A$3:$R$10000,18,0))</f>
        <v/>
      </c>
      <c r="E521" s="201" t="str">
        <f>IF(BTA!A522="", "", BTA!A522)</f>
        <v>ISBTR</v>
      </c>
    </row>
    <row r="522" spans="1:5">
      <c r="A522" s="236" t="str">
        <f>IF(BTA!W522="", "", BTA!W522)</f>
        <v/>
      </c>
      <c r="B522" s="201" t="str">
        <f>IF(BTA!U522="", "", BTA!U522)</f>
        <v/>
      </c>
      <c r="C522" s="201" t="str">
        <f>IF(A522="", "", VLOOKUP(A522, BTA!$A$3:$H$10000, 8, 0))</f>
        <v/>
      </c>
      <c r="D522" s="236" t="str">
        <f>IF(A522="","",VLOOKUP(A522,BTA!$A$3:$R$10000,18,0))</f>
        <v/>
      </c>
      <c r="E522" s="201" t="str">
        <f>IF(BTA!A523="", "", BTA!A523)</f>
        <v>ISATR</v>
      </c>
    </row>
    <row r="523" spans="1:5">
      <c r="A523" s="236" t="str">
        <f>IF(BTA!W523="", "", BTA!W523)</f>
        <v/>
      </c>
      <c r="B523" s="201" t="str">
        <f>IF(BTA!U523="", "", BTA!U523)</f>
        <v/>
      </c>
      <c r="C523" s="201" t="str">
        <f>IF(A523="", "", VLOOKUP(A523, BTA!$A$3:$H$10000, 8, 0))</f>
        <v/>
      </c>
      <c r="D523" s="236" t="str">
        <f>IF(A523="","",VLOOKUP(A523,BTA!$A$3:$R$10000,18,0))</f>
        <v/>
      </c>
      <c r="E523" s="201" t="str">
        <f>IF(BTA!A524="", "", BTA!A524)</f>
        <v>ISKUR</v>
      </c>
    </row>
    <row r="524" spans="1:5">
      <c r="A524" s="236" t="str">
        <f>IF(BTA!W524="", "", BTA!W524)</f>
        <v/>
      </c>
      <c r="B524" s="201" t="str">
        <f>IF(BTA!U524="", "", BTA!U524)</f>
        <v/>
      </c>
      <c r="C524" s="201" t="str">
        <f>IF(A524="", "", VLOOKUP(A524, BTA!$A$3:$H$10000, 8, 0))</f>
        <v/>
      </c>
      <c r="D524" s="236" t="str">
        <f>IF(A524="","",VLOOKUP(A524,BTA!$A$3:$R$10000,18,0))</f>
        <v/>
      </c>
      <c r="E524" s="201" t="str">
        <f>IF(BTA!A525="", "", BTA!A525)</f>
        <v>TRHOL</v>
      </c>
    </row>
    <row r="525" spans="1:5">
      <c r="A525" s="236" t="str">
        <f>IF(BTA!W525="", "", BTA!W525)</f>
        <v/>
      </c>
      <c r="B525" s="201" t="str">
        <f>IF(BTA!U525="", "", BTA!U525)</f>
        <v/>
      </c>
      <c r="C525" s="201" t="str">
        <f>IF(A525="", "", VLOOKUP(A525, BTA!$A$3:$H$10000, 8, 0))</f>
        <v/>
      </c>
      <c r="D525" s="236" t="str">
        <f>IF(A525="","",VLOOKUP(A525,BTA!$A$3:$R$10000,18,0))</f>
        <v/>
      </c>
      <c r="E525" s="201" t="str">
        <f>IF(BTA!A526="", "", BTA!A526)</f>
        <v>BURVA</v>
      </c>
    </row>
    <row r="526" spans="1:5">
      <c r="A526" s="236" t="str">
        <f>IF(BTA!W526="", "", BTA!W526)</f>
        <v/>
      </c>
      <c r="B526" s="201" t="str">
        <f>IF(BTA!U526="", "", BTA!U526)</f>
        <v/>
      </c>
      <c r="C526" s="201" t="str">
        <f>IF(A526="", "", VLOOKUP(A526, BTA!$A$3:$H$10000, 8, 0))</f>
        <v/>
      </c>
      <c r="D526" s="236" t="str">
        <f>IF(A526="","",VLOOKUP(A526,BTA!$A$3:$R$10000,18,0))</f>
        <v/>
      </c>
      <c r="E526" s="201" t="str">
        <f>IF(BTA!A527="", "", BTA!A527)</f>
        <v>KUVVA</v>
      </c>
    </row>
    <row r="527" spans="1:5">
      <c r="A527" s="236" t="str">
        <f>IF(BTA!W527="", "", BTA!W527)</f>
        <v/>
      </c>
      <c r="B527" s="201" t="str">
        <f>IF(BTA!U527="", "", BTA!U527)</f>
        <v/>
      </c>
      <c r="C527" s="201" t="str">
        <f>IF(A527="", "", VLOOKUP(A527, BTA!$A$3:$H$10000, 8, 0))</f>
        <v/>
      </c>
      <c r="D527" s="236" t="str">
        <f>IF(A527="","",VLOOKUP(A527,BTA!$A$3:$R$10000,18,0))</f>
        <v/>
      </c>
      <c r="E527" s="201" t="str">
        <f>IF(BTA!A528="", "", BTA!A528)</f>
        <v>SKYLP</v>
      </c>
    </row>
    <row r="528" spans="1:5">
      <c r="A528" s="236" t="str">
        <f>IF(BTA!W528="", "", BTA!W528)</f>
        <v/>
      </c>
      <c r="B528" s="201" t="str">
        <f>IF(BTA!U528="", "", BTA!U528)</f>
        <v/>
      </c>
      <c r="C528" s="201" t="str">
        <f>IF(A528="", "", VLOOKUP(A528, BTA!$A$3:$H$10000, 8, 0))</f>
        <v/>
      </c>
      <c r="D528" s="236" t="str">
        <f>IF(A528="","",VLOOKUP(A528,BTA!$A$3:$R$10000,18,0))</f>
        <v/>
      </c>
      <c r="E528" s="201" t="str">
        <f>IF(BTA!A529="", "", BTA!A529)</f>
        <v>SONME</v>
      </c>
    </row>
    <row r="529" spans="1:5">
      <c r="A529" s="236" t="str">
        <f>IF(BTA!W529="", "", BTA!W529)</f>
        <v/>
      </c>
      <c r="B529" s="201" t="str">
        <f>IF(BTA!U529="", "", BTA!U529)</f>
        <v/>
      </c>
      <c r="C529" s="201" t="str">
        <f>IF(A529="", "", VLOOKUP(A529, BTA!$A$3:$H$10000, 8, 0))</f>
        <v/>
      </c>
      <c r="D529" s="236" t="str">
        <f>IF(A529="","",VLOOKUP(A529,BTA!$A$3:$R$10000,18,0))</f>
        <v/>
      </c>
      <c r="E529" s="201" t="str">
        <f>IF(BTA!A530="", "", BTA!A530)</f>
        <v>COSMO</v>
      </c>
    </row>
    <row r="530" spans="1:5">
      <c r="A530" s="236" t="str">
        <f>IF(BTA!W530="", "", BTA!W530)</f>
        <v/>
      </c>
      <c r="B530" s="201" t="str">
        <f>IF(BTA!U530="", "", BTA!U530)</f>
        <v/>
      </c>
      <c r="C530" s="201" t="str">
        <f>IF(A530="", "", VLOOKUP(A530, BTA!$A$3:$H$10000, 8, 0))</f>
        <v/>
      </c>
      <c r="D530" s="236" t="str">
        <f>IF(A530="","",VLOOKUP(A530,BTA!$A$3:$R$10000,18,0))</f>
        <v/>
      </c>
      <c r="E530" s="201" t="str">
        <f>IF(BTA!A531="", "", BTA!A531)</f>
        <v>VANGD</v>
      </c>
    </row>
    <row r="531" spans="1:5">
      <c r="A531" s="236" t="str">
        <f>IF(BTA!W531="", "", BTA!W531)</f>
        <v/>
      </c>
      <c r="B531" s="201" t="str">
        <f>IF(BTA!U531="", "", BTA!U531)</f>
        <v/>
      </c>
      <c r="C531" s="201" t="str">
        <f>IF(A531="", "", VLOOKUP(A531, BTA!$A$3:$H$10000, 8, 0))</f>
        <v/>
      </c>
      <c r="D531" s="236" t="str">
        <f>IF(A531="","",VLOOKUP(A531,BTA!$A$3:$R$10000,18,0))</f>
        <v/>
      </c>
      <c r="E531" s="201" t="str">
        <f>IF(BTA!A532="", "", BTA!A532)</f>
        <v>DOGUB</v>
      </c>
    </row>
    <row r="532" spans="1:5">
      <c r="A532" s="236" t="str">
        <f>IF(BTA!W532="", "", BTA!W532)</f>
        <v/>
      </c>
      <c r="B532" s="201" t="str">
        <f>IF(BTA!U532="", "", BTA!U532)</f>
        <v/>
      </c>
      <c r="C532" s="201" t="str">
        <f>IF(A532="", "", VLOOKUP(A532, BTA!$A$3:$H$10000, 8, 0))</f>
        <v/>
      </c>
      <c r="D532" s="236" t="str">
        <f>IF(A532="","",VLOOKUP(A532,BTA!$A$3:$R$10000,18,0))</f>
        <v/>
      </c>
      <c r="E532" s="201" t="str">
        <f>IF(BTA!A533="", "", BTA!A533)</f>
        <v>SANEL</v>
      </c>
    </row>
    <row r="533" spans="1:5">
      <c r="A533" s="236" t="str">
        <f>IF(BTA!W533="", "", BTA!W533)</f>
        <v/>
      </c>
      <c r="B533" s="201" t="str">
        <f>IF(BTA!U533="", "", BTA!U533)</f>
        <v/>
      </c>
      <c r="C533" s="201" t="str">
        <f>IF(A533="", "", VLOOKUP(A533, BTA!$A$3:$H$10000, 8, 0))</f>
        <v/>
      </c>
      <c r="D533" s="236" t="str">
        <f>IF(A533="","",VLOOKUP(A533,BTA!$A$3:$R$10000,18,0))</f>
        <v/>
      </c>
      <c r="E533" s="201" t="str">
        <f>IF(BTA!A534="", "", BTA!A534)</f>
        <v>OYAYO</v>
      </c>
    </row>
    <row r="534" spans="1:5">
      <c r="A534" s="236" t="str">
        <f>IF(BTA!W534="", "", BTA!W534)</f>
        <v/>
      </c>
      <c r="B534" s="201" t="str">
        <f>IF(BTA!U534="", "", BTA!U534)</f>
        <v/>
      </c>
      <c r="C534" s="201" t="str">
        <f>IF(A534="", "", VLOOKUP(A534, BTA!$A$3:$H$10000, 8, 0))</f>
        <v/>
      </c>
      <c r="D534" s="236" t="str">
        <f>IF(A534="","",VLOOKUP(A534,BTA!$A$3:$R$10000,18,0))</f>
        <v/>
      </c>
      <c r="E534" s="201" t="str">
        <f>IF(BTA!A535="", "", BTA!A535)</f>
        <v>DGGYO</v>
      </c>
    </row>
    <row r="535" spans="1:5">
      <c r="A535" s="236" t="str">
        <f>IF(BTA!W535="", "", BTA!W535)</f>
        <v/>
      </c>
      <c r="B535" s="201" t="str">
        <f>IF(BTA!U535="", "", BTA!U535)</f>
        <v/>
      </c>
      <c r="C535" s="201" t="str">
        <f>IF(A535="", "", VLOOKUP(A535, BTA!$A$3:$H$10000, 8, 0))</f>
        <v/>
      </c>
      <c r="D535" s="236" t="str">
        <f>IF(A535="","",VLOOKUP(A535,BTA!$A$3:$R$10000,18,0))</f>
        <v/>
      </c>
      <c r="E535" s="201" t="str">
        <f>IF(BTA!A536="", "", BTA!A536)</f>
        <v>OZRDN</v>
      </c>
    </row>
    <row r="536" spans="1:5">
      <c r="A536" s="236" t="str">
        <f>IF(BTA!W536="", "", BTA!W536)</f>
        <v/>
      </c>
      <c r="B536" s="201" t="str">
        <f>IF(BTA!U536="", "", BTA!U536)</f>
        <v/>
      </c>
      <c r="C536" s="201" t="str">
        <f>IF(A536="", "", VLOOKUP(A536, BTA!$A$3:$H$10000, 8, 0))</f>
        <v/>
      </c>
      <c r="D536" s="236" t="str">
        <f>IF(A536="","",VLOOKUP(A536,BTA!$A$3:$R$10000,18,0))</f>
        <v/>
      </c>
      <c r="E536" s="201" t="str">
        <f>IF(BTA!A537="", "", BTA!A537)</f>
        <v>RODRG</v>
      </c>
    </row>
    <row r="537" spans="1:5">
      <c r="A537" s="236" t="str">
        <f>IF(BTA!W537="", "", BTA!W537)</f>
        <v/>
      </c>
      <c r="B537" s="201" t="str">
        <f>IF(BTA!U537="", "", BTA!U537)</f>
        <v/>
      </c>
      <c r="C537" s="201" t="str">
        <f>IF(A537="", "", VLOOKUP(A537, BTA!$A$3:$H$10000, 8, 0))</f>
        <v/>
      </c>
      <c r="D537" s="236" t="str">
        <f>IF(A537="","",VLOOKUP(A537,BTA!$A$3:$R$10000,18,0))</f>
        <v/>
      </c>
      <c r="E537" s="201" t="str">
        <f>IF(BTA!A538="", "", BTA!A538)</f>
        <v>CRDFA</v>
      </c>
    </row>
    <row r="538" spans="1:5">
      <c r="A538" s="236" t="str">
        <f>IF(BTA!W538="", "", BTA!W538)</f>
        <v/>
      </c>
      <c r="B538" s="201" t="str">
        <f>IF(BTA!U538="", "", BTA!U538)</f>
        <v/>
      </c>
      <c r="C538" s="201" t="str">
        <f>IF(A538="", "", VLOOKUP(A538, BTA!$A$3:$H$10000, 8, 0))</f>
        <v/>
      </c>
      <c r="D538" s="236" t="str">
        <f>IF(A538="","",VLOOKUP(A538,BTA!$A$3:$R$10000,18,0))</f>
        <v/>
      </c>
      <c r="E538" s="201" t="str">
        <f>IF(BTA!A539="", "", BTA!A539)</f>
        <v>ERSU</v>
      </c>
    </row>
    <row r="539" spans="1:5">
      <c r="A539" s="236" t="str">
        <f>IF(BTA!W539="", "", BTA!W539)</f>
        <v/>
      </c>
      <c r="B539" s="201" t="str">
        <f>IF(BTA!U539="", "", BTA!U539)</f>
        <v/>
      </c>
      <c r="C539" s="201" t="str">
        <f>IF(A539="", "", VLOOKUP(A539, BTA!$A$3:$H$10000, 8, 0))</f>
        <v/>
      </c>
      <c r="D539" s="236" t="str">
        <f>IF(A539="","",VLOOKUP(A539,BTA!$A$3:$R$10000,18,0))</f>
        <v/>
      </c>
      <c r="E539" s="201" t="str">
        <f>IF(BTA!A540="", "", BTA!A540)</f>
        <v>ULAS</v>
      </c>
    </row>
    <row r="540" spans="1:5">
      <c r="A540" s="236" t="str">
        <f>IF(BTA!W540="", "", BTA!W540)</f>
        <v/>
      </c>
      <c r="B540" s="201" t="str">
        <f>IF(BTA!U540="", "", BTA!U540)</f>
        <v/>
      </c>
      <c r="C540" s="201" t="str">
        <f>IF(A540="", "", VLOOKUP(A540, BTA!$A$3:$H$10000, 8, 0))</f>
        <v/>
      </c>
      <c r="D540" s="236" t="str">
        <f>IF(A540="","",VLOOKUP(A540,BTA!$A$3:$R$10000,18,0))</f>
        <v/>
      </c>
      <c r="E540" s="201" t="str">
        <f>IF(BTA!A541="", "", BTA!A541)</f>
        <v>VKFYO</v>
      </c>
    </row>
    <row r="541" spans="1:5">
      <c r="A541" s="236" t="str">
        <f>IF(BTA!W541="", "", BTA!W541)</f>
        <v/>
      </c>
      <c r="B541" s="201" t="str">
        <f>IF(BTA!U541="", "", BTA!U541)</f>
        <v/>
      </c>
      <c r="C541" s="201" t="str">
        <f>IF(A541="", "", VLOOKUP(A541, BTA!$A$3:$H$10000, 8, 0))</f>
        <v/>
      </c>
      <c r="D541" s="236" t="str">
        <f>IF(A541="","",VLOOKUP(A541,BTA!$A$3:$R$10000,18,0))</f>
        <v/>
      </c>
      <c r="E541" s="201" t="str">
        <f>IF(BTA!A542="", "", BTA!A542)</f>
        <v>MEPET</v>
      </c>
    </row>
    <row r="542" spans="1:5">
      <c r="A542" s="236" t="str">
        <f>IF(BTA!W542="", "", BTA!W542)</f>
        <v/>
      </c>
      <c r="B542" s="201" t="str">
        <f>IF(BTA!U542="", "", BTA!U542)</f>
        <v/>
      </c>
      <c r="C542" s="201" t="str">
        <f>IF(A542="", "", VLOOKUP(A542, BTA!$A$3:$H$10000, 8, 0))</f>
        <v/>
      </c>
      <c r="D542" s="236" t="str">
        <f>IF(A542="","",VLOOKUP(A542,BTA!$A$3:$R$10000,18,0))</f>
        <v/>
      </c>
      <c r="E542" s="201" t="str">
        <f>IF(BTA!A543="", "", BTA!A543)</f>
        <v>TDGYO</v>
      </c>
    </row>
    <row r="543" spans="1:5">
      <c r="A543" s="236" t="str">
        <f>IF(BTA!W543="", "", BTA!W543)</f>
        <v/>
      </c>
      <c r="B543" s="201" t="str">
        <f>IF(BTA!U543="", "", BTA!U543)</f>
        <v/>
      </c>
      <c r="C543" s="201" t="str">
        <f>IF(A543="", "", VLOOKUP(A543, BTA!$A$3:$H$10000, 8, 0))</f>
        <v/>
      </c>
      <c r="D543" s="236" t="str">
        <f>IF(A543="","",VLOOKUP(A543,BTA!$A$3:$R$10000,18,0))</f>
        <v/>
      </c>
      <c r="E543" s="201" t="str">
        <f>IF(BTA!A544="", "", BTA!A544)</f>
        <v>AVTUR</v>
      </c>
    </row>
    <row r="544" spans="1:5">
      <c r="A544" s="236" t="str">
        <f>IF(BTA!W544="", "", BTA!W544)</f>
        <v/>
      </c>
      <c r="B544" s="201" t="str">
        <f>IF(BTA!U544="", "", BTA!U544)</f>
        <v/>
      </c>
      <c r="C544" s="201" t="str">
        <f>IF(A544="", "", VLOOKUP(A544, BTA!$A$3:$H$10000, 8, 0))</f>
        <v/>
      </c>
      <c r="D544" s="236" t="str">
        <f>IF(A544="","",VLOOKUP(A544,BTA!$A$3:$R$10000,18,0))</f>
        <v/>
      </c>
      <c r="E544" s="201" t="str">
        <f>IF(BTA!A545="", "", BTA!A545)</f>
        <v>GLBMD</v>
      </c>
    </row>
    <row r="545" spans="1:5">
      <c r="A545" s="236" t="str">
        <f>IF(BTA!W545="", "", BTA!W545)</f>
        <v/>
      </c>
      <c r="B545" s="201" t="str">
        <f>IF(BTA!U545="", "", BTA!U545)</f>
        <v/>
      </c>
      <c r="C545" s="201" t="str">
        <f>IF(A545="", "", VLOOKUP(A545, BTA!$A$3:$H$10000, 8, 0))</f>
        <v/>
      </c>
      <c r="D545" s="236" t="str">
        <f>IF(A545="","",VLOOKUP(A545,BTA!$A$3:$R$10000,18,0))</f>
        <v/>
      </c>
      <c r="E545" s="201" t="str">
        <f>IF(BTA!A546="", "", BTA!A546)</f>
        <v>GRNYO</v>
      </c>
    </row>
    <row r="546" spans="1:5">
      <c r="A546" s="236" t="str">
        <f>IF(BTA!W546="", "", BTA!W546)</f>
        <v/>
      </c>
      <c r="B546" s="201" t="str">
        <f>IF(BTA!U546="", "", BTA!U546)</f>
        <v/>
      </c>
      <c r="C546" s="201" t="str">
        <f>IF(A546="", "", VLOOKUP(A546, BTA!$A$3:$H$10000, 8, 0))</f>
        <v/>
      </c>
      <c r="D546" s="236" t="str">
        <f>IF(A546="","",VLOOKUP(A546,BTA!$A$3:$R$10000,18,0))</f>
        <v/>
      </c>
      <c r="E546" s="201" t="str">
        <f>IF(BTA!A547="", "", BTA!A547)</f>
        <v>FLAP</v>
      </c>
    </row>
    <row r="547" spans="1:5">
      <c r="A547" s="236" t="str">
        <f>IF(BTA!W547="", "", BTA!W547)</f>
        <v/>
      </c>
      <c r="B547" s="201" t="str">
        <f>IF(BTA!U547="", "", BTA!U547)</f>
        <v/>
      </c>
      <c r="C547" s="201" t="str">
        <f>IF(A547="", "", VLOOKUP(A547, BTA!$A$3:$H$10000, 8, 0))</f>
        <v/>
      </c>
      <c r="D547" s="236" t="str">
        <f>IF(A547="","",VLOOKUP(A547,BTA!$A$3:$R$10000,18,0))</f>
        <v/>
      </c>
      <c r="E547" s="201" t="str">
        <f>IF(BTA!A548="", "", BTA!A548)</f>
        <v>ATAGY</v>
      </c>
    </row>
    <row r="548" spans="1:5">
      <c r="A548" s="236" t="str">
        <f>IF(BTA!W548="", "", BTA!W548)</f>
        <v/>
      </c>
      <c r="B548" s="201" t="str">
        <f>IF(BTA!U548="", "", BTA!U548)</f>
        <v/>
      </c>
      <c r="C548" s="201" t="str">
        <f>IF(A548="", "", VLOOKUP(A548, BTA!$A$3:$H$10000, 8, 0))</f>
        <v/>
      </c>
      <c r="D548" s="236" t="str">
        <f>IF(A548="","",VLOOKUP(A548,BTA!$A$3:$R$10000,18,0))</f>
        <v/>
      </c>
      <c r="E548" s="201" t="str">
        <f>IF(BTA!A549="", "", BTA!A549)</f>
        <v>SEKUR</v>
      </c>
    </row>
    <row r="549" spans="1:5">
      <c r="A549" s="236" t="str">
        <f>IF(BTA!W549="", "", BTA!W549)</f>
        <v/>
      </c>
      <c r="B549" s="201" t="str">
        <f>IF(BTA!U549="", "", BTA!U549)</f>
        <v/>
      </c>
      <c r="C549" s="201" t="str">
        <f>IF(A549="", "", VLOOKUP(A549, BTA!$A$3:$H$10000, 8, 0))</f>
        <v/>
      </c>
      <c r="D549" s="236" t="str">
        <f>IF(A549="","",VLOOKUP(A549,BTA!$A$3:$R$10000,18,0))</f>
        <v/>
      </c>
      <c r="E549" s="201" t="str">
        <f>IF(BTA!A550="", "", BTA!A550)</f>
        <v>MTRYO</v>
      </c>
    </row>
    <row r="550" spans="1:5">
      <c r="A550" s="236" t="str">
        <f>IF(BTA!W550="", "", BTA!W550)</f>
        <v/>
      </c>
      <c r="B550" s="201" t="str">
        <f>IF(BTA!U550="", "", BTA!U550)</f>
        <v/>
      </c>
      <c r="C550" s="201" t="str">
        <f>IF(A550="", "", VLOOKUP(A550, BTA!$A$3:$H$10000, 8, 0))</f>
        <v/>
      </c>
      <c r="D550" s="236" t="str">
        <f>IF(A550="","",VLOOKUP(A550,BTA!$A$3:$R$10000,18,0))</f>
        <v/>
      </c>
      <c r="E550" s="201" t="str">
        <f>IF(BTA!A551="", "", BTA!A551)</f>
        <v>BRKSN</v>
      </c>
    </row>
    <row r="551" spans="1:5">
      <c r="A551" s="236" t="str">
        <f>IF(BTA!W551="", "", BTA!W551)</f>
        <v/>
      </c>
      <c r="B551" s="201" t="str">
        <f>IF(BTA!U551="", "", BTA!U551)</f>
        <v/>
      </c>
      <c r="C551" s="201" t="str">
        <f>IF(A551="", "", VLOOKUP(A551, BTA!$A$3:$H$10000, 8, 0))</f>
        <v/>
      </c>
      <c r="D551" s="236" t="str">
        <f>IF(A551="","",VLOOKUP(A551,BTA!$A$3:$R$10000,18,0))</f>
        <v/>
      </c>
      <c r="E551" s="201" t="str">
        <f>IF(BTA!A552="", "", BTA!A552)</f>
        <v>AGYO</v>
      </c>
    </row>
    <row r="552" spans="1:5">
      <c r="A552" s="236" t="str">
        <f>IF(BTA!W552="", "", BTA!W552)</f>
        <v/>
      </c>
      <c r="B552" s="201" t="str">
        <f>IF(BTA!U552="", "", BTA!U552)</f>
        <v/>
      </c>
      <c r="C552" s="201" t="str">
        <f>IF(A552="", "", VLOOKUP(A552, BTA!$A$3:$H$10000, 8, 0))</f>
        <v/>
      </c>
      <c r="D552" s="236" t="str">
        <f>IF(A552="","",VLOOKUP(A552,BTA!$A$3:$R$10000,18,0))</f>
        <v/>
      </c>
      <c r="E552" s="201" t="str">
        <f>IF(BTA!A553="", "", BTA!A553)</f>
        <v>OYLUM</v>
      </c>
    </row>
    <row r="553" spans="1:5">
      <c r="A553" s="236" t="str">
        <f>IF(BTA!W553="", "", BTA!W553)</f>
        <v/>
      </c>
      <c r="B553" s="201" t="str">
        <f>IF(BTA!U553="", "", BTA!U553)</f>
        <v/>
      </c>
      <c r="C553" s="201" t="str">
        <f>IF(A553="", "", VLOOKUP(A553, BTA!$A$3:$H$10000, 8, 0))</f>
        <v/>
      </c>
      <c r="D553" s="236" t="str">
        <f>IF(A553="","",VLOOKUP(A553,BTA!$A$3:$R$10000,18,0))</f>
        <v/>
      </c>
      <c r="E553" s="201" t="str">
        <f>IF(BTA!A554="", "", BTA!A554)</f>
        <v>ATLAS</v>
      </c>
    </row>
    <row r="554" spans="1:5">
      <c r="A554" s="236" t="str">
        <f>IF(BTA!W554="", "", BTA!W554)</f>
        <v/>
      </c>
      <c r="B554" s="201" t="str">
        <f>IF(BTA!U554="", "", BTA!U554)</f>
        <v/>
      </c>
      <c r="C554" s="201" t="str">
        <f>IF(A554="", "", VLOOKUP(A554, BTA!$A$3:$H$10000, 8, 0))</f>
        <v/>
      </c>
      <c r="D554" s="236" t="str">
        <f>IF(A554="","",VLOOKUP(A554,BTA!$A$3:$R$10000,18,0))</f>
        <v/>
      </c>
      <c r="E554" s="201" t="str">
        <f>IF(BTA!A555="", "", BTA!A555)</f>
        <v>SAMAT</v>
      </c>
    </row>
    <row r="555" spans="1:5">
      <c r="A555" s="236" t="str">
        <f>IF(BTA!W555="", "", BTA!W555)</f>
        <v/>
      </c>
      <c r="B555" s="201" t="str">
        <f>IF(BTA!U555="", "", BTA!U555)</f>
        <v/>
      </c>
      <c r="C555" s="201" t="str">
        <f>IF(A555="", "", VLOOKUP(A555, BTA!$A$3:$H$10000, 8, 0))</f>
        <v/>
      </c>
      <c r="D555" s="236" t="str">
        <f>IF(A555="","",VLOOKUP(A555,BTA!$A$3:$R$10000,18,0))</f>
        <v/>
      </c>
      <c r="E555" s="201" t="str">
        <f>IF(BTA!A556="", "", BTA!A556)</f>
        <v>KRTEK</v>
      </c>
    </row>
    <row r="556" spans="1:5">
      <c r="A556" s="236" t="str">
        <f>IF(BTA!W556="", "", BTA!W556)</f>
        <v/>
      </c>
      <c r="B556" s="201" t="str">
        <f>IF(BTA!U556="", "", BTA!U556)</f>
        <v/>
      </c>
      <c r="C556" s="201" t="str">
        <f>IF(A556="", "", VLOOKUP(A556, BTA!$A$3:$H$10000, 8, 0))</f>
        <v/>
      </c>
      <c r="D556" s="236" t="str">
        <f>IF(A556="","",VLOOKUP(A556,BTA!$A$3:$R$10000,18,0))</f>
        <v/>
      </c>
      <c r="E556" s="201" t="str">
        <f>IF(BTA!A557="", "", BTA!A557)</f>
        <v>MZHLD</v>
      </c>
    </row>
    <row r="557" spans="1:5">
      <c r="A557" s="236" t="str">
        <f>IF(BTA!W557="", "", BTA!W557)</f>
        <v/>
      </c>
      <c r="B557" s="201" t="str">
        <f>IF(BTA!U557="", "", BTA!U557)</f>
        <v/>
      </c>
      <c r="C557" s="201" t="str">
        <f>IF(A557="", "", VLOOKUP(A557, BTA!$A$3:$H$10000, 8, 0))</f>
        <v/>
      </c>
      <c r="D557" s="236" t="str">
        <f>IF(A557="","",VLOOKUP(A557,BTA!$A$3:$R$10000,18,0))</f>
        <v/>
      </c>
      <c r="E557" s="201" t="str">
        <f>IF(BTA!A558="", "", BTA!A558)</f>
        <v>SEKFK</v>
      </c>
    </row>
    <row r="558" spans="1:5">
      <c r="A558" s="236" t="str">
        <f>IF(BTA!W558="", "", BTA!W558)</f>
        <v/>
      </c>
      <c r="B558" s="201" t="str">
        <f>IF(BTA!U558="", "", BTA!U558)</f>
        <v/>
      </c>
      <c r="C558" s="201" t="str">
        <f>IF(A558="", "", VLOOKUP(A558, BTA!$A$3:$H$10000, 8, 0))</f>
        <v/>
      </c>
      <c r="D558" s="236" t="str">
        <f>IF(A558="","",VLOOKUP(A558,BTA!$A$3:$R$10000,18,0))</f>
        <v/>
      </c>
      <c r="E558" s="201" t="str">
        <f>IF(BTA!A559="", "", BTA!A559)</f>
        <v>SEYKM</v>
      </c>
    </row>
    <row r="559" spans="1:5">
      <c r="A559" s="236" t="str">
        <f>IF(BTA!W559="", "", BTA!W559)</f>
        <v/>
      </c>
      <c r="B559" s="201" t="str">
        <f>IF(BTA!U559="", "", BTA!U559)</f>
        <v/>
      </c>
      <c r="C559" s="201" t="str">
        <f>IF(A559="", "", VLOOKUP(A559, BTA!$A$3:$H$10000, 8, 0))</f>
        <v/>
      </c>
      <c r="D559" s="236" t="str">
        <f>IF(A559="","",VLOOKUP(A559,BTA!$A$3:$R$10000,18,0))</f>
        <v/>
      </c>
      <c r="E559" s="201" t="str">
        <f>IF(BTA!A560="", "", BTA!A560)</f>
        <v>ORCAY</v>
      </c>
    </row>
    <row r="560" spans="1:5">
      <c r="A560" s="236" t="str">
        <f>IF(BTA!W560="", "", BTA!W560)</f>
        <v/>
      </c>
      <c r="B560" s="201" t="str">
        <f>IF(BTA!U560="", "", BTA!U560)</f>
        <v/>
      </c>
      <c r="C560" s="201" t="str">
        <f>IF(A560="", "", VLOOKUP(A560, BTA!$A$3:$H$10000, 8, 0))</f>
        <v/>
      </c>
      <c r="D560" s="236" t="str">
        <f>IF(A560="","",VLOOKUP(A560,BTA!$A$3:$R$10000,18,0))</f>
        <v/>
      </c>
      <c r="E560" s="201" t="str">
        <f>IF(BTA!A561="", "", BTA!A561)</f>
        <v>IDGYO</v>
      </c>
    </row>
    <row r="561" spans="1:5">
      <c r="A561" s="236" t="str">
        <f>IF(BTA!W561="", "", BTA!W561)</f>
        <v/>
      </c>
      <c r="B561" s="201" t="str">
        <f>IF(BTA!U561="", "", BTA!U561)</f>
        <v/>
      </c>
      <c r="C561" s="201" t="str">
        <f>IF(A561="", "", VLOOKUP(A561, BTA!$A$3:$H$10000, 8, 0))</f>
        <v/>
      </c>
      <c r="D561" s="236" t="str">
        <f>IF(A561="","",VLOOKUP(A561,BTA!$A$3:$R$10000,18,0))</f>
        <v/>
      </c>
      <c r="E561" s="201" t="str">
        <f>IF(BTA!A562="", "", BTA!A562)</f>
        <v>HUBVC</v>
      </c>
    </row>
    <row r="562" spans="1:5">
      <c r="A562" s="236" t="str">
        <f>IF(BTA!W562="", "", BTA!W562)</f>
        <v/>
      </c>
      <c r="B562" s="201" t="str">
        <f>IF(BTA!U562="", "", BTA!U562)</f>
        <v/>
      </c>
      <c r="C562" s="201" t="str">
        <f>IF(A562="", "", VLOOKUP(A562, BTA!$A$3:$H$10000, 8, 0))</f>
        <v/>
      </c>
      <c r="D562" s="236" t="str">
        <f>IF(A562="","",VLOOKUP(A562,BTA!$A$3:$R$10000,18,0))</f>
        <v/>
      </c>
      <c r="E562" s="201" t="str">
        <f>IF(BTA!A563="", "", BTA!A563)</f>
        <v>RNPOL</v>
      </c>
    </row>
    <row r="563" spans="1:5">
      <c r="A563" s="236" t="str">
        <f>IF(BTA!W563="", "", BTA!W563)</f>
        <v/>
      </c>
      <c r="B563" s="201" t="str">
        <f>IF(BTA!U563="", "", BTA!U563)</f>
        <v/>
      </c>
      <c r="C563" s="201" t="str">
        <f>IF(A563="", "", VLOOKUP(A563, BTA!$A$3:$H$10000, 8, 0))</f>
        <v/>
      </c>
      <c r="D563" s="236" t="str">
        <f>IF(A563="","",VLOOKUP(A563,BTA!$A$3:$R$10000,18,0))</f>
        <v/>
      </c>
      <c r="E563" s="201" t="str">
        <f>IF(BTA!A564="", "", BTA!A564)</f>
        <v>SILVR</v>
      </c>
    </row>
    <row r="564" spans="1:5">
      <c r="A564" s="236" t="str">
        <f>IF(BTA!W564="", "", BTA!W564)</f>
        <v/>
      </c>
      <c r="B564" s="201" t="str">
        <f>IF(BTA!U564="", "", BTA!U564)</f>
        <v/>
      </c>
      <c r="C564" s="201" t="str">
        <f>IF(A564="", "", VLOOKUP(A564, BTA!$A$3:$H$10000, 8, 0))</f>
        <v/>
      </c>
      <c r="D564" s="236" t="str">
        <f>IF(A564="","",VLOOKUP(A564,BTA!$A$3:$R$10000,18,0))</f>
        <v/>
      </c>
      <c r="E564" s="201" t="str">
        <f>IF(BTA!A565="", "", BTA!A565)</f>
        <v>AKYHO</v>
      </c>
    </row>
    <row r="565" spans="1:5">
      <c r="A565" s="236" t="str">
        <f>IF(BTA!W565="", "", BTA!W565)</f>
        <v/>
      </c>
      <c r="B565" s="201" t="str">
        <f>IF(BTA!U565="", "", BTA!U565)</f>
        <v/>
      </c>
      <c r="C565" s="201" t="str">
        <f>IF(A565="", "", VLOOKUP(A565, BTA!$A$3:$H$10000, 8, 0))</f>
        <v/>
      </c>
      <c r="D565" s="236" t="str">
        <f>IF(A565="","",VLOOKUP(A565,BTA!$A$3:$R$10000,18,0))</f>
        <v/>
      </c>
      <c r="E565" s="201" t="str">
        <f>IF(BTA!A566="", "", BTA!A566)</f>
        <v>IHEVA</v>
      </c>
    </row>
    <row r="566" spans="1:5">
      <c r="A566" s="236" t="str">
        <f>IF(BTA!W566="", "", BTA!W566)</f>
        <v/>
      </c>
      <c r="B566" s="201" t="str">
        <f>IF(BTA!U566="", "", BTA!U566)</f>
        <v/>
      </c>
      <c r="C566" s="201" t="str">
        <f>IF(A566="", "", VLOOKUP(A566, BTA!$A$3:$H$10000, 8, 0))</f>
        <v/>
      </c>
      <c r="D566" s="236" t="str">
        <f>IF(A566="","",VLOOKUP(A566,BTA!$A$3:$R$10000,18,0))</f>
        <v/>
      </c>
      <c r="E566" s="201" t="str">
        <f>IF(BTA!A567="", "", BTA!A567)</f>
        <v>IHYAY</v>
      </c>
    </row>
    <row r="567" spans="1:5">
      <c r="A567" s="236" t="str">
        <f>IF(BTA!W567="", "", BTA!W567)</f>
        <v/>
      </c>
      <c r="B567" s="201" t="str">
        <f>IF(BTA!U567="", "", BTA!U567)</f>
        <v/>
      </c>
      <c r="C567" s="201" t="str">
        <f>IF(A567="", "", VLOOKUP(A567, BTA!$A$3:$H$10000, 8, 0))</f>
        <v/>
      </c>
      <c r="D567" s="236" t="str">
        <f>IF(A567="","",VLOOKUP(A567,BTA!$A$3:$R$10000,18,0))</f>
        <v/>
      </c>
      <c r="E567" s="201" t="str">
        <f>IF(BTA!A568="", "", BTA!A568)</f>
        <v>YAKIN İZLEME PAZARI</v>
      </c>
    </row>
    <row r="568" spans="1:5">
      <c r="A568" s="236" t="str">
        <f>IF(BTA!W568="", "", BTA!W568)</f>
        <v/>
      </c>
      <c r="B568" s="201" t="str">
        <f>IF(BTA!U568="", "", BTA!U568)</f>
        <v/>
      </c>
      <c r="C568" s="201" t="str">
        <f>IF(A568="", "", VLOOKUP(A568, BTA!$A$3:$H$10000, 8, 0))</f>
        <v/>
      </c>
      <c r="D568" s="236" t="str">
        <f>IF(A568="","",VLOOKUP(A568,BTA!$A$3:$R$10000,18,0))</f>
        <v/>
      </c>
      <c r="E568" s="201" t="str">
        <f>IF(BTA!A569="", "", BTA!A569)</f>
        <v>KSTUR</v>
      </c>
    </row>
    <row r="569" spans="1:5">
      <c r="A569" s="236" t="str">
        <f>IF(BTA!W569="", "", BTA!W569)</f>
        <v/>
      </c>
      <c r="B569" s="201" t="str">
        <f>IF(BTA!U569="", "", BTA!U569)</f>
        <v/>
      </c>
      <c r="C569" s="201" t="str">
        <f>IF(A569="", "", VLOOKUP(A569, BTA!$A$3:$H$10000, 8, 0))</f>
        <v/>
      </c>
      <c r="D569" s="236" t="str">
        <f>IF(A569="","",VLOOKUP(A569,BTA!$A$3:$R$10000,18,0))</f>
        <v/>
      </c>
      <c r="E569" s="201" t="str">
        <f>IF(BTA!A570="", "", BTA!A570)</f>
        <v>KENT</v>
      </c>
    </row>
    <row r="570" spans="1:5">
      <c r="A570" s="236" t="str">
        <f>IF(BTA!W570="", "", BTA!W570)</f>
        <v/>
      </c>
      <c r="B570" s="201" t="str">
        <f>IF(BTA!U570="", "", BTA!U570)</f>
        <v/>
      </c>
      <c r="C570" s="201" t="str">
        <f>IF(A570="", "", VLOOKUP(A570, BTA!$A$3:$H$10000, 8, 0))</f>
        <v/>
      </c>
      <c r="D570" s="236" t="str">
        <f>IF(A570="","",VLOOKUP(A570,BTA!$A$3:$R$10000,18,0))</f>
        <v/>
      </c>
      <c r="E570" s="201" t="str">
        <f>IF(BTA!A571="", "", BTA!A571)</f>
        <v>GATEG</v>
      </c>
    </row>
    <row r="571" spans="1:5">
      <c r="A571" s="236" t="str">
        <f>IF(BTA!W571="", "", BTA!W571)</f>
        <v/>
      </c>
      <c r="B571" s="201" t="str">
        <f>IF(BTA!U571="", "", BTA!U571)</f>
        <v/>
      </c>
      <c r="C571" s="201" t="str">
        <f>IF(A571="", "", VLOOKUP(A571, BTA!$A$3:$H$10000, 8, 0))</f>
        <v/>
      </c>
      <c r="D571" s="236" t="str">
        <f>IF(A571="","",VLOOKUP(A571,BTA!$A$3:$R$10000,18,0))</f>
        <v/>
      </c>
      <c r="E571" s="201" t="str">
        <f>IF(BTA!A572="", "", BTA!A572)</f>
        <v>SUMAS</v>
      </c>
    </row>
    <row r="572" spans="1:5">
      <c r="A572" s="236" t="str">
        <f>IF(BTA!W572="", "", BTA!W572)</f>
        <v/>
      </c>
      <c r="B572" s="201" t="str">
        <f>IF(BTA!U572="", "", BTA!U572)</f>
        <v/>
      </c>
      <c r="C572" s="201" t="str">
        <f>IF(A572="", "", VLOOKUP(A572, BTA!$A$3:$H$10000, 8, 0))</f>
        <v/>
      </c>
      <c r="D572" s="236" t="str">
        <f>IF(A572="","",VLOOKUP(A572,BTA!$A$3:$R$10000,18,0))</f>
        <v/>
      </c>
      <c r="E572" s="201" t="str">
        <f>IF(BTA!A573="", "", BTA!A573)</f>
        <v>CMENT</v>
      </c>
    </row>
    <row r="573" spans="1:5">
      <c r="A573" s="236" t="str">
        <f>IF(BTA!W573="", "", BTA!W573)</f>
        <v/>
      </c>
      <c r="B573" s="201" t="str">
        <f>IF(BTA!U573="", "", BTA!U573)</f>
        <v/>
      </c>
      <c r="C573" s="201" t="str">
        <f>IF(A573="", "", VLOOKUP(A573, BTA!$A$3:$H$10000, 8, 0))</f>
        <v/>
      </c>
      <c r="D573" s="236" t="str">
        <f>IF(A573="","",VLOOKUP(A573,BTA!$A$3:$R$10000,18,0))</f>
        <v/>
      </c>
      <c r="E573" s="201" t="str">
        <f>IF(BTA!A574="", "", BTA!A574)</f>
        <v>INTEK</v>
      </c>
    </row>
    <row r="574" spans="1:5">
      <c r="A574" s="236" t="str">
        <f>IF(BTA!W574="", "", BTA!W574)</f>
        <v/>
      </c>
      <c r="B574" s="201" t="str">
        <f>IF(BTA!U574="", "", BTA!U574)</f>
        <v/>
      </c>
      <c r="C574" s="201" t="str">
        <f>IF(A574="", "", VLOOKUP(A574, BTA!$A$3:$H$10000, 8, 0))</f>
        <v/>
      </c>
      <c r="D574" s="236" t="str">
        <f>IF(A574="","",VLOOKUP(A574,BTA!$A$3:$R$10000,18,0))</f>
        <v/>
      </c>
      <c r="E574" s="201" t="str">
        <f>IF(BTA!A575="", "", BTA!A575)</f>
        <v>QNBTR</v>
      </c>
    </row>
    <row r="575" spans="1:5">
      <c r="A575" s="236" t="str">
        <f>IF(BTA!W575="", "", BTA!W575)</f>
        <v/>
      </c>
      <c r="B575" s="201" t="str">
        <f>IF(BTA!U575="", "", BTA!U575)</f>
        <v/>
      </c>
      <c r="C575" s="201" t="str">
        <f>IF(A575="", "", VLOOKUP(A575, BTA!$A$3:$H$10000, 8, 0))</f>
        <v/>
      </c>
      <c r="D575" s="236" t="str">
        <f>IF(A575="","",VLOOKUP(A575,BTA!$A$3:$R$10000,18,0))</f>
        <v/>
      </c>
      <c r="E575" s="201" t="str">
        <f>IF(BTA!A576="", "", BTA!A576)</f>
        <v>EMNIS</v>
      </c>
    </row>
    <row r="576" spans="1:5">
      <c r="A576" s="236" t="str">
        <f>IF(BTA!W576="", "", BTA!W576)</f>
        <v/>
      </c>
      <c r="B576" s="201" t="str">
        <f>IF(BTA!U576="", "", BTA!U576)</f>
        <v/>
      </c>
      <c r="C576" s="201" t="str">
        <f>IF(A576="", "", VLOOKUP(A576, BTA!$A$3:$H$10000, 8, 0))</f>
        <v/>
      </c>
      <c r="D576" s="236" t="str">
        <f>IF(A576="","",VLOOKUP(A576,BTA!$A$3:$R$10000,18,0))</f>
        <v/>
      </c>
      <c r="E576" s="201" t="str">
        <f>IF(BTA!A577="", "", BTA!A577)</f>
        <v>ORMA</v>
      </c>
    </row>
    <row r="577" spans="1:5">
      <c r="A577" s="236" t="str">
        <f>IF(BTA!W577="", "", BTA!W577)</f>
        <v/>
      </c>
      <c r="B577" s="201" t="str">
        <f>IF(BTA!U577="", "", BTA!U577)</f>
        <v/>
      </c>
      <c r="C577" s="201" t="str">
        <f>IF(A577="", "", VLOOKUP(A577, BTA!$A$3:$H$10000, 8, 0))</f>
        <v/>
      </c>
      <c r="D577" s="236" t="str">
        <f>IF(A577="","",VLOOKUP(A577,BTA!$A$3:$R$10000,18,0))</f>
        <v/>
      </c>
      <c r="E577" s="201" t="str">
        <f>IF(BTA!A578="", "", BTA!A578)</f>
        <v>ATSYH</v>
      </c>
    </row>
    <row r="578" spans="1:5">
      <c r="A578" s="236" t="str">
        <f>IF(BTA!W578="", "", BTA!W578)</f>
        <v/>
      </c>
      <c r="B578" s="201" t="str">
        <f>IF(BTA!U578="", "", BTA!U578)</f>
        <v/>
      </c>
      <c r="C578" s="201" t="str">
        <f>IF(A578="", "", VLOOKUP(A578, BTA!$A$3:$H$10000, 8, 0))</f>
        <v/>
      </c>
      <c r="D578" s="236" t="str">
        <f>IF(A578="","",VLOOKUP(A578,BTA!$A$3:$R$10000,18,0))</f>
        <v/>
      </c>
      <c r="E578" s="201" t="str">
        <f>IF(BTA!A579="", "", BTA!A579)</f>
        <v>ATEKS</v>
      </c>
    </row>
    <row r="579" spans="1:5">
      <c r="A579" s="236" t="str">
        <f>IF(BTA!W579="", "", BTA!W579)</f>
        <v/>
      </c>
      <c r="B579" s="201" t="str">
        <f>IF(BTA!U579="", "", BTA!U579)</f>
        <v/>
      </c>
      <c r="C579" s="201" t="str">
        <f>IF(A579="", "", VLOOKUP(A579, BTA!$A$3:$H$10000, 8, 0))</f>
        <v/>
      </c>
      <c r="D579" s="236" t="str">
        <f>IF(A579="","",VLOOKUP(A579,BTA!$A$3:$R$10000,18,0))</f>
        <v/>
      </c>
      <c r="E579" s="201" t="str">
        <f>IF(BTA!A580="", "", BTA!A580)</f>
        <v>BALAT</v>
      </c>
    </row>
    <row r="580" spans="1:5">
      <c r="A580" s="236" t="str">
        <f>IF(BTA!W580="", "", BTA!W580)</f>
        <v/>
      </c>
      <c r="B580" s="201" t="str">
        <f>IF(BTA!U580="", "", BTA!U580)</f>
        <v/>
      </c>
      <c r="C580" s="201" t="str">
        <f>IF(A580="", "", VLOOKUP(A580, BTA!$A$3:$H$10000, 8, 0))</f>
        <v/>
      </c>
      <c r="D580" s="236" t="str">
        <f>IF(A580="","",VLOOKUP(A580,BTA!$A$3:$R$10000,18,0))</f>
        <v/>
      </c>
      <c r="E580" s="201" t="str">
        <f>IF(BTA!A581="", "", BTA!A581)</f>
        <v>ISBIR</v>
      </c>
    </row>
    <row r="581" spans="1:5">
      <c r="A581" s="236" t="str">
        <f>IF(BTA!W581="", "", BTA!W581)</f>
        <v/>
      </c>
      <c r="B581" s="201" t="str">
        <f>IF(BTA!U581="", "", BTA!U581)</f>
        <v/>
      </c>
      <c r="C581" s="201" t="str">
        <f>IF(A581="", "", VLOOKUP(A581, BTA!$A$3:$H$10000, 8, 0))</f>
        <v/>
      </c>
      <c r="D581" s="236" t="str">
        <f>IF(A581="","",VLOOKUP(A581,BTA!$A$3:$R$10000,18,0))</f>
        <v/>
      </c>
      <c r="E581" s="201" t="str">
        <f>IF(BTA!A582="", "", BTA!A582)</f>
        <v>CASA</v>
      </c>
    </row>
    <row r="582" spans="1:5">
      <c r="A582" s="236" t="str">
        <f>IF(BTA!W582="", "", BTA!W582)</f>
        <v/>
      </c>
      <c r="B582" s="201" t="str">
        <f>IF(BTA!U582="", "", BTA!U582)</f>
        <v/>
      </c>
      <c r="C582" s="201" t="str">
        <f>IF(A582="", "", VLOOKUP(A582, BTA!$A$3:$H$10000, 8, 0))</f>
        <v/>
      </c>
      <c r="D582" s="236" t="str">
        <f>IF(A582="","",VLOOKUP(A582,BTA!$A$3:$R$10000,18,0))</f>
        <v/>
      </c>
      <c r="E582" s="201" t="str">
        <f>IF(BTA!A583="", "", BTA!A583)</f>
        <v>EKIZ</v>
      </c>
    </row>
    <row r="583" spans="1:5">
      <c r="A583" s="236" t="str">
        <f>IF(BTA!W583="", "", BTA!W583)</f>
        <v/>
      </c>
      <c r="B583" s="201" t="str">
        <f>IF(BTA!U583="", "", BTA!U583)</f>
        <v/>
      </c>
      <c r="C583" s="201" t="str">
        <f>IF(A583="", "", VLOOKUP(A583, BTA!$A$3:$H$10000, 8, 0))</f>
        <v/>
      </c>
      <c r="D583" s="236" t="str">
        <f>IF(A583="","",VLOOKUP(A583,BTA!$A$3:$R$10000,18,0))</f>
        <v/>
      </c>
      <c r="E583" s="201" t="str">
        <f>IF(BTA!A584="", "", BTA!A584)</f>
        <v>ENPRA</v>
      </c>
    </row>
    <row r="584" spans="1:5">
      <c r="A584" s="236" t="str">
        <f>IF(BTA!W584="", "", BTA!W584)</f>
        <v/>
      </c>
      <c r="B584" s="201" t="str">
        <f>IF(BTA!U584="", "", BTA!U584)</f>
        <v/>
      </c>
      <c r="C584" s="201" t="str">
        <f>IF(A584="", "", VLOOKUP(A584, BTA!$A$3:$H$10000, 8, 0))</f>
        <v/>
      </c>
      <c r="D584" s="236" t="str">
        <f>IF(A584="","",VLOOKUP(A584,BTA!$A$3:$R$10000,18,0))</f>
        <v/>
      </c>
      <c r="E584" s="201" t="str">
        <f>IF(BTA!A585="", "", BTA!A585)</f>
        <v>MMCAS</v>
      </c>
    </row>
    <row r="585" spans="1:5">
      <c r="A585" s="236" t="str">
        <f>IF(BTA!W585="", "", BTA!W585)</f>
        <v/>
      </c>
      <c r="B585" s="201" t="str">
        <f>IF(BTA!U585="", "", BTA!U585)</f>
        <v/>
      </c>
      <c r="C585" s="201" t="str">
        <f>IF(A585="", "", VLOOKUP(A585, BTA!$A$3:$H$10000, 8, 0))</f>
        <v/>
      </c>
      <c r="D585" s="236" t="str">
        <f>IF(A585="","",VLOOKUP(A585,BTA!$A$3:$R$10000,18,0))</f>
        <v/>
      </c>
      <c r="E585" s="201" t="str">
        <f>IF(BTA!A586="", "", BTA!A586)</f>
        <v>YONGA</v>
      </c>
    </row>
    <row r="586" spans="1:5">
      <c r="A586" s="236" t="str">
        <f>IF(BTA!W586="", "", BTA!W586)</f>
        <v/>
      </c>
      <c r="B586" s="201" t="str">
        <f>IF(BTA!U586="", "", BTA!U586)</f>
        <v/>
      </c>
      <c r="C586" s="201" t="str">
        <f>IF(A586="", "", VLOOKUP(A586, BTA!$A$3:$H$10000, 8, 0))</f>
        <v/>
      </c>
      <c r="D586" s="236" t="str">
        <f>IF(A586="","",VLOOKUP(A586,BTA!$A$3:$R$10000,18,0))</f>
        <v/>
      </c>
      <c r="E586" s="201" t="str">
        <f>IF(BTA!A587="", "", BTA!A587)</f>
        <v>QNBFK</v>
      </c>
    </row>
    <row r="587" spans="1:5">
      <c r="A587" s="236" t="str">
        <f>IF(BTA!W587="", "", BTA!W587)</f>
        <v/>
      </c>
      <c r="B587" s="201" t="str">
        <f>IF(BTA!U587="", "", BTA!U587)</f>
        <v/>
      </c>
      <c r="C587" s="201" t="str">
        <f>IF(A587="", "", VLOOKUP(A587, BTA!$A$3:$H$10000, 8, 0))</f>
        <v/>
      </c>
      <c r="D587" s="236" t="str">
        <f>IF(A587="","",VLOOKUP(A587,BTA!$A$3:$R$10000,18,0))</f>
        <v/>
      </c>
      <c r="E587" s="201" t="str">
        <f>IF(BTA!A588="", "", BTA!A588)</f>
        <v>AYES</v>
      </c>
    </row>
    <row r="588" spans="1:5">
      <c r="A588" s="236" t="str">
        <f>IF(BTA!W588="", "", BTA!W588)</f>
        <v/>
      </c>
      <c r="B588" s="201" t="str">
        <f>IF(BTA!U588="", "", BTA!U588)</f>
        <v/>
      </c>
      <c r="C588" s="201" t="str">
        <f>IF(A588="", "", VLOOKUP(A588, BTA!$A$3:$H$10000, 8, 0))</f>
        <v/>
      </c>
      <c r="D588" s="236" t="str">
        <f>IF(A588="","",VLOOKUP(A588,BTA!$A$3:$R$10000,18,0))</f>
        <v/>
      </c>
      <c r="E588" s="201" t="str">
        <f>IF(BTA!A589="", "", BTA!A589)</f>
        <v>DIRIT</v>
      </c>
    </row>
    <row r="589" spans="1:5">
      <c r="A589" s="236" t="str">
        <f>IF(BTA!W589="", "", BTA!W589)</f>
        <v/>
      </c>
      <c r="B589" s="201" t="str">
        <f>IF(BTA!U589="", "", BTA!U589)</f>
        <v/>
      </c>
      <c r="C589" s="201" t="str">
        <f>IF(A589="", "", VLOOKUP(A589, BTA!$A$3:$H$10000, 8, 0))</f>
        <v/>
      </c>
      <c r="D589" s="236" t="str">
        <f>IF(A589="","",VLOOKUP(A589,BTA!$A$3:$R$10000,18,0))</f>
        <v/>
      </c>
      <c r="E589" s="201" t="str">
        <f>IF(BTA!A590="", "", BTA!A590)</f>
        <v>SNPAM</v>
      </c>
    </row>
    <row r="590" spans="1:5">
      <c r="A590" s="236" t="str">
        <f>IF(BTA!W590="", "", BTA!W590)</f>
        <v/>
      </c>
      <c r="B590" s="201" t="str">
        <f>IF(BTA!U590="", "", BTA!U590)</f>
        <v/>
      </c>
      <c r="C590" s="201" t="str">
        <f>IF(A590="", "", VLOOKUP(A590, BTA!$A$3:$H$10000, 8, 0))</f>
        <v/>
      </c>
      <c r="D590" s="236" t="str">
        <f>IF(A590="","",VLOOKUP(A590,BTA!$A$3:$R$10000,18,0))</f>
        <v/>
      </c>
      <c r="E590" s="201" t="str">
        <f>IF(BTA!A591="", "", BTA!A591)</f>
        <v>BASCM</v>
      </c>
    </row>
    <row r="591" spans="1:5">
      <c r="A591" s="236" t="str">
        <f>IF(BTA!W591="", "", BTA!W591)</f>
        <v/>
      </c>
      <c r="B591" s="201" t="str">
        <f>IF(BTA!U591="", "", BTA!U591)</f>
        <v/>
      </c>
      <c r="C591" s="201" t="str">
        <f>IF(A591="", "", VLOOKUP(A591, BTA!$A$3:$H$10000, 8, 0))</f>
        <v/>
      </c>
      <c r="D591" s="236" t="str">
        <f>IF(A591="","",VLOOKUP(A591,BTA!$A$3:$R$10000,18,0))</f>
        <v/>
      </c>
      <c r="E591" s="201" t="str">
        <f>IF(BTA!A592="", "", BTA!A592)</f>
        <v>YBTAS</v>
      </c>
    </row>
    <row r="592" spans="1:5">
      <c r="A592" s="236" t="str">
        <f>IF(BTA!W592="", "", BTA!W592)</f>
        <v/>
      </c>
      <c r="B592" s="201" t="str">
        <f>IF(BTA!U592="", "", BTA!U592)</f>
        <v/>
      </c>
      <c r="C592" s="201" t="str">
        <f>IF(A592="", "", VLOOKUP(A592, BTA!$A$3:$H$10000, 8, 0))</f>
        <v/>
      </c>
      <c r="D592" s="236" t="str">
        <f>IF(A592="","",VLOOKUP(A592,BTA!$A$3:$R$10000,18,0))</f>
        <v/>
      </c>
      <c r="E592" s="201" t="str">
        <f>IF(BTA!A593="", "", BTA!A593)</f>
        <v>BRMEN</v>
      </c>
    </row>
    <row r="593" spans="1:5">
      <c r="A593" s="236" t="str">
        <f>IF(BTA!W593="", "", BTA!W593)</f>
        <v/>
      </c>
      <c r="B593" s="201" t="str">
        <f>IF(BTA!U593="", "", BTA!U593)</f>
        <v/>
      </c>
      <c r="C593" s="201" t="str">
        <f>IF(A593="", "", VLOOKUP(A593, BTA!$A$3:$H$10000, 8, 0))</f>
        <v/>
      </c>
      <c r="D593" s="236" t="str">
        <f>IF(A593="","",VLOOKUP(A593,BTA!$A$3:$R$10000,18,0))</f>
        <v/>
      </c>
      <c r="E593" s="201" t="str">
        <f>IF(BTA!A594="", "", BTA!A594)</f>
        <v>BRKO</v>
      </c>
    </row>
    <row r="594" spans="1:5">
      <c r="A594" s="236" t="str">
        <f>IF(BTA!W594="", "", BTA!W594)</f>
        <v/>
      </c>
      <c r="B594" s="201" t="str">
        <f>IF(BTA!U594="", "", BTA!U594)</f>
        <v/>
      </c>
      <c r="C594" s="201" t="str">
        <f>IF(A594="", "", VLOOKUP(A594, BTA!$A$3:$H$10000, 8, 0))</f>
        <v/>
      </c>
      <c r="D594" s="236" t="str">
        <f>IF(A594="","",VLOOKUP(A594,BTA!$A$3:$R$10000,18,0))</f>
        <v/>
      </c>
      <c r="E594" s="201" t="str">
        <f>IF(BTA!A595="", "", BTA!A595)</f>
        <v>EUHOL</v>
      </c>
    </row>
    <row r="595" spans="1:5">
      <c r="A595" s="236" t="str">
        <f>IF(BTA!W595="", "", BTA!W595)</f>
        <v/>
      </c>
      <c r="B595" s="201" t="str">
        <f>IF(BTA!U595="", "", BTA!U595)</f>
        <v/>
      </c>
      <c r="C595" s="201" t="str">
        <f>IF(A595="", "", VLOOKUP(A595, BTA!$A$3:$H$10000, 8, 0))</f>
        <v/>
      </c>
      <c r="D595" s="236" t="str">
        <f>IF(A595="","",VLOOKUP(A595,BTA!$A$3:$R$10000,18,0))</f>
        <v/>
      </c>
      <c r="E595" s="201" t="str">
        <f>IF(BTA!A596="", "", BTA!A596)</f>
        <v>UMPAS</v>
      </c>
    </row>
    <row r="596" spans="1:5">
      <c r="A596" s="236" t="str">
        <f>IF(BTA!W596="", "", BTA!W596)</f>
        <v/>
      </c>
      <c r="B596" s="201" t="str">
        <f>IF(BTA!U596="", "", BTA!U596)</f>
        <v/>
      </c>
      <c r="C596" s="201" t="str">
        <f>IF(A596="", "", VLOOKUP(A596, BTA!$A$3:$H$10000, 8, 0))</f>
        <v/>
      </c>
      <c r="D596" s="236" t="str">
        <f>IF(A596="","",VLOOKUP(A596,BTA!$A$3:$R$10000,18,0))</f>
        <v/>
      </c>
      <c r="E596" s="201" t="str">
        <f>IF(BTA!A597="", "", BTA!A597)</f>
        <v>KERVN</v>
      </c>
    </row>
    <row r="597" spans="1:5">
      <c r="A597" s="236" t="str">
        <f>IF(BTA!W597="", "", BTA!W597)</f>
        <v/>
      </c>
      <c r="B597" s="201" t="str">
        <f>IF(BTA!U597="", "", BTA!U597)</f>
        <v/>
      </c>
      <c r="C597" s="201" t="str">
        <f>IF(A597="", "", VLOOKUP(A597, BTA!$A$3:$H$10000, 8, 0))</f>
        <v/>
      </c>
      <c r="D597" s="236" t="str">
        <f>IF(A597="","",VLOOKUP(A597,BTA!$A$3:$R$10000,18,0))</f>
        <v/>
      </c>
      <c r="E597" s="201" t="str">
        <f>IF(BTA!A598="", "", BTA!A598)</f>
        <v>KLNMA</v>
      </c>
    </row>
    <row r="598" spans="1:5">
      <c r="A598" s="236" t="str">
        <f>IF(BTA!W598="", "", BTA!W598)</f>
        <v/>
      </c>
      <c r="B598" s="201" t="str">
        <f>IF(BTA!U598="", "", BTA!U598)</f>
        <v/>
      </c>
      <c r="C598" s="201" t="str">
        <f>IF(A598="", "", VLOOKUP(A598, BTA!$A$3:$H$10000, 8, 0))</f>
        <v/>
      </c>
      <c r="D598" s="236" t="str">
        <f>IF(A598="","",VLOOKUP(A598,BTA!$A$3:$R$10000,18,0))</f>
        <v/>
      </c>
      <c r="E598" s="201" t="str">
        <f>IF(BTA!A599="", "", BTA!A599)</f>
        <v>SODSN</v>
      </c>
    </row>
    <row r="599" spans="1:5">
      <c r="A599" s="236" t="str">
        <f>IF(BTA!W599="", "", BTA!W599)</f>
        <v/>
      </c>
      <c r="B599" s="201" t="str">
        <f>IF(BTA!U599="", "", BTA!U599)</f>
        <v/>
      </c>
      <c r="C599" s="201" t="str">
        <f>IF(A599="", "", VLOOKUP(A599, BTA!$A$3:$H$10000, 8, 0))</f>
        <v/>
      </c>
      <c r="D599" s="236" t="str">
        <f>IF(A599="","",VLOOKUP(A599,BTA!$A$3:$R$10000,18,0))</f>
        <v/>
      </c>
      <c r="E599" s="201" t="str">
        <f>IF(BTA!A600="", "", BTA!A600)</f>
        <v>KONTR</v>
      </c>
    </row>
    <row r="600" spans="1:5">
      <c r="A600" s="236" t="str">
        <f>IF(BTA!W600="", "", BTA!W600)</f>
        <v/>
      </c>
      <c r="B600" s="201" t="str">
        <f>IF(BTA!U600="", "", BTA!U600)</f>
        <v/>
      </c>
      <c r="C600" s="201" t="str">
        <f>IF(A600="", "", VLOOKUP(A600, BTA!$A$3:$H$10000, 8, 0))</f>
        <v/>
      </c>
      <c r="D600" s="236" t="str">
        <f>IF(A600="","",VLOOKUP(A600,BTA!$A$3:$R$10000,18,0))</f>
        <v/>
      </c>
      <c r="E600" s="201" t="str">
        <f>IF(BTA!A601="", "", BTA!A601)</f>
        <v>MEGAP</v>
      </c>
    </row>
    <row r="601" spans="1:5">
      <c r="A601" s="236" t="str">
        <f>IF(BTA!W601="", "", BTA!W601)</f>
        <v/>
      </c>
      <c r="B601" s="201" t="str">
        <f>IF(BTA!U601="", "", BTA!U601)</f>
        <v/>
      </c>
      <c r="C601" s="201" t="str">
        <f>IF(A601="", "", VLOOKUP(A601, BTA!$A$3:$H$10000, 8, 0))</f>
        <v/>
      </c>
      <c r="D601" s="236" t="str">
        <f>IF(A601="","",VLOOKUP(A601,BTA!$A$3:$R$10000,18,0))</f>
        <v/>
      </c>
      <c r="E601" s="201" t="str">
        <f>IF(BTA!A602="", "", BTA!A602)</f>
        <v>TRILC</v>
      </c>
    </row>
    <row r="602" spans="1:5">
      <c r="A602" s="236" t="str">
        <f>IF(BTA!W602="", "", BTA!W602)</f>
        <v/>
      </c>
      <c r="B602" s="201" t="str">
        <f>IF(BTA!U602="", "", BTA!U602)</f>
        <v/>
      </c>
      <c r="C602" s="201" t="str">
        <f>IF(A602="", "", VLOOKUP(A602, BTA!$A$3:$H$10000, 8, 0))</f>
        <v/>
      </c>
      <c r="D602" s="236" t="str">
        <f>IF(A602="","",VLOOKUP(A602,BTA!$A$3:$R$10000,18,0))</f>
        <v/>
      </c>
      <c r="E602" s="201" t="str">
        <f>IF(BTA!A603="", "", BTA!A603)</f>
        <v>YYAPI</v>
      </c>
    </row>
    <row r="603" spans="1:5">
      <c r="A603" s="236" t="str">
        <f>IF(BTA!W603="", "", BTA!W603)</f>
        <v/>
      </c>
      <c r="B603" s="201" t="str">
        <f>IF(BTA!U603="", "", BTA!U603)</f>
        <v/>
      </c>
      <c r="C603" s="201" t="str">
        <f>IF(A603="", "", VLOOKUP(A603, BTA!$A$3:$H$10000, 8, 0))</f>
        <v/>
      </c>
      <c r="D603" s="236" t="str">
        <f>IF(A603="","",VLOOKUP(A603,BTA!$A$3:$R$10000,18,0))</f>
        <v/>
      </c>
      <c r="E603" s="201" t="str">
        <f>IF(BTA!A604="", "", BTA!A604)</f>
        <v>YENİ ARZ HİSSELER</v>
      </c>
    </row>
    <row r="604" spans="1:5">
      <c r="A604" s="236" t="str">
        <f>IF(BTA!W604="", "", BTA!W604)</f>
        <v/>
      </c>
      <c r="B604" s="201" t="str">
        <f>IF(BTA!U604="", "", BTA!U604)</f>
        <v/>
      </c>
      <c r="C604" s="201" t="str">
        <f>IF(A604="", "", VLOOKUP(A604, BTA!$A$3:$H$10000, 8, 0))</f>
        <v/>
      </c>
      <c r="D604" s="236" t="str">
        <f>IF(A604="","",VLOOKUP(A604,BTA!$A$3:$R$10000,18,0))</f>
        <v/>
      </c>
      <c r="E604" s="201" t="str">
        <f>IF(BTA!A605="", "", BTA!A605)</f>
        <v>DMLKTG</v>
      </c>
    </row>
    <row r="605" spans="1:5">
      <c r="A605" s="236" t="str">
        <f>IF(BTA!W605="", "", BTA!W605)</f>
        <v/>
      </c>
      <c r="B605" s="201" t="str">
        <f>IF(BTA!U605="", "", BTA!U605)</f>
        <v/>
      </c>
      <c r="C605" s="201" t="str">
        <f>IF(A605="", "", VLOOKUP(A605, BTA!$A$3:$H$10000, 8, 0))</f>
        <v/>
      </c>
      <c r="D605" s="236" t="str">
        <f>IF(A605="","",VLOOKUP(A605,BTA!$A$3:$R$10000,18,0))</f>
        <v/>
      </c>
      <c r="E605" s="201" t="str">
        <f>IF(BTA!A606="", "", BTA!A606)</f>
        <v>GOLDA</v>
      </c>
    </row>
    <row r="606" spans="1:5">
      <c r="A606" s="236" t="str">
        <f>IF(BTA!W606="", "", BTA!W606)</f>
        <v/>
      </c>
      <c r="B606" s="201" t="str">
        <f>IF(BTA!U606="", "", BTA!U606)</f>
        <v/>
      </c>
      <c r="C606" s="201" t="str">
        <f>IF(A606="", "", VLOOKUP(A606, BTA!$A$3:$H$10000, 8, 0))</f>
        <v/>
      </c>
      <c r="D606" s="236" t="str">
        <f>IF(A606="","",VLOOKUP(A606,BTA!$A$3:$R$10000,18,0))</f>
        <v/>
      </c>
      <c r="E606" s="201" t="str">
        <f>IF(BTA!A607="", "", BTA!A607)</f>
        <v>SOHOE</v>
      </c>
    </row>
    <row r="607" spans="1:5">
      <c r="A607" s="236" t="str">
        <f>IF(BTA!W607="", "", BTA!W607)</f>
        <v/>
      </c>
      <c r="B607" s="201" t="str">
        <f>IF(BTA!U607="", "", BTA!U607)</f>
        <v/>
      </c>
      <c r="C607" s="201" t="str">
        <f>IF(A607="", "", VLOOKUP(A607, BTA!$A$3:$H$10000, 8, 0))</f>
        <v/>
      </c>
      <c r="D607" s="236" t="str">
        <f>IF(A607="","",VLOOKUP(A607,BTA!$A$3:$R$10000,18,0))</f>
        <v/>
      </c>
      <c r="E607" s="201" t="str">
        <f>IF(BTA!A608="", "", BTA!A608)</f>
        <v>ISVEA</v>
      </c>
    </row>
    <row r="608" spans="1:5">
      <c r="A608" s="236" t="str">
        <f>IF(BTA!W608="", "", BTA!W608)</f>
        <v/>
      </c>
      <c r="B608" s="201" t="str">
        <f>IF(BTA!U608="", "", BTA!U608)</f>
        <v/>
      </c>
      <c r="C608" s="201" t="str">
        <f>IF(A608="", "", VLOOKUP(A608, BTA!$A$3:$H$10000, 8, 0))</f>
        <v/>
      </c>
      <c r="D608" s="236" t="str">
        <f>IF(A608="","",VLOOKUP(A608,BTA!$A$3:$R$10000,18,0))</f>
        <v/>
      </c>
      <c r="E608" s="201" t="str">
        <f>IF(BTA!A609="", "", BTA!A609)</f>
        <v>ORZAX</v>
      </c>
    </row>
    <row r="609" spans="1:5">
      <c r="A609" s="236" t="str">
        <f>IF(BTA!W609="", "", BTA!W609)</f>
        <v/>
      </c>
      <c r="B609" s="201" t="str">
        <f>IF(BTA!U609="", "", BTA!U609)</f>
        <v/>
      </c>
      <c r="C609" s="201" t="str">
        <f>IF(A609="", "", VLOOKUP(A609, BTA!$A$3:$H$10000, 8, 0))</f>
        <v/>
      </c>
      <c r="D609" s="236" t="str">
        <f>IF(A609="","",VLOOKUP(A609,BTA!$A$3:$R$10000,18,0))</f>
        <v/>
      </c>
      <c r="E609" s="201" t="str">
        <f>IF(BTA!A610="", "", BTA!A610)</f>
        <v>BETAE</v>
      </c>
    </row>
    <row r="610" spans="1:5">
      <c r="A610" s="236" t="str">
        <f>IF(BTA!W610="", "", BTA!W610)</f>
        <v/>
      </c>
      <c r="B610" s="201" t="str">
        <f>IF(BTA!U610="", "", BTA!U610)</f>
        <v/>
      </c>
      <c r="C610" s="201" t="str">
        <f>IF(A610="", "", VLOOKUP(A610, BTA!$A$3:$H$10000, 8, 0))</f>
        <v/>
      </c>
      <c r="D610" s="236" t="str">
        <f>IF(A610="","",VLOOKUP(A610,BTA!$A$3:$R$10000,18,0))</f>
        <v/>
      </c>
      <c r="E610" s="201" t="str">
        <f>IF(BTA!A611="", "", BTA!A611)</f>
        <v>SARAE</v>
      </c>
    </row>
    <row r="611" spans="1:5">
      <c r="A611" s="236" t="str">
        <f>IF(BTA!W611="", "", BTA!W611)</f>
        <v/>
      </c>
      <c r="B611" s="201" t="str">
        <f>IF(BTA!U611="", "", BTA!U611)</f>
        <v/>
      </c>
      <c r="C611" s="201" t="str">
        <f>IF(A611="", "", VLOOKUP(A611, BTA!$A$3:$H$10000, 8, 0))</f>
        <v/>
      </c>
      <c r="D611" s="236" t="str">
        <f>IF(A611="","",VLOOKUP(A611,BTA!$A$3:$R$10000,18,0))</f>
        <v/>
      </c>
      <c r="E611" s="201" t="str">
        <f>IF(BTA!A612="", "", BTA!A612)</f>
        <v>SSAAT</v>
      </c>
    </row>
    <row r="612" spans="1:5">
      <c r="A612" s="236" t="str">
        <f>IF(BTA!W612="", "", BTA!W612)</f>
        <v/>
      </c>
      <c r="B612" s="201" t="str">
        <f>IF(BTA!U612="", "", BTA!U612)</f>
        <v/>
      </c>
      <c r="C612" s="201" t="str">
        <f>IF(A612="", "", VLOOKUP(A612, BTA!$A$3:$H$10000, 8, 0))</f>
        <v/>
      </c>
      <c r="D612" s="236" t="str">
        <f>IF(A612="","",VLOOKUP(A612,BTA!$A$3:$R$10000,18,0))</f>
        <v/>
      </c>
      <c r="E612" s="201" t="str">
        <f>IF(BTA!A613="", "", BTA!A613)</f>
        <v>EKIM</v>
      </c>
    </row>
    <row r="613" spans="1:5">
      <c r="A613" s="236" t="str">
        <f>IF(BTA!W613="", "", BTA!W613)</f>
        <v/>
      </c>
      <c r="B613" s="201" t="str">
        <f>IF(BTA!U613="", "", BTA!U613)</f>
        <v/>
      </c>
      <c r="C613" s="201" t="str">
        <f>IF(A613="", "", VLOOKUP(A613, BTA!$A$3:$H$10000, 8, 0))</f>
        <v/>
      </c>
      <c r="D613" s="236" t="str">
        <f>IF(A613="","",VLOOKUP(A613,BTA!$A$3:$R$10000,18,0))</f>
        <v/>
      </c>
      <c r="E613" s="201" t="str">
        <f>IF(BTA!A614="", "", BTA!A614)</f>
        <v>GMSTRF</v>
      </c>
    </row>
    <row r="614" spans="1:5">
      <c r="A614" s="236" t="str">
        <f>IF(BTA!W614="", "", BTA!W614)</f>
        <v/>
      </c>
      <c r="B614" s="201" t="str">
        <f>IF(BTA!U614="", "", BTA!U614)</f>
        <v/>
      </c>
      <c r="C614" s="201" t="str">
        <f>IF(A614="", "", VLOOKUP(A614, BTA!$A$3:$H$10000, 8, 0))</f>
        <v/>
      </c>
      <c r="D614" s="236" t="str">
        <f>IF(A614="","",VLOOKUP(A614,BTA!$A$3:$R$10000,18,0))</f>
        <v/>
      </c>
      <c r="E614" s="201" t="str">
        <f>IF(BTA!A615="", "", BTA!A615)</f>
        <v>ALBTN</v>
      </c>
    </row>
    <row r="615" spans="1:5">
      <c r="A615" s="236" t="str">
        <f>IF(BTA!W615="", "", BTA!W615)</f>
        <v/>
      </c>
      <c r="B615" s="201" t="str">
        <f>IF(BTA!U615="", "", BTA!U615)</f>
        <v/>
      </c>
      <c r="C615" s="201" t="str">
        <f>IF(A615="", "", VLOOKUP(A615, BTA!$A$3:$H$10000, 8, 0))</f>
        <v/>
      </c>
      <c r="D615" s="236" t="str">
        <f>IF(A615="","",VLOOKUP(A615,BTA!$A$3:$R$10000,18,0))</f>
        <v/>
      </c>
      <c r="E615" s="201" t="str">
        <f>IF(BTA!A616="", "", BTA!A616)</f>
        <v>CITAS</v>
      </c>
    </row>
    <row r="616" spans="1:5">
      <c r="A616" s="236" t="str">
        <f>IF(BTA!W616="", "", BTA!W616)</f>
        <v/>
      </c>
      <c r="B616" s="201" t="str">
        <f>IF(BTA!U616="", "", BTA!U616)</f>
        <v/>
      </c>
      <c r="C616" s="201" t="str">
        <f>IF(A616="", "", VLOOKUP(A616, BTA!$A$3:$H$10000, 8, 0))</f>
        <v/>
      </c>
      <c r="D616" s="236" t="str">
        <f>IF(A616="","",VLOOKUP(A616,BTA!$A$3:$R$10000,18,0))</f>
        <v/>
      </c>
      <c r="E616" s="201" t="str">
        <f>IF(BTA!A617="", "", BTA!A617)</f>
        <v>KARCL</v>
      </c>
    </row>
    <row r="617" spans="1:5">
      <c r="A617" s="236" t="str">
        <f>IF(BTA!W617="", "", BTA!W617)</f>
        <v/>
      </c>
      <c r="B617" s="201" t="str">
        <f>IF(BTA!U617="", "", BTA!U617)</f>
        <v/>
      </c>
      <c r="C617" s="201" t="str">
        <f>IF(A617="", "", VLOOKUP(A617, BTA!$A$3:$H$10000, 8, 0))</f>
        <v/>
      </c>
      <c r="D617" s="236" t="str">
        <f>IF(A617="","",VLOOKUP(A617,BTA!$A$3:$R$10000,18,0))</f>
        <v/>
      </c>
      <c r="E617" s="201" t="str">
        <f>IF(BTA!A618="", "", BTA!A618)</f>
        <v>KPEKS</v>
      </c>
    </row>
    <row r="618" spans="1:5">
      <c r="A618" s="236" t="str">
        <f>IF(BTA!W618="", "", BTA!W618)</f>
        <v/>
      </c>
      <c r="B618" s="201" t="str">
        <f>IF(BTA!U618="", "", BTA!U618)</f>
        <v/>
      </c>
      <c r="C618" s="201" t="str">
        <f>IF(A618="", "", VLOOKUP(A618, BTA!$A$3:$H$10000, 8, 0))</f>
        <v/>
      </c>
      <c r="D618" s="236" t="str">
        <f>IF(A618="","",VLOOKUP(A618,BTA!$A$3:$R$10000,18,0))</f>
        <v/>
      </c>
      <c r="E618" s="201" t="str">
        <f>IF(BTA!A619="", "", BTA!A619)</f>
        <v>MASFN</v>
      </c>
    </row>
    <row r="619" spans="1:5">
      <c r="A619" s="236" t="str">
        <f>IF(BTA!W619="", "", BTA!W619)</f>
        <v/>
      </c>
      <c r="B619" s="201" t="str">
        <f>IF(BTA!U619="", "", BTA!U619)</f>
        <v/>
      </c>
      <c r="C619" s="201" t="str">
        <f>IF(A619="", "", VLOOKUP(A619, BTA!$A$3:$H$10000, 8, 0))</f>
        <v/>
      </c>
      <c r="D619" s="236" t="str">
        <f>IF(A619="","",VLOOKUP(A619,BTA!$A$3:$R$10000,18,0))</f>
        <v/>
      </c>
      <c r="E619" s="201" t="str">
        <f>IF(BTA!A620="", "", BTA!A620)</f>
        <v>METEN</v>
      </c>
    </row>
    <row r="620" spans="1:5">
      <c r="A620" s="236" t="str">
        <f>IF(BTA!W620="", "", BTA!W620)</f>
        <v/>
      </c>
      <c r="B620" s="201" t="str">
        <f>IF(BTA!U620="", "", BTA!U620)</f>
        <v/>
      </c>
      <c r="C620" s="201" t="str">
        <f>IF(A620="", "", VLOOKUP(A620, BTA!$A$3:$H$10000, 8, 0))</f>
        <v/>
      </c>
      <c r="D620" s="236" t="str">
        <f>IF(A620="","",VLOOKUP(A620,BTA!$A$3:$R$10000,18,0))</f>
        <v/>
      </c>
      <c r="E620" s="201" t="str">
        <f>IF(BTA!A621="", "", BTA!A621)</f>
        <v>QUICK</v>
      </c>
    </row>
    <row r="621" spans="1:5">
      <c r="A621" s="236" t="str">
        <f>IF(BTA!W621="", "", BTA!W621)</f>
        <v/>
      </c>
      <c r="B621" s="201" t="str">
        <f>IF(BTA!U621="", "", BTA!U621)</f>
        <v/>
      </c>
      <c r="C621" s="201" t="str">
        <f>IF(A621="", "", VLOOKUP(A621, BTA!$A$3:$H$10000, 8, 0))</f>
        <v/>
      </c>
      <c r="D621" s="236" t="str">
        <f>IF(A621="","",VLOOKUP(A621,BTA!$A$3:$R$10000,18,0))</f>
        <v/>
      </c>
      <c r="E621" s="201" t="str">
        <f>IF(BTA!A622="", "", BTA!A622)</f>
        <v>TKNKA</v>
      </c>
    </row>
    <row r="622" spans="1:5">
      <c r="A622" s="236" t="str">
        <f>IF(BTA!W622="", "", BTA!W622)</f>
        <v/>
      </c>
      <c r="B622" s="201" t="str">
        <f>IF(BTA!U622="", "", BTA!U622)</f>
        <v/>
      </c>
      <c r="C622" s="201" t="str">
        <f>IF(A622="", "", VLOOKUP(A622, BTA!$A$3:$H$10000, 8, 0))</f>
        <v/>
      </c>
      <c r="D622" s="236" t="str">
        <f>IF(A622="","",VLOOKUP(A622,BTA!$A$3:$R$10000,18,0))</f>
        <v/>
      </c>
      <c r="E622" s="201" t="str">
        <f>IF(BTA!A623="", "", BTA!A623)</f>
        <v>VEYAS</v>
      </c>
    </row>
    <row r="623" spans="1:5">
      <c r="A623" s="236" t="str">
        <f>IF(BTA!W623="", "", BTA!W623)</f>
        <v/>
      </c>
      <c r="B623" s="201" t="str">
        <f>IF(BTA!U623="", "", BTA!U623)</f>
        <v/>
      </c>
      <c r="C623" s="201" t="str">
        <f>IF(A623="", "", VLOOKUP(A623, BTA!$A$3:$H$10000, 8, 0))</f>
        <v/>
      </c>
      <c r="D623" s="236" t="str">
        <f>IF(A623="","",VLOOKUP(A623,BTA!$A$3:$R$10000,18,0))</f>
        <v/>
      </c>
      <c r="E623" s="201" t="str">
        <f>IF(BTA!A624="", "", BTA!A624)</f>
        <v/>
      </c>
    </row>
    <row r="624" spans="1:5">
      <c r="A624" s="236" t="str">
        <f>IF(BTA!W624="", "", BTA!W624)</f>
        <v/>
      </c>
      <c r="B624" s="201" t="str">
        <f>IF(BTA!U624="", "", BTA!U624)</f>
        <v/>
      </c>
      <c r="C624" s="201" t="str">
        <f>IF(A624="", "", VLOOKUP(A624, BTA!$A$3:$H$10000, 8, 0))</f>
        <v/>
      </c>
      <c r="D624" s="236" t="str">
        <f>IF(A624="","",VLOOKUP(A624,BTA!$A$3:$R$10000,18,0))</f>
        <v/>
      </c>
      <c r="E624" s="201" t="str">
        <f>IF(BTA!A625="", "", BTA!A625)</f>
        <v/>
      </c>
    </row>
    <row r="625" spans="1:5">
      <c r="A625" s="236" t="str">
        <f>IF(BTA!W625="", "", BTA!W625)</f>
        <v/>
      </c>
      <c r="B625" s="201" t="str">
        <f>IF(BTA!U625="", "", BTA!U625)</f>
        <v/>
      </c>
      <c r="C625" s="201" t="str">
        <f>IF(A625="", "", VLOOKUP(A625, BTA!$A$3:$H$10000, 8, 0))</f>
        <v/>
      </c>
      <c r="D625" s="236" t="str">
        <f>IF(A625="","",VLOOKUP(A625,BTA!$A$3:$R$10000,18,0))</f>
        <v/>
      </c>
      <c r="E625" s="201" t="str">
        <f>IF(BTA!A626="", "", BTA!A626)</f>
        <v/>
      </c>
    </row>
    <row r="626" spans="1:5">
      <c r="A626" s="236" t="str">
        <f>IF(BTA!W626="", "", BTA!W626)</f>
        <v/>
      </c>
      <c r="B626" s="201" t="str">
        <f>IF(BTA!U626="", "", BTA!U626)</f>
        <v/>
      </c>
      <c r="C626" s="201" t="str">
        <f>IF(A626="", "", VLOOKUP(A626, BTA!$A$3:$H$10000, 8, 0))</f>
        <v/>
      </c>
      <c r="D626" s="236" t="str">
        <f>IF(A626="","",VLOOKUP(A626,BTA!$A$3:$R$10000,18,0))</f>
        <v/>
      </c>
      <c r="E626" s="201" t="str">
        <f>IF(BTA!A627="", "", BTA!A627)</f>
        <v/>
      </c>
    </row>
    <row r="627" spans="1:5">
      <c r="A627" s="236" t="str">
        <f>IF(BTA!W627="", "", BTA!W627)</f>
        <v/>
      </c>
      <c r="B627" s="201" t="str">
        <f>IF(BTA!U627="", "", BTA!U627)</f>
        <v/>
      </c>
      <c r="C627" s="201" t="str">
        <f>IF(A627="", "", VLOOKUP(A627, BTA!$A$3:$H$10000, 8, 0))</f>
        <v/>
      </c>
      <c r="D627" s="236" t="str">
        <f>IF(A627="","",VLOOKUP(A627,BTA!$A$3:$R$10000,18,0))</f>
        <v/>
      </c>
      <c r="E627" s="201" t="str">
        <f>IF(BTA!A628="", "", BTA!A628)</f>
        <v/>
      </c>
    </row>
    <row r="628" spans="1:5">
      <c r="A628" s="236" t="str">
        <f>IF(BTA!W628="", "", BTA!W628)</f>
        <v/>
      </c>
      <c r="B628" s="201" t="str">
        <f>IF(BTA!U628="", "", BTA!U628)</f>
        <v/>
      </c>
      <c r="C628" s="201" t="str">
        <f>IF(A628="", "", VLOOKUP(A628, BTA!$A$3:$H$10000, 8, 0))</f>
        <v/>
      </c>
      <c r="D628" s="236" t="str">
        <f>IF(A628="","",VLOOKUP(A628,BTA!$A$3:$R$10000,18,0))</f>
        <v/>
      </c>
      <c r="E628" s="201" t="str">
        <f>IF(BTA!A629="", "", BTA!A629)</f>
        <v/>
      </c>
    </row>
    <row r="629" spans="1:5">
      <c r="A629" s="236" t="str">
        <f>IF(BTA!W629="", "", BTA!W629)</f>
        <v/>
      </c>
      <c r="B629" s="201" t="str">
        <f>IF(BTA!U629="", "", BTA!U629)</f>
        <v/>
      </c>
      <c r="C629" s="201" t="str">
        <f>IF(A629="", "", VLOOKUP(A629, BTA!$A$3:$H$10000, 8, 0))</f>
        <v/>
      </c>
      <c r="D629" s="236" t="str">
        <f>IF(A629="","",VLOOKUP(A629,BTA!$A$3:$R$10000,18,0))</f>
        <v/>
      </c>
      <c r="E629" s="201" t="str">
        <f>IF(BTA!A630="", "", BTA!A630)</f>
        <v/>
      </c>
    </row>
    <row r="630" spans="1:5">
      <c r="A630" s="236" t="str">
        <f>IF(BTA!W630="", "", BTA!W630)</f>
        <v/>
      </c>
      <c r="B630" s="201" t="str">
        <f>IF(BTA!U630="", "", BTA!U630)</f>
        <v/>
      </c>
      <c r="C630" s="201" t="str">
        <f>IF(A630="", "", VLOOKUP(A630, BTA!$A$3:$H$10000, 8, 0))</f>
        <v/>
      </c>
      <c r="D630" s="236" t="str">
        <f>IF(A630="","",VLOOKUP(A630,BTA!$A$3:$R$10000,18,0))</f>
        <v/>
      </c>
      <c r="E630" s="201" t="str">
        <f>IF(BTA!A631="", "", BTA!A631)</f>
        <v/>
      </c>
    </row>
    <row r="631" spans="1:5">
      <c r="A631" s="236" t="str">
        <f>IF(BTA!W631="", "", BTA!W631)</f>
        <v/>
      </c>
      <c r="B631" s="201" t="str">
        <f>IF(BTA!U631="", "", BTA!U631)</f>
        <v/>
      </c>
      <c r="C631" s="201" t="str">
        <f>IF(A631="", "", VLOOKUP(A631, BTA!$A$3:$H$10000, 8, 0))</f>
        <v/>
      </c>
      <c r="D631" s="236" t="str">
        <f>IF(A631="","",VLOOKUP(A631,BTA!$A$3:$R$10000,18,0))</f>
        <v/>
      </c>
      <c r="E631" s="201" t="str">
        <f>IF(BTA!A632="", "", BTA!A632)</f>
        <v/>
      </c>
    </row>
    <row r="632" spans="1:5">
      <c r="A632" s="236" t="str">
        <f>IF(BTA!W632="", "", BTA!W632)</f>
        <v/>
      </c>
      <c r="B632" s="201" t="str">
        <f>IF(BTA!U632="", "", BTA!U632)</f>
        <v/>
      </c>
      <c r="C632" s="201" t="str">
        <f>IF(A632="", "", VLOOKUP(A632, BTA!$A$3:$H$10000, 8, 0))</f>
        <v/>
      </c>
      <c r="D632" s="236" t="str">
        <f>IF(A632="","",VLOOKUP(A632,BTA!$A$3:$R$10000,18,0))</f>
        <v/>
      </c>
      <c r="E632" s="201" t="str">
        <f>IF(BTA!A633="", "", BTA!A633)</f>
        <v/>
      </c>
    </row>
    <row r="633" spans="1:5">
      <c r="A633" s="236" t="str">
        <f>IF(BTA!W633="", "", BTA!W633)</f>
        <v/>
      </c>
      <c r="B633" s="201" t="str">
        <f>IF(BTA!U633="", "", BTA!U633)</f>
        <v/>
      </c>
      <c r="C633" s="201" t="str">
        <f>IF(A633="", "", VLOOKUP(A633, BTA!$A$3:$H$10000, 8, 0))</f>
        <v/>
      </c>
      <c r="D633" s="236" t="str">
        <f>IF(A633="","",VLOOKUP(A633,BTA!$A$3:$R$10000,18,0))</f>
        <v/>
      </c>
      <c r="E633" s="201" t="str">
        <f>IF(BTA!A634="", "", BTA!A634)</f>
        <v/>
      </c>
    </row>
    <row r="634" spans="1:5">
      <c r="A634" s="236" t="str">
        <f>IF(BTA!W634="", "", BTA!W634)</f>
        <v/>
      </c>
      <c r="B634" s="201" t="str">
        <f>IF(BTA!U634="", "", BTA!U634)</f>
        <v/>
      </c>
      <c r="C634" s="201" t="str">
        <f>IF(A634="", "", VLOOKUP(A634, BTA!$A$3:$H$10000, 8, 0))</f>
        <v/>
      </c>
      <c r="D634" s="236" t="str">
        <f>IF(A634="","",VLOOKUP(A634,BTA!$A$3:$R$10000,18,0))</f>
        <v/>
      </c>
      <c r="E634" s="201" t="str">
        <f>IF(BTA!A635="", "", BTA!A635)</f>
        <v/>
      </c>
    </row>
    <row r="635" spans="1:5">
      <c r="A635" s="236" t="str">
        <f>IF(BTA!W635="", "", BTA!W635)</f>
        <v/>
      </c>
      <c r="B635" s="201" t="str">
        <f>IF(BTA!U635="", "", BTA!U635)</f>
        <v/>
      </c>
      <c r="C635" s="201" t="str">
        <f>IF(A635="", "", VLOOKUP(A635, BTA!$A$3:$H$10000, 8, 0))</f>
        <v/>
      </c>
      <c r="D635" s="236" t="str">
        <f>IF(A635="","",VLOOKUP(A635,BTA!$A$3:$R$10000,18,0))</f>
        <v/>
      </c>
      <c r="E635" s="201" t="str">
        <f>IF(BTA!A636="", "", BTA!A636)</f>
        <v/>
      </c>
    </row>
    <row r="636" spans="1:5">
      <c r="A636" s="236" t="str">
        <f>IF(BTA!W636="", "", BTA!W636)</f>
        <v/>
      </c>
      <c r="B636" s="201" t="str">
        <f>IF(BTA!U636="", "", BTA!U636)</f>
        <v/>
      </c>
      <c r="C636" s="201" t="str">
        <f>IF(A636="", "", VLOOKUP(A636, BTA!$A$3:$H$10000, 8, 0))</f>
        <v/>
      </c>
      <c r="D636" s="236" t="str">
        <f>IF(A636="","",VLOOKUP(A636,BTA!$A$3:$R$10000,18,0))</f>
        <v/>
      </c>
      <c r="E636" s="201" t="str">
        <f>IF(BTA!A637="", "", BTA!A637)</f>
        <v/>
      </c>
    </row>
    <row r="637" spans="1:5">
      <c r="A637" s="236" t="str">
        <f>IF(BTA!W637="", "", BTA!W637)</f>
        <v/>
      </c>
      <c r="B637" s="201" t="str">
        <f>IF(BTA!U637="", "", BTA!U637)</f>
        <v/>
      </c>
      <c r="C637" s="201" t="str">
        <f>IF(A637="", "", VLOOKUP(A637, BTA!$A$3:$H$10000, 8, 0))</f>
        <v/>
      </c>
      <c r="D637" s="236" t="str">
        <f>IF(A637="","",VLOOKUP(A637,BTA!$A$3:$R$10000,18,0))</f>
        <v/>
      </c>
      <c r="E637" s="201" t="str">
        <f>IF(BTA!A638="", "", BTA!A638)</f>
        <v/>
      </c>
    </row>
    <row r="638" spans="1:5">
      <c r="A638" s="236" t="str">
        <f>IF(BTA!W638="", "", BTA!W638)</f>
        <v/>
      </c>
      <c r="B638" s="201" t="str">
        <f>IF(BTA!U638="", "", BTA!U638)</f>
        <v/>
      </c>
      <c r="C638" s="201" t="str">
        <f>IF(A638="", "", VLOOKUP(A638, BTA!$A$3:$H$10000, 8, 0))</f>
        <v/>
      </c>
      <c r="D638" s="236" t="str">
        <f>IF(A638="","",VLOOKUP(A638,BTA!$A$3:$R$10000,18,0))</f>
        <v/>
      </c>
      <c r="E638" s="201" t="str">
        <f>IF(BTA!A639="", "", BTA!A639)</f>
        <v/>
      </c>
    </row>
    <row r="639" spans="1:5">
      <c r="A639" s="236" t="str">
        <f>IF(BTA!W639="", "", BTA!W639)</f>
        <v/>
      </c>
      <c r="B639" s="201" t="str">
        <f>IF(BTA!U639="", "", BTA!U639)</f>
        <v/>
      </c>
      <c r="C639" s="201" t="str">
        <f>IF(A639="", "", VLOOKUP(A639, BTA!$A$3:$H$10000, 8, 0))</f>
        <v/>
      </c>
      <c r="D639" s="236" t="str">
        <f>IF(A639="","",VLOOKUP(A639,BTA!$A$3:$R$10000,18,0))</f>
        <v/>
      </c>
      <c r="E639" s="201" t="str">
        <f>IF(BTA!A640="", "", BTA!A640)</f>
        <v/>
      </c>
    </row>
    <row r="640" spans="1:5">
      <c r="A640" s="236" t="str">
        <f>IF(BTA!W640="", "", BTA!W640)</f>
        <v/>
      </c>
      <c r="B640" s="201" t="str">
        <f>IF(BTA!U640="", "", BTA!U640)</f>
        <v/>
      </c>
      <c r="C640" s="201" t="str">
        <f>IF(A640="", "", VLOOKUP(A640, BTA!$A$3:$H$10000, 8, 0))</f>
        <v/>
      </c>
      <c r="D640" s="236" t="str">
        <f>IF(A640="","",VLOOKUP(A640,BTA!$A$3:$R$10000,18,0))</f>
        <v/>
      </c>
      <c r="E640" s="201" t="str">
        <f>IF(BTA!A641="", "", BTA!A641)</f>
        <v/>
      </c>
    </row>
    <row r="641" spans="1:5">
      <c r="A641" s="236" t="str">
        <f>IF(BTA!W641="", "", BTA!W641)</f>
        <v/>
      </c>
      <c r="B641" s="201" t="str">
        <f>IF(BTA!U641="", "", BTA!U641)</f>
        <v/>
      </c>
      <c r="C641" s="201" t="str">
        <f>IF(A641="", "", VLOOKUP(A641, BTA!$A$3:$H$10000, 8, 0))</f>
        <v/>
      </c>
      <c r="D641" s="236" t="str">
        <f>IF(A641="","",VLOOKUP(A641,BTA!$A$3:$R$10000,18,0))</f>
        <v/>
      </c>
      <c r="E641" s="201" t="str">
        <f>IF(BTA!A642="", "", BTA!A642)</f>
        <v/>
      </c>
    </row>
    <row r="642" spans="1:5">
      <c r="A642" s="236" t="str">
        <f>IF(BTA!W642="", "", BTA!W642)</f>
        <v/>
      </c>
      <c r="B642" s="201" t="str">
        <f>IF(BTA!U642="", "", BTA!U642)</f>
        <v/>
      </c>
      <c r="C642" s="201" t="str">
        <f>IF(A642="", "", VLOOKUP(A642, BTA!$A$3:$H$10000, 8, 0))</f>
        <v/>
      </c>
      <c r="D642" s="236" t="str">
        <f>IF(A642="","",VLOOKUP(A642,BTA!$A$3:$R$10000,18,0))</f>
        <v/>
      </c>
      <c r="E642" s="201" t="str">
        <f>IF(BTA!A643="", "", BTA!A643)</f>
        <v/>
      </c>
    </row>
    <row r="643" spans="1:5">
      <c r="A643" s="236" t="str">
        <f>IF(BTA!W643="", "", BTA!W643)</f>
        <v/>
      </c>
      <c r="B643" s="201" t="str">
        <f>IF(BTA!U643="", "", BTA!U643)</f>
        <v/>
      </c>
      <c r="C643" s="201" t="str">
        <f>IF(A643="", "", VLOOKUP(A643, BTA!$A$3:$H$10000, 8, 0))</f>
        <v/>
      </c>
      <c r="D643" s="236" t="str">
        <f>IF(A643="","",VLOOKUP(A643,BTA!$A$3:$R$10000,18,0))</f>
        <v/>
      </c>
      <c r="E643" s="201" t="str">
        <f>IF(BTA!A644="", "", BTA!A644)</f>
        <v/>
      </c>
    </row>
    <row r="644" spans="1:5">
      <c r="A644" s="236" t="str">
        <f>IF(BTA!W644="", "", BTA!W644)</f>
        <v/>
      </c>
      <c r="B644" s="201" t="str">
        <f>IF(BTA!U644="", "", BTA!U644)</f>
        <v/>
      </c>
      <c r="C644" s="201" t="str">
        <f>IF(A644="", "", VLOOKUP(A644, BTA!$A$3:$H$10000, 8, 0))</f>
        <v/>
      </c>
      <c r="D644" s="236" t="str">
        <f>IF(A644="","",VLOOKUP(A644,BTA!$A$3:$R$10000,18,0))</f>
        <v/>
      </c>
      <c r="E644" s="201" t="str">
        <f>IF(BTA!A645="", "", BTA!A645)</f>
        <v/>
      </c>
    </row>
    <row r="645" spans="1:5">
      <c r="A645" s="236" t="str">
        <f>IF(BTA!W645="", "", BTA!W645)</f>
        <v/>
      </c>
      <c r="B645" s="201" t="str">
        <f>IF(BTA!U645="", "", BTA!U645)</f>
        <v/>
      </c>
      <c r="C645" s="201" t="str">
        <f>IF(A645="", "", VLOOKUP(A645, BTA!$A$3:$H$10000, 8, 0))</f>
        <v/>
      </c>
      <c r="D645" s="236" t="str">
        <f>IF(A645="","",VLOOKUP(A645,BTA!$A$3:$R$10000,18,0))</f>
        <v/>
      </c>
      <c r="E645" s="201" t="str">
        <f>IF(BTA!A646="", "", BTA!A646)</f>
        <v/>
      </c>
    </row>
    <row r="646" spans="1:5">
      <c r="A646" s="236" t="str">
        <f>IF(BTA!W646="", "", BTA!W646)</f>
        <v/>
      </c>
      <c r="B646" s="201" t="str">
        <f>IF(BTA!U646="", "", BTA!U646)</f>
        <v/>
      </c>
      <c r="C646" s="201" t="str">
        <f>IF(A646="", "", VLOOKUP(A646, BTA!$A$3:$H$10000, 8, 0))</f>
        <v/>
      </c>
      <c r="D646" s="236" t="str">
        <f>IF(A646="","",VLOOKUP(A646,BTA!$A$3:$R$10000,18,0))</f>
        <v/>
      </c>
      <c r="E646" s="201" t="str">
        <f>IF(BTA!A647="", "", BTA!A647)</f>
        <v/>
      </c>
    </row>
    <row r="647" spans="1:5">
      <c r="A647" s="236" t="str">
        <f>IF(BTA!W647="", "", BTA!W647)</f>
        <v/>
      </c>
      <c r="B647" s="201" t="str">
        <f>IF(BTA!U647="", "", BTA!U647)</f>
        <v/>
      </c>
      <c r="C647" s="201" t="str">
        <f>IF(A647="", "", VLOOKUP(A647, BTA!$A$3:$H$10000, 8, 0))</f>
        <v/>
      </c>
      <c r="D647" s="236" t="str">
        <f>IF(A647="","",VLOOKUP(A647,BTA!$A$3:$R$10000,18,0))</f>
        <v/>
      </c>
      <c r="E647" s="201" t="str">
        <f>IF(BTA!A648="", "", BTA!A648)</f>
        <v/>
      </c>
    </row>
    <row r="648" spans="1:5">
      <c r="A648" s="236" t="str">
        <f>IF(BTA!W648="", "", BTA!W648)</f>
        <v/>
      </c>
      <c r="B648" s="201" t="str">
        <f>IF(BTA!U648="", "", BTA!U648)</f>
        <v/>
      </c>
      <c r="C648" s="201" t="str">
        <f>IF(A648="", "", VLOOKUP(A648, BTA!$A$3:$H$10000, 8, 0))</f>
        <v/>
      </c>
      <c r="D648" s="236" t="str">
        <f>IF(A648="","",VLOOKUP(A648,BTA!$A$3:$R$10000,18,0))</f>
        <v/>
      </c>
      <c r="E648" s="201" t="str">
        <f>IF(BTA!A649="", "", BTA!A649)</f>
        <v/>
      </c>
    </row>
    <row r="649" spans="1:5">
      <c r="A649" s="236" t="str">
        <f>IF(BTA!W649="", "", BTA!W649)</f>
        <v/>
      </c>
      <c r="B649" s="201" t="str">
        <f>IF(BTA!U649="", "", BTA!U649)</f>
        <v/>
      </c>
      <c r="C649" s="201" t="str">
        <f>IF(A649="", "", VLOOKUP(A649, BTA!$A$3:$H$10000, 8, 0))</f>
        <v/>
      </c>
      <c r="D649" s="236" t="str">
        <f>IF(A649="","",VLOOKUP(A649,BTA!$A$3:$R$10000,18,0))</f>
        <v/>
      </c>
      <c r="E649" s="201" t="str">
        <f>IF(BTA!A650="", "", BTA!A650)</f>
        <v/>
      </c>
    </row>
    <row r="650" spans="1:5">
      <c r="A650" s="236" t="str">
        <f>IF(BTA!W650="", "", BTA!W650)</f>
        <v/>
      </c>
      <c r="B650" s="201" t="str">
        <f>IF(BTA!U650="", "", BTA!U650)</f>
        <v/>
      </c>
      <c r="C650" s="201" t="str">
        <f>IF(A650="", "", VLOOKUP(A650, BTA!$A$3:$H$10000, 8, 0))</f>
        <v/>
      </c>
      <c r="D650" s="236" t="str">
        <f>IF(A650="","",VLOOKUP(A650,BTA!$A$3:$R$10000,18,0))</f>
        <v/>
      </c>
      <c r="E650" s="201" t="str">
        <f>IF(BTA!A651="", "", BTA!A651)</f>
        <v/>
      </c>
    </row>
    <row r="651" spans="1:5">
      <c r="A651" s="236" t="str">
        <f>IF(BTA!W651="", "", BTA!W651)</f>
        <v/>
      </c>
      <c r="B651" s="201" t="str">
        <f>IF(BTA!U651="", "", BTA!U651)</f>
        <v/>
      </c>
      <c r="C651" s="201" t="str">
        <f>IF(A651="", "", VLOOKUP(A651, BTA!$A$3:$H$10000, 8, 0))</f>
        <v/>
      </c>
      <c r="D651" s="236" t="str">
        <f>IF(A651="","",VLOOKUP(A651,BTA!$A$3:$R$10000,18,0))</f>
        <v/>
      </c>
      <c r="E651" s="201" t="str">
        <f>IF(BTA!A652="", "", BTA!A652)</f>
        <v/>
      </c>
    </row>
    <row r="652" spans="1:5">
      <c r="A652" s="236" t="str">
        <f>IF(BTA!W652="", "", BTA!W652)</f>
        <v/>
      </c>
      <c r="B652" s="201" t="str">
        <f>IF(BTA!U652="", "", BTA!U652)</f>
        <v/>
      </c>
      <c r="C652" s="201" t="str">
        <f>IF(A652="", "", VLOOKUP(A652, BTA!$A$3:$H$10000, 8, 0))</f>
        <v/>
      </c>
      <c r="D652" s="236" t="str">
        <f>IF(A652="","",VLOOKUP(A652,BTA!$A$3:$R$10000,18,0))</f>
        <v/>
      </c>
      <c r="E652" s="201" t="str">
        <f>IF(BTA!A653="", "", BTA!A653)</f>
        <v/>
      </c>
    </row>
    <row r="653" spans="1:5">
      <c r="A653" s="236" t="str">
        <f>IF(BTA!W653="", "", BTA!W653)</f>
        <v/>
      </c>
      <c r="B653" s="201" t="str">
        <f>IF(BTA!U653="", "", BTA!U653)</f>
        <v/>
      </c>
      <c r="C653" s="201" t="str">
        <f>IF(A653="", "", VLOOKUP(A653, BTA!$A$3:$H$10000, 8, 0))</f>
        <v/>
      </c>
      <c r="D653" s="236" t="str">
        <f>IF(A653="","",VLOOKUP(A653,BTA!$A$3:$R$10000,18,0))</f>
        <v/>
      </c>
      <c r="E653" s="201" t="str">
        <f>IF(BTA!A654="", "", BTA!A654)</f>
        <v/>
      </c>
    </row>
    <row r="654" spans="1:5">
      <c r="A654" s="236" t="str">
        <f>IF(BTA!W654="", "", BTA!W654)</f>
        <v/>
      </c>
      <c r="B654" s="201" t="str">
        <f>IF(BTA!U654="", "", BTA!U654)</f>
        <v/>
      </c>
      <c r="C654" s="201" t="str">
        <f>IF(A654="", "", VLOOKUP(A654, BTA!$A$3:$H$10000, 8, 0))</f>
        <v/>
      </c>
      <c r="D654" s="236" t="str">
        <f>IF(A654="","",VLOOKUP(A654,BTA!$A$3:$R$10000,18,0))</f>
        <v/>
      </c>
      <c r="E654" s="201" t="str">
        <f>IF(BTA!A655="", "", BTA!A655)</f>
        <v/>
      </c>
    </row>
    <row r="655" spans="1:5">
      <c r="A655" s="236" t="str">
        <f>IF(BTA!W655="", "", BTA!W655)</f>
        <v/>
      </c>
      <c r="B655" s="201" t="str">
        <f>IF(BTA!U655="", "", BTA!U655)</f>
        <v/>
      </c>
      <c r="C655" s="201" t="str">
        <f>IF(A655="", "", VLOOKUP(A655, BTA!$A$3:$H$10000, 8, 0))</f>
        <v/>
      </c>
      <c r="D655" s="236" t="str">
        <f>IF(A655="","",VLOOKUP(A655,BTA!$A$3:$R$10000,18,0))</f>
        <v/>
      </c>
      <c r="E655" s="201" t="str">
        <f>IF(BTA!A656="", "", BTA!A656)</f>
        <v/>
      </c>
    </row>
    <row r="656" spans="1:5">
      <c r="A656" s="236" t="str">
        <f>IF(BTA!W656="", "", BTA!W656)</f>
        <v/>
      </c>
      <c r="B656" s="201" t="str">
        <f>IF(BTA!U656="", "", BTA!U656)</f>
        <v/>
      </c>
      <c r="C656" s="201" t="str">
        <f>IF(A656="", "", VLOOKUP(A656, BTA!$A$3:$H$10000, 8, 0))</f>
        <v/>
      </c>
      <c r="D656" s="236" t="str">
        <f>IF(A656="","",VLOOKUP(A656,BTA!$A$3:$R$10000,18,0))</f>
        <v/>
      </c>
      <c r="E656" s="201" t="str">
        <f>IF(BTA!A657="", "", BTA!A657)</f>
        <v/>
      </c>
    </row>
    <row r="657" spans="1:5">
      <c r="A657" s="236" t="str">
        <f>IF(BTA!W657="", "", BTA!W657)</f>
        <v/>
      </c>
      <c r="B657" s="201" t="str">
        <f>IF(BTA!U657="", "", BTA!U657)</f>
        <v/>
      </c>
      <c r="C657" s="201" t="str">
        <f>IF(A657="", "", VLOOKUP(A657, BTA!$A$3:$H$10000, 8, 0))</f>
        <v/>
      </c>
      <c r="D657" s="236" t="str">
        <f>IF(A657="","",VLOOKUP(A657,BTA!$A$3:$R$10000,18,0))</f>
        <v/>
      </c>
      <c r="E657" s="201" t="str">
        <f>IF(BTA!A658="", "", BTA!A658)</f>
        <v/>
      </c>
    </row>
    <row r="658" spans="1:5">
      <c r="A658" s="236" t="str">
        <f>IF(BTA!W658="", "", BTA!W658)</f>
        <v/>
      </c>
      <c r="B658" s="201" t="str">
        <f>IF(BTA!U658="", "", BTA!U658)</f>
        <v/>
      </c>
      <c r="C658" s="201" t="str">
        <f>IF(A658="", "", VLOOKUP(A658, BTA!$A$3:$H$10000, 8, 0))</f>
        <v/>
      </c>
      <c r="D658" s="236" t="str">
        <f>IF(A658="","",VLOOKUP(A658,BTA!$A$3:$R$10000,18,0))</f>
        <v/>
      </c>
      <c r="E658" s="201" t="str">
        <f>IF(BTA!A659="", "", BTA!A659)</f>
        <v/>
      </c>
    </row>
    <row r="659" spans="1:5">
      <c r="A659" s="236" t="str">
        <f>IF(BTA!W659="", "", BTA!W659)</f>
        <v/>
      </c>
      <c r="B659" s="201" t="str">
        <f>IF(BTA!U659="", "", BTA!U659)</f>
        <v/>
      </c>
      <c r="C659" s="201" t="str">
        <f>IF(A659="", "", VLOOKUP(A659, BTA!$A$3:$H$10000, 8, 0))</f>
        <v/>
      </c>
      <c r="D659" s="236" t="str">
        <f>IF(A659="","",VLOOKUP(A659,BTA!$A$3:$R$10000,18,0))</f>
        <v/>
      </c>
      <c r="E659" s="201" t="str">
        <f>IF(BTA!A660="", "", BTA!A660)</f>
        <v/>
      </c>
    </row>
    <row r="660" spans="1:5">
      <c r="A660" s="236" t="str">
        <f>IF(BTA!W660="", "", BTA!W660)</f>
        <v/>
      </c>
      <c r="B660" s="201" t="str">
        <f>IF(BTA!U660="", "", BTA!U660)</f>
        <v/>
      </c>
      <c r="C660" s="201" t="str">
        <f>IF(A660="", "", VLOOKUP(A660, BTA!$A$3:$H$10000, 8, 0))</f>
        <v/>
      </c>
      <c r="D660" s="236" t="str">
        <f>IF(A660="","",VLOOKUP(A660,BTA!$A$3:$R$10000,18,0))</f>
        <v/>
      </c>
      <c r="E660" s="201" t="str">
        <f>IF(BTA!A661="", "", BTA!A661)</f>
        <v/>
      </c>
    </row>
    <row r="661" spans="1:5">
      <c r="A661" s="236" t="str">
        <f>IF(BTA!W661="", "", BTA!W661)</f>
        <v/>
      </c>
      <c r="B661" s="201" t="str">
        <f>IF(BTA!U661="", "", BTA!U661)</f>
        <v/>
      </c>
      <c r="C661" s="201" t="str">
        <f>IF(A661="", "", VLOOKUP(A661, BTA!$A$3:$H$10000, 8, 0))</f>
        <v/>
      </c>
      <c r="D661" s="236" t="str">
        <f>IF(A661="","",VLOOKUP(A661,BTA!$A$3:$R$10000,18,0))</f>
        <v/>
      </c>
      <c r="E661" s="201" t="str">
        <f>IF(BTA!A662="", "", BTA!A662)</f>
        <v/>
      </c>
    </row>
    <row r="662" spans="1:5">
      <c r="A662" s="236" t="str">
        <f>IF(BTA!W662="", "", BTA!W662)</f>
        <v/>
      </c>
      <c r="B662" s="201" t="str">
        <f>IF(BTA!U662="", "", BTA!U662)</f>
        <v/>
      </c>
      <c r="C662" s="201" t="str">
        <f>IF(A662="", "", VLOOKUP(A662, BTA!$A$3:$H$10000, 8, 0))</f>
        <v/>
      </c>
      <c r="D662" s="236" t="str">
        <f>IF(A662="","",VLOOKUP(A662,BTA!$A$3:$R$10000,18,0))</f>
        <v/>
      </c>
      <c r="E662" s="201" t="str">
        <f>IF(BTA!A663="", "", BTA!A663)</f>
        <v/>
      </c>
    </row>
    <row r="663" spans="1:5">
      <c r="A663" s="236" t="str">
        <f>IF(BTA!W663="", "", BTA!W663)</f>
        <v/>
      </c>
      <c r="B663" s="201" t="str">
        <f>IF(BTA!U663="", "", BTA!U663)</f>
        <v/>
      </c>
      <c r="C663" s="201" t="str">
        <f>IF(A663="", "", VLOOKUP(A663, BTA!$A$3:$H$10000, 8, 0))</f>
        <v/>
      </c>
      <c r="D663" s="236" t="str">
        <f>IF(A663="","",VLOOKUP(A663,BTA!$A$3:$R$10000,18,0))</f>
        <v/>
      </c>
      <c r="E663" s="201" t="str">
        <f>IF(BTA!A664="", "", BTA!A664)</f>
        <v/>
      </c>
    </row>
    <row r="664" spans="1:5">
      <c r="A664" s="236" t="str">
        <f>IF(BTA!W664="", "", BTA!W664)</f>
        <v/>
      </c>
      <c r="B664" s="201" t="str">
        <f>IF(BTA!U664="", "", BTA!U664)</f>
        <v/>
      </c>
      <c r="C664" s="201" t="str">
        <f>IF(A664="", "", VLOOKUP(A664, BTA!$A$3:$H$10000, 8, 0))</f>
        <v/>
      </c>
      <c r="D664" s="236" t="str">
        <f>IF(A664="","",VLOOKUP(A664,BTA!$A$3:$R$10000,18,0))</f>
        <v/>
      </c>
      <c r="E664" s="201" t="str">
        <f>IF(BTA!A665="", "", BTA!A665)</f>
        <v/>
      </c>
    </row>
    <row r="665" spans="1:5">
      <c r="A665" s="236" t="str">
        <f>IF(BTA!W665="", "", BTA!W665)</f>
        <v/>
      </c>
      <c r="B665" s="201" t="str">
        <f>IF(BTA!U665="", "", BTA!U665)</f>
        <v/>
      </c>
      <c r="C665" s="201" t="str">
        <f>IF(A665="", "", VLOOKUP(A665, BTA!$A$3:$H$10000, 8, 0))</f>
        <v/>
      </c>
      <c r="D665" s="236" t="str">
        <f>IF(A665="","",VLOOKUP(A665,BTA!$A$3:$R$10000,18,0))</f>
        <v/>
      </c>
      <c r="E665" s="201" t="str">
        <f>IF(BTA!A666="", "", BTA!A666)</f>
        <v/>
      </c>
    </row>
    <row r="666" spans="1:5">
      <c r="A666" s="236" t="str">
        <f>IF(BTA!W666="", "", BTA!W666)</f>
        <v/>
      </c>
      <c r="B666" s="201" t="str">
        <f>IF(BTA!U666="", "", BTA!U666)</f>
        <v/>
      </c>
      <c r="C666" s="201" t="str">
        <f>IF(A666="", "", VLOOKUP(A666, BTA!$A$3:$H$10000, 8, 0))</f>
        <v/>
      </c>
      <c r="D666" s="236" t="str">
        <f>IF(A666="","",VLOOKUP(A666,BTA!$A$3:$R$10000,18,0))</f>
        <v/>
      </c>
      <c r="E666" s="201" t="str">
        <f>IF(BTA!A667="", "", BTA!A667)</f>
        <v/>
      </c>
    </row>
    <row r="667" spans="1:5">
      <c r="A667" s="236" t="str">
        <f>IF(BTA!W667="", "", BTA!W667)</f>
        <v/>
      </c>
      <c r="B667" s="201" t="str">
        <f>IF(BTA!U667="", "", BTA!U667)</f>
        <v/>
      </c>
      <c r="C667" s="201" t="str">
        <f>IF(A667="", "", VLOOKUP(A667, BTA!$A$3:$H$10000, 8, 0))</f>
        <v/>
      </c>
      <c r="D667" s="236" t="str">
        <f>IF(A667="","",VLOOKUP(A667,BTA!$A$3:$R$10000,18,0))</f>
        <v/>
      </c>
      <c r="E667" s="201" t="str">
        <f>IF(BTA!A668="", "", BTA!A668)</f>
        <v/>
      </c>
    </row>
    <row r="668" spans="1:5">
      <c r="A668" s="236" t="str">
        <f>IF(BTA!W668="", "", BTA!W668)</f>
        <v/>
      </c>
      <c r="B668" s="201" t="str">
        <f>IF(BTA!U668="", "", BTA!U668)</f>
        <v/>
      </c>
      <c r="C668" s="201" t="str">
        <f>IF(A668="", "", VLOOKUP(A668, BTA!$A$3:$H$10000, 8, 0))</f>
        <v/>
      </c>
      <c r="D668" s="236" t="str">
        <f>IF(A668="","",VLOOKUP(A668,BTA!$A$3:$R$10000,18,0))</f>
        <v/>
      </c>
      <c r="E668" s="201" t="str">
        <f>IF(BTA!A669="", "", BTA!A669)</f>
        <v/>
      </c>
    </row>
    <row r="669" spans="1:5">
      <c r="A669" s="236" t="str">
        <f>IF(BTA!W669="", "", BTA!W669)</f>
        <v/>
      </c>
      <c r="B669" s="201" t="str">
        <f>IF(BTA!U669="", "", BTA!U669)</f>
        <v/>
      </c>
      <c r="C669" s="201" t="str">
        <f>IF(A669="", "", VLOOKUP(A669, BTA!$A$3:$H$10000, 8, 0))</f>
        <v/>
      </c>
      <c r="D669" s="236" t="str">
        <f>IF(A669="","",VLOOKUP(A669,BTA!$A$3:$R$10000,18,0))</f>
        <v/>
      </c>
      <c r="E669" s="201" t="str">
        <f>IF(BTA!A670="", "", BTA!A670)</f>
        <v/>
      </c>
    </row>
    <row r="670" spans="1:5">
      <c r="A670" s="236" t="str">
        <f>IF(BTA!W670="", "", BTA!W670)</f>
        <v/>
      </c>
      <c r="B670" s="201" t="str">
        <f>IF(BTA!U670="", "", BTA!U670)</f>
        <v/>
      </c>
      <c r="C670" s="201" t="str">
        <f>IF(A670="", "", VLOOKUP(A670, BTA!$A$3:$H$10000, 8, 0))</f>
        <v/>
      </c>
      <c r="D670" s="236" t="str">
        <f>IF(A670="","",VLOOKUP(A670,BTA!$A$3:$R$10000,18,0))</f>
        <v/>
      </c>
      <c r="E670" s="201" t="str">
        <f>IF(BTA!A671="", "", BTA!A671)</f>
        <v/>
      </c>
    </row>
    <row r="671" spans="1:5">
      <c r="A671" s="236" t="str">
        <f>IF(BTA!W671="", "", BTA!W671)</f>
        <v/>
      </c>
      <c r="B671" s="201" t="str">
        <f>IF(BTA!U671="", "", BTA!U671)</f>
        <v/>
      </c>
      <c r="C671" s="201" t="str">
        <f>IF(A671="", "", VLOOKUP(A671, BTA!$A$3:$H$10000, 8, 0))</f>
        <v/>
      </c>
      <c r="D671" s="236" t="str">
        <f>IF(A671="","",VLOOKUP(A671,BTA!$A$3:$R$10000,18,0))</f>
        <v/>
      </c>
      <c r="E671" s="201" t="str">
        <f>IF(BTA!A672="", "", BTA!A672)</f>
        <v/>
      </c>
    </row>
    <row r="672" spans="1:5">
      <c r="A672" s="236" t="str">
        <f>IF(BTA!W672="", "", BTA!W672)</f>
        <v/>
      </c>
      <c r="B672" s="201" t="str">
        <f>IF(BTA!U672="", "", BTA!U672)</f>
        <v/>
      </c>
      <c r="C672" s="201" t="str">
        <f>IF(A672="", "", VLOOKUP(A672, BTA!$A$3:$H$10000, 8, 0))</f>
        <v/>
      </c>
      <c r="D672" s="236" t="str">
        <f>IF(A672="","",VLOOKUP(A672,BTA!$A$3:$R$10000,18,0))</f>
        <v/>
      </c>
      <c r="E672" s="201" t="str">
        <f>IF(BTA!A673="", "", BTA!A673)</f>
        <v/>
      </c>
    </row>
    <row r="673" spans="1:5">
      <c r="A673" s="236" t="str">
        <f>IF(BTA!W673="", "", BTA!W673)</f>
        <v/>
      </c>
      <c r="B673" s="201" t="str">
        <f>IF(BTA!U673="", "", BTA!U673)</f>
        <v/>
      </c>
      <c r="C673" s="201" t="str">
        <f>IF(A673="", "", VLOOKUP(A673, BTA!$A$3:$H$10000, 8, 0))</f>
        <v/>
      </c>
      <c r="D673" s="236" t="str">
        <f>IF(A673="","",VLOOKUP(A673,BTA!$A$3:$R$10000,18,0))</f>
        <v/>
      </c>
      <c r="E673" s="201" t="str">
        <f>IF(BTA!A674="", "", BTA!A674)</f>
        <v/>
      </c>
    </row>
    <row r="674" spans="1:5">
      <c r="A674" s="236" t="str">
        <f>IF(BTA!W674="", "", BTA!W674)</f>
        <v/>
      </c>
      <c r="B674" s="201" t="str">
        <f>IF(BTA!U674="", "", BTA!U674)</f>
        <v/>
      </c>
      <c r="C674" s="201" t="str">
        <f>IF(A674="", "", VLOOKUP(A674, BTA!$A$3:$H$10000, 8, 0))</f>
        <v/>
      </c>
      <c r="D674" s="236" t="str">
        <f>IF(A674="","",VLOOKUP(A674,BTA!$A$3:$R$10000,18,0))</f>
        <v/>
      </c>
      <c r="E674" s="201" t="str">
        <f>IF(BTA!A675="", "", BTA!A675)</f>
        <v/>
      </c>
    </row>
    <row r="675" spans="1:5">
      <c r="A675" s="236" t="str">
        <f>IF(BTA!W675="", "", BTA!W675)</f>
        <v/>
      </c>
      <c r="B675" s="201" t="str">
        <f>IF(BTA!U675="", "", BTA!U675)</f>
        <v/>
      </c>
      <c r="C675" s="201" t="str">
        <f>IF(A675="", "", VLOOKUP(A675, BTA!$A$3:$H$10000, 8, 0))</f>
        <v/>
      </c>
      <c r="D675" s="236" t="str">
        <f>IF(A675="","",VLOOKUP(A675,BTA!$A$3:$R$10000,18,0))</f>
        <v/>
      </c>
      <c r="E675" s="201" t="str">
        <f>IF(BTA!A676="", "", BTA!A676)</f>
        <v/>
      </c>
    </row>
    <row r="676" spans="1:5">
      <c r="A676" s="236" t="str">
        <f>IF(BTA!W676="", "", BTA!W676)</f>
        <v/>
      </c>
      <c r="B676" s="201" t="str">
        <f>IF(BTA!U676="", "", BTA!U676)</f>
        <v/>
      </c>
      <c r="C676" s="201" t="str">
        <f>IF(A676="", "", VLOOKUP(A676, BTA!$A$3:$H$10000, 8, 0))</f>
        <v/>
      </c>
      <c r="D676" s="236" t="str">
        <f>IF(A676="","",VLOOKUP(A676,BTA!$A$3:$R$10000,18,0))</f>
        <v/>
      </c>
      <c r="E676" s="201" t="str">
        <f>IF(BTA!A677="", "", BTA!A677)</f>
        <v/>
      </c>
    </row>
    <row r="677" spans="1:5">
      <c r="A677" s="236" t="str">
        <f>IF(BTA!W677="", "", BTA!W677)</f>
        <v/>
      </c>
      <c r="B677" s="201" t="str">
        <f>IF(BTA!U677="", "", BTA!U677)</f>
        <v/>
      </c>
      <c r="C677" s="201" t="str">
        <f>IF(A677="", "", VLOOKUP(A677, BTA!$A$3:$H$10000, 8, 0))</f>
        <v/>
      </c>
      <c r="D677" s="236" t="str">
        <f>IF(A677="","",VLOOKUP(A677,BTA!$A$3:$R$10000,18,0))</f>
        <v/>
      </c>
      <c r="E677" s="201" t="str">
        <f>IF(BTA!A678="", "", BTA!A678)</f>
        <v/>
      </c>
    </row>
    <row r="678" spans="1:5">
      <c r="A678" s="236" t="str">
        <f>IF(BTA!W678="", "", BTA!W678)</f>
        <v/>
      </c>
      <c r="B678" s="201" t="str">
        <f>IF(BTA!U678="", "", BTA!U678)</f>
        <v/>
      </c>
      <c r="C678" s="201" t="str">
        <f>IF(A678="", "", VLOOKUP(A678, BTA!$A$3:$H$10000, 8, 0))</f>
        <v/>
      </c>
      <c r="D678" s="236" t="str">
        <f>IF(A678="","",VLOOKUP(A678,BTA!$A$3:$R$10000,18,0))</f>
        <v/>
      </c>
      <c r="E678" s="201" t="str">
        <f>IF(BTA!A679="", "", BTA!A679)</f>
        <v/>
      </c>
    </row>
    <row r="679" spans="1:5">
      <c r="A679" s="236" t="str">
        <f>IF(BTA!W679="", "", BTA!W679)</f>
        <v/>
      </c>
      <c r="B679" s="201" t="str">
        <f>IF(BTA!U679="", "", BTA!U679)</f>
        <v/>
      </c>
      <c r="C679" s="201" t="str">
        <f>IF(A679="", "", VLOOKUP(A679, BTA!$A$3:$H$10000, 8, 0))</f>
        <v/>
      </c>
      <c r="D679" s="236" t="str">
        <f>IF(A679="","",VLOOKUP(A679,BTA!$A$3:$R$10000,18,0))</f>
        <v/>
      </c>
      <c r="E679" s="201" t="str">
        <f>IF(BTA!A680="", "", BTA!A680)</f>
        <v/>
      </c>
    </row>
    <row r="680" spans="1:5">
      <c r="A680" s="236" t="str">
        <f>IF(BTA!W680="", "", BTA!W680)</f>
        <v/>
      </c>
      <c r="B680" s="201" t="str">
        <f>IF(BTA!U680="", "", BTA!U680)</f>
        <v/>
      </c>
      <c r="C680" s="201" t="str">
        <f>IF(A680="", "", VLOOKUP(A680, BTA!$A$3:$H$10000, 8, 0))</f>
        <v/>
      </c>
      <c r="D680" s="236" t="str">
        <f>IF(A680="","",VLOOKUP(A680,BTA!$A$3:$R$10000,18,0))</f>
        <v/>
      </c>
      <c r="E680" s="201" t="str">
        <f>IF(BTA!A681="", "", BTA!A681)</f>
        <v/>
      </c>
    </row>
    <row r="681" spans="1:5">
      <c r="A681" s="236" t="str">
        <f>IF(BTA!W681="", "", BTA!W681)</f>
        <v/>
      </c>
      <c r="B681" s="201" t="str">
        <f>IF(BTA!U681="", "", BTA!U681)</f>
        <v/>
      </c>
      <c r="C681" s="201" t="str">
        <f>IF(A681="", "", VLOOKUP(A681, BTA!$A$3:$H$10000, 8, 0))</f>
        <v/>
      </c>
      <c r="D681" s="236" t="str">
        <f>IF(A681="","",VLOOKUP(A681,BTA!$A$3:$R$10000,18,0))</f>
        <v/>
      </c>
      <c r="E681" s="201" t="str">
        <f>IF(BTA!A682="", "", BTA!A682)</f>
        <v/>
      </c>
    </row>
    <row r="682" spans="1:5">
      <c r="A682" s="236" t="str">
        <f>IF(BTA!W682="", "", BTA!W682)</f>
        <v/>
      </c>
      <c r="B682" s="201" t="str">
        <f>IF(BTA!U682="", "", BTA!U682)</f>
        <v/>
      </c>
      <c r="C682" s="201" t="str">
        <f>IF(A682="", "", VLOOKUP(A682, BTA!$A$3:$H$10000, 8, 0))</f>
        <v/>
      </c>
      <c r="D682" s="236" t="str">
        <f>IF(A682="","",VLOOKUP(A682,BTA!$A$3:$R$10000,18,0))</f>
        <v/>
      </c>
      <c r="E682" s="201" t="str">
        <f>IF(BTA!A683="", "", BTA!A683)</f>
        <v/>
      </c>
    </row>
    <row r="683" spans="1:5">
      <c r="A683" s="236" t="str">
        <f>IF(BTA!W683="", "", BTA!W683)</f>
        <v/>
      </c>
      <c r="B683" s="201" t="str">
        <f>IF(BTA!U683="", "", BTA!U683)</f>
        <v/>
      </c>
      <c r="C683" s="201" t="str">
        <f>IF(A683="", "", VLOOKUP(A683, BTA!$A$3:$H$10000, 8, 0))</f>
        <v/>
      </c>
      <c r="D683" s="236" t="str">
        <f>IF(A683="","",VLOOKUP(A683,BTA!$A$3:$R$10000,18,0))</f>
        <v/>
      </c>
      <c r="E683" s="201" t="str">
        <f>IF(BTA!A684="", "", BTA!A684)</f>
        <v/>
      </c>
    </row>
    <row r="684" spans="1:5">
      <c r="A684" s="236" t="str">
        <f>IF(BTA!W684="", "", BTA!W684)</f>
        <v/>
      </c>
      <c r="B684" s="201" t="str">
        <f>IF(BTA!U684="", "", BTA!U684)</f>
        <v/>
      </c>
      <c r="C684" s="201" t="str">
        <f>IF(A684="", "", VLOOKUP(A684, BTA!$A$3:$H$10000, 8, 0))</f>
        <v/>
      </c>
      <c r="D684" s="236" t="str">
        <f>IF(A684="","",VLOOKUP(A684,BTA!$A$3:$R$10000,18,0))</f>
        <v/>
      </c>
      <c r="E684" s="201" t="str">
        <f>IF(BTA!A685="", "", BTA!A685)</f>
        <v/>
      </c>
    </row>
    <row r="685" spans="1:5">
      <c r="A685" s="236" t="str">
        <f>IF(BTA!W685="", "", BTA!W685)</f>
        <v/>
      </c>
      <c r="B685" s="201" t="str">
        <f>IF(BTA!U685="", "", BTA!U685)</f>
        <v/>
      </c>
      <c r="C685" s="201" t="str">
        <f>IF(A685="", "", VLOOKUP(A685, BTA!$A$3:$H$10000, 8, 0))</f>
        <v/>
      </c>
      <c r="D685" s="236" t="str">
        <f>IF(A685="","",VLOOKUP(A685,BTA!$A$3:$R$10000,18,0))</f>
        <v/>
      </c>
      <c r="E685" s="201" t="str">
        <f>IF(BTA!A686="", "", BTA!A686)</f>
        <v/>
      </c>
    </row>
    <row r="686" spans="1:5">
      <c r="A686" s="236" t="str">
        <f>IF(BTA!W686="", "", BTA!W686)</f>
        <v/>
      </c>
      <c r="B686" s="201" t="str">
        <f>IF(BTA!U686="", "", BTA!U686)</f>
        <v/>
      </c>
      <c r="C686" s="201" t="str">
        <f>IF(A686="", "", VLOOKUP(A686, BTA!$A$3:$H$10000, 8, 0))</f>
        <v/>
      </c>
      <c r="D686" s="236" t="str">
        <f>IF(A686="","",VLOOKUP(A686,BTA!$A$3:$R$10000,18,0))</f>
        <v/>
      </c>
      <c r="E686" s="201" t="str">
        <f>IF(BTA!A687="", "", BTA!A687)</f>
        <v/>
      </c>
    </row>
    <row r="687" spans="1:5">
      <c r="A687" s="236" t="str">
        <f>IF(BTA!W687="", "", BTA!W687)</f>
        <v/>
      </c>
      <c r="B687" s="201" t="str">
        <f>IF(BTA!U687="", "", BTA!U687)</f>
        <v/>
      </c>
      <c r="C687" s="201" t="str">
        <f>IF(A687="", "", VLOOKUP(A687, BTA!$A$3:$H$10000, 8, 0))</f>
        <v/>
      </c>
      <c r="D687" s="236" t="str">
        <f>IF(A687="","",VLOOKUP(A687,BTA!$A$3:$R$10000,18,0))</f>
        <v/>
      </c>
      <c r="E687" s="201" t="str">
        <f>IF(BTA!A688="", "", BTA!A688)</f>
        <v/>
      </c>
    </row>
    <row r="688" spans="1:5">
      <c r="A688" s="236" t="str">
        <f>IF(BTA!W688="", "", BTA!W688)</f>
        <v/>
      </c>
      <c r="B688" s="201" t="str">
        <f>IF(BTA!U688="", "", BTA!U688)</f>
        <v/>
      </c>
      <c r="C688" s="201" t="str">
        <f>IF(A688="", "", VLOOKUP(A688, BTA!$A$3:$H$10000, 8, 0))</f>
        <v/>
      </c>
      <c r="D688" s="236" t="str">
        <f>IF(A688="","",VLOOKUP(A688,BTA!$A$3:$R$10000,18,0))</f>
        <v/>
      </c>
      <c r="E688" s="201" t="str">
        <f>IF(BTA!A689="", "", BTA!A689)</f>
        <v/>
      </c>
    </row>
    <row r="689" spans="1:5">
      <c r="A689" s="236" t="str">
        <f>IF(BTA!W689="", "", BTA!W689)</f>
        <v/>
      </c>
      <c r="B689" s="201" t="str">
        <f>IF(BTA!U689="", "", BTA!U689)</f>
        <v/>
      </c>
      <c r="C689" s="201" t="str">
        <f>IF(A689="", "", VLOOKUP(A689, BTA!$A$3:$H$10000, 8, 0))</f>
        <v/>
      </c>
      <c r="D689" s="236" t="str">
        <f>IF(A689="","",VLOOKUP(A689,BTA!$A$3:$R$10000,18,0))</f>
        <v/>
      </c>
      <c r="E689" s="201" t="str">
        <f>IF(BTA!A690="", "", BTA!A690)</f>
        <v/>
      </c>
    </row>
    <row r="690" spans="1:5">
      <c r="A690" s="236" t="str">
        <f>IF(BTA!W690="", "", BTA!W690)</f>
        <v/>
      </c>
      <c r="B690" s="201" t="str">
        <f>IF(BTA!U690="", "", BTA!U690)</f>
        <v/>
      </c>
      <c r="C690" s="201" t="str">
        <f>IF(A690="", "", VLOOKUP(A690, BTA!$A$3:$H$10000, 8, 0))</f>
        <v/>
      </c>
      <c r="D690" s="236" t="str">
        <f>IF(A690="","",VLOOKUP(A690,BTA!$A$3:$R$10000,18,0))</f>
        <v/>
      </c>
      <c r="E690" s="201" t="str">
        <f>IF(BTA!A691="", "", BTA!A691)</f>
        <v/>
      </c>
    </row>
    <row r="691" spans="1:5">
      <c r="A691" s="236" t="str">
        <f>IF(BTA!W691="", "", BTA!W691)</f>
        <v/>
      </c>
      <c r="B691" s="201" t="str">
        <f>IF(BTA!U691="", "", BTA!U691)</f>
        <v/>
      </c>
      <c r="C691" s="201" t="str">
        <f>IF(A691="", "", VLOOKUP(A691, BTA!$A$3:$H$10000, 8, 0))</f>
        <v/>
      </c>
      <c r="D691" s="236" t="str">
        <f>IF(A691="","",VLOOKUP(A691,BTA!$A$3:$R$10000,18,0))</f>
        <v/>
      </c>
      <c r="E691" s="201" t="str">
        <f>IF(BTA!A692="", "", BTA!A692)</f>
        <v/>
      </c>
    </row>
    <row r="692" spans="1:5">
      <c r="A692" s="236" t="str">
        <f>IF(BTA!W692="", "", BTA!W692)</f>
        <v/>
      </c>
      <c r="B692" s="201" t="str">
        <f>IF(BTA!U692="", "", BTA!U692)</f>
        <v/>
      </c>
      <c r="C692" s="201" t="str">
        <f>IF(A692="", "", VLOOKUP(A692, BTA!$A$3:$H$10000, 8, 0))</f>
        <v/>
      </c>
      <c r="D692" s="236" t="str">
        <f>IF(A692="","",VLOOKUP(A692,BTA!$A$3:$R$10000,18,0))</f>
        <v/>
      </c>
      <c r="E692" s="201" t="str">
        <f>IF(BTA!A693="", "", BTA!A693)</f>
        <v/>
      </c>
    </row>
    <row r="693" spans="1:5">
      <c r="A693" s="236" t="str">
        <f>IF(BTA!W693="", "", BTA!W693)</f>
        <v/>
      </c>
      <c r="B693" s="201" t="str">
        <f>IF(BTA!U693="", "", BTA!U693)</f>
        <v/>
      </c>
      <c r="C693" s="201" t="str">
        <f>IF(A693="", "", VLOOKUP(A693, BTA!$A$3:$H$10000, 8, 0))</f>
        <v/>
      </c>
      <c r="D693" s="236" t="str">
        <f>IF(A693="","",VLOOKUP(A693,BTA!$A$3:$R$10000,18,0))</f>
        <v/>
      </c>
      <c r="E693" s="201" t="str">
        <f>IF(BTA!A694="", "", BTA!A694)</f>
        <v/>
      </c>
    </row>
    <row r="694" spans="1:5">
      <c r="A694" s="236" t="str">
        <f>IF(BTA!W694="", "", BTA!W694)</f>
        <v/>
      </c>
      <c r="B694" s="201" t="str">
        <f>IF(BTA!U694="", "", BTA!U694)</f>
        <v/>
      </c>
      <c r="C694" s="201" t="str">
        <f>IF(A694="", "", VLOOKUP(A694, BTA!$A$3:$H$10000, 8, 0))</f>
        <v/>
      </c>
      <c r="D694" s="236" t="str">
        <f>IF(A694="","",VLOOKUP(A694,BTA!$A$3:$R$10000,18,0))</f>
        <v/>
      </c>
      <c r="E694" s="201" t="str">
        <f>IF(BTA!A695="", "", BTA!A695)</f>
        <v/>
      </c>
    </row>
    <row r="695" spans="1:5">
      <c r="A695" s="236" t="str">
        <f>IF(BTA!W695="", "", BTA!W695)</f>
        <v/>
      </c>
      <c r="B695" s="201" t="str">
        <f>IF(BTA!U695="", "", BTA!U695)</f>
        <v/>
      </c>
      <c r="C695" s="201" t="str">
        <f>IF(A695="", "", VLOOKUP(A695, BTA!$A$3:$H$10000, 8, 0))</f>
        <v/>
      </c>
      <c r="D695" s="236" t="str">
        <f>IF(A695="","",VLOOKUP(A695,BTA!$A$3:$R$10000,18,0))</f>
        <v/>
      </c>
      <c r="E695" s="201" t="str">
        <f>IF(BTA!A696="", "", BTA!A696)</f>
        <v/>
      </c>
    </row>
    <row r="696" spans="1:5">
      <c r="A696" s="236" t="str">
        <f>IF(BTA!W696="", "", BTA!W696)</f>
        <v/>
      </c>
      <c r="B696" s="201" t="str">
        <f>IF(BTA!U696="", "", BTA!U696)</f>
        <v/>
      </c>
      <c r="C696" s="201" t="str">
        <f>IF(A696="", "", VLOOKUP(A696, BTA!$A$3:$H$10000, 8, 0))</f>
        <v/>
      </c>
      <c r="D696" s="236" t="str">
        <f>IF(A696="","",VLOOKUP(A696,BTA!$A$3:$R$10000,18,0))</f>
        <v/>
      </c>
      <c r="E696" s="201" t="str">
        <f>IF(BTA!A697="", "", BTA!A697)</f>
        <v/>
      </c>
    </row>
    <row r="697" spans="1:5">
      <c r="A697" s="236" t="str">
        <f>IF(BTA!W697="", "", BTA!W697)</f>
        <v/>
      </c>
      <c r="B697" s="201" t="str">
        <f>IF(BTA!U697="", "", BTA!U697)</f>
        <v/>
      </c>
      <c r="C697" s="201" t="str">
        <f>IF(A697="", "", VLOOKUP(A697, BTA!$A$3:$H$10000, 8, 0))</f>
        <v/>
      </c>
      <c r="D697" s="236" t="str">
        <f>IF(A697="","",VLOOKUP(A697,BTA!$A$3:$R$10000,18,0))</f>
        <v/>
      </c>
      <c r="E697" s="201" t="str">
        <f>IF(BTA!A698="", "", BTA!A698)</f>
        <v/>
      </c>
    </row>
    <row r="698" spans="1:5">
      <c r="A698" s="236" t="str">
        <f>IF(BTA!W698="", "", BTA!W698)</f>
        <v/>
      </c>
      <c r="B698" s="201" t="str">
        <f>IF(BTA!U698="", "", BTA!U698)</f>
        <v/>
      </c>
      <c r="C698" s="201" t="str">
        <f>IF(A698="", "", VLOOKUP(A698, BTA!$A$3:$H$10000, 8, 0))</f>
        <v/>
      </c>
      <c r="D698" s="236" t="str">
        <f>IF(A698="","",VLOOKUP(A698,BTA!$A$3:$R$10000,18,0))</f>
        <v/>
      </c>
      <c r="E698" s="201" t="str">
        <f>IF(BTA!A699="", "", BTA!A699)</f>
        <v/>
      </c>
    </row>
    <row r="699" spans="1:5">
      <c r="A699" s="236" t="str">
        <f>IF(BTA!W699="", "", BTA!W699)</f>
        <v/>
      </c>
      <c r="B699" s="201" t="str">
        <f>IF(BTA!U699="", "", BTA!U699)</f>
        <v/>
      </c>
      <c r="C699" s="201" t="str">
        <f>IF(A699="", "", VLOOKUP(A699, BTA!$A$3:$H$10000, 8, 0))</f>
        <v/>
      </c>
      <c r="D699" s="236" t="str">
        <f>IF(A699="","",VLOOKUP(A699,BTA!$A$3:$R$10000,18,0))</f>
        <v/>
      </c>
      <c r="E699" s="201" t="str">
        <f>IF(BTA!A700="", "", BTA!A700)</f>
        <v/>
      </c>
    </row>
    <row r="700" spans="1:5">
      <c r="A700" s="236" t="str">
        <f>IF(BTA!W700="", "", BTA!W700)</f>
        <v/>
      </c>
      <c r="B700" s="201" t="str">
        <f>IF(BTA!U700="", "", BTA!U700)</f>
        <v/>
      </c>
      <c r="C700" s="201" t="str">
        <f>IF(A700="", "", VLOOKUP(A700, BTA!$A$3:$H$10000, 8, 0))</f>
        <v/>
      </c>
      <c r="D700" s="236" t="str">
        <f>IF(A700="","",VLOOKUP(A700,BTA!$A$3:$R$10000,18,0))</f>
        <v/>
      </c>
      <c r="E700" s="201" t="str">
        <f>IF(BTA!A701="", "", BTA!A701)</f>
        <v/>
      </c>
    </row>
    <row r="701" spans="1:5">
      <c r="A701" s="236" t="str">
        <f>IF(BTA!W701="", "", BTA!W701)</f>
        <v/>
      </c>
      <c r="B701" s="201" t="str">
        <f>IF(BTA!U701="", "", BTA!U701)</f>
        <v/>
      </c>
      <c r="C701" s="201" t="str">
        <f>IF(A701="", "", VLOOKUP(A701, BTA!$A$3:$H$10000, 8, 0))</f>
        <v/>
      </c>
      <c r="D701" s="236" t="str">
        <f>IF(A701="","",VLOOKUP(A701,BTA!$A$3:$R$10000,18,0))</f>
        <v/>
      </c>
      <c r="E701" s="201" t="str">
        <f>IF(BTA!A702="", "", BTA!A702)</f>
        <v/>
      </c>
    </row>
    <row r="702" spans="1:5">
      <c r="A702" s="236" t="str">
        <f>IF(BTA!W702="", "", BTA!W702)</f>
        <v/>
      </c>
      <c r="B702" s="201" t="str">
        <f>IF(BTA!U702="", "", BTA!U702)</f>
        <v/>
      </c>
      <c r="C702" s="201" t="str">
        <f>IF(A702="", "", VLOOKUP(A702, BTA!$A$3:$H$10000, 8, 0))</f>
        <v/>
      </c>
      <c r="D702" s="236" t="str">
        <f>IF(A702="","",VLOOKUP(A702,BTA!$A$3:$R$10000,18,0))</f>
        <v/>
      </c>
      <c r="E702" s="201" t="str">
        <f>IF(BTA!A703="", "", BTA!A703)</f>
        <v/>
      </c>
    </row>
    <row r="703" spans="1:5">
      <c r="A703" s="236" t="str">
        <f>IF(BTA!W703="", "", BTA!W703)</f>
        <v/>
      </c>
      <c r="B703" s="201" t="str">
        <f>IF(BTA!U703="", "", BTA!U703)</f>
        <v/>
      </c>
      <c r="C703" s="201" t="str">
        <f>IF(A703="", "", VLOOKUP(A703, BTA!$A$3:$H$10000, 8, 0))</f>
        <v/>
      </c>
      <c r="D703" s="236" t="str">
        <f>IF(A703="","",VLOOKUP(A703,BTA!$A$3:$R$10000,18,0))</f>
        <v/>
      </c>
      <c r="E703" s="201" t="str">
        <f>IF(BTA!A704="", "", BTA!A704)</f>
        <v/>
      </c>
    </row>
    <row r="704" spans="1:5">
      <c r="A704" s="236" t="str">
        <f>IF(BTA!W704="", "", BTA!W704)</f>
        <v/>
      </c>
      <c r="B704" s="201" t="str">
        <f>IF(BTA!U704="", "", BTA!U704)</f>
        <v/>
      </c>
      <c r="C704" s="201" t="str">
        <f>IF(A704="", "", VLOOKUP(A704, BTA!$A$3:$H$10000, 8, 0))</f>
        <v/>
      </c>
      <c r="D704" s="236" t="str">
        <f>IF(A704="","",VLOOKUP(A704,BTA!$A$3:$R$10000,18,0))</f>
        <v/>
      </c>
      <c r="E704" s="201" t="str">
        <f>IF(BTA!A705="", "", BTA!A705)</f>
        <v/>
      </c>
    </row>
    <row r="705" spans="1:5">
      <c r="A705" s="236" t="str">
        <f>IF(BTA!W705="", "", BTA!W705)</f>
        <v/>
      </c>
      <c r="B705" s="201" t="str">
        <f>IF(BTA!U705="", "", BTA!U705)</f>
        <v/>
      </c>
      <c r="C705" s="201" t="str">
        <f>IF(A705="", "", VLOOKUP(A705, BTA!$A$3:$H$10000, 8, 0))</f>
        <v/>
      </c>
      <c r="D705" s="236" t="str">
        <f>IF(A705="","",VLOOKUP(A705,BTA!$A$3:$R$10000,18,0))</f>
        <v/>
      </c>
      <c r="E705" s="201" t="str">
        <f>IF(BTA!A706="", "", BTA!A706)</f>
        <v/>
      </c>
    </row>
    <row r="706" spans="1:5">
      <c r="A706" s="236" t="str">
        <f>IF(BTA!W706="", "", BTA!W706)</f>
        <v/>
      </c>
      <c r="B706" s="201" t="str">
        <f>IF(BTA!U706="", "", BTA!U706)</f>
        <v/>
      </c>
      <c r="C706" s="201" t="str">
        <f>IF(A706="", "", VLOOKUP(A706, BTA!$A$3:$H$10000, 8, 0))</f>
        <v/>
      </c>
      <c r="D706" s="236" t="str">
        <f>IF(A706="","",VLOOKUP(A706,BTA!$A$3:$R$10000,18,0))</f>
        <v/>
      </c>
      <c r="E706" s="201" t="str">
        <f>IF(BTA!A707="", "", BTA!A707)</f>
        <v/>
      </c>
    </row>
    <row r="707" spans="1:5">
      <c r="A707" s="236" t="str">
        <f>IF(BTA!W707="", "", BTA!W707)</f>
        <v/>
      </c>
      <c r="B707" s="201" t="str">
        <f>IF(BTA!U707="", "", BTA!U707)</f>
        <v/>
      </c>
      <c r="C707" s="201" t="str">
        <f>IF(A707="", "", VLOOKUP(A707, BTA!$A$3:$H$10000, 8, 0))</f>
        <v/>
      </c>
      <c r="D707" s="236" t="str">
        <f>IF(A707="","",VLOOKUP(A707,BTA!$A$3:$R$10000,18,0))</f>
        <v/>
      </c>
      <c r="E707" s="201" t="str">
        <f>IF(BTA!A708="", "", BTA!A708)</f>
        <v/>
      </c>
    </row>
    <row r="708" spans="1:5">
      <c r="A708" s="236" t="str">
        <f>IF(BTA!W708="", "", BTA!W708)</f>
        <v/>
      </c>
      <c r="B708" s="201" t="str">
        <f>IF(BTA!U708="", "", BTA!U708)</f>
        <v/>
      </c>
      <c r="C708" s="201" t="str">
        <f>IF(A708="", "", VLOOKUP(A708, BTA!$A$3:$H$10000, 8, 0))</f>
        <v/>
      </c>
      <c r="D708" s="236" t="str">
        <f>IF(A708="","",VLOOKUP(A708,BTA!$A$3:$R$10000,18,0))</f>
        <v/>
      </c>
      <c r="E708" s="201" t="str">
        <f>IF(BTA!A709="", "", BTA!A709)</f>
        <v/>
      </c>
    </row>
    <row r="709" spans="1:5">
      <c r="A709" s="236" t="str">
        <f>IF(BTA!W709="", "", BTA!W709)</f>
        <v/>
      </c>
      <c r="B709" s="201" t="str">
        <f>IF(BTA!U709="", "", BTA!U709)</f>
        <v/>
      </c>
      <c r="C709" s="201" t="str">
        <f>IF(A709="", "", VLOOKUP(A709, BTA!$A$3:$H$10000, 8, 0))</f>
        <v/>
      </c>
      <c r="D709" s="236" t="str">
        <f>IF(A709="","",VLOOKUP(A709,BTA!$A$3:$R$10000,18,0))</f>
        <v/>
      </c>
      <c r="E709" s="201" t="str">
        <f>IF(BTA!A710="", "", BTA!A710)</f>
        <v/>
      </c>
    </row>
    <row r="710" spans="1:5">
      <c r="A710" s="236" t="str">
        <f>IF(BTA!W710="", "", BTA!W710)</f>
        <v/>
      </c>
      <c r="B710" s="201" t="str">
        <f>IF(BTA!U710="", "", BTA!U710)</f>
        <v/>
      </c>
      <c r="C710" s="201" t="str">
        <f>IF(A710="", "", VLOOKUP(A710, BTA!$A$3:$H$10000, 8, 0))</f>
        <v/>
      </c>
      <c r="D710" s="236" t="str">
        <f>IF(A710="","",VLOOKUP(A710,BTA!$A$3:$R$10000,18,0))</f>
        <v/>
      </c>
      <c r="E710" s="201" t="str">
        <f>IF(BTA!A711="", "", BTA!A711)</f>
        <v/>
      </c>
    </row>
    <row r="711" spans="1:5">
      <c r="A711" s="236" t="str">
        <f>IF(BTA!W711="", "", BTA!W711)</f>
        <v/>
      </c>
      <c r="B711" s="201" t="str">
        <f>IF(BTA!U711="", "", BTA!U711)</f>
        <v/>
      </c>
      <c r="C711" s="201" t="str">
        <f>IF(A711="", "", VLOOKUP(A711, BTA!$A$3:$H$10000, 8, 0))</f>
        <v/>
      </c>
      <c r="D711" s="236" t="str">
        <f>IF(A711="","",VLOOKUP(A711,BTA!$A$3:$R$10000,18,0))</f>
        <v/>
      </c>
      <c r="E711" s="201" t="str">
        <f>IF(BTA!A712="", "", BTA!A712)</f>
        <v/>
      </c>
    </row>
    <row r="712" spans="1:5">
      <c r="A712" s="236" t="str">
        <f>IF(BTA!W712="", "", BTA!W712)</f>
        <v/>
      </c>
      <c r="B712" s="201" t="str">
        <f>IF(BTA!U712="", "", BTA!U712)</f>
        <v/>
      </c>
      <c r="C712" s="201" t="str">
        <f>IF(A712="", "", VLOOKUP(A712, BTA!$A$3:$H$10000, 8, 0))</f>
        <v/>
      </c>
      <c r="D712" s="236" t="str">
        <f>IF(A712="","",VLOOKUP(A712,BTA!$A$3:$R$10000,18,0))</f>
        <v/>
      </c>
      <c r="E712" s="201" t="str">
        <f>IF(BTA!A713="", "", BTA!A713)</f>
        <v/>
      </c>
    </row>
    <row r="713" spans="1:5">
      <c r="A713" s="236" t="str">
        <f>IF(BTA!W713="", "", BTA!W713)</f>
        <v/>
      </c>
      <c r="B713" s="201" t="str">
        <f>IF(BTA!U713="", "", BTA!U713)</f>
        <v/>
      </c>
      <c r="C713" s="201" t="str">
        <f>IF(A713="", "", VLOOKUP(A713, BTA!$A$3:$H$10000, 8, 0))</f>
        <v/>
      </c>
      <c r="D713" s="236" t="str">
        <f>IF(A713="","",VLOOKUP(A713,BTA!$A$3:$R$10000,18,0))</f>
        <v/>
      </c>
      <c r="E713" s="201" t="str">
        <f>IF(BTA!A714="", "", BTA!A714)</f>
        <v/>
      </c>
    </row>
    <row r="714" spans="1:5">
      <c r="A714" s="236" t="str">
        <f>IF(BTA!W714="", "", BTA!W714)</f>
        <v/>
      </c>
      <c r="B714" s="201" t="str">
        <f>IF(BTA!U714="", "", BTA!U714)</f>
        <v/>
      </c>
      <c r="C714" s="201" t="str">
        <f>IF(A714="", "", VLOOKUP(A714, BTA!$A$3:$H$10000, 8, 0))</f>
        <v/>
      </c>
      <c r="D714" s="236" t="str">
        <f>IF(A714="","",VLOOKUP(A714,BTA!$A$3:$R$10000,18,0))</f>
        <v/>
      </c>
      <c r="E714" s="201" t="str">
        <f>IF(BTA!A715="", "", BTA!A715)</f>
        <v/>
      </c>
    </row>
    <row r="715" spans="1:5">
      <c r="A715" s="236" t="str">
        <f>IF(BTA!W715="", "", BTA!W715)</f>
        <v/>
      </c>
      <c r="B715" s="201" t="str">
        <f>IF(BTA!U715="", "", BTA!U715)</f>
        <v/>
      </c>
      <c r="C715" s="201" t="str">
        <f>IF(A715="", "", VLOOKUP(A715, BTA!$A$3:$H$10000, 8, 0))</f>
        <v/>
      </c>
      <c r="D715" s="236" t="str">
        <f>IF(A715="","",VLOOKUP(A715,BTA!$A$3:$R$10000,18,0))</f>
        <v/>
      </c>
      <c r="E715" s="201" t="str">
        <f>IF(BTA!A716="", "", BTA!A716)</f>
        <v/>
      </c>
    </row>
    <row r="716" spans="1:5">
      <c r="A716" s="236" t="str">
        <f>IF(BTA!W716="", "", BTA!W716)</f>
        <v/>
      </c>
      <c r="B716" s="201" t="str">
        <f>IF(BTA!U716="", "", BTA!U716)</f>
        <v/>
      </c>
      <c r="C716" s="201" t="str">
        <f>IF(A716="", "", VLOOKUP(A716, BTA!$A$3:$H$10000, 8, 0))</f>
        <v/>
      </c>
      <c r="D716" s="236" t="str">
        <f>IF(A716="","",VLOOKUP(A716,BTA!$A$3:$R$10000,18,0))</f>
        <v/>
      </c>
      <c r="E716" s="201" t="str">
        <f>IF(BTA!A717="", "", BTA!A717)</f>
        <v/>
      </c>
    </row>
    <row r="717" spans="1:5">
      <c r="A717" s="236" t="str">
        <f>IF(BTA!W717="", "", BTA!W717)</f>
        <v/>
      </c>
      <c r="B717" s="201" t="str">
        <f>IF(BTA!U717="", "", BTA!U717)</f>
        <v/>
      </c>
      <c r="C717" s="201" t="str">
        <f>IF(A717="", "", VLOOKUP(A717, BTA!$A$3:$H$10000, 8, 0))</f>
        <v/>
      </c>
      <c r="D717" s="236" t="str">
        <f>IF(A717="","",VLOOKUP(A717,BTA!$A$3:$R$10000,18,0))</f>
        <v/>
      </c>
      <c r="E717" s="201" t="str">
        <f>IF(BTA!A718="", "", BTA!A718)</f>
        <v/>
      </c>
    </row>
    <row r="718" spans="1:5">
      <c r="A718" s="236" t="str">
        <f>IF(BTA!W718="", "", BTA!W718)</f>
        <v/>
      </c>
      <c r="B718" s="201" t="str">
        <f>IF(BTA!U718="", "", BTA!U718)</f>
        <v/>
      </c>
      <c r="C718" s="201" t="str">
        <f>IF(A718="", "", VLOOKUP(A718, BTA!$A$3:$H$10000, 8, 0))</f>
        <v/>
      </c>
      <c r="D718" s="236" t="str">
        <f>IF(A718="","",VLOOKUP(A718,BTA!$A$3:$R$10000,18,0))</f>
        <v/>
      </c>
      <c r="E718" s="201" t="str">
        <f>IF(BTA!A719="", "", BTA!A719)</f>
        <v/>
      </c>
    </row>
    <row r="719" spans="1:5">
      <c r="A719" s="236" t="str">
        <f>IF(BTA!W719="", "", BTA!W719)</f>
        <v/>
      </c>
      <c r="B719" s="201" t="str">
        <f>IF(BTA!U719="", "", BTA!U719)</f>
        <v/>
      </c>
      <c r="C719" s="201" t="str">
        <f>IF(A719="", "", VLOOKUP(A719, BTA!$A$3:$H$10000, 8, 0))</f>
        <v/>
      </c>
      <c r="D719" s="236" t="str">
        <f>IF(A719="","",VLOOKUP(A719,BTA!$A$3:$R$10000,18,0))</f>
        <v/>
      </c>
      <c r="E719" s="201" t="str">
        <f>IF(BTA!A720="", "", BTA!A720)</f>
        <v/>
      </c>
    </row>
    <row r="720" spans="1:5">
      <c r="A720" s="236" t="str">
        <f>IF(BTA!W720="", "", BTA!W720)</f>
        <v/>
      </c>
      <c r="B720" s="201" t="str">
        <f>IF(BTA!U720="", "", BTA!U720)</f>
        <v/>
      </c>
      <c r="C720" s="201" t="str">
        <f>IF(A720="", "", VLOOKUP(A720, BTA!$A$3:$H$10000, 8, 0))</f>
        <v/>
      </c>
      <c r="D720" s="236" t="str">
        <f>IF(A720="","",VLOOKUP(A720,BTA!$A$3:$R$10000,18,0))</f>
        <v/>
      </c>
      <c r="E720" s="201" t="str">
        <f>IF(BTA!A721="", "", BTA!A721)</f>
        <v/>
      </c>
    </row>
    <row r="721" spans="1:5">
      <c r="A721" s="236" t="str">
        <f>IF(BTA!W721="", "", BTA!W721)</f>
        <v/>
      </c>
      <c r="B721" s="201" t="str">
        <f>IF(BTA!U721="", "", BTA!U721)</f>
        <v/>
      </c>
      <c r="C721" s="201" t="str">
        <f>IF(A721="", "", VLOOKUP(A721, BTA!$A$3:$H$10000, 8, 0))</f>
        <v/>
      </c>
      <c r="D721" s="236" t="str">
        <f>IF(A721="","",VLOOKUP(A721,BTA!$A$3:$R$10000,18,0))</f>
        <v/>
      </c>
      <c r="E721" s="201" t="str">
        <f>IF(BTA!A722="", "", BTA!A722)</f>
        <v/>
      </c>
    </row>
    <row r="722" spans="1:5">
      <c r="A722" s="236" t="str">
        <f>IF(BTA!W722="", "", BTA!W722)</f>
        <v/>
      </c>
      <c r="B722" s="201" t="str">
        <f>IF(BTA!U722="", "", BTA!U722)</f>
        <v/>
      </c>
      <c r="C722" s="201" t="str">
        <f>IF(A722="", "", VLOOKUP(A722, BTA!$A$3:$H$10000, 8, 0))</f>
        <v/>
      </c>
      <c r="D722" s="236" t="str">
        <f>IF(A722="","",VLOOKUP(A722,BTA!$A$3:$R$10000,18,0))</f>
        <v/>
      </c>
      <c r="E722" s="201" t="str">
        <f>IF(BTA!A723="", "", BTA!A723)</f>
        <v/>
      </c>
    </row>
    <row r="723" spans="1:5">
      <c r="A723" s="236" t="str">
        <f>IF(BTA!W723="", "", BTA!W723)</f>
        <v/>
      </c>
      <c r="B723" s="201" t="str">
        <f>IF(BTA!U723="", "", BTA!U723)</f>
        <v/>
      </c>
      <c r="C723" s="201" t="str">
        <f>IF(A723="", "", VLOOKUP(A723, BTA!$A$3:$H$10000, 8, 0))</f>
        <v/>
      </c>
      <c r="D723" s="236" t="str">
        <f>IF(A723="","",VLOOKUP(A723,BTA!$A$3:$R$10000,18,0))</f>
        <v/>
      </c>
      <c r="E723" s="201" t="str">
        <f>IF(BTA!A724="", "", BTA!A724)</f>
        <v/>
      </c>
    </row>
    <row r="724" spans="1:5">
      <c r="A724" s="236" t="str">
        <f>IF(BTA!W724="", "", BTA!W724)</f>
        <v/>
      </c>
      <c r="B724" s="201" t="str">
        <f>IF(BTA!U724="", "", BTA!U724)</f>
        <v/>
      </c>
      <c r="C724" s="201" t="str">
        <f>IF(A724="", "", VLOOKUP(A724, BTA!$A$3:$H$10000, 8, 0))</f>
        <v/>
      </c>
      <c r="D724" s="236" t="str">
        <f>IF(A724="","",VLOOKUP(A724,BTA!$A$3:$R$10000,18,0))</f>
        <v/>
      </c>
      <c r="E724" s="201" t="str">
        <f>IF(BTA!A725="", "", BTA!A725)</f>
        <v/>
      </c>
    </row>
    <row r="725" spans="1:5">
      <c r="A725" s="236" t="str">
        <f>IF(BTA!W725="", "", BTA!W725)</f>
        <v/>
      </c>
      <c r="B725" s="201" t="str">
        <f>IF(BTA!U725="", "", BTA!U725)</f>
        <v/>
      </c>
      <c r="C725" s="201" t="str">
        <f>IF(A725="", "", VLOOKUP(A725, BTA!$A$3:$H$10000, 8, 0))</f>
        <v/>
      </c>
      <c r="D725" s="236" t="str">
        <f>IF(A725="","",VLOOKUP(A725,BTA!$A$3:$R$10000,18,0))</f>
        <v/>
      </c>
      <c r="E725" s="201" t="str">
        <f>IF(BTA!A726="", "", BTA!A726)</f>
        <v/>
      </c>
    </row>
    <row r="726" spans="1:5">
      <c r="A726" s="236" t="str">
        <f>IF(BTA!W726="", "", BTA!W726)</f>
        <v/>
      </c>
      <c r="B726" s="201" t="str">
        <f>IF(BTA!U726="", "", BTA!U726)</f>
        <v/>
      </c>
      <c r="C726" s="201" t="str">
        <f>IF(A726="", "", VLOOKUP(A726, BTA!$A$3:$H$10000, 8, 0))</f>
        <v/>
      </c>
      <c r="D726" s="236" t="str">
        <f>IF(A726="","",VLOOKUP(A726,BTA!$A$3:$R$10000,18,0))</f>
        <v/>
      </c>
      <c r="E726" s="201" t="str">
        <f>IF(BTA!A727="", "", BTA!A727)</f>
        <v/>
      </c>
    </row>
    <row r="727" spans="1:5">
      <c r="A727" s="236" t="str">
        <f>IF(BTA!W727="", "", BTA!W727)</f>
        <v/>
      </c>
      <c r="B727" s="201" t="str">
        <f>IF(BTA!U727="", "", BTA!U727)</f>
        <v/>
      </c>
      <c r="C727" s="201" t="str">
        <f>IF(A727="", "", VLOOKUP(A727, BTA!$A$3:$H$10000, 8, 0))</f>
        <v/>
      </c>
      <c r="D727" s="236" t="str">
        <f>IF(A727="","",VLOOKUP(A727,BTA!$A$3:$R$10000,18,0))</f>
        <v/>
      </c>
      <c r="E727" s="201" t="str">
        <f>IF(BTA!A728="", "", BTA!A728)</f>
        <v/>
      </c>
    </row>
    <row r="728" spans="1:5">
      <c r="A728" s="236" t="str">
        <f>IF(BTA!W728="", "", BTA!W728)</f>
        <v/>
      </c>
      <c r="B728" s="201" t="str">
        <f>IF(BTA!U728="", "", BTA!U728)</f>
        <v/>
      </c>
      <c r="C728" s="201" t="str">
        <f>IF(A728="", "", VLOOKUP(A728, BTA!$A$3:$H$10000, 8, 0))</f>
        <v/>
      </c>
      <c r="D728" s="236" t="str">
        <f>IF(A728="","",VLOOKUP(A728,BTA!$A$3:$R$10000,18,0))</f>
        <v/>
      </c>
      <c r="E728" s="201" t="str">
        <f>IF(BTA!A729="", "", BTA!A729)</f>
        <v/>
      </c>
    </row>
    <row r="729" spans="1:5">
      <c r="A729" s="236" t="str">
        <f>IF(BTA!W729="", "", BTA!W729)</f>
        <v/>
      </c>
      <c r="B729" s="201" t="str">
        <f>IF(BTA!U729="", "", BTA!U729)</f>
        <v/>
      </c>
      <c r="C729" s="201" t="str">
        <f>IF(A729="", "", VLOOKUP(A729, BTA!$A$3:$H$10000, 8, 0))</f>
        <v/>
      </c>
      <c r="D729" s="236" t="str">
        <f>IF(A729="","",VLOOKUP(A729,BTA!$A$3:$R$10000,18,0))</f>
        <v/>
      </c>
      <c r="E729" s="201" t="str">
        <f>IF(BTA!A730="", "", BTA!A730)</f>
        <v/>
      </c>
    </row>
    <row r="730" spans="1:5">
      <c r="A730" s="236" t="str">
        <f>IF(BTA!W730="", "", BTA!W730)</f>
        <v/>
      </c>
      <c r="B730" s="201" t="str">
        <f>IF(BTA!U730="", "", BTA!U730)</f>
        <v/>
      </c>
      <c r="C730" s="201" t="str">
        <f>IF(A730="", "", VLOOKUP(A730, BTA!$A$3:$H$10000, 8, 0))</f>
        <v/>
      </c>
      <c r="D730" s="236" t="str">
        <f>IF(A730="","",VLOOKUP(A730,BTA!$A$3:$R$10000,18,0))</f>
        <v/>
      </c>
      <c r="E730" s="201" t="str">
        <f>IF(BTA!A731="", "", BTA!A731)</f>
        <v/>
      </c>
    </row>
    <row r="731" spans="1:5">
      <c r="A731" s="236" t="str">
        <f>IF(BTA!W731="", "", BTA!W731)</f>
        <v/>
      </c>
      <c r="B731" s="201" t="str">
        <f>IF(BTA!U731="", "", BTA!U731)</f>
        <v/>
      </c>
      <c r="C731" s="201" t="str">
        <f>IF(A731="", "", VLOOKUP(A731, BTA!$A$3:$H$10000, 8, 0))</f>
        <v/>
      </c>
      <c r="D731" s="236" t="str">
        <f>IF(A731="","",VLOOKUP(A731,BTA!$A$3:$R$10000,18,0))</f>
        <v/>
      </c>
      <c r="E731" s="201" t="str">
        <f>IF(BTA!A732="", "", BTA!A732)</f>
        <v/>
      </c>
    </row>
    <row r="732" spans="1:5">
      <c r="A732" s="236" t="str">
        <f>IF(BTA!W732="", "", BTA!W732)</f>
        <v/>
      </c>
      <c r="B732" s="201" t="str">
        <f>IF(BTA!U732="", "", BTA!U732)</f>
        <v/>
      </c>
      <c r="C732" s="201" t="str">
        <f>IF(A732="", "", VLOOKUP(A732, BTA!$A$3:$H$10000, 8, 0))</f>
        <v/>
      </c>
      <c r="D732" s="236" t="str">
        <f>IF(A732="","",VLOOKUP(A732,BTA!$A$3:$R$10000,18,0))</f>
        <v/>
      </c>
      <c r="E732" s="201" t="str">
        <f>IF(BTA!A733="", "", BTA!A733)</f>
        <v/>
      </c>
    </row>
    <row r="733" spans="1:5">
      <c r="A733" s="236" t="str">
        <f>IF(BTA!W733="", "", BTA!W733)</f>
        <v/>
      </c>
      <c r="B733" s="201" t="str">
        <f>IF(BTA!U733="", "", BTA!U733)</f>
        <v/>
      </c>
      <c r="C733" s="201" t="str">
        <f>IF(A733="", "", VLOOKUP(A733, BTA!$A$3:$H$10000, 8, 0))</f>
        <v/>
      </c>
      <c r="D733" s="236" t="str">
        <f>IF(A733="","",VLOOKUP(A733,BTA!$A$3:$R$10000,18,0))</f>
        <v/>
      </c>
      <c r="E733" s="201" t="str">
        <f>IF(BTA!A734="", "", BTA!A734)</f>
        <v/>
      </c>
    </row>
    <row r="734" spans="1:5">
      <c r="A734" s="236" t="str">
        <f>IF(BTA!W734="", "", BTA!W734)</f>
        <v/>
      </c>
      <c r="B734" s="201" t="str">
        <f>IF(BTA!U734="", "", BTA!U734)</f>
        <v/>
      </c>
      <c r="C734" s="201" t="str">
        <f>IF(A734="", "", VLOOKUP(A734, BTA!$A$3:$H$10000, 8, 0))</f>
        <v/>
      </c>
      <c r="D734" s="236" t="str">
        <f>IF(A734="","",VLOOKUP(A734,BTA!$A$3:$R$10000,18,0))</f>
        <v/>
      </c>
      <c r="E734" s="201" t="str">
        <f>IF(BTA!A735="", "", BTA!A735)</f>
        <v/>
      </c>
    </row>
    <row r="735" spans="1:5">
      <c r="A735" s="236" t="str">
        <f>IF(BTA!W735="", "", BTA!W735)</f>
        <v/>
      </c>
      <c r="B735" s="201" t="str">
        <f>IF(BTA!U735="", "", BTA!U735)</f>
        <v/>
      </c>
      <c r="C735" s="201" t="str">
        <f>IF(A735="", "", VLOOKUP(A735, BTA!$A$3:$H$10000, 8, 0))</f>
        <v/>
      </c>
      <c r="D735" s="236" t="str">
        <f>IF(A735="","",VLOOKUP(A735,BTA!$A$3:$R$10000,18,0))</f>
        <v/>
      </c>
      <c r="E735" s="201" t="str">
        <f>IF(BTA!A736="", "", BTA!A736)</f>
        <v/>
      </c>
    </row>
    <row r="736" spans="1:5">
      <c r="A736" s="236" t="str">
        <f>IF(BTA!W736="", "", BTA!W736)</f>
        <v/>
      </c>
      <c r="B736" s="201" t="str">
        <f>IF(BTA!U736="", "", BTA!U736)</f>
        <v/>
      </c>
      <c r="C736" s="201" t="str">
        <f>IF(A736="", "", VLOOKUP(A736, BTA!$A$3:$H$10000, 8, 0))</f>
        <v/>
      </c>
      <c r="D736" s="236" t="str">
        <f>IF(A736="","",VLOOKUP(A736,BTA!$A$3:$R$10000,18,0))</f>
        <v/>
      </c>
      <c r="E736" s="201" t="str">
        <f>IF(BTA!A737="", "", BTA!A737)</f>
        <v/>
      </c>
    </row>
    <row r="737" spans="1:5">
      <c r="A737" s="236" t="str">
        <f>IF(BTA!W737="", "", BTA!W737)</f>
        <v/>
      </c>
      <c r="B737" s="201" t="str">
        <f>IF(BTA!U737="", "", BTA!U737)</f>
        <v/>
      </c>
      <c r="C737" s="201" t="str">
        <f>IF(A737="", "", VLOOKUP(A737, BTA!$A$3:$H$10000, 8, 0))</f>
        <v/>
      </c>
      <c r="D737" s="236" t="str">
        <f>IF(A737="","",VLOOKUP(A737,BTA!$A$3:$R$10000,18,0))</f>
        <v/>
      </c>
      <c r="E737" s="201" t="str">
        <f>IF(BTA!A738="", "", BTA!A738)</f>
        <v/>
      </c>
    </row>
    <row r="738" spans="1:5">
      <c r="A738" s="236" t="str">
        <f>IF(BTA!W738="", "", BTA!W738)</f>
        <v/>
      </c>
      <c r="B738" s="201" t="str">
        <f>IF(BTA!U738="", "", BTA!U738)</f>
        <v/>
      </c>
      <c r="C738" s="201" t="str">
        <f>IF(A738="", "", VLOOKUP(A738, BTA!$A$3:$H$10000, 8, 0))</f>
        <v/>
      </c>
      <c r="D738" s="236" t="str">
        <f>IF(A738="","",VLOOKUP(A738,BTA!$A$3:$R$10000,18,0))</f>
        <v/>
      </c>
      <c r="E738" s="201" t="str">
        <f>IF(BTA!A739="", "", BTA!A739)</f>
        <v/>
      </c>
    </row>
    <row r="739" spans="1:5">
      <c r="A739" s="236" t="str">
        <f>IF(BTA!W739="", "", BTA!W739)</f>
        <v/>
      </c>
      <c r="B739" s="201" t="str">
        <f>IF(BTA!U739="", "", BTA!U739)</f>
        <v/>
      </c>
      <c r="C739" s="201" t="str">
        <f>IF(A739="", "", VLOOKUP(A739, BTA!$A$3:$H$10000, 8, 0))</f>
        <v/>
      </c>
      <c r="D739" s="236" t="str">
        <f>IF(A739="","",VLOOKUP(A739,BTA!$A$3:$R$10000,18,0))</f>
        <v/>
      </c>
      <c r="E739" s="201" t="str">
        <f>IF(BTA!A740="", "", BTA!A740)</f>
        <v/>
      </c>
    </row>
    <row r="740" spans="1:5">
      <c r="A740" s="236" t="str">
        <f>IF(BTA!W740="", "", BTA!W740)</f>
        <v/>
      </c>
      <c r="B740" s="201" t="str">
        <f>IF(BTA!U740="", "", BTA!U740)</f>
        <v/>
      </c>
      <c r="C740" s="201" t="str">
        <f>IF(A740="", "", VLOOKUP(A740, BTA!$A$3:$H$10000, 8, 0))</f>
        <v/>
      </c>
      <c r="D740" s="236" t="str">
        <f>IF(A740="","",VLOOKUP(A740,BTA!$A$3:$R$10000,18,0))</f>
        <v/>
      </c>
      <c r="E740" s="201" t="str">
        <f>IF(BTA!A741="", "", BTA!A741)</f>
        <v/>
      </c>
    </row>
    <row r="741" spans="1:5">
      <c r="A741" s="236" t="str">
        <f>IF(BTA!W741="", "", BTA!W741)</f>
        <v/>
      </c>
      <c r="B741" s="201" t="str">
        <f>IF(BTA!U741="", "", BTA!U741)</f>
        <v/>
      </c>
      <c r="C741" s="201" t="str">
        <f>IF(A741="", "", VLOOKUP(A741, BTA!$A$3:$H$10000, 8, 0))</f>
        <v/>
      </c>
      <c r="D741" s="236" t="str">
        <f>IF(A741="","",VLOOKUP(A741,BTA!$A$3:$R$10000,18,0))</f>
        <v/>
      </c>
      <c r="E741" s="201" t="str">
        <f>IF(BTA!A742="", "", BTA!A742)</f>
        <v/>
      </c>
    </row>
    <row r="742" spans="1:5">
      <c r="A742" s="236" t="str">
        <f>IF(BTA!W742="", "", BTA!W742)</f>
        <v/>
      </c>
      <c r="B742" s="201" t="str">
        <f>IF(BTA!U742="", "", BTA!U742)</f>
        <v/>
      </c>
      <c r="C742" s="201" t="str">
        <f>IF(A742="", "", VLOOKUP(A742, BTA!$A$3:$H$10000, 8, 0))</f>
        <v/>
      </c>
      <c r="D742" s="236" t="str">
        <f>IF(A742="","",VLOOKUP(A742,BTA!$A$3:$R$10000,18,0))</f>
        <v/>
      </c>
      <c r="E742" s="201" t="str">
        <f>IF(BTA!A743="", "", BTA!A743)</f>
        <v/>
      </c>
    </row>
    <row r="743" spans="1:5">
      <c r="A743" s="236" t="str">
        <f>IF(BTA!W743="", "", BTA!W743)</f>
        <v/>
      </c>
      <c r="B743" s="201" t="str">
        <f>IF(BTA!U743="", "", BTA!U743)</f>
        <v/>
      </c>
      <c r="C743" s="201" t="str">
        <f>IF(A743="", "", VLOOKUP(A743, BTA!$A$3:$H$10000, 8, 0))</f>
        <v/>
      </c>
      <c r="D743" s="236" t="str">
        <f>IF(A743="","",VLOOKUP(A743,BTA!$A$3:$R$10000,18,0))</f>
        <v/>
      </c>
      <c r="E743" s="201" t="str">
        <f>IF(BTA!A744="", "", BTA!A744)</f>
        <v/>
      </c>
    </row>
    <row r="744" spans="1:5">
      <c r="A744" s="236" t="str">
        <f>IF(BTA!W744="", "", BTA!W744)</f>
        <v/>
      </c>
      <c r="B744" s="201" t="str">
        <f>IF(BTA!U744="", "", BTA!U744)</f>
        <v/>
      </c>
      <c r="C744" s="201" t="str">
        <f>IF(A744="", "", VLOOKUP(A744, BTA!$A$3:$H$10000, 8, 0))</f>
        <v/>
      </c>
      <c r="D744" s="236" t="str">
        <f>IF(A744="","",VLOOKUP(A744,BTA!$A$3:$R$10000,18,0))</f>
        <v/>
      </c>
      <c r="E744" s="201" t="str">
        <f>IF(BTA!A745="", "", BTA!A745)</f>
        <v/>
      </c>
    </row>
    <row r="745" spans="1:5">
      <c r="A745" s="236" t="str">
        <f>IF(BTA!W745="", "", BTA!W745)</f>
        <v/>
      </c>
      <c r="B745" s="201" t="str">
        <f>IF(BTA!U745="", "", BTA!U745)</f>
        <v/>
      </c>
      <c r="C745" s="201" t="str">
        <f>IF(A745="", "", VLOOKUP(A745, BTA!$A$3:$H$10000, 8, 0))</f>
        <v/>
      </c>
      <c r="D745" s="236" t="str">
        <f>IF(A745="","",VLOOKUP(A745,BTA!$A$3:$R$10000,18,0))</f>
        <v/>
      </c>
      <c r="E745" s="201" t="str">
        <f>IF(BTA!A746="", "", BTA!A746)</f>
        <v/>
      </c>
    </row>
    <row r="746" spans="1:5">
      <c r="A746" s="236" t="str">
        <f>IF(BTA!W746="", "", BTA!W746)</f>
        <v/>
      </c>
      <c r="B746" s="201" t="str">
        <f>IF(BTA!U746="", "", BTA!U746)</f>
        <v/>
      </c>
      <c r="C746" s="201" t="str">
        <f>IF(A746="", "", VLOOKUP(A746, BTA!$A$3:$H$10000, 8, 0))</f>
        <v/>
      </c>
      <c r="D746" s="236" t="str">
        <f>IF(A746="","",VLOOKUP(A746,BTA!$A$3:$R$10000,18,0))</f>
        <v/>
      </c>
      <c r="E746" s="201" t="str">
        <f>IF(BTA!A747="", "", BTA!A747)</f>
        <v/>
      </c>
    </row>
    <row r="747" spans="1:5">
      <c r="A747" s="236" t="str">
        <f>IF(BTA!W747="", "", BTA!W747)</f>
        <v/>
      </c>
      <c r="B747" s="201" t="str">
        <f>IF(BTA!U747="", "", BTA!U747)</f>
        <v/>
      </c>
      <c r="C747" s="201" t="str">
        <f>IF(A747="", "", VLOOKUP(A747, BTA!$A$3:$H$10000, 8, 0))</f>
        <v/>
      </c>
      <c r="D747" s="236" t="str">
        <f>IF(A747="","",VLOOKUP(A747,BTA!$A$3:$R$10000,18,0))</f>
        <v/>
      </c>
      <c r="E747" s="201" t="str">
        <f>IF(BTA!A748="", "", BTA!A748)</f>
        <v/>
      </c>
    </row>
    <row r="748" spans="1:5">
      <c r="A748" s="236" t="str">
        <f>IF(BTA!W748="", "", BTA!W748)</f>
        <v/>
      </c>
      <c r="B748" s="201" t="str">
        <f>IF(BTA!U748="", "", BTA!U748)</f>
        <v/>
      </c>
      <c r="C748" s="201" t="str">
        <f>IF(A748="", "", VLOOKUP(A748, BTA!$A$3:$H$10000, 8, 0))</f>
        <v/>
      </c>
      <c r="D748" s="236" t="str">
        <f>IF(A748="","",VLOOKUP(A748,BTA!$A$3:$R$10000,18,0))</f>
        <v/>
      </c>
      <c r="E748" s="201" t="str">
        <f>IF(BTA!A749="", "", BTA!A749)</f>
        <v/>
      </c>
    </row>
    <row r="749" spans="1:5">
      <c r="A749" s="236" t="str">
        <f>IF(BTA!W749="", "", BTA!W749)</f>
        <v/>
      </c>
      <c r="B749" s="201" t="str">
        <f>IF(BTA!U749="", "", BTA!U749)</f>
        <v/>
      </c>
      <c r="C749" s="201" t="str">
        <f>IF(A749="", "", VLOOKUP(A749, BTA!$A$3:$H$10000, 8, 0))</f>
        <v/>
      </c>
      <c r="D749" s="236" t="str">
        <f>IF(A749="","",VLOOKUP(A749,BTA!$A$3:$R$10000,18,0))</f>
        <v/>
      </c>
      <c r="E749" s="201" t="str">
        <f>IF(BTA!A750="", "", BTA!A750)</f>
        <v/>
      </c>
    </row>
    <row r="750" spans="1:5">
      <c r="A750" s="236" t="str">
        <f>IF(BTA!W750="", "", BTA!W750)</f>
        <v/>
      </c>
      <c r="B750" s="201" t="str">
        <f>IF(BTA!U750="", "", BTA!U750)</f>
        <v/>
      </c>
      <c r="C750" s="201" t="str">
        <f>IF(A750="", "", VLOOKUP(A750, BTA!$A$3:$H$10000, 8, 0))</f>
        <v/>
      </c>
      <c r="D750" s="236" t="str">
        <f>IF(A750="","",VLOOKUP(A750,BTA!$A$3:$R$10000,18,0))</f>
        <v/>
      </c>
      <c r="E750" s="201" t="str">
        <f>IF(BTA!A751="", "", BTA!A751)</f>
        <v/>
      </c>
    </row>
    <row r="751" spans="1:5">
      <c r="A751" s="236" t="str">
        <f>IF(BTA!W751="", "", BTA!W751)</f>
        <v/>
      </c>
      <c r="B751" s="201" t="str">
        <f>IF(BTA!U751="", "", BTA!U751)</f>
        <v/>
      </c>
      <c r="C751" s="201" t="str">
        <f>IF(A751="", "", VLOOKUP(A751, BTA!$A$3:$H$10000, 8, 0))</f>
        <v/>
      </c>
      <c r="D751" s="236" t="str">
        <f>IF(A751="","",VLOOKUP(A751,BTA!$A$3:$R$10000,18,0))</f>
        <v/>
      </c>
      <c r="E751" s="201" t="str">
        <f>IF(BTA!A752="", "", BTA!A752)</f>
        <v/>
      </c>
    </row>
    <row r="752" spans="1:5">
      <c r="A752" s="236" t="str">
        <f>IF(BTA!W752="", "", BTA!W752)</f>
        <v/>
      </c>
      <c r="B752" s="201" t="str">
        <f>IF(BTA!U752="", "", BTA!U752)</f>
        <v/>
      </c>
      <c r="C752" s="201" t="str">
        <f>IF(A752="", "", VLOOKUP(A752, BTA!$A$3:$H$10000, 8, 0))</f>
        <v/>
      </c>
      <c r="D752" s="236" t="str">
        <f>IF(A752="","",VLOOKUP(A752,BTA!$A$3:$R$10000,18,0))</f>
        <v/>
      </c>
      <c r="E752" s="201" t="str">
        <f>IF(BTA!A753="", "", BTA!A753)</f>
        <v/>
      </c>
    </row>
    <row r="753" spans="1:5">
      <c r="A753" s="236" t="str">
        <f>IF(BTA!W753="", "", BTA!W753)</f>
        <v/>
      </c>
      <c r="B753" s="201" t="str">
        <f>IF(BTA!U753="", "", BTA!U753)</f>
        <v/>
      </c>
      <c r="C753" s="201" t="str">
        <f>IF(A753="", "", VLOOKUP(A753, BTA!$A$3:$H$10000, 8, 0))</f>
        <v/>
      </c>
      <c r="D753" s="236" t="str">
        <f>IF(A753="","",VLOOKUP(A753,BTA!$A$3:$R$10000,18,0))</f>
        <v/>
      </c>
      <c r="E753" s="201" t="str">
        <f>IF(BTA!A754="", "", BTA!A754)</f>
        <v/>
      </c>
    </row>
    <row r="754" spans="1:5">
      <c r="A754" s="236" t="str">
        <f>IF(BTA!W754="", "", BTA!W754)</f>
        <v/>
      </c>
      <c r="B754" s="201" t="str">
        <f>IF(BTA!U754="", "", BTA!U754)</f>
        <v/>
      </c>
      <c r="C754" s="201" t="str">
        <f>IF(A754="", "", VLOOKUP(A754, BTA!$A$3:$H$10000, 8, 0))</f>
        <v/>
      </c>
      <c r="D754" s="236" t="str">
        <f>IF(A754="","",VLOOKUP(A754,BTA!$A$3:$R$10000,18,0))</f>
        <v/>
      </c>
      <c r="E754" s="201" t="str">
        <f>IF(BTA!A755="", "", BTA!A755)</f>
        <v/>
      </c>
    </row>
    <row r="755" spans="1:5">
      <c r="A755" s="236" t="str">
        <f>IF(BTA!W755="", "", BTA!W755)</f>
        <v/>
      </c>
      <c r="B755" s="201" t="str">
        <f>IF(BTA!U755="", "", BTA!U755)</f>
        <v/>
      </c>
      <c r="C755" s="201" t="str">
        <f>IF(A755="", "", VLOOKUP(A755, BTA!$A$3:$H$10000, 8, 0))</f>
        <v/>
      </c>
      <c r="D755" s="236" t="str">
        <f>IF(A755="","",VLOOKUP(A755,BTA!$A$3:$R$10000,18,0))</f>
        <v/>
      </c>
      <c r="E755" s="201" t="str">
        <f>IF(BTA!A756="", "", BTA!A756)</f>
        <v/>
      </c>
    </row>
    <row r="756" spans="1:5">
      <c r="A756" s="236" t="str">
        <f>IF(BTA!W756="", "", BTA!W756)</f>
        <v/>
      </c>
      <c r="B756" s="201" t="str">
        <f>IF(BTA!U756="", "", BTA!U756)</f>
        <v/>
      </c>
      <c r="C756" s="201" t="str">
        <f>IF(A756="", "", VLOOKUP(A756, BTA!$A$3:$H$10000, 8, 0))</f>
        <v/>
      </c>
      <c r="D756" s="236" t="str">
        <f>IF(A756="","",VLOOKUP(A756,BTA!$A$3:$R$10000,18,0))</f>
        <v/>
      </c>
      <c r="E756" s="201" t="str">
        <f>IF(BTA!A757="", "", BTA!A757)</f>
        <v/>
      </c>
    </row>
    <row r="757" spans="1:5">
      <c r="A757" s="236" t="str">
        <f>IF(BTA!W757="", "", BTA!W757)</f>
        <v/>
      </c>
      <c r="B757" s="201" t="str">
        <f>IF(BTA!U757="", "", BTA!U757)</f>
        <v/>
      </c>
      <c r="C757" s="201" t="str">
        <f>IF(A757="", "", VLOOKUP(A757, BTA!$A$3:$H$10000, 8, 0))</f>
        <v/>
      </c>
      <c r="D757" s="236" t="str">
        <f>IF(A757="","",VLOOKUP(A757,BTA!$A$3:$R$10000,18,0))</f>
        <v/>
      </c>
      <c r="E757" s="201" t="str">
        <f>IF(BTA!A758="", "", BTA!A758)</f>
        <v/>
      </c>
    </row>
    <row r="758" spans="1:5">
      <c r="A758" s="236" t="str">
        <f>IF(BTA!W758="", "", BTA!W758)</f>
        <v/>
      </c>
      <c r="B758" s="201" t="str">
        <f>IF(BTA!U758="", "", BTA!U758)</f>
        <v/>
      </c>
      <c r="C758" s="201" t="str">
        <f>IF(A758="", "", VLOOKUP(A758, BTA!$A$3:$H$10000, 8, 0))</f>
        <v/>
      </c>
      <c r="D758" s="236" t="str">
        <f>IF(A758="","",VLOOKUP(A758,BTA!$A$3:$R$10000,18,0))</f>
        <v/>
      </c>
      <c r="E758" s="201" t="str">
        <f>IF(BTA!A759="", "", BTA!A759)</f>
        <v/>
      </c>
    </row>
    <row r="759" spans="1:5">
      <c r="A759" s="236" t="str">
        <f>IF(BTA!W759="", "", BTA!W759)</f>
        <v/>
      </c>
      <c r="B759" s="201" t="str">
        <f>IF(BTA!U759="", "", BTA!U759)</f>
        <v/>
      </c>
      <c r="C759" s="201" t="str">
        <f>IF(A759="", "", VLOOKUP(A759, BTA!$A$3:$H$10000, 8, 0))</f>
        <v/>
      </c>
      <c r="D759" s="236" t="str">
        <f>IF(A759="","",VLOOKUP(A759,BTA!$A$3:$R$10000,18,0))</f>
        <v/>
      </c>
      <c r="E759" s="201" t="str">
        <f>IF(BTA!A760="", "", BTA!A760)</f>
        <v/>
      </c>
    </row>
    <row r="760" spans="1:5">
      <c r="A760" s="236" t="str">
        <f>IF(BTA!W760="", "", BTA!W760)</f>
        <v/>
      </c>
      <c r="B760" s="201" t="str">
        <f>IF(BTA!U760="", "", BTA!U760)</f>
        <v/>
      </c>
      <c r="C760" s="201" t="str">
        <f>IF(A760="", "", VLOOKUP(A760, BTA!$A$3:$H$10000, 8, 0))</f>
        <v/>
      </c>
      <c r="D760" s="236" t="str">
        <f>IF(A760="","",VLOOKUP(A760,BTA!$A$3:$R$10000,18,0))</f>
        <v/>
      </c>
      <c r="E760" s="201" t="str">
        <f>IF(BTA!A761="", "", BTA!A761)</f>
        <v/>
      </c>
    </row>
    <row r="761" spans="1:5">
      <c r="A761" s="236" t="str">
        <f>IF(BTA!W761="", "", BTA!W761)</f>
        <v/>
      </c>
      <c r="B761" s="201" t="str">
        <f>IF(BTA!U761="", "", BTA!U761)</f>
        <v/>
      </c>
      <c r="C761" s="201" t="str">
        <f>IF(A761="", "", VLOOKUP(A761, BTA!$A$3:$H$10000, 8, 0))</f>
        <v/>
      </c>
      <c r="D761" s="236" t="str">
        <f>IF(A761="","",VLOOKUP(A761,BTA!$A$3:$R$10000,18,0))</f>
        <v/>
      </c>
      <c r="E761" s="201" t="str">
        <f>IF(BTA!A762="", "", BTA!A762)</f>
        <v/>
      </c>
    </row>
    <row r="762" spans="1:5">
      <c r="A762" s="236" t="str">
        <f>IF(BTA!W762="", "", BTA!W762)</f>
        <v/>
      </c>
      <c r="B762" s="201" t="str">
        <f>IF(BTA!U762="", "", BTA!U762)</f>
        <v/>
      </c>
      <c r="C762" s="201" t="str">
        <f>IF(A762="", "", VLOOKUP(A762, BTA!$A$3:$H$10000, 8, 0))</f>
        <v/>
      </c>
      <c r="D762" s="236" t="str">
        <f>IF(A762="","",VLOOKUP(A762,BTA!$A$3:$R$10000,18,0))</f>
        <v/>
      </c>
      <c r="E762" s="201" t="str">
        <f>IF(BTA!A763="", "", BTA!A763)</f>
        <v/>
      </c>
    </row>
    <row r="763" spans="1:5">
      <c r="A763" s="236" t="str">
        <f>IF(BTA!W763="", "", BTA!W763)</f>
        <v/>
      </c>
      <c r="B763" s="201" t="str">
        <f>IF(BTA!U763="", "", BTA!U763)</f>
        <v/>
      </c>
      <c r="C763" s="201" t="str">
        <f>IF(A763="", "", VLOOKUP(A763, BTA!$A$3:$H$10000, 8, 0))</f>
        <v/>
      </c>
      <c r="D763" s="236" t="str">
        <f>IF(A763="","",VLOOKUP(A763,BTA!$A$3:$R$10000,18,0))</f>
        <v/>
      </c>
      <c r="E763" s="201" t="str">
        <f>IF(BTA!A764="", "", BTA!A764)</f>
        <v/>
      </c>
    </row>
    <row r="764" spans="1:5">
      <c r="A764" s="236" t="str">
        <f>IF(BTA!W764="", "", BTA!W764)</f>
        <v/>
      </c>
      <c r="B764" s="201" t="str">
        <f>IF(BTA!U764="", "", BTA!U764)</f>
        <v/>
      </c>
      <c r="C764" s="201" t="str">
        <f>IF(A764="", "", VLOOKUP(A764, BTA!$A$3:$H$10000, 8, 0))</f>
        <v/>
      </c>
      <c r="D764" s="236" t="str">
        <f>IF(A764="","",VLOOKUP(A764,BTA!$A$3:$R$10000,18,0))</f>
        <v/>
      </c>
      <c r="E764" s="201" t="str">
        <f>IF(BTA!A765="", "", BTA!A765)</f>
        <v/>
      </c>
    </row>
    <row r="765" spans="1:5">
      <c r="A765" s="236" t="str">
        <f>IF(BTA!W765="", "", BTA!W765)</f>
        <v/>
      </c>
      <c r="B765" s="201" t="str">
        <f>IF(BTA!U765="", "", BTA!U765)</f>
        <v/>
      </c>
      <c r="C765" s="201" t="str">
        <f>IF(A765="", "", VLOOKUP(A765, BTA!$A$3:$H$10000, 8, 0))</f>
        <v/>
      </c>
      <c r="D765" s="236" t="str">
        <f>IF(A765="","",VLOOKUP(A765,BTA!$A$3:$R$10000,18,0))</f>
        <v/>
      </c>
      <c r="E765" s="201" t="str">
        <f>IF(BTA!A766="", "", BTA!A766)</f>
        <v/>
      </c>
    </row>
    <row r="766" spans="1:5">
      <c r="A766" s="236" t="str">
        <f>IF(BTA!W766="", "", BTA!W766)</f>
        <v/>
      </c>
      <c r="B766" s="201" t="str">
        <f>IF(BTA!U766="", "", BTA!U766)</f>
        <v/>
      </c>
      <c r="C766" s="201" t="str">
        <f>IF(A766="", "", VLOOKUP(A766, BTA!$A$3:$H$10000, 8, 0))</f>
        <v/>
      </c>
      <c r="D766" s="236" t="str">
        <f>IF(A766="","",VLOOKUP(A766,BTA!$A$3:$R$10000,18,0))</f>
        <v/>
      </c>
      <c r="E766" s="201" t="str">
        <f>IF(BTA!A767="", "", BTA!A767)</f>
        <v/>
      </c>
    </row>
    <row r="767" spans="1:5">
      <c r="A767" s="236" t="str">
        <f>IF(BTA!W767="", "", BTA!W767)</f>
        <v/>
      </c>
      <c r="B767" s="201" t="str">
        <f>IF(BTA!U767="", "", BTA!U767)</f>
        <v/>
      </c>
      <c r="C767" s="201" t="str">
        <f>IF(A767="", "", VLOOKUP(A767, BTA!$A$3:$H$10000, 8, 0))</f>
        <v/>
      </c>
      <c r="D767" s="236" t="str">
        <f>IF(A767="","",VLOOKUP(A767,BTA!$A$3:$R$10000,18,0))</f>
        <v/>
      </c>
      <c r="E767" s="201" t="str">
        <f>IF(BTA!A768="", "", BTA!A768)</f>
        <v/>
      </c>
    </row>
    <row r="768" spans="1:5">
      <c r="A768" s="236" t="str">
        <f>IF(BTA!W768="", "", BTA!W768)</f>
        <v/>
      </c>
      <c r="B768" s="201" t="str">
        <f>IF(BTA!U768="", "", BTA!U768)</f>
        <v/>
      </c>
      <c r="C768" s="201" t="str">
        <f>IF(A768="", "", VLOOKUP(A768, BTA!$A$3:$H$10000, 8, 0))</f>
        <v/>
      </c>
      <c r="D768" s="236" t="str">
        <f>IF(A768="","",VLOOKUP(A768,BTA!$A$3:$R$10000,18,0))</f>
        <v/>
      </c>
      <c r="E768" s="201" t="str">
        <f>IF(BTA!A769="", "", BTA!A769)</f>
        <v/>
      </c>
    </row>
    <row r="769" spans="1:5">
      <c r="A769" s="236" t="str">
        <f>IF(BTA!W769="", "", BTA!W769)</f>
        <v/>
      </c>
      <c r="B769" s="201" t="str">
        <f>IF(BTA!U769="", "", BTA!U769)</f>
        <v/>
      </c>
      <c r="C769" s="201" t="str">
        <f>IF(A769="", "", VLOOKUP(A769, BTA!$A$3:$H$10000, 8, 0))</f>
        <v/>
      </c>
      <c r="D769" s="236" t="str">
        <f>IF(A769="","",VLOOKUP(A769,BTA!$A$3:$R$10000,18,0))</f>
        <v/>
      </c>
      <c r="E769" s="201" t="str">
        <f>IF(BTA!A770="", "", BTA!A770)</f>
        <v/>
      </c>
    </row>
    <row r="770" spans="1:5">
      <c r="A770" s="236" t="str">
        <f>IF(BTA!W770="", "", BTA!W770)</f>
        <v/>
      </c>
      <c r="B770" s="201" t="str">
        <f>IF(BTA!U770="", "", BTA!U770)</f>
        <v/>
      </c>
      <c r="C770" s="201" t="str">
        <f>IF(A770="", "", VLOOKUP(A770, BTA!$A$3:$H$10000, 8, 0))</f>
        <v/>
      </c>
      <c r="D770" s="236" t="str">
        <f>IF(A770="","",VLOOKUP(A770,BTA!$A$3:$R$10000,18,0))</f>
        <v/>
      </c>
      <c r="E770" s="201" t="str">
        <f>IF(BTA!A771="", "", BTA!A771)</f>
        <v/>
      </c>
    </row>
    <row r="771" spans="1:5">
      <c r="A771" s="236" t="str">
        <f>IF(BTA!W771="", "", BTA!W771)</f>
        <v/>
      </c>
      <c r="B771" s="201" t="str">
        <f>IF(BTA!U771="", "", BTA!U771)</f>
        <v/>
      </c>
      <c r="C771" s="201" t="str">
        <f>IF(A771="", "", VLOOKUP(A771, BTA!$A$3:$H$10000, 8, 0))</f>
        <v/>
      </c>
      <c r="D771" s="236" t="str">
        <f>IF(A771="","",VLOOKUP(A771,BTA!$A$3:$R$10000,18,0))</f>
        <v/>
      </c>
      <c r="E771" s="201" t="str">
        <f>IF(BTA!A772="", "", BTA!A772)</f>
        <v/>
      </c>
    </row>
    <row r="772" spans="1:5">
      <c r="A772" s="236" t="str">
        <f>IF(BTA!W772="", "", BTA!W772)</f>
        <v/>
      </c>
      <c r="B772" s="201" t="str">
        <f>IF(BTA!U772="", "", BTA!U772)</f>
        <v/>
      </c>
      <c r="C772" s="201" t="str">
        <f>IF(A772="", "", VLOOKUP(A772, BTA!$A$3:$H$10000, 8, 0))</f>
        <v/>
      </c>
      <c r="D772" s="236" t="str">
        <f>IF(A772="","",VLOOKUP(A772,BTA!$A$3:$R$10000,18,0))</f>
        <v/>
      </c>
      <c r="E772" s="201" t="str">
        <f>IF(BTA!A773="", "", BTA!A773)</f>
        <v/>
      </c>
    </row>
    <row r="773" spans="1:5">
      <c r="A773" s="236" t="str">
        <f>IF(BTA!W773="", "", BTA!W773)</f>
        <v/>
      </c>
      <c r="B773" s="201" t="str">
        <f>IF(BTA!U773="", "", BTA!U773)</f>
        <v/>
      </c>
      <c r="C773" s="201" t="str">
        <f>IF(A773="", "", VLOOKUP(A773, BTA!$A$3:$H$10000, 8, 0))</f>
        <v/>
      </c>
      <c r="D773" s="236" t="str">
        <f>IF(A773="","",VLOOKUP(A773,BTA!$A$3:$R$10000,18,0))</f>
        <v/>
      </c>
      <c r="E773" s="201" t="str">
        <f>IF(BTA!A774="", "", BTA!A774)</f>
        <v/>
      </c>
    </row>
    <row r="774" spans="1:5">
      <c r="A774" s="236" t="str">
        <f>IF(BTA!W774="", "", BTA!W774)</f>
        <v/>
      </c>
      <c r="B774" s="201" t="str">
        <f>IF(BTA!U774="", "", BTA!U774)</f>
        <v/>
      </c>
      <c r="C774" s="201" t="str">
        <f>IF(A774="", "", VLOOKUP(A774, BTA!$A$3:$H$10000, 8, 0))</f>
        <v/>
      </c>
      <c r="D774" s="236" t="str">
        <f>IF(A774="","",VLOOKUP(A774,BTA!$A$3:$R$10000,18,0))</f>
        <v/>
      </c>
      <c r="E774" s="201" t="str">
        <f>IF(BTA!A775="", "", BTA!A775)</f>
        <v/>
      </c>
    </row>
    <row r="775" spans="1:5">
      <c r="A775" s="236" t="str">
        <f>IF(BTA!W775="", "", BTA!W775)</f>
        <v/>
      </c>
      <c r="B775" s="201" t="str">
        <f>IF(BTA!U775="", "", BTA!U775)</f>
        <v/>
      </c>
      <c r="C775" s="201" t="str">
        <f>IF(A775="", "", VLOOKUP(A775, BTA!$A$3:$H$10000, 8, 0))</f>
        <v/>
      </c>
      <c r="D775" s="236" t="str">
        <f>IF(A775="","",VLOOKUP(A775,BTA!$A$3:$R$10000,18,0))</f>
        <v/>
      </c>
      <c r="E775" s="201" t="str">
        <f>IF(BTA!A776="", "", BTA!A776)</f>
        <v/>
      </c>
    </row>
    <row r="776" spans="1:5">
      <c r="A776" s="236" t="str">
        <f>IF(BTA!W776="", "", BTA!W776)</f>
        <v/>
      </c>
      <c r="B776" s="201" t="str">
        <f>IF(BTA!U776="", "", BTA!U776)</f>
        <v/>
      </c>
      <c r="C776" s="201" t="str">
        <f>IF(A776="", "", VLOOKUP(A776, BTA!$A$3:$H$10000, 8, 0))</f>
        <v/>
      </c>
      <c r="D776" s="236" t="str">
        <f>IF(A776="","",VLOOKUP(A776,BTA!$A$3:$R$10000,18,0))</f>
        <v/>
      </c>
      <c r="E776" s="201" t="str">
        <f>IF(BTA!A777="", "", BTA!A777)</f>
        <v/>
      </c>
    </row>
    <row r="777" spans="1:5">
      <c r="A777" s="236" t="str">
        <f>IF(BTA!W777="", "", BTA!W777)</f>
        <v/>
      </c>
      <c r="B777" s="201" t="str">
        <f>IF(BTA!U777="", "", BTA!U777)</f>
        <v/>
      </c>
      <c r="C777" s="201" t="str">
        <f>IF(A777="", "", VLOOKUP(A777, BTA!$A$3:$H$10000, 8, 0))</f>
        <v/>
      </c>
      <c r="D777" s="236" t="str">
        <f>IF(A777="","",VLOOKUP(A777,BTA!$A$3:$R$10000,18,0))</f>
        <v/>
      </c>
      <c r="E777" s="201" t="str">
        <f>IF(BTA!A778="", "", BTA!A778)</f>
        <v/>
      </c>
    </row>
    <row r="778" spans="1:5">
      <c r="A778" s="236" t="str">
        <f>IF(BTA!W778="", "", BTA!W778)</f>
        <v/>
      </c>
      <c r="B778" s="201" t="str">
        <f>IF(BTA!U778="", "", BTA!U778)</f>
        <v/>
      </c>
      <c r="C778" s="201" t="str">
        <f>IF(A778="", "", VLOOKUP(A778, BTA!$A$3:$H$10000, 8, 0))</f>
        <v/>
      </c>
      <c r="D778" s="236" t="str">
        <f>IF(A778="","",VLOOKUP(A778,BTA!$A$3:$R$10000,18,0))</f>
        <v/>
      </c>
      <c r="E778" s="201" t="str">
        <f>IF(BTA!A779="", "", BTA!A779)</f>
        <v/>
      </c>
    </row>
    <row r="779" spans="1:5">
      <c r="A779" s="236" t="str">
        <f>IF(BTA!W779="", "", BTA!W779)</f>
        <v/>
      </c>
      <c r="B779" s="201" t="str">
        <f>IF(BTA!U779="", "", BTA!U779)</f>
        <v/>
      </c>
      <c r="C779" s="201" t="str">
        <f>IF(A779="", "", VLOOKUP(A779, BTA!$A$3:$H$10000, 8, 0))</f>
        <v/>
      </c>
      <c r="D779" s="236" t="str">
        <f>IF(A779="","",VLOOKUP(A779,BTA!$A$3:$R$10000,18,0))</f>
        <v/>
      </c>
      <c r="E779" s="201" t="str">
        <f>IF(BTA!A780="", "", BTA!A780)</f>
        <v/>
      </c>
    </row>
    <row r="780" spans="1:5">
      <c r="A780" s="236" t="str">
        <f>IF(BTA!W780="", "", BTA!W780)</f>
        <v/>
      </c>
      <c r="B780" s="201" t="str">
        <f>IF(BTA!U780="", "", BTA!U780)</f>
        <v/>
      </c>
      <c r="C780" s="201" t="str">
        <f>IF(A780="", "", VLOOKUP(A780, BTA!$A$3:$H$10000, 8, 0))</f>
        <v/>
      </c>
      <c r="D780" s="236" t="str">
        <f>IF(A780="","",VLOOKUP(A780,BTA!$A$3:$R$10000,18,0))</f>
        <v/>
      </c>
      <c r="E780" s="201" t="str">
        <f>IF(BTA!A781="", "", BTA!A781)</f>
        <v/>
      </c>
    </row>
    <row r="781" spans="1:5">
      <c r="A781" s="236" t="str">
        <f>IF(BTA!W781="", "", BTA!W781)</f>
        <v/>
      </c>
      <c r="B781" s="201" t="str">
        <f>IF(BTA!U781="", "", BTA!U781)</f>
        <v/>
      </c>
      <c r="C781" s="201" t="str">
        <f>IF(A781="", "", VLOOKUP(A781, BTA!$A$3:$H$10000, 8, 0))</f>
        <v/>
      </c>
      <c r="D781" s="236" t="str">
        <f>IF(A781="","",VLOOKUP(A781,BTA!$A$3:$R$10000,18,0))</f>
        <v/>
      </c>
      <c r="E781" s="201" t="str">
        <f>IF(BTA!A782="", "", BTA!A782)</f>
        <v/>
      </c>
    </row>
    <row r="782" spans="1:5">
      <c r="A782" s="236" t="str">
        <f>IF(BTA!W782="", "", BTA!W782)</f>
        <v/>
      </c>
      <c r="B782" s="201" t="str">
        <f>IF(BTA!U782="", "", BTA!U782)</f>
        <v/>
      </c>
      <c r="C782" s="201" t="str">
        <f>IF(A782="", "", VLOOKUP(A782, BTA!$A$3:$H$10000, 8, 0))</f>
        <v/>
      </c>
      <c r="D782" s="236" t="str">
        <f>IF(E782="", "", VLOOKUP(E782, BTA!$A$3:$W$10000, 18, 0))</f>
        <v/>
      </c>
      <c r="E782" s="201" t="str">
        <f>IF(BTA!A783="", "", BTA!A783)</f>
        <v/>
      </c>
    </row>
    <row r="783" spans="1:5">
      <c r="A783" s="236" t="str">
        <f>IF(BTA!W783="", "", BTA!W783)</f>
        <v/>
      </c>
      <c r="B783" s="201" t="str">
        <f>IF(BTA!U783="", "", BTA!U783)</f>
        <v/>
      </c>
      <c r="C783" s="201" t="str">
        <f>IF(A783="", "", VLOOKUP(A783, BTA!$A$3:$H$10000, 8, 0))</f>
        <v/>
      </c>
      <c r="D783" s="236" t="str">
        <f>IF(E783="", "", VLOOKUP(E783, BTA!$A$3:$W$10000, 18, 0))</f>
        <v/>
      </c>
      <c r="E783" s="201" t="str">
        <f>IF(BTA!A784="", "", BTA!A784)</f>
        <v/>
      </c>
    </row>
    <row r="784" spans="1:5">
      <c r="A784" s="236" t="str">
        <f>IF(BTA!W784="", "", BTA!W784)</f>
        <v/>
      </c>
      <c r="B784" s="201" t="str">
        <f>IF(BTA!U784="", "", BTA!U784)</f>
        <v/>
      </c>
      <c r="C784" s="201" t="str">
        <f>IF(A784="", "", VLOOKUP(A784, BTA!$A$3:$H$10000, 8, 0))</f>
        <v/>
      </c>
      <c r="D784" s="236" t="str">
        <f>IF(E784="", "", VLOOKUP(E784, BTA!$A$3:$W$10000, 18, 0))</f>
        <v/>
      </c>
      <c r="E784" s="201" t="str">
        <f>IF(BTA!A785="", "", BTA!A785)</f>
        <v/>
      </c>
    </row>
    <row r="785" spans="1:5">
      <c r="A785" s="236" t="str">
        <f>IF(BTA!W785="", "", BTA!W785)</f>
        <v/>
      </c>
      <c r="B785" s="201" t="str">
        <f>IF(BTA!U785="", "", BTA!U785)</f>
        <v/>
      </c>
      <c r="C785" s="201" t="str">
        <f>IF(A785="", "", VLOOKUP(A785, BTA!$A$3:$H$10000, 8, 0))</f>
        <v/>
      </c>
      <c r="D785" s="236" t="str">
        <f>IF(E785="", "", VLOOKUP(E785, BTA!$A$3:$W$10000, 18, 0))</f>
        <v/>
      </c>
      <c r="E785" s="201" t="str">
        <f>IF(BTA!A786="", "", BTA!A786)</f>
        <v/>
      </c>
    </row>
    <row r="786" spans="1:5">
      <c r="A786" s="236" t="str">
        <f>IF(BTA!W786="", "", BTA!W786)</f>
        <v/>
      </c>
      <c r="B786" s="201" t="str">
        <f>IF(BTA!U786="", "", BTA!U786)</f>
        <v/>
      </c>
      <c r="C786" s="201" t="str">
        <f>IF(A786="", "", VLOOKUP(A786, BTA!$A$3:$H$10000, 8, 0))</f>
        <v/>
      </c>
      <c r="D786" s="236" t="str">
        <f>IF(E786="", "", VLOOKUP(E786, BTA!$A$3:$W$10000, 18, 0))</f>
        <v/>
      </c>
      <c r="E786" s="201" t="str">
        <f>IF(BTA!A787="", "", BTA!A787)</f>
        <v/>
      </c>
    </row>
    <row r="787" spans="1:5">
      <c r="A787" s="236" t="str">
        <f>IF(BTA!W787="", "", BTA!W787)</f>
        <v/>
      </c>
      <c r="B787" s="201" t="str">
        <f>IF(BTA!U787="", "", BTA!U787)</f>
        <v/>
      </c>
      <c r="C787" s="201" t="str">
        <f>IF(A787="", "", VLOOKUP(A787, BTA!$A$3:$H$10000, 8, 0))</f>
        <v/>
      </c>
      <c r="D787" s="236" t="str">
        <f>IF(E787="", "", VLOOKUP(E787, BTA!$A$3:$W$10000, 18, 0))</f>
        <v/>
      </c>
      <c r="E787" s="201" t="str">
        <f>IF(BTA!A788="", "", BTA!A788)</f>
        <v/>
      </c>
    </row>
    <row r="788" spans="1:5">
      <c r="A788" s="236" t="str">
        <f>IF(BTA!W788="", "", BTA!W788)</f>
        <v/>
      </c>
      <c r="B788" s="201" t="str">
        <f>IF(BTA!U788="", "", BTA!U788)</f>
        <v/>
      </c>
      <c r="C788" s="201" t="str">
        <f>IF(A788="", "", VLOOKUP(A788, BTA!$A$3:$H$10000, 8, 0))</f>
        <v/>
      </c>
      <c r="D788" s="236" t="str">
        <f>IF(E788="", "", VLOOKUP(E788, BTA!$A$3:$W$10000, 18, 0))</f>
        <v/>
      </c>
      <c r="E788" s="201" t="str">
        <f>IF(BTA!A789="", "", BTA!A789)</f>
        <v/>
      </c>
    </row>
    <row r="789" spans="1:5">
      <c r="A789" s="236" t="str">
        <f>IF(BTA!W789="", "", BTA!W789)</f>
        <v/>
      </c>
      <c r="B789" s="201" t="str">
        <f>IF(BTA!U789="", "", BTA!U789)</f>
        <v/>
      </c>
      <c r="C789" s="201" t="str">
        <f>IF(A789="", "", VLOOKUP(A789, BTA!$A$3:$H$10000, 8, 0))</f>
        <v/>
      </c>
      <c r="D789" s="236" t="str">
        <f>IF(E789="", "", VLOOKUP(E789, BTA!$A$3:$W$10000, 18, 0))</f>
        <v/>
      </c>
      <c r="E789" s="201" t="str">
        <f>IF(BTA!A790="", "", BTA!A790)</f>
        <v/>
      </c>
    </row>
    <row r="790" spans="1:5">
      <c r="A790" s="236" t="str">
        <f>IF(BTA!W790="", "", BTA!W790)</f>
        <v/>
      </c>
      <c r="B790" s="201" t="str">
        <f>IF(BTA!U790="", "", BTA!U790)</f>
        <v/>
      </c>
      <c r="C790" s="201" t="str">
        <f>IF(A790="", "", VLOOKUP(A790, BTA!$A$3:$H$10000, 8, 0))</f>
        <v/>
      </c>
      <c r="D790" s="236" t="str">
        <f>IF(E790="", "", VLOOKUP(E790, BTA!$A$3:$W$10000, 18, 0))</f>
        <v/>
      </c>
      <c r="E790" s="201" t="str">
        <f>IF(BTA!A791="", "", BTA!A791)</f>
        <v/>
      </c>
    </row>
    <row r="791" spans="1:5">
      <c r="A791" s="236" t="str">
        <f>IF(BTA!W791="", "", BTA!W791)</f>
        <v/>
      </c>
      <c r="B791" s="201" t="str">
        <f>IF(BTA!U791="", "", BTA!U791)</f>
        <v/>
      </c>
      <c r="C791" s="201" t="str">
        <f>IF(A791="", "", VLOOKUP(A791, BTA!$A$3:$H$10000, 8, 0))</f>
        <v/>
      </c>
      <c r="D791" s="236" t="str">
        <f>IF(E791="", "", VLOOKUP(E791, BTA!$A$3:$W$10000, 18, 0))</f>
        <v/>
      </c>
      <c r="E791" s="201" t="str">
        <f>IF(BTA!A792="", "", BTA!A792)</f>
        <v/>
      </c>
    </row>
    <row r="792" spans="1:5">
      <c r="A792" s="236" t="str">
        <f>IF(BTA!W792="", "", BTA!W792)</f>
        <v/>
      </c>
      <c r="B792" s="201" t="str">
        <f>IF(BTA!U792="", "", BTA!U792)</f>
        <v/>
      </c>
      <c r="C792" s="201" t="str">
        <f>IF(A792="", "", VLOOKUP(A792, BTA!$A$3:$H$10000, 8, 0))</f>
        <v/>
      </c>
      <c r="D792" s="236" t="str">
        <f>IF(E792="", "", VLOOKUP(E792, BTA!$A$3:$W$10000, 18, 0))</f>
        <v/>
      </c>
      <c r="E792" s="201" t="str">
        <f>IF(BTA!A793="", "", BTA!A793)</f>
        <v/>
      </c>
    </row>
    <row r="793" spans="1:5">
      <c r="A793" s="236" t="str">
        <f>IF(BTA!W793="", "", BTA!W793)</f>
        <v/>
      </c>
      <c r="B793" s="201" t="str">
        <f>IF(BTA!U793="", "", BTA!U793)</f>
        <v/>
      </c>
      <c r="C793" s="201" t="str">
        <f>IF(A793="", "", VLOOKUP(A793, BTA!$A$3:$H$10000, 8, 0))</f>
        <v/>
      </c>
      <c r="D793" s="236" t="str">
        <f>IF(E793="", "", VLOOKUP(E793, BTA!$A$3:$W$10000, 18, 0))</f>
        <v/>
      </c>
      <c r="E793" s="201" t="str">
        <f>IF(BTA!A794="", "", BTA!A794)</f>
        <v/>
      </c>
    </row>
    <row r="794" spans="1:5">
      <c r="A794" s="236" t="str">
        <f>IF(BTA!W794="", "", BTA!W794)</f>
        <v/>
      </c>
      <c r="B794" s="201" t="str">
        <f>IF(BTA!U794="", "", BTA!U794)</f>
        <v/>
      </c>
      <c r="C794" s="201" t="str">
        <f>IF(A794="", "", VLOOKUP(A794, BTA!$A$3:$H$10000, 8, 0))</f>
        <v/>
      </c>
      <c r="D794" s="236" t="str">
        <f>IF(E794="", "", VLOOKUP(E794, BTA!$A$3:$W$10000, 18, 0))</f>
        <v/>
      </c>
      <c r="E794" s="201" t="str">
        <f>IF(BTA!A795="", "", BTA!A795)</f>
        <v/>
      </c>
    </row>
    <row r="795" spans="1:5">
      <c r="A795" s="236" t="str">
        <f>IF(BTA!W795="", "", BTA!W795)</f>
        <v/>
      </c>
      <c r="B795" s="201" t="str">
        <f>IF(BTA!U795="", "", BTA!U795)</f>
        <v/>
      </c>
      <c r="C795" s="201" t="str">
        <f>IF(A795="", "", VLOOKUP(A795, BTA!$A$3:$H$10000, 8, 0))</f>
        <v/>
      </c>
      <c r="D795" s="236" t="str">
        <f>IF(E795="", "", VLOOKUP(E795, BTA!$A$3:$W$10000, 18, 0))</f>
        <v/>
      </c>
      <c r="E795" s="201" t="str">
        <f>IF(BTA!A796="", "", BTA!A796)</f>
        <v/>
      </c>
    </row>
    <row r="796" spans="1:5">
      <c r="A796" s="236" t="str">
        <f>IF(BTA!W796="", "", BTA!W796)</f>
        <v/>
      </c>
      <c r="B796" s="201" t="str">
        <f>IF(BTA!U796="", "", BTA!U796)</f>
        <v/>
      </c>
      <c r="C796" s="201" t="str">
        <f>IF(A796="", "", VLOOKUP(A796, BTA!$A$3:$H$10000, 8, 0))</f>
        <v/>
      </c>
      <c r="D796" s="236" t="str">
        <f>IF(E796="", "", VLOOKUP(E796, BTA!$A$3:$W$10000, 18, 0))</f>
        <v/>
      </c>
      <c r="E796" s="201" t="str">
        <f>IF(BTA!A797="", "", BTA!A797)</f>
        <v/>
      </c>
    </row>
    <row r="797" spans="1:5">
      <c r="A797" s="236" t="str">
        <f>IF(BTA!W797="", "", BTA!W797)</f>
        <v/>
      </c>
      <c r="B797" s="201" t="str">
        <f>IF(BTA!U797="", "", BTA!U797)</f>
        <v/>
      </c>
      <c r="C797" s="201" t="str">
        <f>IF(A797="", "", VLOOKUP(A797, BTA!$A$3:$H$10000, 8, 0))</f>
        <v/>
      </c>
      <c r="D797" s="236" t="str">
        <f>IF(E797="", "", VLOOKUP(E797, BTA!$A$3:$W$10000, 18, 0))</f>
        <v/>
      </c>
      <c r="E797" s="201" t="str">
        <f>IF(BTA!A798="", "", BTA!A798)</f>
        <v/>
      </c>
    </row>
    <row r="798" spans="1:5">
      <c r="A798" s="236" t="str">
        <f>IF(BTA!W798="", "", BTA!W798)</f>
        <v/>
      </c>
      <c r="B798" s="201" t="str">
        <f>IF(BTA!U798="", "", BTA!U798)</f>
        <v/>
      </c>
      <c r="C798" s="201" t="str">
        <f>IF(A798="", "", VLOOKUP(A798, BTA!$A$3:$H$10000, 8, 0))</f>
        <v/>
      </c>
      <c r="D798" s="236" t="str">
        <f>IF(E798="", "", VLOOKUP(E798, BTA!$A$3:$W$10000, 18, 0))</f>
        <v/>
      </c>
      <c r="E798" s="201" t="str">
        <f>IF(BTA!A799="", "", BTA!A799)</f>
        <v/>
      </c>
    </row>
    <row r="799" spans="1:5">
      <c r="A799" s="236" t="str">
        <f>IF(BTA!W799="", "", BTA!W799)</f>
        <v/>
      </c>
      <c r="B799" s="201" t="str">
        <f>IF(BTA!U799="", "", BTA!U799)</f>
        <v/>
      </c>
      <c r="C799" s="201" t="str">
        <f>IF(A799="", "", VLOOKUP(A799, BTA!$A$3:$H$10000, 8, 0))</f>
        <v/>
      </c>
      <c r="D799" s="236" t="str">
        <f>IF(E799="", "", VLOOKUP(E799, BTA!$A$3:$W$10000, 18, 0))</f>
        <v/>
      </c>
      <c r="E799" s="201" t="str">
        <f>IF(BTA!A800="", "", BTA!A800)</f>
        <v/>
      </c>
    </row>
    <row r="800" spans="1:5">
      <c r="A800" s="236" t="str">
        <f>IF(BTA!W800="", "", BTA!W800)</f>
        <v/>
      </c>
      <c r="B800" s="201" t="str">
        <f>IF(BTA!U800="", "", BTA!U800)</f>
        <v/>
      </c>
      <c r="C800" s="201" t="str">
        <f>IF(A800="", "", VLOOKUP(A800, BTA!$A$3:$H$10000, 8, 0))</f>
        <v/>
      </c>
      <c r="D800" s="236" t="str">
        <f>IF(E800="", "", VLOOKUP(E800, BTA!$A$3:$W$10000, 18, 0))</f>
        <v/>
      </c>
      <c r="E800" s="201" t="str">
        <f>IF(BTA!A801="", "", BTA!A801)</f>
        <v/>
      </c>
    </row>
    <row r="801" spans="1:6">
      <c r="A801" s="236" t="str">
        <f>IF(BTA!W801="", "", BTA!W801)</f>
        <v/>
      </c>
      <c r="B801" s="201" t="str">
        <f>IF(BTA!U801="", "", BTA!U801)</f>
        <v/>
      </c>
      <c r="C801" s="201" t="str">
        <f>IF(A801="", "", VLOOKUP(A801, BTA!$A$3:$H$10000, 8, 0))</f>
        <v/>
      </c>
      <c r="D801" s="236" t="str">
        <f>IF(E801="", "", VLOOKUP(E801, BTA!$A$3:$W$10000, 18, 0))</f>
        <v/>
      </c>
      <c r="E801" s="201" t="str">
        <f>IF(BTA!A802="", "", BTA!A802)</f>
        <v/>
      </c>
    </row>
    <row r="802" spans="1:6">
      <c r="A802" s="236" t="str">
        <f>IF(BTA!W802="", "", BTA!W802)</f>
        <v/>
      </c>
      <c r="B802" s="201" t="str">
        <f>IF(BTA!U802="", "", BTA!U802)</f>
        <v/>
      </c>
      <c r="C802" s="201" t="str">
        <f>IF(A802="", "", VLOOKUP(A802, BTA!$A$3:$H$10000, 8, 0))</f>
        <v/>
      </c>
      <c r="D802" s="236" t="str">
        <f>IF(E802="", "", VLOOKUP(E802, BTA!$A$3:$W$10000, 18, 0))</f>
        <v/>
      </c>
      <c r="E802" s="201" t="str">
        <f>IF(BTA!A803="", "", BTA!A803)</f>
        <v/>
      </c>
    </row>
    <row r="803" spans="1:6">
      <c r="A803" s="236" t="str">
        <f>IF(BTA!W803="", "", BTA!W803)</f>
        <v/>
      </c>
      <c r="B803" s="201" t="str">
        <f>IF(BTA!U803="", "", BTA!U803)</f>
        <v/>
      </c>
      <c r="C803" s="201" t="str">
        <f>IF(A803="", "", VLOOKUP(A803, BTA!$A$3:$H$10000, 8, 0))</f>
        <v/>
      </c>
      <c r="D803" s="236" t="str">
        <f>IF(E803="", "", VLOOKUP(E803, BTA!$A$3:$W$10000, 18, 0))</f>
        <v/>
      </c>
      <c r="E803" s="201" t="str">
        <f>IF(BTA!A804="", "", BTA!A804)</f>
        <v/>
      </c>
    </row>
    <row r="804" spans="1:6">
      <c r="A804" s="236" t="str">
        <f>IF(BTA!W804="", "", BTA!W804)</f>
        <v/>
      </c>
      <c r="B804" s="201" t="str">
        <f>IF(BTA!U804="", "", BTA!U804)</f>
        <v/>
      </c>
      <c r="C804" s="201" t="str">
        <f>IF(A804="", "", VLOOKUP(A804, BTA!$A$3:$H$10000, 8, 0))</f>
        <v/>
      </c>
      <c r="D804" s="236" t="str">
        <f>IF(E804="", "", VLOOKUP(E804, BTA!$A$3:$W$10000, 18, 0))</f>
        <v/>
      </c>
      <c r="E804" s="201" t="str">
        <f>IF(BTA!A805="", "", BTA!A805)</f>
        <v/>
      </c>
      <c r="F804">
        <v>0</v>
      </c>
    </row>
    <row r="805" spans="1:6">
      <c r="A805" s="236" t="str">
        <f>IF(BTA!W805="", "", BTA!W805)</f>
        <v/>
      </c>
      <c r="B805" s="201" t="str">
        <f>IF(BTA!U805="", "", BTA!U805)</f>
        <v/>
      </c>
      <c r="C805" s="201" t="str">
        <f>IF(A805="", "", VLOOKUP(A805, BTA!$A$3:$H$10000, 8, 0))</f>
        <v/>
      </c>
      <c r="D805" s="236" t="str">
        <f>IF(E805="", "", VLOOKUP(E805, BTA!$A$3:$W$10000, 18, 0))</f>
        <v/>
      </c>
      <c r="E805" s="201" t="str">
        <f>IF(BTA!A806="", "", BTA!A806)</f>
        <v/>
      </c>
    </row>
    <row r="806" spans="1:6">
      <c r="A806" s="236" t="str">
        <f>IF(BTA!W806="", "", BTA!W806)</f>
        <v/>
      </c>
      <c r="B806" s="201" t="str">
        <f>IF(BTA!U806="", "", BTA!U806)</f>
        <v/>
      </c>
      <c r="C806" s="201" t="str">
        <f>IF(A806="", "", VLOOKUP(A806, BTA!$A$3:$H$10000, 8, 0))</f>
        <v/>
      </c>
      <c r="D806" s="236" t="str">
        <f>IF(E806="", "", VLOOKUP(E806, BTA!$A$3:$W$10000, 18, 0))</f>
        <v/>
      </c>
      <c r="E806" s="201" t="str">
        <f>IF(BTA!A807="", "", BTA!A807)</f>
        <v/>
      </c>
    </row>
    <row r="807" spans="1:6">
      <c r="A807" s="236" t="str">
        <f>IF(BTA!W807="", "", BTA!W807)</f>
        <v/>
      </c>
      <c r="B807" s="201" t="str">
        <f>IF(BTA!U807="", "", BTA!U807)</f>
        <v/>
      </c>
      <c r="C807" s="201" t="str">
        <f>IF(A807="", "", VLOOKUP(A807, BTA!$A$3:$H$10000, 8, 0))</f>
        <v/>
      </c>
      <c r="D807" s="236" t="str">
        <f>IF(E807="", "", VLOOKUP(E807, BTA!$A$3:$W$10000, 18, 0))</f>
        <v/>
      </c>
      <c r="E807" s="201" t="str">
        <f>IF(BTA!A808="", "", BTA!A808)</f>
        <v/>
      </c>
    </row>
    <row r="808" spans="1:6">
      <c r="A808" s="236" t="str">
        <f>IF(BTA!W808="", "", BTA!W808)</f>
        <v/>
      </c>
      <c r="B808" s="201" t="str">
        <f>IF(BTA!U808="", "", BTA!U808)</f>
        <v/>
      </c>
      <c r="C808" s="201" t="str">
        <f>IF(A808="", "", VLOOKUP(A808, BTA!$A$3:$H$10000, 8, 0))</f>
        <v/>
      </c>
      <c r="E808" s="201" t="str">
        <f>IF(BTA!A809="", "", BTA!A809)</f>
        <v/>
      </c>
    </row>
    <row r="809" spans="1:6">
      <c r="A809" s="236" t="str">
        <f>IF(BTA!W809="", "", BTA!W809)</f>
        <v/>
      </c>
      <c r="B809" s="201" t="str">
        <f>IF(BTA!U809="", "", BTA!U809)</f>
        <v/>
      </c>
      <c r="C809" s="201" t="str">
        <f>IF(A809="", "", VLOOKUP(A809, BTA!$A$3:$H$10000, 8, 0))</f>
        <v/>
      </c>
      <c r="E809" s="201" t="str">
        <f>IF(BTA!A810="", "", BTA!A810)</f>
        <v/>
      </c>
    </row>
    <row r="810" spans="1:6">
      <c r="A810" s="236" t="str">
        <f>IF(BTA!W810="", "", BTA!W810)</f>
        <v/>
      </c>
      <c r="B810" s="201" t="str">
        <f>IF(BTA!U810="", "", BTA!U810)</f>
        <v/>
      </c>
      <c r="C810" s="201" t="str">
        <f>IF(A810="", "", VLOOKUP(A810, BTA!$A$3:$H$10000, 8, 0))</f>
        <v/>
      </c>
      <c r="E810" s="201" t="str">
        <f>IF(BTA!A811="", "", BTA!A811)</f>
        <v/>
      </c>
    </row>
    <row r="811" spans="1:6">
      <c r="A811" s="236" t="str">
        <f>IF(BTA!W811="", "", BTA!W811)</f>
        <v/>
      </c>
      <c r="B811" s="201" t="str">
        <f>IF(BTA!U811="", "", BTA!U811)</f>
        <v/>
      </c>
      <c r="C811" s="201" t="str">
        <f>IF(A811="", "", VLOOKUP(A811, BTA!$A$3:$H$10000, 8, 0))</f>
        <v/>
      </c>
      <c r="E811" s="201" t="str">
        <f>IF(BTA!A812="", "", BTA!A812)</f>
        <v/>
      </c>
    </row>
    <row r="812" spans="1:6">
      <c r="A812" s="236" t="str">
        <f>IF(BTA!W812="", "", BTA!W812)</f>
        <v/>
      </c>
      <c r="B812" s="201" t="str">
        <f>IF(BTA!U812="", "", BTA!U812)</f>
        <v/>
      </c>
      <c r="C812" s="201" t="str">
        <f>IF(A812="", "", VLOOKUP(A812, BTA!$A$3:$H$10000, 8, 0))</f>
        <v/>
      </c>
      <c r="E812" s="201" t="str">
        <f>IF(BTA!A813="", "", BTA!A813)</f>
        <v/>
      </c>
    </row>
    <row r="813" spans="1:6">
      <c r="A813" s="236" t="str">
        <f>IF(BTA!W813="", "", BTA!W813)</f>
        <v/>
      </c>
      <c r="B813" s="201" t="str">
        <f>IF(BTA!U813="", "", BTA!U813)</f>
        <v/>
      </c>
      <c r="C813" s="201" t="str">
        <f>IF(A813="", "", VLOOKUP(A813, BTA!$A$3:$H$10000, 8, 0))</f>
        <v/>
      </c>
      <c r="E813" s="201" t="str">
        <f>IF(BTA!A814="", "", BTA!A814)</f>
        <v/>
      </c>
    </row>
    <row r="814" spans="1:6">
      <c r="A814" s="236" t="str">
        <f>IF(BTA!W814="", "", BTA!W814)</f>
        <v/>
      </c>
      <c r="B814" s="201" t="str">
        <f>IF(BTA!U814="", "", BTA!U814)</f>
        <v/>
      </c>
      <c r="C814" s="201" t="str">
        <f>IF(A814="", "", VLOOKUP(A814, BTA!$A$3:$H$10000, 8, 0))</f>
        <v/>
      </c>
      <c r="E814" s="201" t="str">
        <f>IF(BTA!A815="", "", BTA!A815)</f>
        <v/>
      </c>
    </row>
    <row r="815" spans="1:6">
      <c r="A815" s="236" t="str">
        <f>IF(BTA!W815="", "", BTA!W815)</f>
        <v/>
      </c>
      <c r="B815" s="201" t="str">
        <f>IF(BTA!U815="", "", BTA!U815)</f>
        <v/>
      </c>
      <c r="C815" s="201" t="str">
        <f>IF(A815="", "", VLOOKUP(A815, BTA!$A$3:$H$10000, 8, 0))</f>
        <v/>
      </c>
      <c r="E815" s="201" t="str">
        <f>IF(BTA!A816="", "", BTA!A816)</f>
        <v/>
      </c>
    </row>
    <row r="816" spans="1:6">
      <c r="A816" s="236" t="str">
        <f>IF(BTA!W816="", "", BTA!W816)</f>
        <v/>
      </c>
      <c r="B816" s="201" t="str">
        <f>IF(BTA!U816="", "", BTA!U816)</f>
        <v/>
      </c>
      <c r="C816" s="201" t="str">
        <f>IF(A816="", "", VLOOKUP(A816, BTA!$A$3:$H$10000, 8, 0))</f>
        <v/>
      </c>
      <c r="E816" s="201" t="str">
        <f>IF(BTA!A817="", "", BTA!A817)</f>
        <v/>
      </c>
    </row>
    <row r="817" spans="1:5">
      <c r="A817" s="236" t="str">
        <f>IF(BTA!W817="", "", BTA!W817)</f>
        <v/>
      </c>
      <c r="B817" s="201" t="str">
        <f>IF(BTA!U817="", "", BTA!U817)</f>
        <v/>
      </c>
      <c r="C817" s="201" t="str">
        <f>IF(A817="", "", VLOOKUP(A817, BTA!$A$3:$H$10000, 8, 0))</f>
        <v/>
      </c>
      <c r="E817" s="201" t="str">
        <f>IF(BTA!A818="", "", BTA!A818)</f>
        <v/>
      </c>
    </row>
    <row r="818" spans="1:5">
      <c r="A818" s="236" t="str">
        <f>IF(BTA!W818="", "", BTA!W818)</f>
        <v/>
      </c>
      <c r="B818" s="201" t="str">
        <f>IF(BTA!U818="", "", BTA!U818)</f>
        <v/>
      </c>
      <c r="C818" s="201" t="str">
        <f>IF(A818="", "", VLOOKUP(A818, BTA!$A$3:$H$10000, 8, 0))</f>
        <v/>
      </c>
      <c r="E818" s="201" t="str">
        <f>IF(BTA!A819="", "", BTA!A819)</f>
        <v/>
      </c>
    </row>
    <row r="819" spans="1:5">
      <c r="A819" s="236" t="str">
        <f>IF(BTA!W819="", "", BTA!W819)</f>
        <v/>
      </c>
      <c r="B819" s="201" t="str">
        <f>IF(BTA!U819="", "", BTA!U819)</f>
        <v/>
      </c>
      <c r="C819" s="201" t="str">
        <f>IF(A819="", "", VLOOKUP(A819, BTA!$A$3:$H$10000, 8, 0))</f>
        <v/>
      </c>
      <c r="E819" s="201" t="str">
        <f>IF(BTA!A820="", "", BTA!A820)</f>
        <v/>
      </c>
    </row>
    <row r="820" spans="1:5">
      <c r="A820" s="236" t="str">
        <f>IF(BTA!W820="", "", BTA!W820)</f>
        <v/>
      </c>
      <c r="B820" s="201" t="str">
        <f>IF(BTA!U820="", "", BTA!U820)</f>
        <v/>
      </c>
      <c r="C820" s="201" t="str">
        <f>IF(A820="", "", VLOOKUP(A820, BTA!$A$3:$H$10000, 8, 0))</f>
        <v/>
      </c>
      <c r="E820" s="201" t="str">
        <f>IF(BTA!A821="", "", BTA!A821)</f>
        <v/>
      </c>
    </row>
    <row r="821" spans="1:5">
      <c r="A821" s="236" t="str">
        <f>IF(BTA!W821="", "", BTA!W821)</f>
        <v/>
      </c>
      <c r="B821" s="201" t="str">
        <f>IF(BTA!U821="", "", BTA!U821)</f>
        <v/>
      </c>
      <c r="C821" s="201" t="str">
        <f>IF(A821="", "", VLOOKUP(A821, BTA!$A$3:$H$10000, 8, 0))</f>
        <v/>
      </c>
      <c r="E821" s="201" t="str">
        <f>IF(BTA!A822="", "", BTA!A822)</f>
        <v/>
      </c>
    </row>
    <row r="822" spans="1:5">
      <c r="A822" s="236" t="str">
        <f>IF(BTA!W822="", "", BTA!W822)</f>
        <v/>
      </c>
      <c r="B822" s="201" t="str">
        <f>IF(BTA!U822="", "", BTA!U822)</f>
        <v/>
      </c>
      <c r="C822" s="201" t="str">
        <f>IF(A822="", "", VLOOKUP(A822, BTA!$A$3:$H$10000, 8, 0))</f>
        <v/>
      </c>
      <c r="E822" s="201" t="str">
        <f>IF(BTA!A823="", "", BTA!A823)</f>
        <v/>
      </c>
    </row>
    <row r="823" spans="1:5">
      <c r="A823" s="236" t="str">
        <f>IF(BTA!W823="", "", BTA!W823)</f>
        <v/>
      </c>
      <c r="B823" s="201" t="str">
        <f>IF(BTA!U823="", "", BTA!U823)</f>
        <v/>
      </c>
      <c r="C823" s="201" t="str">
        <f>IF(A823="", "", VLOOKUP(A823, BTA!$A$3:$H$10000, 8, 0))</f>
        <v/>
      </c>
      <c r="E823" s="201" t="str">
        <f>IF(BTA!A824="", "", BTA!A824)</f>
        <v/>
      </c>
    </row>
    <row r="824" spans="1:5">
      <c r="A824" s="236" t="str">
        <f>IF(BTA!W824="", "", BTA!W824)</f>
        <v/>
      </c>
      <c r="B824" s="201" t="str">
        <f>IF(BTA!U824="", "", BTA!U824)</f>
        <v/>
      </c>
      <c r="C824" s="201" t="str">
        <f>IF(A824="", "", VLOOKUP(A824, BTA!$A$3:$H$10000, 8, 0))</f>
        <v/>
      </c>
      <c r="E824" s="201" t="str">
        <f>IF(BTA!A825="", "", BTA!A825)</f>
        <v/>
      </c>
    </row>
    <row r="825" spans="1:5">
      <c r="A825" s="236" t="str">
        <f>IF(BTA!W825="", "", BTA!W825)</f>
        <v/>
      </c>
      <c r="B825" s="201" t="str">
        <f>IF(BTA!U825="", "", BTA!U825)</f>
        <v/>
      </c>
      <c r="C825" s="201" t="str">
        <f>IF(A825="", "", VLOOKUP(A825, BTA!$A$3:$H$10000, 8, 0))</f>
        <v/>
      </c>
      <c r="E825" s="201" t="str">
        <f>IF(BTA!A826="", "", BTA!A826)</f>
        <v/>
      </c>
    </row>
    <row r="826" spans="1:5">
      <c r="A826" s="236" t="str">
        <f>IF(BTA!W826="", "", BTA!W826)</f>
        <v/>
      </c>
      <c r="B826" s="201" t="str">
        <f>IF(BTA!U826="", "", BTA!U826)</f>
        <v/>
      </c>
      <c r="C826" s="201" t="str">
        <f>IF(A826="", "", VLOOKUP(A826, BTA!$A$3:$H$10000, 8, 0))</f>
        <v/>
      </c>
      <c r="E826" s="201" t="str">
        <f>IF(BTA!A827="", "", BTA!A827)</f>
        <v/>
      </c>
    </row>
    <row r="827" spans="1:5">
      <c r="A827" s="236" t="str">
        <f>IF(BTA!W827="", "", BTA!W827)</f>
        <v/>
      </c>
      <c r="B827" s="201" t="str">
        <f>IF(BTA!U827="", "", BTA!U827)</f>
        <v/>
      </c>
      <c r="C827" s="201" t="str">
        <f>IF(A827="", "", VLOOKUP(A827, BTA!$A$3:$H$10000, 8, 0))</f>
        <v/>
      </c>
      <c r="E827" s="201" t="str">
        <f>IF(BTA!A828="", "", BTA!A828)</f>
        <v/>
      </c>
    </row>
    <row r="828" spans="1:5">
      <c r="A828" s="236" t="str">
        <f>IF(BTA!W828="", "", BTA!W828)</f>
        <v/>
      </c>
      <c r="B828" s="201" t="str">
        <f>IF(BTA!U828="", "", BTA!U828)</f>
        <v/>
      </c>
      <c r="C828" s="201" t="str">
        <f>IF(A828="", "", VLOOKUP(A828, BTA!$A$3:$H$10000, 8, 0))</f>
        <v/>
      </c>
      <c r="E828" s="201" t="str">
        <f>IF(BTA!A829="", "", BTA!A829)</f>
        <v/>
      </c>
    </row>
    <row r="829" spans="1:5">
      <c r="A829" s="236" t="str">
        <f>IF(BTA!W829="", "", BTA!W829)</f>
        <v/>
      </c>
      <c r="B829" s="201" t="str">
        <f>IF(BTA!U829="", "", BTA!U829)</f>
        <v/>
      </c>
      <c r="C829" s="201" t="str">
        <f>IF(A829="", "", VLOOKUP(A829, BTA!$A$3:$H$10000, 8, 0))</f>
        <v/>
      </c>
      <c r="E829" s="201" t="str">
        <f>IF(BTA!A830="", "", BTA!A830)</f>
        <v/>
      </c>
    </row>
    <row r="830" spans="1:5">
      <c r="A830" s="236" t="str">
        <f>IF(BTA!W830="", "", BTA!W830)</f>
        <v/>
      </c>
      <c r="B830" s="201" t="str">
        <f>IF(BTA!U830="", "", BTA!U830)</f>
        <v/>
      </c>
      <c r="C830" s="201" t="str">
        <f>IF(A830="", "", VLOOKUP(A830, BTA!$A$3:$H$10000, 8, 0))</f>
        <v/>
      </c>
      <c r="E830" s="201" t="str">
        <f>IF(BTA!A831="", "", BTA!A831)</f>
        <v/>
      </c>
    </row>
    <row r="831" spans="1:5">
      <c r="A831" s="236" t="str">
        <f>IF(BTA!W831="", "", BTA!W831)</f>
        <v/>
      </c>
      <c r="B831" s="201" t="str">
        <f>IF(BTA!U831="", "", BTA!U831)</f>
        <v/>
      </c>
      <c r="C831" s="201" t="str">
        <f>IF(A831="", "", VLOOKUP(A831, BTA!$A$3:$H$10000, 8, 0))</f>
        <v/>
      </c>
      <c r="E831" s="201" t="str">
        <f>IF(BTA!A832="", "", BTA!A832)</f>
        <v/>
      </c>
    </row>
    <row r="832" spans="1:5">
      <c r="A832" s="236" t="str">
        <f>IF(BTA!W832="", "", BTA!W832)</f>
        <v/>
      </c>
      <c r="B832" s="201" t="str">
        <f>IF(BTA!U832="", "", BTA!U832)</f>
        <v/>
      </c>
      <c r="C832" s="201" t="str">
        <f>IF(A832="", "", VLOOKUP(A832, BTA!$A$3:$H$10000, 8, 0))</f>
        <v/>
      </c>
      <c r="E832" s="201" t="str">
        <f>IF(BTA!A833="", "", BTA!A833)</f>
        <v/>
      </c>
    </row>
    <row r="833" spans="1:5">
      <c r="A833" s="236" t="str">
        <f>IF(BTA!W833="", "", BTA!W833)</f>
        <v/>
      </c>
      <c r="B833" s="201" t="str">
        <f>IF(BTA!U833="", "", BTA!U833)</f>
        <v/>
      </c>
      <c r="C833" s="201" t="str">
        <f>IF(A833="", "", VLOOKUP(A833, BTA!$A$3:$H$10000, 8, 0))</f>
        <v/>
      </c>
      <c r="E833" s="201" t="str">
        <f>IF(BTA!A834="", "", BTA!A834)</f>
        <v/>
      </c>
    </row>
    <row r="834" spans="1:5">
      <c r="A834" s="236" t="str">
        <f>IF(BTA!W834="", "", BTA!W834)</f>
        <v/>
      </c>
      <c r="B834" s="201" t="str">
        <f>IF(BTA!U834="", "", BTA!U834)</f>
        <v/>
      </c>
      <c r="C834" s="201" t="str">
        <f>IF(A834="", "", VLOOKUP(A834, BTA!$A$3:$H$10000, 8, 0))</f>
        <v/>
      </c>
      <c r="E834" s="201" t="str">
        <f>IF(BTA!A835="", "", BTA!A835)</f>
        <v/>
      </c>
    </row>
    <row r="835" spans="1:5">
      <c r="A835" s="236" t="str">
        <f>IF(BTA!W835="", "", BTA!W835)</f>
        <v/>
      </c>
      <c r="B835" s="201" t="str">
        <f>IF(BTA!U835="", "", BTA!U835)</f>
        <v/>
      </c>
      <c r="C835" s="201" t="str">
        <f>IF(A835="", "", VLOOKUP(A835, BTA!$A$3:$H$10000, 8, 0))</f>
        <v/>
      </c>
      <c r="E835" s="201" t="str">
        <f>IF(BTA!A836="", "", BTA!A836)</f>
        <v/>
      </c>
    </row>
    <row r="836" spans="1:5">
      <c r="A836" s="236" t="str">
        <f>IF(BTA!W836="", "", BTA!W836)</f>
        <v/>
      </c>
      <c r="B836" s="201" t="str">
        <f>IF(BTA!U836="", "", BTA!U836)</f>
        <v/>
      </c>
      <c r="C836" s="201" t="str">
        <f>IF(A836="", "", VLOOKUP(A836, BTA!$A$3:$H$10000, 8, 0))</f>
        <v/>
      </c>
      <c r="E836" s="201" t="str">
        <f>IF(BTA!A837="", "", BTA!A837)</f>
        <v/>
      </c>
    </row>
    <row r="837" spans="1:5">
      <c r="A837" s="236" t="str">
        <f>IF(BTA!W837="", "", BTA!W837)</f>
        <v/>
      </c>
      <c r="B837" s="201" t="str">
        <f>IF(BTA!U837="", "", BTA!U837)</f>
        <v/>
      </c>
      <c r="C837" s="201" t="str">
        <f>IF(E837="", "", VLOOKUP(E837, BTA!$A$2:$H$1000, 8, 0))</f>
        <v/>
      </c>
      <c r="E837" s="201" t="str">
        <f>IF(BTA!A838="", "", BTA!A838)</f>
        <v/>
      </c>
    </row>
    <row r="838" spans="1:5">
      <c r="A838" s="236" t="str">
        <f>IF(BTA!W838="", "", BTA!W838)</f>
        <v/>
      </c>
      <c r="B838" s="201" t="str">
        <f>IF(BTA!U838="", "", BTA!U838)</f>
        <v/>
      </c>
      <c r="C838" s="201" t="str">
        <f>IF(E838="", "", VLOOKUP(E838, BTA!$A$2:$H$1000, 8, 0))</f>
        <v/>
      </c>
      <c r="E838" s="201" t="str">
        <f>IF(BTA!A839="", "", BTA!A839)</f>
        <v/>
      </c>
    </row>
    <row r="839" spans="1:5">
      <c r="A839" s="236" t="str">
        <f>IF(BTA!W839="", "", BTA!W839)</f>
        <v/>
      </c>
      <c r="B839" s="201" t="str">
        <f>IF(BTA!U839="", "", BTA!U839)</f>
        <v/>
      </c>
      <c r="C839" s="201" t="str">
        <f>IF(E839="", "", VLOOKUP(E839, BTA!$A$2:$H$1000, 8, 0))</f>
        <v/>
      </c>
      <c r="E839" s="201" t="str">
        <f>IF(BTA!A840="", "", BTA!A840)</f>
        <v/>
      </c>
    </row>
    <row r="840" spans="1:5">
      <c r="A840" s="236" t="str">
        <f>IF(BTA!W840="", "", BTA!W840)</f>
        <v/>
      </c>
      <c r="B840" s="201" t="str">
        <f>IF(BTA!U840="", "", BTA!U840)</f>
        <v/>
      </c>
      <c r="C840" s="201" t="str">
        <f>IF(E840="", "", VLOOKUP(E840, BTA!$A$2:$H$1000, 8, 0))</f>
        <v/>
      </c>
      <c r="E840" s="201" t="str">
        <f>IF(BTA!A841="", "", BTA!A841)</f>
        <v/>
      </c>
    </row>
    <row r="841" spans="1:5">
      <c r="A841" s="236" t="str">
        <f>IF(BTA!W841="", "", BTA!W841)</f>
        <v/>
      </c>
      <c r="B841" s="201" t="str">
        <f>IF(BTA!U841="", "", BTA!U841)</f>
        <v/>
      </c>
      <c r="C841" s="201" t="str">
        <f>IF(E841="", "", VLOOKUP(E841, BTA!$A$2:$H$1000, 8, 0))</f>
        <v/>
      </c>
      <c r="E841" s="201" t="str">
        <f>IF(BTA!A842="", "", BTA!A842)</f>
        <v/>
      </c>
    </row>
    <row r="842" spans="1:5">
      <c r="A842" s="236" t="str">
        <f>IF(BTA!W842="", "", BTA!W842)</f>
        <v/>
      </c>
      <c r="B842" s="201" t="str">
        <f>IF(BTA!U842="", "", BTA!U842)</f>
        <v/>
      </c>
      <c r="C842" s="201" t="str">
        <f>IF(E842="", "", VLOOKUP(E842, BTA!$A$2:$H$1000, 8, 0))</f>
        <v/>
      </c>
      <c r="E842" s="201" t="str">
        <f>IF(BTA!A843="", "", BTA!A843)</f>
        <v/>
      </c>
    </row>
    <row r="843" spans="1:5">
      <c r="A843" s="236" t="str">
        <f>IF(BTA!W843="", "", BTA!W843)</f>
        <v/>
      </c>
      <c r="B843" s="201" t="str">
        <f>IF(BTA!U843="", "", BTA!U843)</f>
        <v/>
      </c>
      <c r="C843" s="201" t="str">
        <f>IF(E843="", "", VLOOKUP(E843, BTA!$A$2:$H$1000, 8, 0))</f>
        <v/>
      </c>
      <c r="E843" s="201" t="str">
        <f>IF(BTA!A844="", "", BTA!A844)</f>
        <v/>
      </c>
    </row>
    <row r="844" spans="1:5">
      <c r="A844" s="236" t="str">
        <f>IF(BTA!W844="", "", BTA!W844)</f>
        <v/>
      </c>
      <c r="B844" s="201" t="str">
        <f>IF(BTA!U844="", "", BTA!U844)</f>
        <v/>
      </c>
      <c r="C844" s="201" t="str">
        <f>IF(E844="", "", VLOOKUP(E844, BTA!$A$2:$H$1000, 8, 0))</f>
        <v/>
      </c>
      <c r="E844" s="201" t="str">
        <f>IF(BTA!A845="", "", BTA!A845)</f>
        <v/>
      </c>
    </row>
    <row r="845" spans="1:5">
      <c r="A845" s="236" t="str">
        <f>IF(BTA!W845="", "", BTA!W845)</f>
        <v/>
      </c>
      <c r="B845" s="201" t="str">
        <f>IF(BTA!U845="", "", BTA!U845)</f>
        <v/>
      </c>
      <c r="C845" s="201" t="str">
        <f>IF(E845="", "", VLOOKUP(E845, BTA!$A$2:$H$1000, 8, 0))</f>
        <v/>
      </c>
      <c r="E845" s="201" t="str">
        <f>IF(BTA!A846="", "", BTA!A846)</f>
        <v/>
      </c>
    </row>
    <row r="846" spans="1:5">
      <c r="A846" s="236" t="str">
        <f>IF(BTA!W846="", "", BTA!W846)</f>
        <v/>
      </c>
      <c r="B846" s="201" t="str">
        <f>IF(BTA!U846="", "", BTA!U846)</f>
        <v/>
      </c>
      <c r="C846" s="201" t="str">
        <f>IF(E846="", "", VLOOKUP(E846, BTA!$A$2:$H$1000, 8, 0))</f>
        <v/>
      </c>
      <c r="E846" s="201" t="str">
        <f>IF(BTA!A847="", "", BTA!A847)</f>
        <v/>
      </c>
    </row>
    <row r="847" spans="1:5">
      <c r="A847" s="236" t="str">
        <f>IF(BTA!W847="", "", BTA!W847)</f>
        <v/>
      </c>
      <c r="B847" s="201" t="str">
        <f>IF(BTA!U847="", "", BTA!U847)</f>
        <v/>
      </c>
      <c r="C847" s="201" t="str">
        <f>IF(E847="", "", VLOOKUP(E847, BTA!$A$2:$H$1000, 8, 0))</f>
        <v/>
      </c>
      <c r="E847" s="201" t="str">
        <f>IF(BTA!A848="", "", BTA!A848)</f>
        <v/>
      </c>
    </row>
    <row r="848" spans="1:5">
      <c r="A848" s="236" t="str">
        <f>IF(BTA!W848="", "", BTA!W848)</f>
        <v/>
      </c>
      <c r="B848" s="201" t="str">
        <f>IF(BTA!U848="", "", BTA!U848)</f>
        <v/>
      </c>
      <c r="C848" s="201" t="str">
        <f>IF(E848="", "", VLOOKUP(E848, BTA!$A$2:$H$1000, 8, 0))</f>
        <v/>
      </c>
      <c r="E848" s="201" t="str">
        <f>IF(BTA!A849="", "", BTA!A849)</f>
        <v/>
      </c>
    </row>
    <row r="849" spans="1:5">
      <c r="A849" s="236" t="str">
        <f>IF(BTA!W849="", "", BTA!W849)</f>
        <v/>
      </c>
      <c r="B849" s="201" t="str">
        <f>IF(BTA!U849="", "", BTA!U849)</f>
        <v/>
      </c>
      <c r="C849" s="201" t="str">
        <f>IF(E849="", "", VLOOKUP(E849, BTA!$A$2:$H$1000, 8, 0))</f>
        <v/>
      </c>
      <c r="E849" s="201" t="str">
        <f>IF(BTA!A850="", "", BTA!A850)</f>
        <v/>
      </c>
    </row>
    <row r="850" spans="1:5">
      <c r="A850" s="236" t="str">
        <f>IF(BTA!W850="", "", BTA!W850)</f>
        <v/>
      </c>
      <c r="B850" s="201" t="str">
        <f>IF(BTA!U850="", "", BTA!U850)</f>
        <v/>
      </c>
      <c r="C850" s="201" t="str">
        <f>IF(E850="", "", VLOOKUP(E850, BTA!$A$2:$H$1000, 8, 0))</f>
        <v/>
      </c>
      <c r="E850" s="201" t="str">
        <f>IF(BTA!A851="", "", BTA!A851)</f>
        <v/>
      </c>
    </row>
    <row r="851" spans="1:5">
      <c r="A851" s="236" t="str">
        <f>IF(BTA!W851="", "", BTA!W851)</f>
        <v/>
      </c>
      <c r="B851" s="201" t="str">
        <f>IF(BTA!U851="", "", BTA!U851)</f>
        <v/>
      </c>
      <c r="C851" s="201" t="str">
        <f>IF(E851="", "", VLOOKUP(E851, BTA!$A$2:$H$1000, 8, 0))</f>
        <v/>
      </c>
      <c r="E851" s="201" t="str">
        <f>IF(BTA!A852="", "", BTA!A852)</f>
        <v/>
      </c>
    </row>
    <row r="852" spans="1:5">
      <c r="A852" s="236" t="str">
        <f>IF(BTA!W852="", "", BTA!W852)</f>
        <v/>
      </c>
      <c r="B852" s="201" t="str">
        <f>IF(BTA!U852="", "", BTA!U852)</f>
        <v/>
      </c>
      <c r="C852" s="201" t="str">
        <f>IF(E852="", "", VLOOKUP(E852, BTA!$A$2:$H$1000, 8, 0))</f>
        <v/>
      </c>
      <c r="E852" s="201" t="str">
        <f>IF(BTA!A853="", "", BTA!A853)</f>
        <v/>
      </c>
    </row>
    <row r="853" spans="1:5">
      <c r="A853" s="236" t="str">
        <f>IF(BTA!W853="", "", BTA!W853)</f>
        <v/>
      </c>
      <c r="B853" s="201" t="str">
        <f>IF(BTA!U853="", "", BTA!U853)</f>
        <v/>
      </c>
      <c r="C853" s="201" t="str">
        <f>IF(E853="", "", VLOOKUP(E853, BTA!$A$2:$H$1000, 8, 0))</f>
        <v/>
      </c>
      <c r="E853" s="201" t="str">
        <f>IF(BTA!A854="", "", BTA!A854)</f>
        <v/>
      </c>
    </row>
    <row r="854" spans="1:5">
      <c r="A854" s="236" t="str">
        <f>IF(BTA!W854="", "", BTA!W854)</f>
        <v/>
      </c>
      <c r="B854" s="201" t="str">
        <f>IF(BTA!U854="", "", BTA!U854)</f>
        <v/>
      </c>
      <c r="C854" s="201" t="str">
        <f>IF(E854="", "", VLOOKUP(E854, BTA!$A$2:$H$1000, 8, 0))</f>
        <v/>
      </c>
      <c r="E854" s="201" t="str">
        <f>IF(BTA!A855="", "", BTA!A855)</f>
        <v/>
      </c>
    </row>
    <row r="855" spans="1:5">
      <c r="A855" s="236" t="str">
        <f>IF(BTA!W855="", "", BTA!W855)</f>
        <v/>
      </c>
      <c r="B855" s="201" t="str">
        <f>IF(BTA!U855="", "", BTA!U855)</f>
        <v/>
      </c>
      <c r="C855" s="201" t="str">
        <f>IF(E855="", "", VLOOKUP(E855, BTA!$A$2:$H$1000, 8, 0))</f>
        <v/>
      </c>
      <c r="E855" s="201" t="str">
        <f>IF(BTA!A856="", "", BTA!A856)</f>
        <v/>
      </c>
    </row>
    <row r="856" spans="1:5">
      <c r="A856" s="236" t="str">
        <f>IF(BTA!W856="", "", BTA!W856)</f>
        <v/>
      </c>
      <c r="B856" s="201" t="str">
        <f>IF(BTA!U856="", "", BTA!U856)</f>
        <v/>
      </c>
      <c r="C856" s="201" t="str">
        <f>IF(E856="", "", VLOOKUP(E856, BTA!$A$2:$H$1000, 8, 0))</f>
        <v/>
      </c>
      <c r="E856" s="201" t="str">
        <f>IF(BTA!A857="", "", BTA!A857)</f>
        <v/>
      </c>
    </row>
    <row r="857" spans="1:5">
      <c r="A857" s="236" t="str">
        <f>IF(BTA!W857="", "", BTA!W857)</f>
        <v/>
      </c>
      <c r="B857" s="201" t="str">
        <f>IF(BTA!U857="", "", BTA!U857)</f>
        <v/>
      </c>
      <c r="C857" s="201" t="str">
        <f>IF(E857="", "", VLOOKUP(E857, BTA!$A$2:$H$1000, 8, 0))</f>
        <v/>
      </c>
      <c r="E857" s="201" t="str">
        <f>IF(BTA!A858="", "", BTA!A858)</f>
        <v/>
      </c>
    </row>
    <row r="858" spans="1:5">
      <c r="A858" s="236" t="str">
        <f>IF(BTA!W858="", "", BTA!W858)</f>
        <v/>
      </c>
      <c r="B858" s="201" t="str">
        <f>IF(BTA!U858="", "", BTA!U858)</f>
        <v/>
      </c>
      <c r="C858" s="201" t="str">
        <f>IF(E858="", "", VLOOKUP(E858, BTA!$A$2:$H$1000, 8, 0))</f>
        <v/>
      </c>
      <c r="E858" s="201" t="str">
        <f>IF(BTA!A859="", "", BTA!A859)</f>
        <v/>
      </c>
    </row>
    <row r="859" spans="1:5">
      <c r="A859" s="236" t="str">
        <f>IF(BTA!W859="", "", BTA!W859)</f>
        <v/>
      </c>
      <c r="B859" s="201" t="str">
        <f>IF(BTA!U859="", "", BTA!U859)</f>
        <v/>
      </c>
      <c r="C859" s="201" t="str">
        <f>IF(E859="", "", VLOOKUP(E859, BTA!$A$2:$H$1000, 8, 0))</f>
        <v/>
      </c>
      <c r="E859" s="201" t="str">
        <f>IF(BTA!A860="", "", BTA!A860)</f>
        <v/>
      </c>
    </row>
    <row r="860" spans="1:5">
      <c r="A860" s="236" t="str">
        <f>IF(BTA!W860="", "", BTA!W860)</f>
        <v/>
      </c>
      <c r="B860" s="201" t="str">
        <f>IF(BTA!U860="", "", BTA!U860)</f>
        <v/>
      </c>
      <c r="C860" s="201" t="str">
        <f>IF(E860="", "", VLOOKUP(E860, BTA!$A$2:$H$1000, 8, 0))</f>
        <v/>
      </c>
      <c r="E860" s="201" t="str">
        <f>IF(BTA!A861="", "", BTA!A861)</f>
        <v/>
      </c>
    </row>
    <row r="861" spans="1:5">
      <c r="A861" s="236" t="str">
        <f>IF(BTA!W861="", "", BTA!W861)</f>
        <v/>
      </c>
      <c r="B861" s="201" t="str">
        <f>IF(BTA!U861="", "", BTA!U861)</f>
        <v/>
      </c>
      <c r="C861" s="201" t="str">
        <f>IF(E861="", "", VLOOKUP(E861, BTA!$A$2:$H$1000, 8, 0))</f>
        <v/>
      </c>
      <c r="E861" s="201" t="str">
        <f>IF(BTA!A862="", "", BTA!A862)</f>
        <v/>
      </c>
    </row>
    <row r="862" spans="1:5">
      <c r="A862" s="236" t="str">
        <f>IF(BTA!W862="", "", BTA!W862)</f>
        <v/>
      </c>
      <c r="B862" s="201" t="str">
        <f>IF(BTA!U862="", "", BTA!U862)</f>
        <v/>
      </c>
      <c r="C862" s="201" t="str">
        <f>IF(E862="", "", VLOOKUP(E862, BTA!$A$2:$H$1000, 8, 0))</f>
        <v/>
      </c>
      <c r="E862" s="201" t="str">
        <f>IF(BTA!A863="", "", BTA!A863)</f>
        <v/>
      </c>
    </row>
    <row r="863" spans="1:5">
      <c r="A863" s="236" t="str">
        <f>IF(BTA!W863="", "", BTA!W863)</f>
        <v/>
      </c>
      <c r="B863" s="201" t="str">
        <f>IF(BTA!U863="", "", BTA!U863)</f>
        <v/>
      </c>
      <c r="C863" s="201" t="str">
        <f>IF(E863="", "", VLOOKUP(E863, BTA!$A$2:$H$1000, 8, 0))</f>
        <v/>
      </c>
      <c r="E863" s="201" t="str">
        <f>IF(BTA!A864="", "", BTA!A864)</f>
        <v/>
      </c>
    </row>
    <row r="864" spans="1:5">
      <c r="A864" s="236" t="str">
        <f>IF(BTA!W864="", "", BTA!W864)</f>
        <v/>
      </c>
      <c r="B864" s="201" t="str">
        <f>IF(BTA!U864="", "", BTA!U864)</f>
        <v/>
      </c>
      <c r="C864" s="201" t="str">
        <f>IF(E864="", "", VLOOKUP(E864, BTA!$A$2:$H$1000, 8, 0))</f>
        <v/>
      </c>
      <c r="E864" s="201" t="str">
        <f>IF(BTA!A865="", "", BTA!A865)</f>
        <v/>
      </c>
    </row>
    <row r="865" spans="1:5">
      <c r="A865" s="236" t="str">
        <f>IF(BTA!W865="", "", BTA!W865)</f>
        <v/>
      </c>
      <c r="B865" s="201" t="str">
        <f>IF(BTA!U865="", "", BTA!U865)</f>
        <v/>
      </c>
      <c r="C865" s="201" t="str">
        <f>IF(E865="", "", VLOOKUP(E865, BTA!$A$2:$H$1000, 8, 0))</f>
        <v/>
      </c>
      <c r="E865" s="201" t="str">
        <f>IF(BTA!A866="", "", BTA!A866)</f>
        <v/>
      </c>
    </row>
    <row r="866" spans="1:5">
      <c r="A866" s="236" t="str">
        <f>IF(BTA!W866="", "", BTA!W866)</f>
        <v/>
      </c>
      <c r="B866" s="201" t="str">
        <f>IF(BTA!U866="", "", BTA!U866)</f>
        <v/>
      </c>
      <c r="C866" s="201" t="str">
        <f>IF(E866="", "", VLOOKUP(E866, BTA!$A$2:$H$1000, 8, 0))</f>
        <v/>
      </c>
      <c r="E866" s="201" t="str">
        <f>IF(BTA!A867="", "", BTA!A867)</f>
        <v/>
      </c>
    </row>
    <row r="867" spans="1:5">
      <c r="A867" s="236" t="str">
        <f>IF(BTA!W867="", "", BTA!W867)</f>
        <v/>
      </c>
      <c r="B867" s="201" t="str">
        <f>IF(BTA!U867="", "", BTA!U867)</f>
        <v/>
      </c>
      <c r="C867" s="201" t="str">
        <f>IF(E867="", "", VLOOKUP(E867, BTA!$A$2:$H$1000, 8, 0))</f>
        <v/>
      </c>
      <c r="E867" s="201" t="str">
        <f>IF(BTA!A868="", "", BTA!A868)</f>
        <v/>
      </c>
    </row>
    <row r="868" spans="1:5">
      <c r="A868" s="236" t="str">
        <f>IF(BTA!W868="", "", BTA!W868)</f>
        <v/>
      </c>
      <c r="B868" s="201" t="str">
        <f>IF(BTA!U868="", "", BTA!U868)</f>
        <v/>
      </c>
      <c r="C868" s="201" t="str">
        <f>IF(E868="", "", VLOOKUP(E868, BTA!$A$2:$H$1000, 8, 0))</f>
        <v/>
      </c>
      <c r="E868" s="201" t="str">
        <f>IF(BTA!A869="", "", BTA!A869)</f>
        <v/>
      </c>
    </row>
    <row r="869" spans="1:5">
      <c r="A869" s="236" t="str">
        <f>IF(BTA!W869="", "", BTA!W869)</f>
        <v/>
      </c>
      <c r="B869" s="201" t="str">
        <f>IF(BTA!U869="", "", BTA!U869)</f>
        <v/>
      </c>
      <c r="C869" s="201" t="str">
        <f>IF(E869="", "", VLOOKUP(E869, BTA!$A$2:$H$1000, 8, 0))</f>
        <v/>
      </c>
      <c r="E869" s="201" t="str">
        <f>IF(BTA!A870="", "", BTA!A870)</f>
        <v/>
      </c>
    </row>
    <row r="870" spans="1:5">
      <c r="A870" s="236" t="str">
        <f>IF(BTA!W870="", "", BTA!W870)</f>
        <v/>
      </c>
      <c r="B870" s="201" t="str">
        <f>IF(BTA!U870="", "", BTA!U870)</f>
        <v/>
      </c>
      <c r="C870" s="201" t="str">
        <f>IF(E870="", "", VLOOKUP(E870, BTA!$A$2:$H$1000, 8, 0))</f>
        <v/>
      </c>
      <c r="E870" s="201" t="str">
        <f>IF(BTA!A871="", "", BTA!A871)</f>
        <v/>
      </c>
    </row>
    <row r="871" spans="1:5">
      <c r="A871" s="236" t="str">
        <f>IF(BTA!W871="", "", BTA!W871)</f>
        <v/>
      </c>
      <c r="B871" s="201" t="str">
        <f>IF(BTA!U871="", "", BTA!U871)</f>
        <v/>
      </c>
      <c r="C871" s="201" t="str">
        <f>IF(E871="", "", VLOOKUP(E871, BTA!$A$2:$H$1000, 8, 0))</f>
        <v/>
      </c>
      <c r="E871" s="201" t="str">
        <f>IF(BTA!A872="", "", BTA!A872)</f>
        <v/>
      </c>
    </row>
    <row r="872" spans="1:5">
      <c r="A872" s="236" t="str">
        <f>IF(BTA!W872="", "", BTA!W872)</f>
        <v/>
      </c>
      <c r="B872" s="201" t="str">
        <f>IF(BTA!U872="", "", BTA!U872)</f>
        <v/>
      </c>
      <c r="C872" s="201" t="str">
        <f>IF(E872="", "", VLOOKUP(E872, BTA!$A$2:$H$1000, 8, 0))</f>
        <v/>
      </c>
      <c r="E872" s="201" t="str">
        <f>IF(BTA!A873="", "", BTA!A873)</f>
        <v/>
      </c>
    </row>
    <row r="873" spans="1:5">
      <c r="A873" s="236" t="str">
        <f>IF(BTA!W873="", "", BTA!W873)</f>
        <v/>
      </c>
      <c r="B873" s="201" t="str">
        <f>IF(BTA!U873="", "", BTA!U873)</f>
        <v/>
      </c>
      <c r="C873" s="201" t="str">
        <f>IF(E873="", "", VLOOKUP(E873, BTA!$A$2:$H$1000, 8, 0))</f>
        <v/>
      </c>
      <c r="E873" s="201" t="str">
        <f>IF(BTA!A874="", "", BTA!A874)</f>
        <v/>
      </c>
    </row>
    <row r="874" spans="1:5">
      <c r="A874" s="236" t="str">
        <f>IF(BTA!W874="", "", BTA!W874)</f>
        <v/>
      </c>
      <c r="B874" s="201" t="str">
        <f>IF(BTA!U874="", "", BTA!U874)</f>
        <v/>
      </c>
      <c r="C874" s="201" t="str">
        <f>IF(E874="", "", VLOOKUP(E874, BTA!$A$2:$H$1000, 8, 0))</f>
        <v/>
      </c>
      <c r="E874" s="201" t="str">
        <f>IF(BTA!A875="", "", BTA!A875)</f>
        <v/>
      </c>
    </row>
    <row r="875" spans="1:5">
      <c r="A875" s="236" t="str">
        <f>IF(BTA!W875="", "", BTA!W875)</f>
        <v/>
      </c>
      <c r="B875" s="201" t="str">
        <f>IF(BTA!U875="", "", BTA!U875)</f>
        <v/>
      </c>
      <c r="C875" s="201" t="str">
        <f>IF(E875="", "", VLOOKUP(E875, BTA!$A$2:$H$1000, 8, 0))</f>
        <v/>
      </c>
      <c r="E875" s="201" t="str">
        <f>IF(BTA!A876="", "", BTA!A876)</f>
        <v/>
      </c>
    </row>
    <row r="876" spans="1:5">
      <c r="A876" s="236" t="str">
        <f>IF(BTA!W876="", "", BTA!W876)</f>
        <v/>
      </c>
      <c r="B876" s="201" t="str">
        <f>IF(BTA!U876="", "", BTA!U876)</f>
        <v/>
      </c>
      <c r="C876" s="201" t="str">
        <f>IF(E876="", "", VLOOKUP(E876, BTA!$A$2:$H$1000, 8, 0))</f>
        <v/>
      </c>
      <c r="E876" s="201" t="str">
        <f>IF(BTA!A877="", "", BTA!A877)</f>
        <v/>
      </c>
    </row>
    <row r="877" spans="1:5">
      <c r="A877" s="236" t="str">
        <f>IF(BTA!W877="", "", BTA!W877)</f>
        <v/>
      </c>
      <c r="B877" s="201" t="str">
        <f>IF(BTA!U877="", "", BTA!U877)</f>
        <v/>
      </c>
      <c r="C877" s="201" t="str">
        <f>IF(E877="", "", VLOOKUP(E877, BTA!$A$2:$H$1000, 8, 0))</f>
        <v/>
      </c>
      <c r="E877" s="201" t="str">
        <f>IF(BTA!A878="", "", BTA!A878)</f>
        <v/>
      </c>
    </row>
    <row r="878" spans="1:5">
      <c r="A878" s="236" t="str">
        <f>IF(BTA!W878="", "", BTA!W878)</f>
        <v/>
      </c>
      <c r="B878" s="201" t="str">
        <f>IF(BTA!U878="", "", BTA!U878)</f>
        <v/>
      </c>
      <c r="C878" s="201" t="str">
        <f>IF(E878="", "", VLOOKUP(E878, BTA!$A$2:$H$1000, 8, 0))</f>
        <v/>
      </c>
      <c r="E878" s="201" t="str">
        <f>IF(BTA!A879="", "", BTA!A879)</f>
        <v/>
      </c>
    </row>
    <row r="879" spans="1:5">
      <c r="A879" s="236" t="str">
        <f>IF(BTA!W879="", "", BTA!W879)</f>
        <v/>
      </c>
      <c r="B879" s="201" t="str">
        <f>IF(BTA!U879="", "", BTA!U879)</f>
        <v/>
      </c>
      <c r="C879" s="201" t="str">
        <f>IF(E879="", "", VLOOKUP(E879, BTA!$A$2:$H$1000, 8, 0))</f>
        <v/>
      </c>
      <c r="E879" s="201" t="str">
        <f>IF(BTA!A880="", "", BTA!A880)</f>
        <v/>
      </c>
    </row>
    <row r="880" spans="1:5">
      <c r="A880" s="236" t="str">
        <f>IF(BTA!W880="", "", BTA!W880)</f>
        <v/>
      </c>
      <c r="B880" s="201" t="str">
        <f>IF(BTA!U880="", "", BTA!U880)</f>
        <v/>
      </c>
      <c r="C880" s="201" t="str">
        <f>IF(E880="", "", VLOOKUP(E880, BTA!$A$2:$H$1000, 8, 0))</f>
        <v/>
      </c>
      <c r="E880" s="201" t="str">
        <f>IF(BTA!A881="", "", BTA!A881)</f>
        <v/>
      </c>
    </row>
    <row r="881" spans="1:5">
      <c r="A881" s="236" t="str">
        <f>IF(BTA!W881="", "", BTA!W881)</f>
        <v/>
      </c>
      <c r="B881" s="201" t="str">
        <f>IF(BTA!U881="", "", BTA!U881)</f>
        <v/>
      </c>
      <c r="C881" s="201" t="str">
        <f>IF(E881="", "", VLOOKUP(E881, BTA!$A$2:$H$1000, 8, 0))</f>
        <v/>
      </c>
      <c r="E881" s="201" t="str">
        <f>IF(BTA!A882="", "", BTA!A882)</f>
        <v/>
      </c>
    </row>
    <row r="882" spans="1:5">
      <c r="A882" s="236" t="str">
        <f>IF(BTA!W882="", "", BTA!W882)</f>
        <v/>
      </c>
      <c r="B882" s="201" t="str">
        <f>IF(BTA!U882="", "", BTA!U882)</f>
        <v/>
      </c>
      <c r="C882" s="201" t="str">
        <f>IF(E882="", "", VLOOKUP(E882, BTA!$A$2:$H$1000, 8, 0))</f>
        <v/>
      </c>
      <c r="E882" s="201" t="str">
        <f>IF(BTA!A883="", "", BTA!A883)</f>
        <v/>
      </c>
    </row>
    <row r="883" spans="1:5">
      <c r="A883" s="236" t="str">
        <f>IF(BTA!W883="", "", BTA!W883)</f>
        <v/>
      </c>
      <c r="B883" s="201" t="str">
        <f>IF(BTA!U883="", "", BTA!U883)</f>
        <v/>
      </c>
      <c r="C883" s="201" t="str">
        <f>IF(E883="", "", VLOOKUP(E883, BTA!$A$2:$H$1000, 8, 0))</f>
        <v/>
      </c>
      <c r="E883" s="201" t="str">
        <f>IF(BTA!A884="", "", BTA!A884)</f>
        <v/>
      </c>
    </row>
    <row r="884" spans="1:5">
      <c r="A884" s="236" t="str">
        <f>IF(BTA!W884="", "", BTA!W884)</f>
        <v/>
      </c>
      <c r="B884" s="201" t="str">
        <f>IF(BTA!U884="", "", BTA!U884)</f>
        <v/>
      </c>
      <c r="C884" s="201" t="str">
        <f>IF(E884="", "", VLOOKUP(E884, BTA!$A$2:$H$1000, 8, 0))</f>
        <v/>
      </c>
      <c r="E884" s="201" t="str">
        <f>IF(BTA!A885="", "", BTA!A885)</f>
        <v/>
      </c>
    </row>
    <row r="885" spans="1:5">
      <c r="A885" s="236" t="str">
        <f>IF(BTA!W885="", "", BTA!W885)</f>
        <v/>
      </c>
      <c r="B885" s="201" t="str">
        <f>IF(BTA!U885="", "", BTA!U885)</f>
        <v/>
      </c>
      <c r="C885" s="201" t="str">
        <f>IF(E885="", "", VLOOKUP(E885, BTA!$A$2:$H$1000, 8, 0))</f>
        <v/>
      </c>
      <c r="E885" s="201" t="str">
        <f>IF(BTA!A886="", "", BTA!A886)</f>
        <v/>
      </c>
    </row>
    <row r="886" spans="1:5">
      <c r="A886" s="236" t="str">
        <f>IF(BTA!W886="", "", BTA!W886)</f>
        <v/>
      </c>
      <c r="B886" s="201" t="str">
        <f>IF(BTA!U886="", "", BTA!U886)</f>
        <v/>
      </c>
      <c r="C886" s="201" t="str">
        <f>IF(E886="", "", VLOOKUP(E886, BTA!$A$2:$H$1000, 8, 0))</f>
        <v/>
      </c>
      <c r="E886" s="201" t="str">
        <f>IF(BTA!A887="", "", BTA!A887)</f>
        <v/>
      </c>
    </row>
    <row r="887" spans="1:5">
      <c r="A887" s="236" t="str">
        <f>IF(BTA!W887="", "", BTA!W887)</f>
        <v/>
      </c>
      <c r="B887" s="201" t="str">
        <f>IF(BTA!U887="", "", BTA!U887)</f>
        <v/>
      </c>
      <c r="C887" s="201" t="str">
        <f>IF(E887="", "", VLOOKUP(E887, BTA!$A$2:$H$1000, 8, 0))</f>
        <v/>
      </c>
      <c r="E887" s="201" t="str">
        <f>IF(BTA!A888="", "", BTA!A888)</f>
        <v/>
      </c>
    </row>
    <row r="888" spans="1:5">
      <c r="A888" s="236" t="str">
        <f>IF(BTA!W888="", "", BTA!W888)</f>
        <v/>
      </c>
      <c r="B888" s="201" t="str">
        <f>IF(BTA!U888="", "", BTA!U888)</f>
        <v/>
      </c>
      <c r="C888" s="201" t="str">
        <f>IF(E888="", "", VLOOKUP(E888, BTA!$A$2:$H$1000, 8, 0))</f>
        <v/>
      </c>
      <c r="E888" s="201" t="str">
        <f>IF(BTA!A889="", "", BTA!A889)</f>
        <v/>
      </c>
    </row>
    <row r="889" spans="1:5">
      <c r="A889" s="236" t="str">
        <f>IF(BTA!W889="", "", BTA!W889)</f>
        <v/>
      </c>
      <c r="B889" s="201" t="str">
        <f>IF(BTA!U889="", "", BTA!U889)</f>
        <v/>
      </c>
      <c r="C889" s="201" t="str">
        <f>IF(E889="", "", VLOOKUP(E889, BTA!$A$2:$H$1000, 8, 0))</f>
        <v/>
      </c>
      <c r="E889" s="201" t="str">
        <f>IF(BTA!A890="", "", BTA!A890)</f>
        <v/>
      </c>
    </row>
    <row r="890" spans="1:5">
      <c r="A890" s="236" t="str">
        <f>IF(BTA!W890="", "", BTA!W890)</f>
        <v/>
      </c>
      <c r="B890" s="201" t="str">
        <f>IF(BTA!U890="", "", BTA!U890)</f>
        <v/>
      </c>
      <c r="C890" s="201" t="str">
        <f>IF(E890="", "", VLOOKUP(E890, BTA!$A$2:$H$1000, 8, 0))</f>
        <v/>
      </c>
      <c r="E890" s="201" t="str">
        <f>IF(BTA!A891="", "", BTA!A891)</f>
        <v/>
      </c>
    </row>
    <row r="891" spans="1:5">
      <c r="A891" s="236" t="str">
        <f>IF(BTA!W891="", "", BTA!W891)</f>
        <v/>
      </c>
      <c r="B891" s="201" t="str">
        <f>IF(BTA!U891="", "", BTA!U891)</f>
        <v/>
      </c>
      <c r="C891" s="201" t="str">
        <f>IF(E891="", "", VLOOKUP(E891, BTA!$A$2:$H$1000, 8, 0))</f>
        <v/>
      </c>
      <c r="E891" s="201" t="str">
        <f>IF(BTA!A892="", "", BTA!A892)</f>
        <v/>
      </c>
    </row>
    <row r="892" spans="1:5">
      <c r="A892" s="236" t="str">
        <f>IF(BTA!W892="", "", BTA!W892)</f>
        <v/>
      </c>
      <c r="B892" s="201" t="str">
        <f>IF(BTA!U892="", "", BTA!U892)</f>
        <v/>
      </c>
      <c r="C892" s="201" t="str">
        <f>IF(E892="", "", VLOOKUP(E892, BTA!$A$2:$H$1000, 8, 0))</f>
        <v/>
      </c>
      <c r="E892" s="201" t="str">
        <f>IF(BTA!A893="", "", BTA!A893)</f>
        <v/>
      </c>
    </row>
    <row r="893" spans="1:5">
      <c r="A893" s="236" t="str">
        <f>IF(BTA!W893="", "", BTA!W893)</f>
        <v/>
      </c>
      <c r="B893" s="201" t="str">
        <f>IF(BTA!U893="", "", BTA!U893)</f>
        <v/>
      </c>
      <c r="C893" s="201" t="str">
        <f>IF(E893="", "", VLOOKUP(E893, BTA!$A$2:$H$1000, 8, 0))</f>
        <v/>
      </c>
      <c r="E893" s="201" t="str">
        <f>IF(BTA!A894="", "", BTA!A894)</f>
        <v/>
      </c>
    </row>
    <row r="894" spans="1:5">
      <c r="A894" s="236" t="str">
        <f>IF(BTA!W894="", "", BTA!W894)</f>
        <v/>
      </c>
      <c r="B894" s="201" t="str">
        <f>IF(BTA!U894="", "", BTA!U894)</f>
        <v/>
      </c>
      <c r="C894" s="201" t="str">
        <f>IF(E894="", "", VLOOKUP(E894, BTA!$A$2:$H$1000, 8, 0))</f>
        <v/>
      </c>
      <c r="E894" s="201" t="str">
        <f>IF(BTA!A895="", "", BTA!A895)</f>
        <v/>
      </c>
    </row>
    <row r="895" spans="1:5">
      <c r="A895" s="236" t="str">
        <f>IF(BTA!W895="", "", BTA!W895)</f>
        <v/>
      </c>
      <c r="B895" s="201" t="str">
        <f>IF(BTA!U895="", "", BTA!U895)</f>
        <v/>
      </c>
      <c r="C895" s="201" t="str">
        <f>IF(E895="", "", VLOOKUP(E895, BTA!$A$2:$H$1000, 8, 0))</f>
        <v/>
      </c>
      <c r="E895" s="201" t="str">
        <f>IF(BTA!A896="", "", BTA!A896)</f>
        <v/>
      </c>
    </row>
    <row r="896" spans="1:5">
      <c r="A896" s="236" t="str">
        <f>IF(BTA!W896="", "", BTA!W896)</f>
        <v/>
      </c>
      <c r="B896" s="201" t="str">
        <f>IF(BTA!U896="", "", BTA!U896)</f>
        <v/>
      </c>
      <c r="C896" s="201" t="str">
        <f>IF(E896="", "", VLOOKUP(E896, BTA!$A$2:$H$1000, 8, 0))</f>
        <v/>
      </c>
      <c r="E896" s="201" t="str">
        <f>IF(BTA!A897="", "", BTA!A897)</f>
        <v/>
      </c>
    </row>
    <row r="897" spans="1:5">
      <c r="A897" s="236" t="str">
        <f>IF(BTA!W897="", "", BTA!W897)</f>
        <v/>
      </c>
      <c r="B897" s="201" t="str">
        <f>IF(BTA!U897="", "", BTA!U897)</f>
        <v/>
      </c>
      <c r="C897" s="201" t="str">
        <f>IF(E897="", "", VLOOKUP(E897, BTA!$A$2:$H$1000, 8, 0))</f>
        <v/>
      </c>
      <c r="E897" s="201" t="str">
        <f>IF(BTA!A898="", "", BTA!A898)</f>
        <v/>
      </c>
    </row>
    <row r="898" spans="1:5">
      <c r="A898" s="236" t="str">
        <f>IF(BTA!W898="", "", BTA!W898)</f>
        <v/>
      </c>
      <c r="B898" s="201" t="str">
        <f>IF(BTA!U898="", "", BTA!U898)</f>
        <v/>
      </c>
      <c r="C898" s="201" t="str">
        <f>IF(E898="", "", VLOOKUP(E898, BTA!$A$2:$H$1000, 8, 0))</f>
        <v/>
      </c>
      <c r="E898" s="201" t="str">
        <f>IF(BTA!A899="", "", BTA!A899)</f>
        <v/>
      </c>
    </row>
    <row r="899" spans="1:5">
      <c r="A899" s="236" t="str">
        <f>IF(BTA!W899="", "", BTA!W899)</f>
        <v/>
      </c>
      <c r="B899" s="201" t="str">
        <f>IF(BTA!U899="", "", BTA!U899)</f>
        <v/>
      </c>
      <c r="C899" s="201" t="str">
        <f>IF(E899="", "", VLOOKUP(E899, BTA!$A$2:$H$1000, 8, 0))</f>
        <v/>
      </c>
      <c r="E899" s="201" t="str">
        <f>IF(BTA!A900="", "", BTA!A900)</f>
        <v/>
      </c>
    </row>
    <row r="900" spans="1:5">
      <c r="A900" s="236" t="str">
        <f>IF(BTA!W900="", "", BTA!W900)</f>
        <v/>
      </c>
      <c r="B900" s="201" t="str">
        <f>IF(BTA!U900="", "", BTA!U900)</f>
        <v/>
      </c>
      <c r="C900" s="201" t="str">
        <f>IF(E900="", "", VLOOKUP(E900, BTA!$A$2:$H$1000, 8, 0))</f>
        <v/>
      </c>
      <c r="E900" s="201" t="str">
        <f>IF(BTA!A901="", "", BTA!A901)</f>
        <v/>
      </c>
    </row>
    <row r="901" spans="1:5">
      <c r="A901" s="236" t="str">
        <f>IF(BTA!W901="", "", BTA!W901)</f>
        <v/>
      </c>
      <c r="B901" s="201" t="str">
        <f>IF(BTA!U901="", "", BTA!U901)</f>
        <v/>
      </c>
      <c r="C901" s="201" t="str">
        <f>IF(E901="", "", VLOOKUP(E901, BTA!$A$2:$H$1000, 8, 0))</f>
        <v/>
      </c>
      <c r="E901" s="201" t="str">
        <f>IF(BTA!A902="", "", BTA!A902)</f>
        <v/>
      </c>
    </row>
    <row r="902" spans="1:5">
      <c r="A902" s="236" t="str">
        <f>IF(BTA!W902="", "", BTA!W902)</f>
        <v/>
      </c>
      <c r="B902" s="201" t="str">
        <f>IF(BTA!U902="", "", BTA!U902)</f>
        <v/>
      </c>
      <c r="C902" s="201" t="str">
        <f>IF(E902="", "", VLOOKUP(E902, BTA!$A$2:$H$1000, 8, 0))</f>
        <v/>
      </c>
      <c r="E902" s="201" t="str">
        <f>IF(BTA!A903="", "", BTA!A903)</f>
        <v/>
      </c>
    </row>
    <row r="903" spans="1:5">
      <c r="A903" s="236" t="str">
        <f>IF(BTA!W903="", "", BTA!W903)</f>
        <v/>
      </c>
      <c r="B903" s="201" t="str">
        <f>IF(BTA!U903="", "", BTA!U903)</f>
        <v/>
      </c>
      <c r="C903" s="201" t="str">
        <f>IF(E903="", "", VLOOKUP(E903, BTA!$A$2:$H$1000, 8, 0))</f>
        <v/>
      </c>
      <c r="E903" s="201" t="str">
        <f>IF(BTA!A904="", "", BTA!A904)</f>
        <v/>
      </c>
    </row>
    <row r="904" spans="1:5">
      <c r="A904" s="236" t="str">
        <f>IF(BTA!W904="", "", BTA!W904)</f>
        <v/>
      </c>
      <c r="B904" s="201" t="str">
        <f>IF(BTA!U904="", "", BTA!U904)</f>
        <v/>
      </c>
      <c r="C904" s="201" t="str">
        <f>IF(E904="", "", VLOOKUP(E904, BTA!$A$2:$H$1000, 8, 0))</f>
        <v/>
      </c>
      <c r="E904" s="201" t="str">
        <f>IF(BTA!A905="", "", BTA!A905)</f>
        <v/>
      </c>
    </row>
    <row r="905" spans="1:5">
      <c r="A905" s="236" t="str">
        <f>IF(BTA!W905="", "", BTA!W905)</f>
        <v/>
      </c>
      <c r="B905" s="201" t="str">
        <f>IF(BTA!U905="", "", BTA!U905)</f>
        <v/>
      </c>
      <c r="C905" s="201" t="str">
        <f>IF(E905="", "", VLOOKUP(E905, BTA!$A$2:$H$1000, 8, 0))</f>
        <v/>
      </c>
      <c r="E905" s="201" t="str">
        <f>IF(BTA!A906="", "", BTA!A906)</f>
        <v/>
      </c>
    </row>
    <row r="906" spans="1:5">
      <c r="A906" s="236" t="str">
        <f>IF(BTA!W906="", "", BTA!W906)</f>
        <v/>
      </c>
      <c r="B906" s="201" t="str">
        <f>IF(BTA!U906="", "", BTA!U906)</f>
        <v/>
      </c>
      <c r="C906" s="201" t="str">
        <f>IF(E906="", "", VLOOKUP(E906, BTA!$A$2:$H$1000, 8, 0))</f>
        <v/>
      </c>
      <c r="E906" s="201" t="str">
        <f>IF(BTA!A907="", "", BTA!A907)</f>
        <v/>
      </c>
    </row>
    <row r="907" spans="1:5">
      <c r="A907" s="236" t="str">
        <f>IF(BTA!W907="", "", BTA!W907)</f>
        <v/>
      </c>
      <c r="B907" s="201" t="str">
        <f>IF(BTA!U907="", "", BTA!U907)</f>
        <v/>
      </c>
      <c r="C907" s="201" t="str">
        <f>IF(E907="", "", VLOOKUP(E907, BTA!$A$2:$H$1000, 8, 0))</f>
        <v/>
      </c>
      <c r="E907" s="201" t="str">
        <f>IF(BTA!A908="", "", BTA!A908)</f>
        <v/>
      </c>
    </row>
    <row r="908" spans="1:5">
      <c r="A908" s="236" t="str">
        <f>IF(BTA!W908="", "", BTA!W908)</f>
        <v/>
      </c>
      <c r="B908" s="201" t="str">
        <f>IF(BTA!U908="", "", BTA!U908)</f>
        <v/>
      </c>
      <c r="C908" s="201" t="str">
        <f>IF(E908="", "", VLOOKUP(E908, BTA!$A$2:$H$1000, 8, 0))</f>
        <v/>
      </c>
      <c r="E908" s="201" t="str">
        <f>IF(BTA!A909="", "", BTA!A909)</f>
        <v/>
      </c>
    </row>
    <row r="909" spans="1:5">
      <c r="A909" s="236" t="str">
        <f>IF(BTA!W909="", "", BTA!W909)</f>
        <v/>
      </c>
      <c r="B909" s="201" t="str">
        <f>IF(BTA!U909="", "", BTA!U909)</f>
        <v/>
      </c>
      <c r="C909" s="201" t="str">
        <f>IF(E909="", "", VLOOKUP(E909, BTA!$A$2:$H$1000, 8, 0))</f>
        <v/>
      </c>
      <c r="E909" s="201" t="str">
        <f>IF(BTA!A910="", "", BTA!A910)</f>
        <v/>
      </c>
    </row>
    <row r="910" spans="1:5">
      <c r="A910" s="236" t="str">
        <f>IF(BTA!W910="", "", BTA!W910)</f>
        <v/>
      </c>
      <c r="B910" s="201" t="str">
        <f>IF(BTA!U910="", "", BTA!U910)</f>
        <v/>
      </c>
      <c r="C910" s="201" t="str">
        <f>IF(E910="", "", VLOOKUP(E910, BTA!$A$2:$H$1000, 8, 0))</f>
        <v/>
      </c>
      <c r="E910" s="201" t="str">
        <f>IF(BTA!A911="", "", BTA!A911)</f>
        <v/>
      </c>
    </row>
    <row r="911" spans="1:5">
      <c r="A911" s="236" t="str">
        <f>IF(BTA!W911="", "", BTA!W911)</f>
        <v/>
      </c>
      <c r="B911" s="201" t="str">
        <f>IF(BTA!U911="", "", BTA!U911)</f>
        <v/>
      </c>
      <c r="C911" s="201" t="str">
        <f>IF(E911="", "", VLOOKUP(E911, BTA!$A$2:$H$1000, 8, 0))</f>
        <v/>
      </c>
      <c r="E911" s="201" t="str">
        <f>IF(BTA!A912="", "", BTA!A912)</f>
        <v/>
      </c>
    </row>
    <row r="912" spans="1:5">
      <c r="A912" s="236" t="str">
        <f>IF(BTA!W912="", "", BTA!W912)</f>
        <v/>
      </c>
      <c r="B912" s="201" t="str">
        <f>IF(BTA!U912="", "", BTA!U912)</f>
        <v/>
      </c>
      <c r="C912" s="201" t="str">
        <f>IF(E912="", "", VLOOKUP(E912, BTA!$A$2:$H$1000, 8, 0))</f>
        <v/>
      </c>
      <c r="E912" s="201" t="str">
        <f>IF(BTA!A913="", "", BTA!A913)</f>
        <v/>
      </c>
    </row>
    <row r="913" spans="1:5">
      <c r="A913" s="236" t="str">
        <f>IF(BTA!W913="", "", BTA!W913)</f>
        <v/>
      </c>
      <c r="B913" s="201" t="str">
        <f>IF(BTA!U913="", "", BTA!U913)</f>
        <v/>
      </c>
      <c r="C913" s="201" t="str">
        <f>IF(E913="", "", VLOOKUP(E913, BTA!$A$2:$H$1000, 8, 0))</f>
        <v/>
      </c>
      <c r="E913" s="201" t="str">
        <f>IF(BTA!A914="", "", BTA!A914)</f>
        <v/>
      </c>
    </row>
    <row r="914" spans="1:5">
      <c r="A914" s="236" t="str">
        <f>IF(BTA!W914="", "", BTA!W914)</f>
        <v/>
      </c>
      <c r="B914" s="201" t="str">
        <f>IF(BTA!U914="", "", BTA!U914)</f>
        <v/>
      </c>
      <c r="C914" s="201" t="str">
        <f>IF(E914="", "", VLOOKUP(E914, BTA!$A$2:$H$1000, 8, 0))</f>
        <v/>
      </c>
      <c r="E914" s="201" t="str">
        <f>IF(BTA!A915="", "", BTA!A915)</f>
        <v/>
      </c>
    </row>
    <row r="915" spans="1:5">
      <c r="A915" s="236" t="str">
        <f>IF(BTA!W915="", "", BTA!W915)</f>
        <v/>
      </c>
      <c r="B915" s="201" t="str">
        <f>IF(BTA!U915="", "", BTA!U915)</f>
        <v/>
      </c>
      <c r="C915" s="201" t="str">
        <f>IF(E915="", "", VLOOKUP(E915, BTA!$A$2:$H$1000, 8, 0))</f>
        <v/>
      </c>
      <c r="E915" s="201" t="str">
        <f>IF(BTA!A916="", "", BTA!A916)</f>
        <v/>
      </c>
    </row>
    <row r="916" spans="1:5">
      <c r="A916" s="236" t="str">
        <f>IF(BTA!W916="", "", BTA!W916)</f>
        <v/>
      </c>
      <c r="B916" s="201" t="str">
        <f>IF(BTA!U916="", "", BTA!U916)</f>
        <v/>
      </c>
      <c r="C916" s="201" t="str">
        <f>IF(E916="", "", VLOOKUP(E916, BTA!$A$2:$H$1000, 8, 0))</f>
        <v/>
      </c>
      <c r="E916" s="201" t="str">
        <f>IF(BTA!A917="", "", BTA!A917)</f>
        <v/>
      </c>
    </row>
    <row r="917" spans="1:5">
      <c r="A917" s="236" t="str">
        <f>IF(BTA!W917="", "", BTA!W917)</f>
        <v/>
      </c>
      <c r="B917" s="201" t="str">
        <f>IF(BTA!U917="", "", BTA!U917)</f>
        <v/>
      </c>
      <c r="C917" s="201" t="str">
        <f>IF(E917="", "", VLOOKUP(E917, BTA!$A$2:$H$1000, 8, 0))</f>
        <v/>
      </c>
      <c r="E917" s="201" t="str">
        <f>IF(BTA!A918="", "", BTA!A918)</f>
        <v/>
      </c>
    </row>
    <row r="918" spans="1:5">
      <c r="A918" s="236" t="str">
        <f>IF(BTA!W918="", "", BTA!W918)</f>
        <v/>
      </c>
      <c r="B918" s="201" t="str">
        <f>IF(BTA!U918="", "", BTA!U918)</f>
        <v/>
      </c>
      <c r="C918" s="201" t="str">
        <f>IF(E918="", "", VLOOKUP(E918, BTA!$A$2:$H$1000, 8, 0))</f>
        <v/>
      </c>
      <c r="E918" s="201" t="str">
        <f>IF(BTA!A919="", "", BTA!A919)</f>
        <v/>
      </c>
    </row>
    <row r="919" spans="1:5">
      <c r="A919" s="236" t="str">
        <f>IF(BTA!W919="", "", BTA!W919)</f>
        <v/>
      </c>
      <c r="B919" s="201" t="str">
        <f>IF(BTA!U919="", "", BTA!U919)</f>
        <v/>
      </c>
      <c r="C919" s="201" t="str">
        <f>IF(E919="", "", VLOOKUP(E919, BTA!$A$2:$H$1000, 8, 0))</f>
        <v/>
      </c>
      <c r="E919" s="201" t="str">
        <f>IF(BTA!A920="", "", BTA!A920)</f>
        <v/>
      </c>
    </row>
    <row r="920" spans="1:5">
      <c r="A920" s="236" t="str">
        <f>IF(BTA!W920="", "", BTA!W920)</f>
        <v/>
      </c>
      <c r="B920" s="201" t="str">
        <f>IF(BTA!U920="", "", BTA!U920)</f>
        <v/>
      </c>
      <c r="C920" s="201" t="str">
        <f>IF(E920="", "", VLOOKUP(E920, BTA!$A$2:$H$1000, 8, 0))</f>
        <v/>
      </c>
      <c r="E920" s="201" t="str">
        <f>IF(BTA!A921="", "", BTA!A921)</f>
        <v/>
      </c>
    </row>
    <row r="921" spans="1:5">
      <c r="A921" s="236" t="str">
        <f>IF(BTA!W921="", "", BTA!W921)</f>
        <v/>
      </c>
      <c r="B921" s="201" t="str">
        <f>IF(BTA!U921="", "", BTA!U921)</f>
        <v/>
      </c>
      <c r="C921" s="201" t="str">
        <f>IF(E921="", "", VLOOKUP(E921, BTA!$A$2:$H$1000, 8, 0))</f>
        <v/>
      </c>
      <c r="E921" s="201" t="str">
        <f>IF(BTA!A922="", "", BTA!A922)</f>
        <v/>
      </c>
    </row>
    <row r="922" spans="1:5">
      <c r="A922" s="236" t="str">
        <f>IF(BTA!W922="", "", BTA!W922)</f>
        <v/>
      </c>
      <c r="B922" s="201" t="str">
        <f>IF(BTA!U922="", "", BTA!U922)</f>
        <v/>
      </c>
      <c r="C922" s="201" t="str">
        <f>IF(E922="", "", VLOOKUP(E922, BTA!$A$2:$H$1000, 8, 0))</f>
        <v/>
      </c>
      <c r="E922" s="201" t="str">
        <f>IF(BTA!A923="", "", BTA!A923)</f>
        <v/>
      </c>
    </row>
    <row r="923" spans="1:5">
      <c r="A923" s="236" t="str">
        <f>IF(BTA!W923="", "", BTA!W923)</f>
        <v/>
      </c>
      <c r="B923" s="201" t="str">
        <f>IF(BTA!U923="", "", BTA!U923)</f>
        <v/>
      </c>
      <c r="C923" s="201" t="str">
        <f>IF(E923="", "", VLOOKUP(E923, BTA!$A$2:$H$1000, 8, 0))</f>
        <v/>
      </c>
      <c r="E923" s="201" t="str">
        <f>IF(BTA!A924="", "", BTA!A924)</f>
        <v/>
      </c>
    </row>
    <row r="924" spans="1:5">
      <c r="A924" s="236" t="str">
        <f>IF(BTA!W924="", "", BTA!W924)</f>
        <v/>
      </c>
      <c r="B924" s="201" t="str">
        <f>IF(BTA!U924="", "", BTA!U924)</f>
        <v/>
      </c>
      <c r="C924" s="201" t="str">
        <f>IF(E924="", "", VLOOKUP(E924, BTA!$A$2:$H$1000, 8, 0))</f>
        <v/>
      </c>
      <c r="E924" s="201" t="str">
        <f>IF(BTA!A925="", "", BTA!A925)</f>
        <v/>
      </c>
    </row>
    <row r="925" spans="1:5">
      <c r="A925" s="236" t="str">
        <f>IF(BTA!W925="", "", BTA!W925)</f>
        <v/>
      </c>
      <c r="B925" s="201" t="str">
        <f>IF(BTA!U925="", "", BTA!U925)</f>
        <v/>
      </c>
      <c r="C925" s="201" t="str">
        <f>IF(E925="", "", VLOOKUP(E925, BTA!$A$2:$H$1000, 8, 0))</f>
        <v/>
      </c>
      <c r="E925" s="201" t="str">
        <f>IF(BTA!A926="", "", BTA!A926)</f>
        <v/>
      </c>
    </row>
    <row r="926" spans="1:5">
      <c r="A926" s="236" t="str">
        <f>IF(BTA!W926="", "", BTA!W926)</f>
        <v/>
      </c>
      <c r="B926" s="201" t="str">
        <f>IF(BTA!U926="", "", BTA!U926)</f>
        <v/>
      </c>
      <c r="C926" s="201" t="str">
        <f>IF(E926="", "", VLOOKUP(E926, BTA!$A$2:$H$1000, 8, 0))</f>
        <v/>
      </c>
      <c r="E926" s="201" t="str">
        <f>IF(BTA!A927="", "", BTA!A927)</f>
        <v/>
      </c>
    </row>
    <row r="927" spans="1:5">
      <c r="A927" s="236" t="str">
        <f>IF(BTA!W927="", "", BTA!W927)</f>
        <v/>
      </c>
      <c r="B927" s="201" t="str">
        <f>IF(BTA!U927="", "", BTA!U927)</f>
        <v/>
      </c>
      <c r="C927" s="201" t="str">
        <f>IF(E927="", "", VLOOKUP(E927, BTA!$A$2:$H$1000, 8, 0))</f>
        <v/>
      </c>
      <c r="E927" s="201" t="str">
        <f>IF(BTA!A928="", "", BTA!A928)</f>
        <v/>
      </c>
    </row>
    <row r="928" spans="1:5">
      <c r="A928" s="236" t="str">
        <f>IF(BTA!W928="", "", BTA!W928)</f>
        <v/>
      </c>
      <c r="B928" s="201" t="str">
        <f>IF(BTA!U928="", "", BTA!U928)</f>
        <v/>
      </c>
      <c r="C928" s="201" t="str">
        <f>IF(E928="", "", VLOOKUP(E928, BTA!$A$2:$H$1000, 8, 0))</f>
        <v/>
      </c>
      <c r="E928" s="201" t="str">
        <f>IF(BTA!A929="", "", BTA!A929)</f>
        <v/>
      </c>
    </row>
    <row r="929" spans="1:5">
      <c r="A929" s="236" t="str">
        <f>IF(BTA!W929="", "", BTA!W929)</f>
        <v/>
      </c>
      <c r="B929" s="201" t="str">
        <f>IF(BTA!U929="", "", BTA!U929)</f>
        <v/>
      </c>
      <c r="C929" s="201" t="str">
        <f>IF(E929="", "", VLOOKUP(E929, BTA!$A$2:$H$1000, 8, 0))</f>
        <v/>
      </c>
      <c r="E929" s="201" t="str">
        <f>IF(BTA!A930="", "", BTA!A930)</f>
        <v/>
      </c>
    </row>
    <row r="930" spans="1:5">
      <c r="A930" s="236" t="str">
        <f>IF(BTA!W930="", "", BTA!W930)</f>
        <v/>
      </c>
      <c r="B930" s="201" t="str">
        <f>IF(BTA!U930="", "", BTA!U930)</f>
        <v/>
      </c>
      <c r="C930" s="201" t="str">
        <f>IF(E930="", "", VLOOKUP(E930, BTA!$A$2:$H$1000, 8, 0))</f>
        <v/>
      </c>
      <c r="E930" s="201" t="str">
        <f>IF(BTA!A931="", "", BTA!A931)</f>
        <v/>
      </c>
    </row>
    <row r="931" spans="1:5">
      <c r="A931" s="236" t="str">
        <f>IF(BTA!W931="", "", BTA!W931)</f>
        <v/>
      </c>
      <c r="B931" s="201" t="str">
        <f>IF(BTA!U931="", "", BTA!U931)</f>
        <v/>
      </c>
      <c r="C931" s="201" t="str">
        <f>IF(E931="", "", VLOOKUP(E931, BTA!$A$2:$H$1000, 8, 0))</f>
        <v/>
      </c>
      <c r="E931" s="201" t="str">
        <f>IF(BTA!A932="", "", BTA!A932)</f>
        <v/>
      </c>
    </row>
    <row r="932" spans="1:5">
      <c r="A932" s="236" t="str">
        <f>IF(BTA!W932="", "", BTA!W932)</f>
        <v/>
      </c>
      <c r="B932" s="201" t="str">
        <f>IF(BTA!U932="", "", BTA!U932)</f>
        <v/>
      </c>
      <c r="C932" s="201" t="str">
        <f>IF(E932="", "", VLOOKUP(E932, BTA!$A$2:$H$1000, 8, 0))</f>
        <v/>
      </c>
      <c r="E932" s="201" t="str">
        <f>IF(BTA!A933="", "", BTA!A933)</f>
        <v/>
      </c>
    </row>
    <row r="933" spans="1:5">
      <c r="A933" s="236" t="str">
        <f>IF(BTA!W933="", "", BTA!W933)</f>
        <v/>
      </c>
      <c r="B933" s="201" t="str">
        <f>IF(BTA!U933="", "", BTA!U933)</f>
        <v/>
      </c>
      <c r="C933" s="201" t="str">
        <f>IF(E933="", "", VLOOKUP(E933, BTA!$A$2:$H$1000, 8, 0))</f>
        <v/>
      </c>
      <c r="E933" s="201" t="str">
        <f>IF(BTA!A934="", "", BTA!A934)</f>
        <v/>
      </c>
    </row>
    <row r="934" spans="1:5">
      <c r="A934" s="236" t="str">
        <f>IF(BTA!W934="", "", BTA!W934)</f>
        <v/>
      </c>
      <c r="B934" s="201" t="str">
        <f>IF(BTA!U934="", "", BTA!U934)</f>
        <v/>
      </c>
      <c r="C934" s="201" t="str">
        <f>IF(E934="", "", VLOOKUP(E934, BTA!$A$2:$H$1000, 8, 0))</f>
        <v/>
      </c>
      <c r="E934" s="201" t="str">
        <f>IF(BTA!A935="", "", BTA!A935)</f>
        <v/>
      </c>
    </row>
    <row r="935" spans="1:5">
      <c r="A935" s="236" t="str">
        <f>IF(BTA!W935="", "", BTA!W935)</f>
        <v/>
      </c>
      <c r="B935" s="201" t="str">
        <f>IF(BTA!U935="", "", BTA!U935)</f>
        <v/>
      </c>
      <c r="C935" s="201" t="str">
        <f>IF(E935="", "", VLOOKUP(E935, BTA!$A$2:$H$1000, 8, 0))</f>
        <v/>
      </c>
      <c r="E935" s="201" t="str">
        <f>IF(BTA!A936="", "", BTA!A936)</f>
        <v/>
      </c>
    </row>
    <row r="936" spans="1:5">
      <c r="A936" s="236" t="str">
        <f>IF(BTA!W936="", "", BTA!W936)</f>
        <v/>
      </c>
      <c r="B936" s="201" t="str">
        <f>IF(BTA!U936="", "", BTA!U936)</f>
        <v/>
      </c>
      <c r="C936" s="201" t="str">
        <f>IF(E936="", "", VLOOKUP(E936, BTA!$A$2:$H$1000, 8, 0))</f>
        <v/>
      </c>
      <c r="E936" s="201" t="str">
        <f>IF(BTA!A937="", "", BTA!A937)</f>
        <v/>
      </c>
    </row>
    <row r="937" spans="1:5">
      <c r="A937" s="236" t="str">
        <f>IF(BTA!W937="", "", BTA!W937)</f>
        <v/>
      </c>
      <c r="B937" s="201" t="str">
        <f>IF(BTA!U937="", "", BTA!U937)</f>
        <v/>
      </c>
      <c r="C937" s="201" t="str">
        <f>IF(E937="", "", VLOOKUP(E937, BTA!$A$2:$H$1000, 8, 0))</f>
        <v/>
      </c>
      <c r="E937" s="201" t="str">
        <f>IF(BTA!A938="", "", BTA!A938)</f>
        <v/>
      </c>
    </row>
    <row r="938" spans="1:5">
      <c r="A938" s="236" t="str">
        <f>IF(BTA!W938="", "", BTA!W938)</f>
        <v/>
      </c>
      <c r="B938" s="201" t="str">
        <f>IF(BTA!U938="", "", BTA!U938)</f>
        <v/>
      </c>
      <c r="C938" s="201" t="str">
        <f>IF(E938="", "", VLOOKUP(E938, BTA!$A$2:$H$1000, 8, 0))</f>
        <v/>
      </c>
      <c r="E938" s="201" t="str">
        <f>IF(BTA!A939="", "", BTA!A939)</f>
        <v/>
      </c>
    </row>
    <row r="939" spans="1:5">
      <c r="A939" s="236" t="str">
        <f>IF(BTA!W939="", "", BTA!W939)</f>
        <v/>
      </c>
      <c r="B939" s="201" t="str">
        <f>IF(BTA!U939="", "", BTA!U939)</f>
        <v/>
      </c>
      <c r="C939" s="201" t="str">
        <f>IF(E939="", "", VLOOKUP(E939, BTA!$A$2:$H$1000, 8, 0))</f>
        <v/>
      </c>
      <c r="E939" s="201" t="str">
        <f>IF(BTA!A940="", "", BTA!A940)</f>
        <v/>
      </c>
    </row>
    <row r="940" spans="1:5">
      <c r="A940" s="236" t="str">
        <f>IF(BTA!W940="", "", BTA!W940)</f>
        <v/>
      </c>
      <c r="B940" s="201" t="str">
        <f>IF(BTA!U940="", "", BTA!U940)</f>
        <v/>
      </c>
      <c r="C940" s="201" t="str">
        <f>IF(E940="", "", VLOOKUP(E940, BTA!$A$2:$H$1000, 8, 0))</f>
        <v/>
      </c>
      <c r="E940" s="201" t="str">
        <f>IF(BTA!A941="", "", BTA!A941)</f>
        <v/>
      </c>
    </row>
    <row r="941" spans="1:5">
      <c r="A941" s="236" t="str">
        <f>IF(BTA!W941="", "", BTA!W941)</f>
        <v/>
      </c>
      <c r="B941" s="201" t="str">
        <f>IF(BTA!U941="", "", BTA!U941)</f>
        <v/>
      </c>
      <c r="C941" s="201" t="str">
        <f>IF(E941="", "", VLOOKUP(E941, BTA!$A$2:$H$1000, 8, 0))</f>
        <v/>
      </c>
      <c r="E941" s="201" t="str">
        <f>IF(BTA!A942="", "", BTA!A942)</f>
        <v/>
      </c>
    </row>
    <row r="942" spans="1:5">
      <c r="A942" s="236" t="str">
        <f>IF(BTA!W942="", "", BTA!W942)</f>
        <v/>
      </c>
      <c r="B942" s="201" t="str">
        <f>IF(BTA!U942="", "", BTA!U942)</f>
        <v/>
      </c>
      <c r="C942" s="201" t="str">
        <f>IF(E942="", "", VLOOKUP(E942, BTA!$A$2:$H$1000, 8, 0))</f>
        <v/>
      </c>
      <c r="E942" s="201" t="str">
        <f>IF(BTA!A943="", "", BTA!A943)</f>
        <v/>
      </c>
    </row>
    <row r="943" spans="1:5">
      <c r="A943" s="236" t="str">
        <f>IF(BTA!W943="", "", BTA!W943)</f>
        <v/>
      </c>
      <c r="B943" s="201" t="str">
        <f>IF(BTA!U943="", "", BTA!U943)</f>
        <v/>
      </c>
      <c r="C943" s="201" t="str">
        <f>IF(E943="", "", VLOOKUP(E943, BTA!$A$2:$H$1000, 8, 0))</f>
        <v/>
      </c>
      <c r="E943" s="201" t="str">
        <f>IF(BTA!A944="", "", BTA!A944)</f>
        <v/>
      </c>
    </row>
    <row r="944" spans="1:5">
      <c r="A944" s="236" t="str">
        <f>IF(BTA!W944="", "", BTA!W944)</f>
        <v/>
      </c>
      <c r="B944" s="201" t="str">
        <f>IF(BTA!U944="", "", BTA!U944)</f>
        <v/>
      </c>
      <c r="C944" s="201" t="str">
        <f>IF(E944="", "", VLOOKUP(E944, BTA!$A$2:$H$1000, 8, 0))</f>
        <v/>
      </c>
      <c r="E944" s="201" t="str">
        <f>IF(BTA!A945="", "", BTA!A945)</f>
        <v/>
      </c>
    </row>
    <row r="945" spans="1:5">
      <c r="A945" s="236" t="str">
        <f>IF(BTA!W945="", "", BTA!W945)</f>
        <v/>
      </c>
      <c r="B945" s="201" t="str">
        <f>IF(BTA!U945="", "", BTA!U945)</f>
        <v/>
      </c>
      <c r="C945" s="201" t="str">
        <f>IF(E945="", "", VLOOKUP(E945, BTA!$A$2:$H$1000, 8, 0))</f>
        <v/>
      </c>
      <c r="E945" s="201" t="str">
        <f>IF(BTA!A946="", "", BTA!A946)</f>
        <v/>
      </c>
    </row>
    <row r="946" spans="1:5">
      <c r="A946" s="236" t="str">
        <f>IF(BTA!W946="", "", BTA!W946)</f>
        <v/>
      </c>
      <c r="B946" s="201" t="str">
        <f>IF(BTA!U946="", "", BTA!U946)</f>
        <v/>
      </c>
      <c r="C946" s="201" t="str">
        <f>IF(E946="", "", VLOOKUP(E946, BTA!$A$2:$H$1000, 8, 0))</f>
        <v/>
      </c>
      <c r="E946" s="201" t="str">
        <f>IF(BTA!A947="", "", BTA!A947)</f>
        <v/>
      </c>
    </row>
    <row r="947" spans="1:5">
      <c r="A947" s="236" t="str">
        <f>IF(BTA!W947="", "", BTA!W947)</f>
        <v/>
      </c>
      <c r="B947" s="201" t="str">
        <f>IF(BTA!U947="", "", BTA!U947)</f>
        <v/>
      </c>
      <c r="C947" s="201" t="str">
        <f>IF(E947="", "", VLOOKUP(E947, BTA!$A$2:$H$1000, 8, 0))</f>
        <v/>
      </c>
      <c r="E947" s="201" t="str">
        <f>IF(BTA!A948="", "", BTA!A948)</f>
        <v/>
      </c>
    </row>
    <row r="948" spans="1:5">
      <c r="A948" s="236" t="str">
        <f>IF(BTA!W948="", "", BTA!W948)</f>
        <v/>
      </c>
      <c r="B948" s="201" t="str">
        <f>IF(BTA!U948="", "", BTA!U948)</f>
        <v/>
      </c>
      <c r="C948" s="201" t="str">
        <f>IF(E948="", "", VLOOKUP(E948, BTA!$A$2:$H$1000, 8, 0))</f>
        <v/>
      </c>
      <c r="E948" s="201" t="str">
        <f>IF(BTA!A949="", "", BTA!A949)</f>
        <v/>
      </c>
    </row>
    <row r="949" spans="1:5">
      <c r="A949" s="236" t="str">
        <f>IF(BTA!W949="", "", BTA!W949)</f>
        <v/>
      </c>
      <c r="B949" s="201" t="str">
        <f>IF(BTA!U949="", "", BTA!U949)</f>
        <v/>
      </c>
      <c r="C949" s="201" t="str">
        <f>IF(E949="", "", VLOOKUP(E949, BTA!$A$2:$H$1000, 8, 0))</f>
        <v/>
      </c>
      <c r="E949" s="201" t="str">
        <f>IF(BTA!A950="", "", BTA!A950)</f>
        <v/>
      </c>
    </row>
    <row r="950" spans="1:5">
      <c r="A950" s="236" t="str">
        <f>IF(BTA!W950="", "", BTA!W950)</f>
        <v/>
      </c>
      <c r="B950" s="201" t="str">
        <f>IF(BTA!U950="", "", BTA!U950)</f>
        <v/>
      </c>
      <c r="C950" s="201" t="str">
        <f>IF(E950="", "", VLOOKUP(E950, BTA!$A$2:$H$1000, 8, 0))</f>
        <v/>
      </c>
      <c r="E950" s="201" t="str">
        <f>IF(BTA!A951="", "", BTA!A951)</f>
        <v/>
      </c>
    </row>
    <row r="951" spans="1:5">
      <c r="A951" s="236" t="str">
        <f>IF(BTA!W951="", "", BTA!W951)</f>
        <v/>
      </c>
      <c r="B951" s="201" t="str">
        <f>IF(BTA!U951="", "", BTA!U951)</f>
        <v/>
      </c>
      <c r="C951" s="201" t="str">
        <f>IF(E951="", "", VLOOKUP(E951, BTA!$A$2:$H$1000, 8, 0))</f>
        <v/>
      </c>
      <c r="E951" s="201" t="str">
        <f>IF(BTA!A952="", "", BTA!A952)</f>
        <v/>
      </c>
    </row>
    <row r="952" spans="1:5">
      <c r="A952" s="236" t="str">
        <f>IF(BTA!W952="", "", BTA!W952)</f>
        <v/>
      </c>
      <c r="B952" s="201" t="str">
        <f>IF(BTA!U952="", "", BTA!U952)</f>
        <v/>
      </c>
      <c r="C952" s="201" t="str">
        <f>IF(E952="", "", VLOOKUP(E952, BTA!$A$2:$H$1000, 8, 0))</f>
        <v/>
      </c>
      <c r="E952" s="201" t="str">
        <f>IF(BTA!A953="", "", BTA!A953)</f>
        <v/>
      </c>
    </row>
    <row r="953" spans="1:5">
      <c r="A953" s="236" t="str">
        <f>IF(BTA!W953="", "", BTA!W953)</f>
        <v/>
      </c>
      <c r="B953" s="201" t="str">
        <f>IF(BTA!U953="", "", BTA!U953)</f>
        <v/>
      </c>
      <c r="C953" s="201" t="str">
        <f>IF(E953="", "", VLOOKUP(E953, BTA!$A$2:$H$1000, 8, 0))</f>
        <v/>
      </c>
      <c r="E953" s="201" t="str">
        <f>IF(BTA!A954="", "", BTA!A954)</f>
        <v/>
      </c>
    </row>
    <row r="954" spans="1:5">
      <c r="A954" s="236" t="str">
        <f>IF(BTA!W954="", "", BTA!W954)</f>
        <v/>
      </c>
      <c r="B954" s="201" t="str">
        <f>IF(BTA!U954="", "", BTA!U954)</f>
        <v/>
      </c>
      <c r="C954" s="201" t="str">
        <f>IF(E954="", "", VLOOKUP(E954, BTA!$A$2:$H$1000, 8, 0))</f>
        <v/>
      </c>
      <c r="E954" s="201" t="str">
        <f>IF(BTA!A955="", "", BTA!A955)</f>
        <v/>
      </c>
    </row>
    <row r="955" spans="1:5">
      <c r="A955" s="236" t="str">
        <f>IF(BTA!W955="", "", BTA!W955)</f>
        <v/>
      </c>
      <c r="B955" s="201" t="str">
        <f>IF(BTA!U955="", "", BTA!U955)</f>
        <v/>
      </c>
      <c r="C955" s="201" t="str">
        <f>IF(E955="", "", VLOOKUP(E955, BTA!$A$2:$H$1000, 8, 0))</f>
        <v/>
      </c>
      <c r="E955" s="201" t="str">
        <f>IF(BTA!A956="", "", BTA!A956)</f>
        <v/>
      </c>
    </row>
    <row r="956" spans="1:5">
      <c r="A956" s="236" t="str">
        <f>IF(BTA!W956="", "", BTA!W956)</f>
        <v/>
      </c>
      <c r="B956" s="201" t="str">
        <f>IF(BTA!U956="", "", BTA!U956)</f>
        <v/>
      </c>
      <c r="C956" s="201" t="str">
        <f>IF(E956="", "", VLOOKUP(E956, BTA!$A$2:$H$1000, 8, 0))</f>
        <v/>
      </c>
      <c r="E956" s="201" t="str">
        <f>IF(BTA!A957="", "", BTA!A957)</f>
        <v/>
      </c>
    </row>
    <row r="957" spans="1:5">
      <c r="A957" s="236" t="str">
        <f>IF(BTA!W957="", "", BTA!W957)</f>
        <v/>
      </c>
      <c r="B957" s="201" t="str">
        <f>IF(BTA!U957="", "", BTA!U957)</f>
        <v/>
      </c>
      <c r="C957" s="201" t="str">
        <f>IF(E957="", "", VLOOKUP(E957, BTA!$A$2:$H$1000, 8, 0))</f>
        <v/>
      </c>
      <c r="E957" s="201" t="str">
        <f>IF(BTA!A958="", "", BTA!A958)</f>
        <v/>
      </c>
    </row>
    <row r="958" spans="1:5">
      <c r="A958" s="236" t="str">
        <f>IF(BTA!W958="", "", BTA!W958)</f>
        <v/>
      </c>
      <c r="B958" s="201" t="str">
        <f>IF(BTA!U958="", "", BTA!U958)</f>
        <v/>
      </c>
      <c r="C958" s="201" t="str">
        <f>IF(E958="", "", VLOOKUP(E958, BTA!$A$2:$H$1000, 8, 0))</f>
        <v/>
      </c>
      <c r="E958" s="201" t="str">
        <f>IF(BTA!A959="", "", BTA!A959)</f>
        <v/>
      </c>
    </row>
    <row r="959" spans="1:5">
      <c r="A959" s="236" t="str">
        <f>IF(BTA!W959="", "", BTA!W959)</f>
        <v/>
      </c>
      <c r="B959" s="201" t="str">
        <f>IF(BTA!U959="", "", BTA!U959)</f>
        <v/>
      </c>
      <c r="C959" s="201" t="str">
        <f>IF(E959="", "", VLOOKUP(E959, BTA!$A$2:$H$1000, 8, 0))</f>
        <v/>
      </c>
      <c r="E959" s="201" t="str">
        <f>IF(BTA!A960="", "", BTA!A960)</f>
        <v/>
      </c>
    </row>
    <row r="960" spans="1:5">
      <c r="A960" s="236" t="str">
        <f>IF(BTA!W960="", "", BTA!W960)</f>
        <v/>
      </c>
      <c r="B960" s="201" t="str">
        <f>IF(BTA!U960="", "", BTA!U960)</f>
        <v/>
      </c>
      <c r="C960" s="201" t="str">
        <f>IF(E960="", "", VLOOKUP(E960, BTA!$A$2:$H$1000, 8, 0))</f>
        <v/>
      </c>
      <c r="E960" s="201" t="str">
        <f>IF(BTA!A961="", "", BTA!A961)</f>
        <v/>
      </c>
    </row>
    <row r="961" spans="1:5">
      <c r="A961" s="236" t="str">
        <f>IF(BTA!W961="", "", BTA!W961)</f>
        <v/>
      </c>
      <c r="B961" s="201" t="str">
        <f>IF(BTA!U961="", "", BTA!U961)</f>
        <v/>
      </c>
      <c r="C961" s="201" t="str">
        <f>IF(E961="", "", VLOOKUP(E961, BTA!$A$2:$H$1000, 8, 0))</f>
        <v/>
      </c>
      <c r="E961" s="201" t="str">
        <f>IF(BTA!A962="", "", BTA!A962)</f>
        <v/>
      </c>
    </row>
    <row r="962" spans="1:5">
      <c r="A962" s="236" t="str">
        <f>IF(BTA!W962="", "", BTA!W962)</f>
        <v/>
      </c>
      <c r="B962" s="201" t="str">
        <f>IF(BTA!U962="", "", BTA!U962)</f>
        <v/>
      </c>
      <c r="C962" s="201" t="str">
        <f>IF(E962="", "", VLOOKUP(E962, BTA!$A$2:$H$1000, 8, 0))</f>
        <v/>
      </c>
      <c r="E962" s="201" t="str">
        <f>IF(BTA!A963="", "", BTA!A963)</f>
        <v/>
      </c>
    </row>
    <row r="963" spans="1:5">
      <c r="A963" s="236" t="str">
        <f>IF(BTA!W963="", "", BTA!W963)</f>
        <v/>
      </c>
      <c r="B963" s="201" t="str">
        <f>IF(BTA!U963="", "", BTA!U963)</f>
        <v/>
      </c>
      <c r="C963" s="201" t="str">
        <f>IF(E963="", "", VLOOKUP(E963, BTA!$A$2:$H$1000, 8, 0))</f>
        <v/>
      </c>
      <c r="E963" s="201" t="str">
        <f>IF(BTA!A964="", "", BTA!A964)</f>
        <v/>
      </c>
    </row>
    <row r="964" spans="1:5">
      <c r="A964" s="236" t="str">
        <f>IF(BTA!W964="", "", BTA!W964)</f>
        <v/>
      </c>
      <c r="B964" s="201" t="str">
        <f>IF(BTA!U964="", "", BTA!U964)</f>
        <v/>
      </c>
      <c r="C964" s="201" t="str">
        <f>IF(E964="", "", VLOOKUP(E964, BTA!$A$2:$H$1000, 8, 0))</f>
        <v/>
      </c>
      <c r="E964" s="201" t="str">
        <f>IF(BTA!A965="", "", BTA!A965)</f>
        <v/>
      </c>
    </row>
    <row r="965" spans="1:5">
      <c r="A965" s="236" t="str">
        <f>IF(BTA!W965="", "", BTA!W965)</f>
        <v/>
      </c>
      <c r="B965" s="201" t="str">
        <f>IF(BTA!U965="", "", BTA!U965)</f>
        <v/>
      </c>
      <c r="C965" s="201" t="str">
        <f>IF(E965="", "", VLOOKUP(E965, BTA!$A$2:$H$1000, 8, 0))</f>
        <v/>
      </c>
      <c r="E965" s="201" t="str">
        <f>IF(BTA!A966="", "", BTA!A966)</f>
        <v/>
      </c>
    </row>
    <row r="966" spans="1:5">
      <c r="A966" s="236" t="str">
        <f>IF(BTA!W966="", "", BTA!W966)</f>
        <v/>
      </c>
      <c r="B966" s="201" t="str">
        <f>IF(BTA!U966="", "", BTA!U966)</f>
        <v/>
      </c>
      <c r="C966" s="201" t="str">
        <f>IF(E966="", "", VLOOKUP(E966, BTA!$A$2:$H$1000, 8, 0))</f>
        <v/>
      </c>
      <c r="E966" s="201" t="str">
        <f>IF(BTA!A967="", "", BTA!A967)</f>
        <v/>
      </c>
    </row>
    <row r="967" spans="1:5">
      <c r="A967" s="236" t="str">
        <f>IF(BTA!W967="", "", BTA!W967)</f>
        <v/>
      </c>
      <c r="B967" s="201" t="str">
        <f>IF(BTA!U967="", "", BTA!U967)</f>
        <v/>
      </c>
      <c r="C967" s="201" t="str">
        <f>IF(E967="", "", VLOOKUP(E967, BTA!$A$2:$H$1000, 8, 0))</f>
        <v/>
      </c>
      <c r="E967" s="201" t="str">
        <f>IF(BTA!A968="", "", BTA!A968)</f>
        <v/>
      </c>
    </row>
    <row r="968" spans="1:5">
      <c r="A968" s="236" t="str">
        <f>IF(BTA!W968="", "", BTA!W968)</f>
        <v/>
      </c>
      <c r="B968" s="201" t="str">
        <f>IF(BTA!U968="", "", BTA!U968)</f>
        <v/>
      </c>
      <c r="C968" s="201" t="str">
        <f>IF(E968="", "", VLOOKUP(E968, BTA!$A$2:$H$1000, 8, 0))</f>
        <v/>
      </c>
      <c r="E968" s="201" t="str">
        <f>IF(BTA!A969="", "", BTA!A969)</f>
        <v/>
      </c>
    </row>
    <row r="969" spans="1:5">
      <c r="A969" s="236" t="str">
        <f>IF(BTA!W969="", "", BTA!W969)</f>
        <v/>
      </c>
      <c r="B969" s="201" t="str">
        <f>IF(BTA!U969="", "", BTA!U969)</f>
        <v/>
      </c>
      <c r="C969" s="201" t="str">
        <f>IF(E969="", "", VLOOKUP(E969, BTA!$A$2:$H$1000, 8, 0))</f>
        <v/>
      </c>
      <c r="E969" s="201" t="str">
        <f>IF(BTA!A970="", "", BTA!A970)</f>
        <v/>
      </c>
    </row>
    <row r="970" spans="1:5">
      <c r="A970" s="236" t="str">
        <f>IF(BTA!W970="", "", BTA!W970)</f>
        <v/>
      </c>
      <c r="B970" s="201" t="str">
        <f>IF(BTA!U970="", "", BTA!U970)</f>
        <v/>
      </c>
      <c r="C970" s="201" t="str">
        <f>IF(E970="", "", VLOOKUP(E970, BTA!$A$2:$H$1000, 8, 0))</f>
        <v/>
      </c>
      <c r="E970" s="201" t="str">
        <f>IF(BTA!A971="", "", BTA!A971)</f>
        <v/>
      </c>
    </row>
    <row r="971" spans="1:5">
      <c r="A971" s="236" t="str">
        <f>IF(BTA!W971="", "", BTA!W971)</f>
        <v/>
      </c>
      <c r="B971" s="201" t="str">
        <f>IF(BTA!U971="", "", BTA!U971)</f>
        <v/>
      </c>
      <c r="C971" s="201" t="str">
        <f>IF(E971="", "", VLOOKUP(E971, BTA!$A$2:$H$1000, 8, 0))</f>
        <v/>
      </c>
      <c r="E971" s="201" t="str">
        <f>IF(BTA!A972="", "", BTA!A972)</f>
        <v/>
      </c>
    </row>
    <row r="972" spans="1:5">
      <c r="A972" s="236" t="str">
        <f>IF(BTA!W972="", "", BTA!W972)</f>
        <v/>
      </c>
      <c r="B972" s="201" t="str">
        <f>IF(BTA!U972="", "", BTA!U972)</f>
        <v/>
      </c>
      <c r="C972" s="201" t="str">
        <f>IF(E972="", "", VLOOKUP(E972, BTA!$A$2:$H$1000, 8, 0))</f>
        <v/>
      </c>
      <c r="E972" s="201" t="str">
        <f>IF(BTA!A973="", "", BTA!A973)</f>
        <v/>
      </c>
    </row>
    <row r="973" spans="1:5">
      <c r="A973" s="236" t="str">
        <f>IF(BTA!W973="", "", BTA!W973)</f>
        <v/>
      </c>
      <c r="B973" s="201" t="str">
        <f>IF(BTA!U973="", "", BTA!U973)</f>
        <v/>
      </c>
      <c r="C973" s="201" t="str">
        <f>IF(E973="", "", VLOOKUP(E973, BTA!$A$2:$H$1000, 8, 0))</f>
        <v/>
      </c>
      <c r="E973" s="201" t="str">
        <f>IF(BTA!A974="", "", BTA!A974)</f>
        <v/>
      </c>
    </row>
    <row r="974" spans="1:5">
      <c r="A974" s="236" t="str">
        <f>IF(BTA!W974="", "", BTA!W974)</f>
        <v/>
      </c>
      <c r="B974" s="201" t="str">
        <f>IF(BTA!U974="", "", BTA!U974)</f>
        <v/>
      </c>
      <c r="C974" s="201" t="str">
        <f>IF(E974="", "", VLOOKUP(E974, BTA!$A$2:$H$1000, 8, 0))</f>
        <v/>
      </c>
      <c r="E974" s="201" t="str">
        <f>IF(BTA!A975="", "", BTA!A975)</f>
        <v/>
      </c>
    </row>
    <row r="975" spans="1:5">
      <c r="A975" s="236" t="str">
        <f>IF(BTA!W975="", "", BTA!W975)</f>
        <v/>
      </c>
      <c r="B975" s="201" t="str">
        <f>IF(BTA!U975="", "", BTA!U975)</f>
        <v/>
      </c>
      <c r="C975" s="201" t="str">
        <f>IF(E975="", "", VLOOKUP(E975, BTA!$A$2:$H$1000, 8, 0))</f>
        <v/>
      </c>
      <c r="E975" s="201" t="str">
        <f>IF(BTA!A976="", "", BTA!A976)</f>
        <v/>
      </c>
    </row>
    <row r="976" spans="1:5">
      <c r="A976" s="236" t="str">
        <f>IF(BTA!W976="", "", BTA!W976)</f>
        <v/>
      </c>
      <c r="B976" s="201" t="str">
        <f>IF(BTA!U976="", "", BTA!U976)</f>
        <v/>
      </c>
      <c r="C976" s="201" t="str">
        <f>IF(E976="", "", VLOOKUP(E976, BTA!$A$2:$H$1000, 8, 0))</f>
        <v/>
      </c>
      <c r="E976" s="201" t="str">
        <f>IF(BTA!A977="", "", BTA!A977)</f>
        <v/>
      </c>
    </row>
    <row r="977" spans="1:5">
      <c r="A977" s="236" t="str">
        <f>IF(BTA!W977="", "", BTA!W977)</f>
        <v/>
      </c>
      <c r="B977" s="201" t="str">
        <f>IF(BTA!U977="", "", BTA!U977)</f>
        <v/>
      </c>
      <c r="C977" s="201" t="str">
        <f>IF(E977="", "", VLOOKUP(E977, BTA!$A$2:$H$1000, 8, 0))</f>
        <v/>
      </c>
      <c r="E977" s="201" t="str">
        <f>IF(BTA!A978="", "", BTA!A978)</f>
        <v/>
      </c>
    </row>
    <row r="978" spans="1:5">
      <c r="A978" s="236" t="str">
        <f>IF(BTA!W978="", "", BTA!W978)</f>
        <v/>
      </c>
      <c r="B978" s="201" t="str">
        <f>IF(BTA!U978="", "", BTA!U978)</f>
        <v/>
      </c>
      <c r="C978" s="201" t="str">
        <f>IF(E978="", "", VLOOKUP(E978, BTA!$A$2:$H$1000, 8, 0))</f>
        <v/>
      </c>
      <c r="E978" s="201" t="str">
        <f>IF(BTA!A979="", "", BTA!A979)</f>
        <v/>
      </c>
    </row>
    <row r="979" spans="1:5">
      <c r="A979" s="236" t="str">
        <f>IF(BTA!W979="", "", BTA!W979)</f>
        <v/>
      </c>
      <c r="B979" s="201" t="str">
        <f>IF(BTA!U979="", "", BTA!U979)</f>
        <v/>
      </c>
      <c r="C979" s="201" t="str">
        <f>IF(E979="", "", VLOOKUP(E979, BTA!$A$2:$H$1000, 8, 0))</f>
        <v/>
      </c>
      <c r="E979" s="201" t="str">
        <f>IF(BTA!A980="", "", BTA!A980)</f>
        <v/>
      </c>
    </row>
    <row r="980" spans="1:5">
      <c r="A980" s="236" t="str">
        <f>IF(BTA!W980="", "", BTA!W980)</f>
        <v/>
      </c>
      <c r="B980" s="201" t="str">
        <f>IF(BTA!U980="", "", BTA!U980)</f>
        <v/>
      </c>
      <c r="C980" s="201" t="str">
        <f>IF(E980="", "", VLOOKUP(E980, BTA!$A$2:$H$1000, 8, 0))</f>
        <v/>
      </c>
      <c r="E980" s="201" t="str">
        <f>IF(BTA!A981="", "", BTA!A981)</f>
        <v/>
      </c>
    </row>
    <row r="981" spans="1:5">
      <c r="A981" s="236" t="str">
        <f>IF(BTA!W981="", "", BTA!W981)</f>
        <v/>
      </c>
      <c r="B981" s="201" t="str">
        <f>IF(BTA!U981="", "", BTA!U981)</f>
        <v/>
      </c>
      <c r="C981" s="201" t="str">
        <f>IF(E981="", "", VLOOKUP(E981, BTA!$A$2:$H$1000, 8, 0))</f>
        <v/>
      </c>
      <c r="E981" s="201" t="str">
        <f>IF(BTA!A982="", "", BTA!A982)</f>
        <v/>
      </c>
    </row>
    <row r="982" spans="1:5">
      <c r="A982" s="236" t="str">
        <f>IF(BTA!W982="", "", BTA!W982)</f>
        <v/>
      </c>
      <c r="B982" s="201" t="str">
        <f>IF(BTA!U982="", "", BTA!U982)</f>
        <v/>
      </c>
      <c r="C982" s="201" t="str">
        <f>IF(E982="", "", VLOOKUP(E982, BTA!$A$2:$H$1000, 8, 0))</f>
        <v/>
      </c>
      <c r="E982" s="201" t="str">
        <f>IF(BTA!A983="", "", BTA!A983)</f>
        <v/>
      </c>
    </row>
    <row r="983" spans="1:5">
      <c r="A983" s="236" t="str">
        <f>IF(BTA!W983="", "", BTA!W983)</f>
        <v/>
      </c>
      <c r="B983" s="201" t="str">
        <f>IF(BTA!U983="", "", BTA!U983)</f>
        <v/>
      </c>
      <c r="C983" s="201" t="str">
        <f>IF(E983="", "", VLOOKUP(E983, BTA!$A$2:$H$1000, 8, 0))</f>
        <v/>
      </c>
      <c r="E983" s="201" t="str">
        <f>IF(BTA!A984="", "", BTA!A984)</f>
        <v/>
      </c>
    </row>
    <row r="984" spans="1:5">
      <c r="A984" s="236" t="str">
        <f>IF(BTA!W984="", "", BTA!W984)</f>
        <v/>
      </c>
      <c r="B984" s="201" t="str">
        <f>IF(BTA!U984="", "", BTA!U984)</f>
        <v/>
      </c>
      <c r="C984" s="201" t="str">
        <f>IF(E984="", "", VLOOKUP(E984, BTA!$A$2:$H$1000, 8, 0))</f>
        <v/>
      </c>
      <c r="E984" s="201" t="str">
        <f>IF(BTA!A985="", "", BTA!A985)</f>
        <v/>
      </c>
    </row>
    <row r="985" spans="1:5">
      <c r="A985" s="236" t="str">
        <f>IF(BTA!W985="", "", BTA!W985)</f>
        <v/>
      </c>
      <c r="B985" s="201" t="str">
        <f>IF(BTA!U985="", "", BTA!U985)</f>
        <v/>
      </c>
      <c r="C985" s="201" t="str">
        <f>IF(E985="", "", VLOOKUP(E985, BTA!$A$2:$H$1000, 8, 0))</f>
        <v/>
      </c>
      <c r="E985" s="201" t="str">
        <f>IF(BTA!A986="", "", BTA!A986)</f>
        <v/>
      </c>
    </row>
    <row r="986" spans="1:5">
      <c r="A986" s="236" t="str">
        <f>IF(BTA!W986="", "", BTA!W986)</f>
        <v/>
      </c>
      <c r="B986" s="201" t="str">
        <f>IF(BTA!U986="", "", BTA!U986)</f>
        <v/>
      </c>
      <c r="C986" s="201" t="str">
        <f>IF(E986="", "", VLOOKUP(E986, BTA!$A$2:$H$1000, 8, 0))</f>
        <v/>
      </c>
      <c r="E986" s="201" t="str">
        <f>IF(BTA!A987="", "", BTA!A987)</f>
        <v/>
      </c>
    </row>
    <row r="987" spans="1:5">
      <c r="A987" s="236" t="str">
        <f>IF(BTA!W987="", "", BTA!W987)</f>
        <v/>
      </c>
      <c r="B987" s="201" t="str">
        <f>IF(BTA!U987="", "", BTA!U987)</f>
        <v/>
      </c>
      <c r="C987" s="201" t="str">
        <f>IF(E987="", "", VLOOKUP(E987, BTA!$A$2:$H$1000, 8, 0))</f>
        <v/>
      </c>
      <c r="E987" s="201" t="str">
        <f>IF(BTA!A988="", "", BTA!A988)</f>
        <v/>
      </c>
    </row>
    <row r="988" spans="1:5">
      <c r="A988" s="236" t="str">
        <f>IF(BTA!W988="", "", BTA!W988)</f>
        <v/>
      </c>
      <c r="B988" s="201" t="str">
        <f>IF(BTA!U988="", "", BTA!U988)</f>
        <v/>
      </c>
      <c r="C988" s="201" t="str">
        <f>IF(E988="", "", VLOOKUP(E988, BTA!$A$2:$H$1000, 8, 0))</f>
        <v/>
      </c>
      <c r="E988" s="201" t="str">
        <f>IF(BTA!A989="", "", BTA!A989)</f>
        <v/>
      </c>
    </row>
    <row r="989" spans="1:5">
      <c r="A989" s="236" t="str">
        <f>IF(BTA!W989="", "", BTA!W989)</f>
        <v/>
      </c>
      <c r="B989" s="201" t="str">
        <f>IF(BTA!U989="", "", BTA!U989)</f>
        <v/>
      </c>
      <c r="C989" s="201" t="str">
        <f>IF(E989="", "", VLOOKUP(E989, BTA!$A$2:$H$1000, 8, 0))</f>
        <v/>
      </c>
      <c r="E989" s="201" t="str">
        <f>IF(BTA!A990="", "", BTA!A990)</f>
        <v/>
      </c>
    </row>
    <row r="990" spans="1:5">
      <c r="A990" s="236" t="str">
        <f>IF(BTA!W990="", "", BTA!W990)</f>
        <v/>
      </c>
      <c r="B990" s="201" t="str">
        <f>IF(BTA!U990="", "", BTA!U990)</f>
        <v/>
      </c>
      <c r="C990" s="201" t="str">
        <f>IF(E990="", "", VLOOKUP(E990, BTA!$A$2:$H$1000, 8, 0))</f>
        <v/>
      </c>
      <c r="E990" s="201" t="str">
        <f>IF(BTA!A991="", "", BTA!A991)</f>
        <v/>
      </c>
    </row>
    <row r="991" spans="1:5">
      <c r="A991" s="236" t="str">
        <f>IF(BTA!W991="", "", BTA!W991)</f>
        <v/>
      </c>
      <c r="B991" s="201" t="str">
        <f>IF(BTA!U991="", "", BTA!U991)</f>
        <v/>
      </c>
      <c r="C991" s="201" t="str">
        <f>IF(E991="", "", VLOOKUP(E991, BTA!$A$2:$H$1000, 8, 0))</f>
        <v/>
      </c>
      <c r="E991" s="201" t="str">
        <f>IF(BTA!A992="", "", BTA!A992)</f>
        <v/>
      </c>
    </row>
    <row r="992" spans="1:5">
      <c r="A992" s="236" t="str">
        <f>IF(BTA!W992="", "", BTA!W992)</f>
        <v/>
      </c>
      <c r="B992" s="201" t="str">
        <f>IF(BTA!U992="", "", BTA!U992)</f>
        <v/>
      </c>
      <c r="C992" s="201" t="str">
        <f>IF(E992="", "", VLOOKUP(E992, BTA!$A$2:$H$1000, 8, 0))</f>
        <v/>
      </c>
      <c r="E992" s="201" t="str">
        <f>IF(BTA!A993="", "", BTA!A993)</f>
        <v/>
      </c>
    </row>
    <row r="993" spans="1:5">
      <c r="A993" s="236" t="str">
        <f>IF(BTA!W993="", "", BTA!W993)</f>
        <v/>
      </c>
      <c r="B993" s="201" t="str">
        <f>IF(BTA!U993="", "", BTA!U993)</f>
        <v/>
      </c>
      <c r="C993" s="201" t="str">
        <f>IF(E993="", "", VLOOKUP(E993, BTA!$A$2:$H$1000, 8, 0))</f>
        <v/>
      </c>
      <c r="E993" s="201" t="str">
        <f>IF(BTA!A994="", "", BTA!A994)</f>
        <v/>
      </c>
    </row>
    <row r="994" spans="1:5">
      <c r="A994" s="236" t="str">
        <f>IF(BTA!W994="", "", BTA!W994)</f>
        <v/>
      </c>
      <c r="B994" s="201" t="str">
        <f>IF(BTA!U994="", "", BTA!U994)</f>
        <v/>
      </c>
      <c r="C994" s="201" t="str">
        <f>IF(E994="", "", VLOOKUP(E994, BTA!$A$2:$H$1000, 8, 0))</f>
        <v/>
      </c>
      <c r="E994" s="201" t="str">
        <f>IF(BTA!A995="", "", BTA!A995)</f>
        <v/>
      </c>
    </row>
    <row r="995" spans="1:5">
      <c r="A995" s="236" t="str">
        <f>IF(BTA!W995="", "", BTA!W995)</f>
        <v/>
      </c>
      <c r="B995" s="201" t="str">
        <f>IF(BTA!U995="", "", BTA!U995)</f>
        <v/>
      </c>
      <c r="C995" s="201" t="str">
        <f>IF(E995="", "", VLOOKUP(E995, BTA!$A$2:$H$1000, 8, 0))</f>
        <v/>
      </c>
      <c r="E995" s="201" t="str">
        <f>IF(BTA!A996="", "", BTA!A996)</f>
        <v/>
      </c>
    </row>
    <row r="996" spans="1:5">
      <c r="A996" s="236" t="str">
        <f>IF(BTA!W996="", "", BTA!W996)</f>
        <v/>
      </c>
      <c r="B996" s="201" t="str">
        <f>IF(BTA!U996="", "", BTA!U996)</f>
        <v/>
      </c>
      <c r="C996" s="201" t="str">
        <f>IF(E996="", "", VLOOKUP(E996, BTA!$A$2:$H$1000, 8, 0))</f>
        <v/>
      </c>
      <c r="E996" s="201" t="str">
        <f>IF(BTA!A997="", "", BTA!A997)</f>
        <v/>
      </c>
    </row>
    <row r="997" spans="1:5">
      <c r="A997" s="236" t="str">
        <f>IF(BTA!W997="", "", BTA!W997)</f>
        <v/>
      </c>
      <c r="B997" s="201" t="str">
        <f>IF(BTA!U997="", "", BTA!U997)</f>
        <v/>
      </c>
      <c r="C997" s="201" t="str">
        <f>IF(E997="", "", VLOOKUP(E997, BTA!$A$2:$H$1000, 8, 0))</f>
        <v/>
      </c>
      <c r="E997" s="201" t="str">
        <f>IF(BTA!A998="", "", BTA!A998)</f>
        <v/>
      </c>
    </row>
    <row r="998" spans="1:5">
      <c r="A998" s="236" t="str">
        <f>IF(BTA!W998="", "", BTA!W998)</f>
        <v/>
      </c>
      <c r="B998" s="201" t="str">
        <f>IF(BTA!U998="", "", BTA!U998)</f>
        <v/>
      </c>
      <c r="C998" s="201" t="str">
        <f>IF(E998="", "", VLOOKUP(E998, BTA!$A$2:$H$1000, 8, 0))</f>
        <v/>
      </c>
      <c r="E998" s="201" t="str">
        <f>IF(BTA!A999="", "", BTA!A999)</f>
        <v/>
      </c>
    </row>
    <row r="999" spans="1:5">
      <c r="A999" s="236" t="str">
        <f>IF(BTA!W999="", "", BTA!W999)</f>
        <v/>
      </c>
      <c r="B999" s="201" t="str">
        <f>IF(BTA!U999="", "", BTA!U999)</f>
        <v/>
      </c>
      <c r="C999" s="201" t="str">
        <f>IF(E999="", "", VLOOKUP(E999, BTA!$A$2:$H$1000, 8, 0))</f>
        <v/>
      </c>
      <c r="E999" s="201" t="str">
        <f>IF(BTA!A1000="", "", BTA!A1000)</f>
        <v/>
      </c>
    </row>
    <row r="1000" spans="1:5">
      <c r="A1000" s="236" t="str">
        <f>IF(BTA!W1000="", "", BTA!W1000)</f>
        <v/>
      </c>
      <c r="B1000" s="201" t="str">
        <f>IF(BTA!U1000="", "", BTA!U1000)</f>
        <v/>
      </c>
      <c r="C1000" s="201" t="str">
        <f>IF(E1000="", "", VLOOKUP(E1000, BTA!$A$2:$H$1000, 8, 0))</f>
        <v/>
      </c>
      <c r="E1000" s="201" t="str">
        <f>IF(BTA!A1001="", "", BTA!A1001)</f>
        <v/>
      </c>
    </row>
    <row r="1001" spans="1:5">
      <c r="A1001" s="236" t="str">
        <f>IF(BTA!W1001="", "", BTA!W1001)</f>
        <v/>
      </c>
      <c r="B1001" s="201" t="str">
        <f>IF(BTA!U1001="", "", BTA!U1001)</f>
        <v/>
      </c>
      <c r="C1001" s="201" t="str">
        <f>IF(E1001="", "", VLOOKUP(E1001, BTA!$A$2:$H$1000, 8, 0))</f>
        <v/>
      </c>
      <c r="E1001" s="201" t="str">
        <f>IF(BTA!A1002="", "", BTA!A1002)</f>
        <v/>
      </c>
    </row>
    <row r="1002" spans="1:5">
      <c r="A1002" s="236" t="str">
        <f>IF(BTA!W1002="", "", BTA!W1002)</f>
        <v/>
      </c>
      <c r="B1002" s="201" t="str">
        <f>IF(BTA!U1002="", "", BTA!U1002)</f>
        <v/>
      </c>
      <c r="C1002" s="201" t="str">
        <f>IF(E1002="", "", VLOOKUP(E1002, BTA!$A$2:$H$1000, 8, 0))</f>
        <v/>
      </c>
      <c r="E1002" s="201" t="str">
        <f>IF(BTA!A1003="", "", BTA!A1003)</f>
        <v/>
      </c>
    </row>
    <row r="1003" spans="1:5">
      <c r="A1003" s="236" t="str">
        <f>IF(BTA!W1003="", "", BTA!W1003)</f>
        <v/>
      </c>
      <c r="B1003" s="201" t="str">
        <f>IF(BTA!U1003="", "", BTA!U1003)</f>
        <v/>
      </c>
      <c r="C1003" s="201" t="str">
        <f>IF(E1003="", "", VLOOKUP(E1003, BTA!$A$2:$H$1000, 8, 0))</f>
        <v/>
      </c>
      <c r="E1003" s="201" t="str">
        <f>IF(BTA!A1004="", "", BTA!A1004)</f>
        <v/>
      </c>
    </row>
    <row r="1004" spans="1:5">
      <c r="A1004" s="236" t="str">
        <f>IF(BTA!W1004="", "", BTA!W1004)</f>
        <v/>
      </c>
      <c r="B1004" s="201" t="str">
        <f>IF(BTA!U1004="", "", BTA!U1004)</f>
        <v/>
      </c>
      <c r="C1004" s="201" t="str">
        <f>IF(E1004="", "", VLOOKUP(E1004, BTA!$A$2:$H$1000, 8, 0))</f>
        <v/>
      </c>
      <c r="E1004" s="201" t="str">
        <f>IF(BTA!A1005="", "", BTA!A1005)</f>
        <v/>
      </c>
    </row>
    <row r="1005" spans="1:5">
      <c r="A1005" s="236" t="str">
        <f>IF(BTA!W1005="", "", BTA!W1005)</f>
        <v/>
      </c>
      <c r="B1005" s="201" t="str">
        <f>IF(BTA!U1005="", "", BTA!U1005)</f>
        <v/>
      </c>
      <c r="C1005" s="201" t="str">
        <f>IF(E1005="", "", VLOOKUP(E1005, BTA!$A$2:$H$1000, 8, 0))</f>
        <v/>
      </c>
      <c r="E1005" s="201" t="str">
        <f>IF(BTA!A1006="", "", BTA!A1006)</f>
        <v/>
      </c>
    </row>
    <row r="1006" spans="1:5">
      <c r="A1006" s="236" t="str">
        <f>IF(BTA!W1006="", "", BTA!W1006)</f>
        <v/>
      </c>
      <c r="B1006" s="201" t="str">
        <f>IF(BTA!U1006="", "", BTA!U1006)</f>
        <v/>
      </c>
      <c r="C1006" s="201" t="str">
        <f>IF(E1006="", "", VLOOKUP(E1006, BTA!$A$2:$H$1000, 8, 0))</f>
        <v/>
      </c>
      <c r="E1006" s="201" t="str">
        <f>IF(BTA!A1007="", "", BTA!A1007)</f>
        <v/>
      </c>
    </row>
    <row r="1007" spans="1:5">
      <c r="A1007" s="236" t="str">
        <f>IF(BTA!W1007="", "", BTA!W1007)</f>
        <v/>
      </c>
      <c r="B1007" s="201" t="str">
        <f>IF(BTA!U1007="", "", BTA!U1007)</f>
        <v/>
      </c>
      <c r="C1007" s="201" t="str">
        <f>IF(E1007="", "", VLOOKUP(E1007, BTA!$A$2:$H$1000, 8, 0))</f>
        <v/>
      </c>
      <c r="E1007" s="201" t="str">
        <f>IF(BTA!A1008="", "", BTA!A1008)</f>
        <v/>
      </c>
    </row>
    <row r="1008" spans="1:5">
      <c r="A1008" s="236" t="str">
        <f>IF(BTA!W1008="", "", BTA!W1008)</f>
        <v/>
      </c>
      <c r="B1008" s="201" t="str">
        <f>IF(BTA!U1008="", "", BTA!U1008)</f>
        <v/>
      </c>
      <c r="C1008" s="201" t="str">
        <f>IF(E1008="", "", VLOOKUP(E1008, BTA!$A$2:$H$1000, 8, 0))</f>
        <v/>
      </c>
      <c r="E1008" s="201" t="str">
        <f>IF(BTA!A1009="", "", BTA!A1009)</f>
        <v/>
      </c>
    </row>
    <row r="1009" spans="1:5">
      <c r="A1009" s="236" t="str">
        <f>IF(BTA!W1009="", "", BTA!W1009)</f>
        <v/>
      </c>
      <c r="B1009" s="201" t="str">
        <f>IF(BTA!U1009="", "", BTA!U1009)</f>
        <v/>
      </c>
      <c r="C1009" s="201" t="str">
        <f>IF(E1009="", "", VLOOKUP(E1009, BTA!$A$2:$H$1000, 8, 0))</f>
        <v/>
      </c>
      <c r="E1009" s="201" t="str">
        <f>IF(BTA!A1010="", "", BTA!A1010)</f>
        <v/>
      </c>
    </row>
    <row r="1010" spans="1:5">
      <c r="A1010" s="236" t="str">
        <f>IF(BTA!W1010="", "", BTA!W1010)</f>
        <v/>
      </c>
      <c r="B1010" s="201" t="str">
        <f>IF(BTA!U1010="", "", BTA!U1010)</f>
        <v/>
      </c>
      <c r="C1010" s="201" t="str">
        <f>IF(E1010="", "", VLOOKUP(E1010, BTA!$A$2:$H$1000, 8, 0))</f>
        <v/>
      </c>
      <c r="E1010" s="201" t="str">
        <f>IF(BTA!A1011="", "", BTA!A1011)</f>
        <v/>
      </c>
    </row>
    <row r="1011" spans="1:5">
      <c r="A1011" s="236" t="str">
        <f>IF(BTA!W1011="", "", BTA!W1011)</f>
        <v/>
      </c>
      <c r="B1011" s="201" t="str">
        <f>IF(BTA!U1011="", "", BTA!U1011)</f>
        <v/>
      </c>
      <c r="C1011" s="201" t="str">
        <f>IF(E1011="", "", VLOOKUP(E1011, BTA!$A$2:$H$1000, 8, 0))</f>
        <v/>
      </c>
      <c r="E1011" s="201" t="str">
        <f>IF(BTA!A1012="", "", BTA!A1012)</f>
        <v/>
      </c>
    </row>
    <row r="1012" spans="1:5">
      <c r="A1012" s="236" t="str">
        <f>IF(BTA!W1012="", "", BTA!W1012)</f>
        <v/>
      </c>
      <c r="B1012" s="201" t="str">
        <f>IF(BTA!U1012="", "", BTA!U1012)</f>
        <v/>
      </c>
      <c r="C1012" s="201" t="str">
        <f>IF(E1012="", "", VLOOKUP(E1012, BTA!$A$2:$H$1000, 8, 0))</f>
        <v/>
      </c>
      <c r="E1012" s="201" t="str">
        <f>IF(BTA!A1013="", "", BTA!A1013)</f>
        <v/>
      </c>
    </row>
    <row r="1013" spans="1:5">
      <c r="A1013" s="236" t="str">
        <f>IF(BTA!W1013="", "", BTA!W1013)</f>
        <v/>
      </c>
      <c r="B1013" s="201" t="str">
        <f>IF(BTA!U1013="", "", BTA!U1013)</f>
        <v/>
      </c>
      <c r="C1013" s="201" t="str">
        <f>IF(E1013="", "", VLOOKUP(E1013, BTA!$A$2:$H$1000, 8, 0))</f>
        <v/>
      </c>
      <c r="E1013" s="201" t="str">
        <f>IF(BTA!A1014="", "", BTA!A1014)</f>
        <v/>
      </c>
    </row>
    <row r="1014" spans="1:5">
      <c r="A1014" s="236" t="str">
        <f>IF(BTA!W1014="", "", BTA!W1014)</f>
        <v/>
      </c>
      <c r="B1014" s="201" t="str">
        <f>IF(BTA!U1014="", "", BTA!U1014)</f>
        <v/>
      </c>
      <c r="C1014" s="201" t="str">
        <f>IF(E1014="", "", VLOOKUP(E1014, BTA!$A$2:$H$1000, 8, 0))</f>
        <v/>
      </c>
      <c r="E1014" s="201" t="str">
        <f>IF(BTA!A1015="", "", BTA!A1015)</f>
        <v/>
      </c>
    </row>
    <row r="1015" spans="1:5">
      <c r="A1015" s="236" t="str">
        <f>IF(BTA!W1015="", "", BTA!W1015)</f>
        <v/>
      </c>
      <c r="B1015" s="201" t="str">
        <f>IF(BTA!U1015="", "", BTA!U1015)</f>
        <v/>
      </c>
      <c r="C1015" s="201" t="str">
        <f>IF(E1015="", "", VLOOKUP(E1015, BTA!$A$2:$H$1000, 8, 0))</f>
        <v/>
      </c>
      <c r="E1015" s="201" t="str">
        <f>IF(BTA!A1016="", "", BTA!A1016)</f>
        <v/>
      </c>
    </row>
    <row r="1016" spans="1:5">
      <c r="A1016" s="236" t="str">
        <f>IF(BTA!W1016="", "", BTA!W1016)</f>
        <v/>
      </c>
      <c r="B1016" s="201" t="str">
        <f>IF(BTA!U1016="", "", BTA!U1016)</f>
        <v/>
      </c>
      <c r="C1016" s="201" t="str">
        <f>IF(E1016="", "", VLOOKUP(E1016, BTA!$A$2:$H$1000, 8, 0))</f>
        <v/>
      </c>
      <c r="E1016" s="201" t="str">
        <f>IF(BTA!A1017="", "", BTA!A1017)</f>
        <v/>
      </c>
    </row>
    <row r="1017" spans="1:5">
      <c r="A1017" s="236" t="str">
        <f>IF(BTA!W1017="", "", BTA!W1017)</f>
        <v/>
      </c>
      <c r="B1017" s="201" t="str">
        <f>IF(BTA!U1017="", "", BTA!U1017)</f>
        <v/>
      </c>
      <c r="C1017" s="201" t="str">
        <f>IF(E1017="", "", VLOOKUP(E1017, BTA!$A$2:$H$1000, 8, 0))</f>
        <v/>
      </c>
      <c r="E1017" s="201" t="str">
        <f>IF(BTA!A1018="", "", BTA!A1018)</f>
        <v/>
      </c>
    </row>
    <row r="1018" spans="1:5">
      <c r="A1018" s="236" t="str">
        <f>IF(BTA!W1018="", "", BTA!W1018)</f>
        <v/>
      </c>
      <c r="B1018" s="201" t="str">
        <f>IF(BTA!U1018="", "", BTA!U1018)</f>
        <v/>
      </c>
      <c r="C1018" s="201" t="str">
        <f>IF(E1018="", "", VLOOKUP(E1018, BTA!$A$2:$H$1000, 8, 0))</f>
        <v/>
      </c>
      <c r="E1018" s="201" t="str">
        <f>IF(BTA!A1019="", "", BTA!A1019)</f>
        <v/>
      </c>
    </row>
    <row r="1019" spans="1:5">
      <c r="A1019" s="236" t="str">
        <f>IF(BTA!W1019="", "", BTA!W1019)</f>
        <v/>
      </c>
      <c r="B1019" s="201" t="str">
        <f>IF(BTA!U1019="", "", BTA!U1019)</f>
        <v/>
      </c>
      <c r="C1019" s="201" t="str">
        <f>IF(E1019="", "", VLOOKUP(E1019, BTA!$A$2:$H$1000, 8, 0))</f>
        <v/>
      </c>
      <c r="E1019" s="201" t="str">
        <f>IF(BTA!A1020="", "", BTA!A1020)</f>
        <v/>
      </c>
    </row>
    <row r="1020" spans="1:5">
      <c r="A1020" s="236" t="str">
        <f>IF(BTA!W1020="", "", BTA!W1020)</f>
        <v/>
      </c>
      <c r="B1020" s="201" t="str">
        <f>IF(BTA!U1020="", "", BTA!U1020)</f>
        <v/>
      </c>
      <c r="C1020" s="201" t="str">
        <f>IF(E1020="", "", VLOOKUP(E1020, BTA!$A$2:$H$1000, 8, 0))</f>
        <v/>
      </c>
      <c r="E1020" s="201" t="str">
        <f>IF(BTA!A1021="", "", BTA!A1021)</f>
        <v/>
      </c>
    </row>
    <row r="1021" spans="1:5">
      <c r="A1021" s="236" t="str">
        <f>IF(BTA!W1021="", "", BTA!W1021)</f>
        <v/>
      </c>
      <c r="B1021" s="201" t="str">
        <f>IF(BTA!U1021="", "", BTA!U1021)</f>
        <v/>
      </c>
      <c r="C1021" s="201" t="str">
        <f>IF(E1021="", "", VLOOKUP(E1021, BTA!$A$2:$H$1000, 8, 0))</f>
        <v/>
      </c>
      <c r="E1021" s="201" t="str">
        <f>IF(BTA!A1022="", "", BTA!A1022)</f>
        <v/>
      </c>
    </row>
    <row r="1022" spans="1:5">
      <c r="A1022" s="236" t="str">
        <f>IF(BTA!W1022="", "", BTA!W1022)</f>
        <v/>
      </c>
      <c r="B1022" s="201" t="str">
        <f>IF(BTA!U1022="", "", BTA!U1022)</f>
        <v/>
      </c>
      <c r="C1022" s="201" t="str">
        <f>IF(E1022="", "", VLOOKUP(E1022, BTA!$A$2:$H$1000, 8, 0))</f>
        <v/>
      </c>
      <c r="E1022" s="201" t="str">
        <f>IF(BTA!A1023="", "", BTA!A1023)</f>
        <v/>
      </c>
    </row>
    <row r="1023" spans="1:5">
      <c r="A1023" s="236" t="str">
        <f>IF(BTA!W1023="", "", BTA!W1023)</f>
        <v/>
      </c>
      <c r="B1023" s="201" t="str">
        <f>IF(BTA!U1023="", "", BTA!U1023)</f>
        <v/>
      </c>
      <c r="C1023" s="201" t="str">
        <f>IF(E1023="", "", VLOOKUP(E1023, BTA!$A$2:$H$1000, 8, 0))</f>
        <v/>
      </c>
      <c r="E1023" s="201" t="str">
        <f>IF(BTA!A1024="", "", BTA!A1024)</f>
        <v/>
      </c>
    </row>
    <row r="1024" spans="1:5">
      <c r="A1024" s="236" t="str">
        <f>IF(BTA!W1024="", "", BTA!W1024)</f>
        <v/>
      </c>
      <c r="B1024" s="201" t="str">
        <f>IF(BTA!U1024="", "", BTA!U1024)</f>
        <v/>
      </c>
      <c r="C1024" s="201" t="str">
        <f>IF(E1024="", "", VLOOKUP(E1024, BTA!$A$2:$H$1000, 8, 0))</f>
        <v/>
      </c>
      <c r="E1024" s="201" t="str">
        <f>IF(BTA!A1025="", "", BTA!A1025)</f>
        <v/>
      </c>
    </row>
    <row r="1025" spans="1:5">
      <c r="A1025" s="236" t="str">
        <f>IF(BTA!W1025="", "", BTA!W1025)</f>
        <v/>
      </c>
      <c r="B1025" s="201" t="str">
        <f>IF(BTA!U1025="", "", BTA!U1025)</f>
        <v/>
      </c>
      <c r="C1025" s="201" t="str">
        <f>IF(E1025="", "", VLOOKUP(E1025, BTA!$A$2:$H$1000, 8, 0))</f>
        <v/>
      </c>
      <c r="E1025" s="201" t="str">
        <f>IF(BTA!A1026="", "", BTA!A1026)</f>
        <v/>
      </c>
    </row>
    <row r="1026" spans="1:5">
      <c r="A1026" s="236" t="str">
        <f>IF(BTA!W1026="", "", BTA!W1026)</f>
        <v/>
      </c>
      <c r="B1026" s="201" t="str">
        <f>IF(BTA!U1026="", "", BTA!U1026)</f>
        <v/>
      </c>
      <c r="C1026" s="201" t="str">
        <f>IF(E1026="", "", VLOOKUP(E1026, BTA!$A$2:$H$1000, 8, 0))</f>
        <v/>
      </c>
      <c r="E1026" s="201" t="str">
        <f>IF(BTA!A1027="", "", BTA!A1027)</f>
        <v/>
      </c>
    </row>
    <row r="1027" spans="1:5">
      <c r="A1027" s="236" t="str">
        <f>IF(BTA!W1027="", "", BTA!W1027)</f>
        <v/>
      </c>
      <c r="B1027" s="201" t="str">
        <f>IF(BTA!U1027="", "", BTA!U1027)</f>
        <v/>
      </c>
      <c r="C1027" s="201" t="str">
        <f>IF(E1027="", "", VLOOKUP(E1027, BTA!$A$2:$H$1000, 8, 0))</f>
        <v/>
      </c>
      <c r="E1027" s="201" t="str">
        <f>IF(BTA!A1028="", "", BTA!A1028)</f>
        <v/>
      </c>
    </row>
    <row r="1028" spans="1:5">
      <c r="A1028" s="236" t="str">
        <f>IF(BTA!W1028="", "", BTA!W1028)</f>
        <v/>
      </c>
      <c r="B1028" s="201" t="str">
        <f>IF(BTA!U1028="", "", BTA!U1028)</f>
        <v/>
      </c>
      <c r="C1028" s="201" t="str">
        <f>IF(E1028="", "", VLOOKUP(E1028, BTA!$A$2:$H$1000, 8, 0))</f>
        <v/>
      </c>
      <c r="E1028" s="201" t="str">
        <f>IF(BTA!A1029="", "", BTA!A1029)</f>
        <v/>
      </c>
    </row>
    <row r="1029" spans="1:5">
      <c r="A1029" s="236" t="str">
        <f>IF(BTA!W1029="", "", BTA!W1029)</f>
        <v/>
      </c>
      <c r="B1029" s="201" t="str">
        <f>IF(BTA!U1029="", "", BTA!U1029)</f>
        <v/>
      </c>
      <c r="C1029" s="201" t="str">
        <f>IF(E1029="", "", VLOOKUP(E1029, BTA!$A$2:$H$1000, 8, 0))</f>
        <v/>
      </c>
      <c r="E1029" s="201" t="str">
        <f>IF(BTA!A1030="", "", BTA!A1030)</f>
        <v/>
      </c>
    </row>
    <row r="1030" spans="1:5">
      <c r="A1030" s="236" t="str">
        <f>IF(BTA!W1030="", "", BTA!W1030)</f>
        <v/>
      </c>
      <c r="B1030" s="201" t="str">
        <f>IF(BTA!U1030="", "", BTA!U1030)</f>
        <v/>
      </c>
      <c r="C1030" s="201" t="str">
        <f>IF(E1030="", "", VLOOKUP(E1030, BTA!$A$2:$H$1000, 8, 0))</f>
        <v/>
      </c>
      <c r="E1030" s="201" t="str">
        <f>IF(BTA!A1031="", "", BTA!A1031)</f>
        <v/>
      </c>
    </row>
    <row r="1031" spans="1:5">
      <c r="A1031" s="236" t="str">
        <f>IF(BTA!W1031="", "", BTA!W1031)</f>
        <v/>
      </c>
      <c r="B1031" s="201" t="str">
        <f>IF(BTA!U1031="", "", BTA!U1031)</f>
        <v/>
      </c>
      <c r="C1031" s="201" t="str">
        <f>IF(E1031="", "", VLOOKUP(E1031, BTA!$A$2:$H$1000, 8, 0))</f>
        <v/>
      </c>
      <c r="E1031" s="201" t="str">
        <f>IF(BTA!A1032="", "", BTA!A1032)</f>
        <v/>
      </c>
    </row>
    <row r="1032" spans="1:5">
      <c r="A1032" s="236" t="str">
        <f>IF(BTA!W1032="", "", BTA!W1032)</f>
        <v/>
      </c>
      <c r="B1032" s="201" t="str">
        <f>IF(BTA!U1032="", "", BTA!U1032)</f>
        <v/>
      </c>
      <c r="C1032" s="201" t="str">
        <f>IF(E1032="", "", VLOOKUP(E1032, BTA!$A$2:$H$1000, 8, 0))</f>
        <v/>
      </c>
      <c r="E1032" s="201" t="str">
        <f>IF(BTA!A1033="", "", BTA!A1033)</f>
        <v/>
      </c>
    </row>
    <row r="1033" spans="1:5">
      <c r="A1033" s="236" t="str">
        <f>IF(BTA!W1033="", "", BTA!W1033)</f>
        <v/>
      </c>
      <c r="B1033" s="201" t="str">
        <f>IF(BTA!U1033="", "", BTA!U1033)</f>
        <v/>
      </c>
      <c r="C1033" s="201" t="str">
        <f>IF(E1033="", "", VLOOKUP(E1033, BTA!$A$2:$H$1000, 8, 0))</f>
        <v/>
      </c>
      <c r="E1033" s="201" t="str">
        <f>IF(BTA!A1034="", "", BTA!A1034)</f>
        <v/>
      </c>
    </row>
    <row r="1034" spans="1:5">
      <c r="A1034" s="236" t="str">
        <f>IF(BTA!W1034="", "", BTA!W1034)</f>
        <v/>
      </c>
      <c r="B1034" s="201" t="str">
        <f>IF(BTA!U1034="", "", BTA!U1034)</f>
        <v/>
      </c>
      <c r="C1034" s="201" t="str">
        <f>IF(E1034="", "", VLOOKUP(E1034, BTA!$A$2:$H$1000, 8, 0))</f>
        <v/>
      </c>
      <c r="E1034" s="201" t="str">
        <f>IF(BTA!A1035="", "", BTA!A1035)</f>
        <v/>
      </c>
    </row>
    <row r="1035" spans="1:5">
      <c r="A1035" s="236" t="str">
        <f>IF(BTA!W1035="", "", BTA!W1035)</f>
        <v/>
      </c>
      <c r="B1035" s="201" t="str">
        <f>IF(BTA!U1035="", "", BTA!U1035)</f>
        <v/>
      </c>
      <c r="C1035" s="201" t="str">
        <f>IF(E1035="", "", VLOOKUP(E1035, BTA!$A$2:$H$1000, 8, 0))</f>
        <v/>
      </c>
      <c r="E1035" s="201" t="str">
        <f>IF(BTA!A1036="", "", BTA!A1036)</f>
        <v/>
      </c>
    </row>
    <row r="1036" spans="1:5">
      <c r="A1036" s="236" t="str">
        <f>IF(BTA!W1036="", "", BTA!W1036)</f>
        <v/>
      </c>
      <c r="B1036" s="201" t="str">
        <f>IF(BTA!U1036="", "", BTA!U1036)</f>
        <v/>
      </c>
      <c r="C1036" s="201" t="str">
        <f>IF(E1036="", "", VLOOKUP(E1036, BTA!$A$2:$H$1000, 8, 0))</f>
        <v/>
      </c>
      <c r="E1036" s="201" t="str">
        <f>IF(BTA!A1037="", "", BTA!A1037)</f>
        <v/>
      </c>
    </row>
    <row r="1037" spans="1:5">
      <c r="A1037" s="236" t="str">
        <f>IF(BTA!W1037="", "", BTA!W1037)</f>
        <v/>
      </c>
      <c r="B1037" s="201" t="str">
        <f>IF(BTA!U1037="", "", BTA!U1037)</f>
        <v/>
      </c>
      <c r="C1037" s="201" t="str">
        <f>IF(E1037="", "", VLOOKUP(E1037, BTA!$A$2:$H$1000, 8, 0))</f>
        <v/>
      </c>
      <c r="E1037" s="201" t="str">
        <f>IF(BTA!A1038="", "", BTA!A1038)</f>
        <v/>
      </c>
    </row>
    <row r="1038" spans="1:5">
      <c r="A1038" s="236" t="str">
        <f>IF(BTA!W1038="", "", BTA!W1038)</f>
        <v/>
      </c>
      <c r="B1038" s="201" t="str">
        <f>IF(BTA!U1038="", "", BTA!U1038)</f>
        <v/>
      </c>
      <c r="C1038" s="201" t="str">
        <f>IF(E1038="", "", VLOOKUP(E1038, BTA!$A$2:$H$1000, 8, 0))</f>
        <v/>
      </c>
      <c r="E1038" s="201" t="str">
        <f>IF(BTA!A1039="", "", BTA!A1039)</f>
        <v/>
      </c>
    </row>
    <row r="1039" spans="1:5">
      <c r="A1039" s="236" t="str">
        <f>IF(BTA!W1039="", "", BTA!W1039)</f>
        <v/>
      </c>
      <c r="B1039" s="201" t="str">
        <f>IF(BTA!U1039="", "", BTA!U1039)</f>
        <v/>
      </c>
      <c r="C1039" s="201" t="str">
        <f>IF(E1039="", "", VLOOKUP(E1039, BTA!$A$2:$H$1000, 8, 0))</f>
        <v/>
      </c>
      <c r="E1039" s="201" t="str">
        <f>IF(BTA!A1040="", "", BTA!A1040)</f>
        <v/>
      </c>
    </row>
    <row r="1040" spans="1:5">
      <c r="A1040" s="236" t="str">
        <f>IF(BTA!W1040="", "", BTA!W1040)</f>
        <v/>
      </c>
      <c r="B1040" s="201" t="str">
        <f>IF(BTA!U1040="", "", BTA!U1040)</f>
        <v/>
      </c>
      <c r="C1040" s="201" t="str">
        <f>IF(E1040="", "", VLOOKUP(E1040, BTA!$A$2:$H$1000, 8, 0))</f>
        <v/>
      </c>
      <c r="E1040" s="201" t="str">
        <f>IF(BTA!A1041="", "", BTA!A1041)</f>
        <v/>
      </c>
    </row>
    <row r="1041" spans="1:5">
      <c r="A1041" s="236" t="str">
        <f>IF(BTA!W1041="", "", BTA!W1041)</f>
        <v/>
      </c>
      <c r="B1041" s="201" t="str">
        <f>IF(BTA!U1041="", "", BTA!U1041)</f>
        <v/>
      </c>
      <c r="C1041" s="201" t="str">
        <f>IF(E1041="", "", VLOOKUP(E1041, BTA!$A$2:$H$1000, 8, 0))</f>
        <v/>
      </c>
      <c r="E1041" s="201" t="str">
        <f>IF(BTA!A1042="", "", BTA!A1042)</f>
        <v/>
      </c>
    </row>
    <row r="1042" spans="1:5">
      <c r="A1042" s="236" t="str">
        <f>IF(BTA!W1042="", "", BTA!W1042)</f>
        <v/>
      </c>
      <c r="B1042" s="201" t="str">
        <f>IF(BTA!U1042="", "", BTA!U1042)</f>
        <v/>
      </c>
      <c r="C1042" s="201" t="str">
        <f>IF(E1042="", "", VLOOKUP(E1042, BTA!$A$2:$H$1000, 8, 0))</f>
        <v/>
      </c>
      <c r="E1042" s="201" t="str">
        <f>IF(BTA!A1043="", "", BTA!A1043)</f>
        <v/>
      </c>
    </row>
    <row r="1043" spans="1:5">
      <c r="A1043" s="236" t="str">
        <f>IF(BTA!W1043="", "", BTA!W1043)</f>
        <v/>
      </c>
      <c r="B1043" s="201" t="str">
        <f>IF(BTA!U1043="", "", BTA!U1043)</f>
        <v/>
      </c>
      <c r="C1043" s="201" t="str">
        <f>IF(E1043="", "", VLOOKUP(E1043, BTA!$A$2:$H$1000, 8, 0))</f>
        <v/>
      </c>
      <c r="E1043" s="201" t="str">
        <f>IF(BTA!A1044="", "", BTA!A1044)</f>
        <v/>
      </c>
    </row>
    <row r="1044" spans="1:5">
      <c r="A1044" s="236" t="str">
        <f>IF(BTA!W1044="", "", BTA!W1044)</f>
        <v/>
      </c>
      <c r="B1044" s="201" t="str">
        <f>IF(BTA!U1044="", "", BTA!U1044)</f>
        <v/>
      </c>
      <c r="C1044" s="201" t="str">
        <f>IF(E1044="", "", VLOOKUP(E1044, BTA!$A$2:$H$1000, 8, 0))</f>
        <v/>
      </c>
      <c r="E1044" s="201" t="str">
        <f>IF(BTA!A1045="", "", BTA!A1045)</f>
        <v/>
      </c>
    </row>
    <row r="1045" spans="1:5">
      <c r="A1045" s="236" t="str">
        <f>IF(BTA!W1045="", "", BTA!W1045)</f>
        <v/>
      </c>
      <c r="B1045" s="201" t="str">
        <f>IF(BTA!U1045="", "", BTA!U1045)</f>
        <v/>
      </c>
      <c r="C1045" s="201" t="str">
        <f>IF(E1045="", "", VLOOKUP(E1045, BTA!$A$2:$H$1000, 8, 0))</f>
        <v/>
      </c>
      <c r="E1045" s="201" t="str">
        <f>IF(BTA!A1046="", "", BTA!A1046)</f>
        <v/>
      </c>
    </row>
    <row r="1046" spans="1:5">
      <c r="A1046" s="236" t="str">
        <f>IF(BTA!W1046="", "", BTA!W1046)</f>
        <v/>
      </c>
      <c r="B1046" s="201" t="str">
        <f>IF(BTA!U1046="", "", BTA!U1046)</f>
        <v/>
      </c>
      <c r="C1046" s="201" t="str">
        <f>IF(E1046="", "", VLOOKUP(E1046, BTA!$A$2:$H$1000, 8, 0))</f>
        <v/>
      </c>
      <c r="E1046" s="201" t="str">
        <f>IF(BTA!A1047="", "", BTA!A1047)</f>
        <v/>
      </c>
    </row>
    <row r="1047" spans="1:5">
      <c r="A1047" s="236" t="str">
        <f>IF(BTA!W1047="", "", BTA!W1047)</f>
        <v/>
      </c>
      <c r="B1047" s="201" t="str">
        <f>IF(BTA!U1047="", "", BTA!U1047)</f>
        <v/>
      </c>
      <c r="C1047" s="201" t="str">
        <f>IF(E1047="", "", VLOOKUP(E1047, BTA!$A$2:$H$1000, 8, 0))</f>
        <v/>
      </c>
      <c r="E1047" s="201" t="str">
        <f>IF(BTA!A1048="", "", BTA!A1048)</f>
        <v/>
      </c>
    </row>
    <row r="1048" spans="1:5">
      <c r="A1048" s="236" t="str">
        <f>IF(BTA!W1048="", "", BTA!W1048)</f>
        <v/>
      </c>
      <c r="B1048" s="201" t="str">
        <f>IF(BTA!U1048="", "", BTA!U1048)</f>
        <v/>
      </c>
      <c r="C1048" s="201" t="str">
        <f>IF(E1048="", "", VLOOKUP(E1048, BTA!$A$2:$H$1000, 8, 0))</f>
        <v/>
      </c>
      <c r="E1048" s="201" t="str">
        <f>IF(BTA!A1049="", "", BTA!A1049)</f>
        <v/>
      </c>
    </row>
    <row r="1049" spans="1:5">
      <c r="A1049" s="236" t="str">
        <f>IF(BTA!W1049="", "", BTA!W1049)</f>
        <v/>
      </c>
      <c r="B1049" s="201" t="str">
        <f>IF(BTA!U1049="", "", BTA!U1049)</f>
        <v/>
      </c>
      <c r="C1049" s="201" t="str">
        <f>IF(E1049="", "", VLOOKUP(E1049, BTA!$A$2:$H$1000, 8, 0))</f>
        <v/>
      </c>
      <c r="E1049" s="201" t="str">
        <f>IF(BTA!A1050="", "", BTA!A1050)</f>
        <v/>
      </c>
    </row>
    <row r="1050" spans="1:5">
      <c r="A1050" s="236" t="str">
        <f>IF(BTA!W1050="", "", BTA!W1050)</f>
        <v/>
      </c>
      <c r="B1050" s="201" t="str">
        <f>IF(BTA!U1050="", "", BTA!U1050)</f>
        <v/>
      </c>
      <c r="C1050" s="201" t="str">
        <f>IF(E1050="", "", VLOOKUP(E1050, BTA!$A$2:$H$1000, 8, 0))</f>
        <v/>
      </c>
      <c r="E1050" s="201" t="str">
        <f>IF(BTA!A1051="", "", BTA!A1051)</f>
        <v/>
      </c>
    </row>
    <row r="1051" spans="1:5">
      <c r="A1051" s="236" t="str">
        <f>IF(BTA!W1051="", "", BTA!W1051)</f>
        <v/>
      </c>
      <c r="B1051" s="201" t="str">
        <f>IF(BTA!U1051="", "", BTA!U1051)</f>
        <v/>
      </c>
      <c r="C1051" s="201" t="str">
        <f>IF(E1051="", "", VLOOKUP(E1051, BTA!$A$2:$H$1000, 8, 0))</f>
        <v/>
      </c>
      <c r="E1051" s="201" t="str">
        <f>IF(BTA!A1052="", "", BTA!A1052)</f>
        <v/>
      </c>
    </row>
    <row r="1052" spans="1:5">
      <c r="A1052" s="236" t="str">
        <f>IF(BTA!W1052="", "", BTA!W1052)</f>
        <v/>
      </c>
      <c r="B1052" s="201" t="str">
        <f>IF(BTA!U1052="", "", BTA!U1052)</f>
        <v/>
      </c>
      <c r="C1052" s="201" t="str">
        <f>IF(E1052="", "", VLOOKUP(E1052, BTA!$A$2:$H$1000, 8, 0))</f>
        <v/>
      </c>
      <c r="E1052" s="201" t="str">
        <f>IF(BTA!A1053="", "", BTA!A1053)</f>
        <v/>
      </c>
    </row>
    <row r="1053" spans="1:5">
      <c r="A1053" s="236" t="str">
        <f>IF(BTA!W1053="", "", BTA!W1053)</f>
        <v/>
      </c>
      <c r="B1053" s="201" t="str">
        <f>IF(BTA!U1053="", "", BTA!U1053)</f>
        <v/>
      </c>
      <c r="C1053" s="201" t="str">
        <f>IF(E1053="", "", VLOOKUP(E1053, BTA!$A$2:$H$1000, 8, 0))</f>
        <v/>
      </c>
      <c r="E1053" s="201" t="str">
        <f>IF(BTA!A1054="", "", BTA!A1054)</f>
        <v/>
      </c>
    </row>
    <row r="1054" spans="1:5">
      <c r="A1054" s="236" t="str">
        <f>IF(BTA!W1054="", "", BTA!W1054)</f>
        <v/>
      </c>
      <c r="B1054" s="201" t="str">
        <f>IF(BTA!U1054="", "", BTA!U1054)</f>
        <v/>
      </c>
      <c r="C1054" s="201" t="str">
        <f>IF(E1054="", "", VLOOKUP(E1054, BTA!$A$2:$H$1000, 8, 0))</f>
        <v/>
      </c>
      <c r="E1054" s="201" t="str">
        <f>IF(BTA!A1055="", "", BTA!A1055)</f>
        <v/>
      </c>
    </row>
    <row r="1055" spans="1:5">
      <c r="A1055" s="236" t="str">
        <f>IF(BTA!W1055="", "", BTA!W1055)</f>
        <v/>
      </c>
      <c r="B1055" s="201" t="str">
        <f>IF(BTA!U1055="", "", BTA!U1055)</f>
        <v/>
      </c>
      <c r="C1055" s="201" t="str">
        <f>IF(E1055="", "", VLOOKUP(E1055, BTA!$A$2:$H$1000, 8, 0))</f>
        <v/>
      </c>
      <c r="E1055" s="201" t="str">
        <f>IF(BTA!A1056="", "", BTA!A1056)</f>
        <v/>
      </c>
    </row>
    <row r="1056" spans="1:5">
      <c r="A1056" s="236" t="str">
        <f>IF(BTA!W1056="", "", BTA!W1056)</f>
        <v/>
      </c>
      <c r="B1056" s="201" t="str">
        <f>IF(BTA!U1056="", "", BTA!U1056)</f>
        <v/>
      </c>
      <c r="C1056" s="201" t="str">
        <f>IF(E1056="", "", VLOOKUP(E1056, BTA!$A$2:$H$1000, 8, 0))</f>
        <v/>
      </c>
      <c r="E1056" s="201" t="str">
        <f>IF(BTA!A1057="", "", BTA!A1057)</f>
        <v/>
      </c>
    </row>
    <row r="1057" spans="1:5">
      <c r="A1057" s="236" t="str">
        <f>IF(BTA!W1057="", "", BTA!W1057)</f>
        <v/>
      </c>
      <c r="B1057" s="201" t="str">
        <f>IF(BTA!U1057="", "", BTA!U1057)</f>
        <v/>
      </c>
      <c r="C1057" s="201" t="str">
        <f>IF(E1057="", "", VLOOKUP(E1057, BTA!$A$2:$H$1000, 8, 0))</f>
        <v/>
      </c>
      <c r="E1057" s="201" t="str">
        <f>IF(BTA!A1058="", "", BTA!A1058)</f>
        <v/>
      </c>
    </row>
    <row r="1058" spans="1:5">
      <c r="A1058" s="236" t="str">
        <f>IF(BTA!W1058="", "", BTA!W1058)</f>
        <v/>
      </c>
      <c r="B1058" s="201" t="str">
        <f>IF(BTA!U1058="", "", BTA!U1058)</f>
        <v/>
      </c>
      <c r="C1058" s="201" t="str">
        <f>IF(E1058="", "", VLOOKUP(E1058, BTA!$A$2:$H$1000, 8, 0))</f>
        <v/>
      </c>
      <c r="E1058" s="201" t="str">
        <f>IF(BTA!A1059="", "", BTA!A1059)</f>
        <v/>
      </c>
    </row>
    <row r="1059" spans="1:5">
      <c r="A1059" s="236" t="str">
        <f>IF(BTA!W1059="", "", BTA!W1059)</f>
        <v/>
      </c>
      <c r="B1059" s="201" t="str">
        <f>IF(BTA!U1059="", "", BTA!U1059)</f>
        <v/>
      </c>
      <c r="C1059" s="201" t="str">
        <f>IF(E1059="", "", VLOOKUP(E1059, BTA!$A$2:$H$1000, 8, 0))</f>
        <v/>
      </c>
      <c r="E1059" s="201" t="str">
        <f>IF(BTA!A1060="", "", BTA!A1060)</f>
        <v/>
      </c>
    </row>
    <row r="1060" spans="1:5">
      <c r="A1060" s="236" t="str">
        <f>IF(BTA!W1060="", "", BTA!W1060)</f>
        <v/>
      </c>
      <c r="B1060" s="201" t="str">
        <f>IF(BTA!U1060="", "", BTA!U1060)</f>
        <v/>
      </c>
      <c r="C1060" s="201" t="str">
        <f>IF(E1060="", "", VLOOKUP(E1060, BTA!$A$2:$H$1000, 8, 0))</f>
        <v/>
      </c>
      <c r="E1060" s="201" t="str">
        <f>IF(BTA!A1061="", "", BTA!A1061)</f>
        <v/>
      </c>
    </row>
    <row r="1061" spans="1:5">
      <c r="A1061" s="236" t="str">
        <f>IF(BTA!W1061="", "", BTA!W1061)</f>
        <v/>
      </c>
      <c r="B1061" s="201" t="str">
        <f>IF(BTA!U1061="", "", BTA!U1061)</f>
        <v/>
      </c>
      <c r="C1061" s="201" t="str">
        <f>IF(E1061="", "", VLOOKUP(E1061, BTA!$A$2:$H$1000, 8, 0))</f>
        <v/>
      </c>
      <c r="E1061" s="201" t="str">
        <f>IF(BTA!A1062="", "", BTA!A1062)</f>
        <v/>
      </c>
    </row>
    <row r="1062" spans="1:5">
      <c r="A1062" s="236" t="str">
        <f>IF(BTA!W1062="", "", BTA!W1062)</f>
        <v/>
      </c>
      <c r="B1062" s="201" t="str">
        <f>IF(BTA!U1062="", "", BTA!U1062)</f>
        <v/>
      </c>
      <c r="C1062" s="201" t="str">
        <f>IF(E1062="", "", VLOOKUP(E1062, BTA!$A$2:$H$1000, 8, 0))</f>
        <v/>
      </c>
      <c r="E1062" s="201" t="str">
        <f>IF(BTA!A1063="", "", BTA!A1063)</f>
        <v/>
      </c>
    </row>
    <row r="1063" spans="1:5">
      <c r="A1063" s="236" t="str">
        <f>IF(BTA!W1063="", "", BTA!W1063)</f>
        <v/>
      </c>
      <c r="B1063" s="201" t="str">
        <f>IF(BTA!U1063="", "", BTA!U1063)</f>
        <v/>
      </c>
      <c r="C1063" s="201" t="str">
        <f>IF(E1063="", "", VLOOKUP(E1063, BTA!$A$2:$H$1000, 8, 0))</f>
        <v/>
      </c>
      <c r="E1063" s="201" t="str">
        <f>IF(BTA!A1064="", "", BTA!A1064)</f>
        <v/>
      </c>
    </row>
    <row r="1064" spans="1:5">
      <c r="A1064" s="236" t="str">
        <f>IF(BTA!W1064="", "", BTA!W1064)</f>
        <v/>
      </c>
      <c r="B1064" s="201" t="str">
        <f>IF(BTA!U1064="", "", BTA!U1064)</f>
        <v/>
      </c>
      <c r="C1064" s="201" t="str">
        <f>IF(E1064="", "", VLOOKUP(E1064, BTA!$A$2:$H$1000, 8, 0))</f>
        <v/>
      </c>
      <c r="E1064" s="201" t="str">
        <f>IF(BTA!A1065="", "", BTA!A1065)</f>
        <v/>
      </c>
    </row>
    <row r="1065" spans="1:5">
      <c r="A1065" s="236" t="str">
        <f>IF(BTA!W1065="", "", BTA!W1065)</f>
        <v/>
      </c>
      <c r="B1065" s="201" t="str">
        <f>IF(BTA!U1065="", "", BTA!U1065)</f>
        <v/>
      </c>
      <c r="C1065" s="201" t="str">
        <f>IF(E1065="", "", VLOOKUP(E1065, BTA!$A$2:$H$1000, 8, 0))</f>
        <v/>
      </c>
      <c r="E1065" s="201" t="str">
        <f>IF(BTA!A1066="", "", BTA!A1066)</f>
        <v/>
      </c>
    </row>
    <row r="1066" spans="1:5">
      <c r="A1066" s="236" t="str">
        <f>IF(BTA!W1066="", "", BTA!W1066)</f>
        <v/>
      </c>
      <c r="B1066" s="201" t="str">
        <f>IF(BTA!U1066="", "", BTA!U1066)</f>
        <v/>
      </c>
      <c r="C1066" s="201" t="str">
        <f>IF(E1066="", "", VLOOKUP(E1066, BTA!$A$2:$H$1000, 8, 0))</f>
        <v/>
      </c>
      <c r="E1066" s="201" t="str">
        <f>IF(BTA!A1067="", "", BTA!A1067)</f>
        <v/>
      </c>
    </row>
    <row r="1067" spans="1:5">
      <c r="A1067" s="236" t="str">
        <f>IF(BTA!W1067="", "", BTA!W1067)</f>
        <v/>
      </c>
      <c r="B1067" s="201" t="str">
        <f>IF(BTA!U1067="", "", BTA!U1067)</f>
        <v/>
      </c>
      <c r="C1067" s="201" t="str">
        <f>IF(E1067="", "", VLOOKUP(E1067, BTA!$A$2:$H$1000, 8, 0))</f>
        <v/>
      </c>
      <c r="E1067" s="201" t="str">
        <f>IF(BTA!A1068="", "", BTA!A1068)</f>
        <v/>
      </c>
    </row>
    <row r="1068" spans="1:5">
      <c r="A1068" s="236" t="str">
        <f>IF(BTA!W1068="", "", BTA!W1068)</f>
        <v/>
      </c>
      <c r="B1068" s="201" t="str">
        <f>IF(BTA!U1068="", "", BTA!U1068)</f>
        <v/>
      </c>
      <c r="C1068" s="201" t="str">
        <f>IF(E1068="", "", VLOOKUP(E1068, BTA!$A$2:$H$1000, 8, 0))</f>
        <v/>
      </c>
      <c r="E1068" s="201" t="str">
        <f>IF(BTA!A1069="", "", BTA!A1069)</f>
        <v/>
      </c>
    </row>
    <row r="1069" spans="1:5">
      <c r="A1069" s="236" t="str">
        <f>IF(BTA!W1069="", "", BTA!W1069)</f>
        <v/>
      </c>
      <c r="B1069" s="201" t="str">
        <f>IF(BTA!U1069="", "", BTA!U1069)</f>
        <v/>
      </c>
      <c r="C1069" s="201" t="str">
        <f>IF(E1069="", "", VLOOKUP(E1069, BTA!$A$2:$H$1000, 8, 0))</f>
        <v/>
      </c>
      <c r="E1069" s="201" t="str">
        <f>IF(BTA!A1070="", "", BTA!A1070)</f>
        <v/>
      </c>
    </row>
    <row r="1070" spans="1:5">
      <c r="A1070" s="236" t="str">
        <f>IF(BTA!W1070="", "", BTA!W1070)</f>
        <v/>
      </c>
      <c r="B1070" s="201" t="str">
        <f>IF(BTA!U1070="", "", BTA!U1070)</f>
        <v/>
      </c>
      <c r="C1070" s="201" t="str">
        <f>IF(E1070="", "", VLOOKUP(E1070, BTA!$A$2:$H$1000, 8, 0))</f>
        <v/>
      </c>
      <c r="E1070" s="201" t="str">
        <f>IF(BTA!A1071="", "", BTA!A1071)</f>
        <v/>
      </c>
    </row>
    <row r="1071" spans="1:5">
      <c r="A1071" s="236" t="str">
        <f>IF(BTA!W1071="", "", BTA!W1071)</f>
        <v/>
      </c>
      <c r="B1071" s="201" t="str">
        <f>IF(BTA!U1071="", "", BTA!U1071)</f>
        <v/>
      </c>
      <c r="C1071" s="201" t="str">
        <f>IF(E1071="", "", VLOOKUP(E1071, BTA!$A$2:$H$1000, 8, 0))</f>
        <v/>
      </c>
      <c r="E1071" s="201" t="str">
        <f>IF(BTA!A1072="", "", BTA!A1072)</f>
        <v/>
      </c>
    </row>
    <row r="1072" spans="1:5">
      <c r="A1072" s="236" t="str">
        <f>IF(BTA!W1072="", "", BTA!W1072)</f>
        <v/>
      </c>
      <c r="B1072" s="201" t="str">
        <f>IF(BTA!U1072="", "", BTA!U1072)</f>
        <v/>
      </c>
      <c r="C1072" s="201" t="str">
        <f>IF(E1072="", "", VLOOKUP(E1072, BTA!$A$2:$H$1000, 8, 0))</f>
        <v/>
      </c>
      <c r="E1072" s="201" t="str">
        <f>IF(BTA!A1073="", "", BTA!A1073)</f>
        <v/>
      </c>
    </row>
    <row r="1073" spans="1:5">
      <c r="A1073" s="236" t="str">
        <f>IF(BTA!W1073="", "", BTA!W1073)</f>
        <v/>
      </c>
      <c r="B1073" s="201" t="str">
        <f>IF(BTA!U1073="", "", BTA!U1073)</f>
        <v/>
      </c>
      <c r="C1073" s="201" t="str">
        <f>IF(E1073="", "", VLOOKUP(E1073, BTA!$A$2:$H$1000, 8, 0))</f>
        <v/>
      </c>
      <c r="E1073" s="201" t="str">
        <f>IF(BTA!A1074="", "", BTA!A1074)</f>
        <v/>
      </c>
    </row>
    <row r="1074" spans="1:5">
      <c r="A1074" s="236" t="str">
        <f>IF(BTA!W1074="", "", BTA!W1074)</f>
        <v/>
      </c>
      <c r="B1074" s="201" t="str">
        <f>IF(BTA!U1074="", "", BTA!U1074)</f>
        <v/>
      </c>
      <c r="C1074" s="201" t="str">
        <f>IF(E1074="", "", VLOOKUP(E1074, BTA!$A$2:$H$1000, 8, 0))</f>
        <v/>
      </c>
      <c r="E1074" s="201" t="str">
        <f>IF(BTA!A1075="", "", BTA!A1075)</f>
        <v/>
      </c>
    </row>
    <row r="1075" spans="1:5">
      <c r="A1075" s="236" t="str">
        <f>IF(BTA!W1075="", "", BTA!W1075)</f>
        <v/>
      </c>
      <c r="B1075" s="201" t="str">
        <f>IF(BTA!U1075="", "", BTA!U1075)</f>
        <v/>
      </c>
      <c r="C1075" s="201" t="str">
        <f>IF(E1075="", "", VLOOKUP(E1075, BTA!$A$2:$H$1000, 8, 0))</f>
        <v/>
      </c>
      <c r="E1075" s="201" t="str">
        <f>IF(BTA!A1076="", "", BTA!A1076)</f>
        <v/>
      </c>
    </row>
    <row r="1076" spans="1:5">
      <c r="A1076" s="236" t="str">
        <f>IF(BTA!W1076="", "", BTA!W1076)</f>
        <v/>
      </c>
      <c r="B1076" s="201" t="str">
        <f>IF(BTA!U1076="", "", BTA!U1076)</f>
        <v/>
      </c>
      <c r="C1076" s="201" t="str">
        <f>IF(E1076="", "", VLOOKUP(E1076, BTA!$A$2:$H$1000, 8, 0))</f>
        <v/>
      </c>
      <c r="E1076" s="201" t="str">
        <f>IF(BTA!A1077="", "", BTA!A1077)</f>
        <v/>
      </c>
    </row>
    <row r="1077" spans="1:5">
      <c r="A1077" s="236" t="str">
        <f>IF(BTA!W1077="", "", BTA!W1077)</f>
        <v/>
      </c>
      <c r="B1077" s="201" t="str">
        <f>IF(BTA!U1077="", "", BTA!U1077)</f>
        <v/>
      </c>
      <c r="C1077" s="201" t="str">
        <f>IF(E1077="", "", VLOOKUP(E1077, BTA!$A$2:$H$1000, 8, 0))</f>
        <v/>
      </c>
      <c r="E1077" s="201" t="str">
        <f>IF(BTA!A1078="", "", BTA!A1078)</f>
        <v/>
      </c>
    </row>
    <row r="1078" spans="1:5">
      <c r="A1078" s="236" t="str">
        <f>IF(BTA!W1078="", "", BTA!W1078)</f>
        <v/>
      </c>
      <c r="B1078" s="201" t="str">
        <f>IF(BTA!U1078="", "", BTA!U1078)</f>
        <v/>
      </c>
      <c r="C1078" s="201" t="str">
        <f>IF(E1078="", "", VLOOKUP(E1078, BTA!$A$2:$H$1000, 8, 0))</f>
        <v/>
      </c>
      <c r="E1078" s="201" t="str">
        <f>IF(BTA!A1079="", "", BTA!A1079)</f>
        <v/>
      </c>
    </row>
    <row r="1079" spans="1:5">
      <c r="A1079" s="236" t="str">
        <f>IF(BTA!W1079="", "", BTA!W1079)</f>
        <v/>
      </c>
      <c r="B1079" s="201" t="str">
        <f>IF(BTA!U1079="", "", BTA!U1079)</f>
        <v/>
      </c>
      <c r="C1079" s="201" t="str">
        <f>IF(E1079="", "", VLOOKUP(E1079, BTA!$A$2:$H$1000, 8, 0))</f>
        <v/>
      </c>
      <c r="E1079" s="201" t="str">
        <f>IF(BTA!A1080="", "", BTA!A1080)</f>
        <v/>
      </c>
    </row>
    <row r="1080" spans="1:5">
      <c r="A1080" s="236" t="str">
        <f>IF(BTA!W1080="", "", BTA!W1080)</f>
        <v/>
      </c>
      <c r="B1080" s="201" t="str">
        <f>IF(BTA!U1080="", "", BTA!U1080)</f>
        <v/>
      </c>
      <c r="C1080" s="201" t="str">
        <f>IF(E1080="", "", VLOOKUP(E1080, BTA!$A$2:$H$1000, 8, 0))</f>
        <v/>
      </c>
      <c r="E1080" s="201" t="str">
        <f>IF(BTA!A1081="", "", BTA!A1081)</f>
        <v/>
      </c>
    </row>
    <row r="1081" spans="1:5">
      <c r="A1081" s="236" t="str">
        <f>IF(BTA!W1081="", "", BTA!W1081)</f>
        <v/>
      </c>
      <c r="B1081" s="201" t="str">
        <f>IF(BTA!U1081="", "", BTA!U1081)</f>
        <v/>
      </c>
      <c r="C1081" s="201" t="str">
        <f>IF(E1081="", "", VLOOKUP(E1081, BTA!$A$2:$H$1000, 8, 0))</f>
        <v/>
      </c>
      <c r="E1081" s="201" t="str">
        <f>IF(BTA!A1082="", "", BTA!A1082)</f>
        <v/>
      </c>
    </row>
    <row r="1082" spans="1:5">
      <c r="A1082" s="236" t="str">
        <f>IF(BTA!W1082="", "", BTA!W1082)</f>
        <v/>
      </c>
      <c r="B1082" s="201" t="str">
        <f>IF(BTA!U1082="", "", BTA!U1082)</f>
        <v/>
      </c>
      <c r="C1082" s="201" t="str">
        <f>IF(E1082="", "", VLOOKUP(E1082, BTA!$A$2:$H$1000, 8, 0))</f>
        <v/>
      </c>
      <c r="E1082" s="201" t="str">
        <f>IF(BTA!A1083="", "", BTA!A1083)</f>
        <v/>
      </c>
    </row>
    <row r="1083" spans="1:5">
      <c r="A1083" s="236" t="str">
        <f>IF(BTA!W1083="", "", BTA!W1083)</f>
        <v/>
      </c>
      <c r="B1083" s="201" t="str">
        <f>IF(BTA!U1083="", "", BTA!U1083)</f>
        <v/>
      </c>
      <c r="C1083" s="201" t="str">
        <f>IF(E1083="", "", VLOOKUP(E1083, BTA!$A$2:$H$1000, 8, 0))</f>
        <v/>
      </c>
      <c r="E1083" s="201" t="str">
        <f>IF(BTA!A1084="", "", BTA!A1084)</f>
        <v/>
      </c>
    </row>
    <row r="1084" spans="1:5">
      <c r="A1084" s="236" t="str">
        <f>IF(BTA!W1084="", "", BTA!W1084)</f>
        <v/>
      </c>
      <c r="B1084" s="201" t="str">
        <f>IF(BTA!U1084="", "", BTA!U1084)</f>
        <v/>
      </c>
      <c r="C1084" s="201" t="str">
        <f>IF(E1084="", "", VLOOKUP(E1084, BTA!$A$2:$H$1000, 8, 0))</f>
        <v/>
      </c>
      <c r="E1084" s="201" t="str">
        <f>IF(BTA!A1085="", "", BTA!A1085)</f>
        <v/>
      </c>
    </row>
    <row r="1085" spans="1:5">
      <c r="A1085" s="236" t="str">
        <f>IF(BTA!W1085="", "", BTA!W1085)</f>
        <v/>
      </c>
      <c r="B1085" s="201" t="str">
        <f>IF(BTA!U1085="", "", BTA!U1085)</f>
        <v/>
      </c>
      <c r="C1085" s="201" t="str">
        <f>IF(E1085="", "", VLOOKUP(E1085, BTA!$A$2:$H$1000, 8, 0))</f>
        <v/>
      </c>
      <c r="E1085" s="201" t="str">
        <f>IF(BTA!A1086="", "", BTA!A1086)</f>
        <v/>
      </c>
    </row>
    <row r="1086" spans="1:5">
      <c r="A1086" s="236" t="str">
        <f>IF(BTA!W1086="", "", BTA!W1086)</f>
        <v/>
      </c>
      <c r="B1086" s="201" t="str">
        <f>IF(BTA!U1086="", "", BTA!U1086)</f>
        <v/>
      </c>
      <c r="C1086" s="201" t="str">
        <f>IF(E1086="", "", VLOOKUP(E1086, BTA!$A$2:$H$1000, 8, 0))</f>
        <v/>
      </c>
      <c r="E1086" s="201" t="str">
        <f>IF(BTA!A1087="", "", BTA!A1087)</f>
        <v/>
      </c>
    </row>
    <row r="1087" spans="1:5">
      <c r="A1087" s="236" t="str">
        <f>IF(BTA!W1087="", "", BTA!W1087)</f>
        <v/>
      </c>
      <c r="B1087" s="201" t="str">
        <f>IF(BTA!U1087="", "", BTA!U1087)</f>
        <v/>
      </c>
      <c r="C1087" s="201" t="str">
        <f>IF(E1087="", "", VLOOKUP(E1087, BTA!$A$2:$H$1000, 8, 0))</f>
        <v/>
      </c>
      <c r="E1087" s="201" t="str">
        <f>IF(BTA!A1088="", "", BTA!A1088)</f>
        <v/>
      </c>
    </row>
    <row r="1088" spans="1:5">
      <c r="A1088" s="236" t="str">
        <f>IF(BTA!W1088="", "", BTA!W1088)</f>
        <v/>
      </c>
      <c r="B1088" s="201" t="str">
        <f>IF(BTA!U1088="", "", BTA!U1088)</f>
        <v/>
      </c>
      <c r="C1088" s="201" t="str">
        <f>IF(E1088="", "", VLOOKUP(E1088, BTA!$A$2:$H$1000, 8, 0))</f>
        <v/>
      </c>
      <c r="E1088" s="201" t="str">
        <f>IF(BTA!A1089="", "", BTA!A1089)</f>
        <v/>
      </c>
    </row>
    <row r="1089" spans="1:5">
      <c r="A1089" s="236" t="str">
        <f>IF(BTA!W1089="", "", BTA!W1089)</f>
        <v/>
      </c>
      <c r="B1089" s="201" t="str">
        <f>IF(BTA!U1089="", "", BTA!U1089)</f>
        <v/>
      </c>
      <c r="C1089" s="201" t="str">
        <f>IF(E1089="", "", VLOOKUP(E1089, BTA!$A$2:$H$1000, 8, 0))</f>
        <v/>
      </c>
      <c r="E1089" s="201" t="str">
        <f>IF(BTA!A1090="", "", BTA!A1090)</f>
        <v/>
      </c>
    </row>
    <row r="1090" spans="1:5">
      <c r="A1090" s="236" t="str">
        <f>IF(BTA!W1090="", "", BTA!W1090)</f>
        <v/>
      </c>
      <c r="B1090" s="201" t="str">
        <f>IF(BTA!U1090="", "", BTA!U1090)</f>
        <v/>
      </c>
      <c r="C1090" s="201" t="str">
        <f>IF(E1090="", "", VLOOKUP(E1090, BTA!$A$2:$H$1000, 8, 0))</f>
        <v/>
      </c>
      <c r="E1090" s="201" t="str">
        <f>IF(BTA!A1091="", "", BTA!A1091)</f>
        <v/>
      </c>
    </row>
    <row r="1091" spans="1:5">
      <c r="A1091" s="236" t="str">
        <f>IF(BTA!W1091="", "", BTA!W1091)</f>
        <v/>
      </c>
      <c r="B1091" s="201" t="str">
        <f>IF(BTA!U1091="", "", BTA!U1091)</f>
        <v/>
      </c>
      <c r="C1091" s="201" t="str">
        <f>IF(E1091="", "", VLOOKUP(E1091, BTA!$A$2:$H$1000, 8, 0))</f>
        <v/>
      </c>
      <c r="E1091" s="201" t="str">
        <f>IF(BTA!A1092="", "", BTA!A1092)</f>
        <v/>
      </c>
    </row>
    <row r="1092" spans="1:5">
      <c r="A1092" s="236" t="str">
        <f>IF(BTA!W1092="", "", BTA!W1092)</f>
        <v/>
      </c>
      <c r="B1092" s="201" t="str">
        <f>IF(BTA!U1092="", "", BTA!U1092)</f>
        <v/>
      </c>
      <c r="C1092" s="201" t="str">
        <f>IF(E1092="", "", VLOOKUP(E1092, BTA!$A$2:$H$1000, 8, 0))</f>
        <v/>
      </c>
      <c r="E1092" s="201" t="str">
        <f>IF(BTA!A1093="", "", BTA!A1093)</f>
        <v/>
      </c>
    </row>
    <row r="1093" spans="1:5">
      <c r="A1093" s="236" t="str">
        <f>IF(BTA!W1093="", "", BTA!W1093)</f>
        <v/>
      </c>
      <c r="B1093" s="201" t="str">
        <f>IF(BTA!U1093="", "", BTA!U1093)</f>
        <v/>
      </c>
      <c r="C1093" s="201" t="str">
        <f>IF(E1093="", "", VLOOKUP(E1093, BTA!$A$2:$H$1000, 8, 0))</f>
        <v/>
      </c>
      <c r="E1093" s="201" t="str">
        <f>IF(BTA!A1094="", "", BTA!A1094)</f>
        <v/>
      </c>
    </row>
    <row r="1094" spans="1:5">
      <c r="A1094" s="236" t="str">
        <f>IF(BTA!W1094="", "", BTA!W1094)</f>
        <v/>
      </c>
      <c r="B1094" s="201" t="str">
        <f>IF(BTA!U1094="", "", BTA!U1094)</f>
        <v/>
      </c>
      <c r="C1094" s="201" t="str">
        <f>IF(E1094="", "", VLOOKUP(E1094, BTA!$A$2:$H$1000, 8, 0))</f>
        <v/>
      </c>
      <c r="E1094" s="201" t="str">
        <f>IF(BTA!A1095="", "", BTA!A1095)</f>
        <v/>
      </c>
    </row>
    <row r="1095" spans="1:5">
      <c r="A1095" s="236" t="str">
        <f>IF(BTA!W1095="", "", BTA!W1095)</f>
        <v/>
      </c>
      <c r="B1095" s="201" t="str">
        <f>IF(BTA!U1095="", "", BTA!U1095)</f>
        <v/>
      </c>
      <c r="C1095" s="201" t="str">
        <f>IF(E1095="", "", VLOOKUP(E1095, BTA!$A$2:$H$1000, 8, 0))</f>
        <v/>
      </c>
      <c r="E1095" s="201" t="str">
        <f>IF(BTA!A1096="", "", BTA!A1096)</f>
        <v/>
      </c>
    </row>
    <row r="1096" spans="1:5">
      <c r="A1096" s="236" t="str">
        <f>IF(BTA!W1096="", "", BTA!W1096)</f>
        <v/>
      </c>
      <c r="B1096" s="201" t="str">
        <f>IF(BTA!U1096="", "", BTA!U1096)</f>
        <v/>
      </c>
      <c r="C1096" s="201" t="str">
        <f>IF(E1096="", "", VLOOKUP(E1096, BTA!$A$2:$H$1000, 8, 0))</f>
        <v/>
      </c>
      <c r="E1096" s="201" t="str">
        <f>IF(BTA!A1097="", "", BTA!A1097)</f>
        <v/>
      </c>
    </row>
    <row r="1097" spans="1:5">
      <c r="A1097" s="236" t="str">
        <f>IF(BTA!W1097="", "", BTA!W1097)</f>
        <v/>
      </c>
      <c r="B1097" s="201" t="str">
        <f>IF(BTA!U1097="", "", BTA!U1097)</f>
        <v/>
      </c>
      <c r="C1097" s="201" t="str">
        <f>IF(E1097="", "", VLOOKUP(E1097, BTA!$A$2:$H$1000, 8, 0))</f>
        <v/>
      </c>
      <c r="E1097" s="201" t="str">
        <f>IF(BTA!A1098="", "", BTA!A1098)</f>
        <v/>
      </c>
    </row>
    <row r="1098" spans="1:5">
      <c r="A1098" s="236" t="str">
        <f>IF(BTA!W1098="", "", BTA!W1098)</f>
        <v/>
      </c>
      <c r="B1098" s="201" t="str">
        <f>IF(BTA!U1098="", "", BTA!U1098)</f>
        <v/>
      </c>
      <c r="C1098" s="201" t="str">
        <f>IF(E1098="", "", VLOOKUP(E1098, BTA!$A$2:$H$1000, 8, 0))</f>
        <v/>
      </c>
      <c r="E1098" s="201" t="str">
        <f>IF(BTA!A1099="", "", BTA!A1099)</f>
        <v/>
      </c>
    </row>
    <row r="1099" spans="1:5">
      <c r="A1099" s="236" t="str">
        <f>IF(BTA!W1099="", "", BTA!W1099)</f>
        <v/>
      </c>
      <c r="B1099" s="201" t="str">
        <f>IF(BTA!U1099="", "", BTA!U1099)</f>
        <v/>
      </c>
      <c r="C1099" s="201" t="str">
        <f>IF(E1099="", "", VLOOKUP(E1099, BTA!$A$2:$H$1000, 8, 0))</f>
        <v/>
      </c>
      <c r="E1099" s="201" t="str">
        <f>IF(BTA!A1100="", "", BTA!A1100)</f>
        <v/>
      </c>
    </row>
    <row r="1100" spans="1:5">
      <c r="A1100" s="236" t="str">
        <f>IF(BTA!W1100="", "", BTA!W1100)</f>
        <v/>
      </c>
      <c r="B1100" s="201" t="str">
        <f>IF(BTA!U1100="", "", BTA!U1100)</f>
        <v/>
      </c>
      <c r="C1100" s="201" t="str">
        <f>IF(E1100="", "", VLOOKUP(E1100, BTA!$A$2:$H$1000, 8, 0))</f>
        <v/>
      </c>
      <c r="E1100" s="201" t="str">
        <f>IF(BTA!A1101="", "", BTA!A1101)</f>
        <v/>
      </c>
    </row>
    <row r="1101" spans="1:5">
      <c r="A1101" s="236" t="str">
        <f>IF(BTA!W1101="", "", BTA!W1101)</f>
        <v/>
      </c>
      <c r="B1101" s="201" t="str">
        <f>IF(BTA!U1101="", "", BTA!U1101)</f>
        <v/>
      </c>
      <c r="C1101" s="201" t="str">
        <f>IF(E1101="", "", VLOOKUP(E1101, BTA!$A$2:$H$1000, 8, 0))</f>
        <v/>
      </c>
      <c r="E1101" s="201" t="str">
        <f>IF(BTA!A1102="", "", BTA!A1102)</f>
        <v/>
      </c>
    </row>
    <row r="1102" spans="1:5">
      <c r="A1102" s="236" t="str">
        <f>IF(BTA!W1102="", "", BTA!W1102)</f>
        <v/>
      </c>
      <c r="B1102" s="201" t="str">
        <f>IF(BTA!U1102="", "", BTA!U1102)</f>
        <v/>
      </c>
      <c r="C1102" s="201" t="str">
        <f>IF(E1102="", "", VLOOKUP(E1102, BTA!$A$2:$H$1000, 8, 0))</f>
        <v/>
      </c>
      <c r="E1102" s="201" t="str">
        <f>IF(BTA!A1103="", "", BTA!A1103)</f>
        <v/>
      </c>
    </row>
    <row r="1103" spans="1:5">
      <c r="A1103" s="236" t="str">
        <f>IF(BTA!W1103="", "", BTA!W1103)</f>
        <v/>
      </c>
      <c r="B1103" s="201" t="str">
        <f>IF(BTA!U1103="", "", BTA!U1103)</f>
        <v/>
      </c>
      <c r="C1103" s="201" t="str">
        <f>IF(E1103="", "", VLOOKUP(E1103, BTA!$A$2:$H$1000, 8, 0))</f>
        <v/>
      </c>
      <c r="E1103" s="201" t="str">
        <f>IF(BTA!A1104="", "", BTA!A1104)</f>
        <v/>
      </c>
    </row>
    <row r="1104" spans="1:5">
      <c r="A1104" s="236" t="str">
        <f>IF(BTA!W1104="", "", BTA!W1104)</f>
        <v/>
      </c>
      <c r="B1104" s="201" t="str">
        <f>IF(BTA!U1104="", "", BTA!U1104)</f>
        <v/>
      </c>
      <c r="E1104" s="201" t="str">
        <f>IF(BTA!A1105="", "", BTA!A1105)</f>
        <v/>
      </c>
    </row>
  </sheetData>
  <autoFilter ref="A1:E1" xr:uid="{9A9FD4D9-49BD-47C8-AD28-052E0334CC4D}"/>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-4268.5774606000496</v>
      </c>
      <c r="E2" s="17">
        <v>7.35</v>
      </c>
      <c r="F2" s="13" t="s">
        <v>679</v>
      </c>
      <c r="G2" s="13">
        <v>-1049101373</v>
      </c>
      <c r="H2" s="13" t="s">
        <v>1435</v>
      </c>
      <c r="I2" s="13">
        <v>13.415773816296296</v>
      </c>
      <c r="J2" s="13">
        <v>9055647326</v>
      </c>
      <c r="K2" s="13">
        <v>675000000</v>
      </c>
      <c r="L2" s="13">
        <v>0.52177385336483673</v>
      </c>
      <c r="M2" s="13">
        <v>4725000000</v>
      </c>
      <c r="N2" s="13" t="s">
        <v>956</v>
      </c>
      <c r="O2" s="13">
        <v>43.778318896109958</v>
      </c>
      <c r="P2" s="13">
        <v>260.59000872494056</v>
      </c>
      <c r="Q2" s="15"/>
      <c r="R2" s="20">
        <v>8.6863336241646856</v>
      </c>
      <c r="T2" s="118">
        <v>-16.747572909351067</v>
      </c>
      <c r="U2" s="118">
        <v>9.9331768328925563</v>
      </c>
      <c r="V2" s="20">
        <v>33.074800609426724</v>
      </c>
      <c r="W2" s="20">
        <v>52.176638403766681</v>
      </c>
      <c r="X2" s="20">
        <v>46.83433059561996</v>
      </c>
    </row>
    <row r="3" spans="1:24">
      <c r="A3" s="13" t="s">
        <v>666</v>
      </c>
      <c r="B3" s="13">
        <v>60</v>
      </c>
      <c r="C3" s="13" t="s">
        <v>372</v>
      </c>
      <c r="D3" s="13">
        <v>-564.0985399114262</v>
      </c>
      <c r="E3" s="17">
        <v>2.63</v>
      </c>
      <c r="F3" s="13" t="s">
        <v>208</v>
      </c>
      <c r="G3" s="13">
        <v>3618440</v>
      </c>
      <c r="H3" s="13" t="s">
        <v>1436</v>
      </c>
      <c r="I3" s="13">
        <v>61.374532563636365</v>
      </c>
      <c r="J3" s="13">
        <v>3375599291</v>
      </c>
      <c r="K3" s="13">
        <v>55000000</v>
      </c>
      <c r="L3" s="13">
        <v>3.2586806228239604E-2</v>
      </c>
      <c r="M3" s="13">
        <v>110000000</v>
      </c>
      <c r="N3" s="13" t="s">
        <v>1105</v>
      </c>
      <c r="O3" s="13">
        <v>22.700966757361265</v>
      </c>
      <c r="P3" s="13">
        <v>251.2862531726756</v>
      </c>
      <c r="Q3" s="16" t="s">
        <v>2212</v>
      </c>
      <c r="R3" s="20">
        <v>8.3762084390891864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11.89</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-36367.262564811397</v>
      </c>
      <c r="E5" s="17">
        <v>114.1</v>
      </c>
      <c r="F5" s="13" t="s">
        <v>255</v>
      </c>
      <c r="G5" s="13">
        <v>5814918</v>
      </c>
      <c r="H5" s="13" t="s">
        <v>1438</v>
      </c>
      <c r="I5" s="13">
        <v>59.558734995383197</v>
      </c>
      <c r="J5" s="13">
        <v>638570889</v>
      </c>
      <c r="K5" s="13">
        <v>10721700</v>
      </c>
      <c r="L5" s="13">
        <v>1.8301261772676893</v>
      </c>
      <c r="M5" s="13">
        <v>1168665300</v>
      </c>
      <c r="N5" s="13" t="s">
        <v>778</v>
      </c>
      <c r="O5" s="13">
        <v>36.620577973153658</v>
      </c>
      <c r="P5" s="13">
        <v>620.38536286721751</v>
      </c>
      <c r="Q5" s="15"/>
      <c r="R5" s="20">
        <v>20.679512095573916</v>
      </c>
      <c r="T5" s="118">
        <v>-24.856968396348833</v>
      </c>
      <c r="U5" s="120">
        <v>64.655929159217038</v>
      </c>
      <c r="V5" s="20">
        <v>39.439553056690279</v>
      </c>
      <c r="W5" s="20">
        <v>37.149213312589772</v>
      </c>
      <c r="X5" s="20">
        <v>52.712590224316116</v>
      </c>
    </row>
    <row r="6" spans="1:24">
      <c r="A6" s="13" t="s">
        <v>373</v>
      </c>
      <c r="B6" s="13">
        <v>60</v>
      </c>
      <c r="C6" s="13" t="s">
        <v>372</v>
      </c>
      <c r="D6" s="14">
        <v>2868.489447936824</v>
      </c>
      <c r="E6" s="17">
        <v>33.520000000000003</v>
      </c>
      <c r="F6" s="13" t="s">
        <v>680</v>
      </c>
      <c r="G6" s="13">
        <v>-35004000</v>
      </c>
      <c r="H6" s="13" t="s">
        <v>1439</v>
      </c>
      <c r="I6" s="13">
        <v>4.9975180375180379</v>
      </c>
      <c r="J6" s="13">
        <v>1298730000</v>
      </c>
      <c r="K6" s="13">
        <v>259875000</v>
      </c>
      <c r="L6" s="13">
        <v>6.0029798341456653</v>
      </c>
      <c r="M6" s="13">
        <v>7796250000</v>
      </c>
      <c r="N6" s="13" t="s">
        <v>498</v>
      </c>
      <c r="O6" s="13">
        <v>63.914985035081152</v>
      </c>
      <c r="P6" s="13">
        <v>1467.6008194700278</v>
      </c>
      <c r="Q6" s="15"/>
      <c r="R6" s="20">
        <v>48.920027315667589</v>
      </c>
      <c r="T6" s="118">
        <v>-8.9381011742912264</v>
      </c>
      <c r="U6" s="120">
        <v>-118.42889443271524</v>
      </c>
      <c r="V6" s="20">
        <v>57.992531738871975</v>
      </c>
      <c r="W6" s="20">
        <v>47.810197647398979</v>
      </c>
      <c r="X6" s="20">
        <v>43.145476595052344</v>
      </c>
    </row>
    <row r="7" spans="1:24">
      <c r="A7" s="13" t="s">
        <v>316</v>
      </c>
      <c r="B7" s="13">
        <v>60</v>
      </c>
      <c r="C7" s="13" t="s">
        <v>372</v>
      </c>
      <c r="D7" s="13">
        <v>-125.3831360285329</v>
      </c>
      <c r="E7" s="17">
        <v>0.84</v>
      </c>
      <c r="F7" s="13" t="s">
        <v>404</v>
      </c>
      <c r="G7" s="13">
        <v>-245597000</v>
      </c>
      <c r="H7" s="13" t="s">
        <v>1440</v>
      </c>
      <c r="I7" s="13">
        <v>2.7568966269841271</v>
      </c>
      <c r="J7" s="13">
        <v>13894759000</v>
      </c>
      <c r="K7" s="13">
        <v>5040000000</v>
      </c>
      <c r="L7" s="13">
        <v>0.31557222403065788</v>
      </c>
      <c r="M7" s="13">
        <v>4384800000</v>
      </c>
      <c r="N7" s="13" t="s">
        <v>657</v>
      </c>
      <c r="O7" s="13">
        <v>22.994381818103587</v>
      </c>
      <c r="P7" s="13">
        <v>516.36337043387687</v>
      </c>
      <c r="Q7" s="16" t="s">
        <v>2215</v>
      </c>
      <c r="R7" s="20">
        <v>17.212112347795895</v>
      </c>
      <c r="T7" s="118">
        <v>-1.6781371458968275</v>
      </c>
      <c r="U7" s="120">
        <v>0.3670973827086299</v>
      </c>
      <c r="V7" s="20">
        <v>35.465537997522794</v>
      </c>
      <c r="W7" s="20">
        <v>53.950096746471665</v>
      </c>
      <c r="X7" s="20">
        <v>44.612067574994967</v>
      </c>
    </row>
    <row r="8" spans="1:24">
      <c r="A8" s="13" t="s">
        <v>478</v>
      </c>
      <c r="B8" s="13">
        <v>60</v>
      </c>
      <c r="C8" s="13" t="s">
        <v>372</v>
      </c>
      <c r="D8" s="14">
        <v>11316.982928966723</v>
      </c>
      <c r="E8" s="17">
        <v>58.55</v>
      </c>
      <c r="F8" s="13" t="s">
        <v>221</v>
      </c>
      <c r="G8" s="13">
        <v>-113776797</v>
      </c>
      <c r="H8" s="13" t="s">
        <v>1441</v>
      </c>
      <c r="I8" s="13">
        <v>29.17590977528652</v>
      </c>
      <c r="J8" s="13">
        <v>15925799746</v>
      </c>
      <c r="K8" s="13">
        <v>545854435</v>
      </c>
      <c r="L8" s="13">
        <v>1.9536665844875178</v>
      </c>
      <c r="M8" s="13">
        <v>31113702795</v>
      </c>
      <c r="N8" s="13" t="s">
        <v>1442</v>
      </c>
      <c r="O8" s="13">
        <v>16.606615783972916</v>
      </c>
      <c r="P8" s="13">
        <v>1694.2086712432661</v>
      </c>
      <c r="Q8" s="15"/>
      <c r="R8" s="20">
        <v>56.473622374775537</v>
      </c>
      <c r="T8" s="118">
        <v>21.651476584926073</v>
      </c>
      <c r="U8" s="118"/>
      <c r="V8" s="20">
        <v>52.245722226616259</v>
      </c>
      <c r="W8" s="20">
        <v>34.417136419197931</v>
      </c>
      <c r="X8" s="20">
        <v>57.446756788299311</v>
      </c>
    </row>
    <row r="9" spans="1:24">
      <c r="A9" s="13" t="s">
        <v>681</v>
      </c>
      <c r="B9" s="13">
        <v>60</v>
      </c>
      <c r="C9" s="13" t="s">
        <v>372</v>
      </c>
      <c r="D9" s="14">
        <v>-6122.1600511547076</v>
      </c>
      <c r="E9" s="17">
        <v>18.78</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954.94330990725166</v>
      </c>
      <c r="Q9" s="15"/>
      <c r="R9" s="20">
        <v>31.831443663575055</v>
      </c>
      <c r="T9" s="118">
        <v>9.6284113709813113</v>
      </c>
      <c r="U9" s="120">
        <v>17.052976400275668</v>
      </c>
      <c r="V9" s="20">
        <v>47.991383238118047</v>
      </c>
      <c r="W9" s="20">
        <v>31.639399857883006</v>
      </c>
      <c r="X9" s="20">
        <v>60.577936324757715</v>
      </c>
    </row>
    <row r="10" spans="1:24">
      <c r="A10" s="13" t="s">
        <v>158</v>
      </c>
      <c r="B10" s="13">
        <v>60</v>
      </c>
      <c r="C10" s="13" t="s">
        <v>372</v>
      </c>
      <c r="D10" s="14">
        <v>-628.81364202626241</v>
      </c>
      <c r="E10" s="17">
        <v>12.42</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606.7446244758097</v>
      </c>
      <c r="Q10" s="15"/>
      <c r="R10" s="20">
        <v>20.224820815860323</v>
      </c>
      <c r="T10" s="118">
        <v>-5.7848939729502291</v>
      </c>
      <c r="U10" s="120">
        <v>2.4936483355479133</v>
      </c>
      <c r="V10" s="20">
        <v>41.306601841692526</v>
      </c>
      <c r="W10" s="20">
        <v>52.591964528083544</v>
      </c>
      <c r="X10" s="20">
        <v>46.574821056034374</v>
      </c>
    </row>
    <row r="11" spans="1:24">
      <c r="A11" s="13" t="s">
        <v>682</v>
      </c>
      <c r="B11" s="13">
        <v>60</v>
      </c>
      <c r="C11" s="13" t="s">
        <v>372</v>
      </c>
      <c r="D11" s="14">
        <v>50147.106269492666</v>
      </c>
      <c r="E11" s="17">
        <v>254.25</v>
      </c>
      <c r="F11" s="13" t="s">
        <v>683</v>
      </c>
      <c r="G11" s="13">
        <v>2089864424</v>
      </c>
      <c r="H11" s="13" t="s">
        <v>1445</v>
      </c>
      <c r="I11" s="13" t="s">
        <v>1026</v>
      </c>
      <c r="J11" s="13">
        <v>10363411307</v>
      </c>
      <c r="K11" s="13">
        <v>0</v>
      </c>
      <c r="L11" s="13" t="s">
        <v>1446</v>
      </c>
      <c r="M11" s="13" t="s">
        <v>1447</v>
      </c>
      <c r="N11" s="13" t="s">
        <v>1201</v>
      </c>
      <c r="O11" s="13">
        <v>42.089484594348342</v>
      </c>
      <c r="P11" s="13">
        <v>2189.3056111109854</v>
      </c>
      <c r="Q11" s="15"/>
      <c r="R11" s="20">
        <v>72.976853703699518</v>
      </c>
      <c r="T11" s="118">
        <v>26.235327095687637</v>
      </c>
      <c r="U11" s="118">
        <v>371.97023360518813</v>
      </c>
      <c r="V11" s="20">
        <v>48.862972574589634</v>
      </c>
      <c r="W11" s="20">
        <v>55.487723369242417</v>
      </c>
      <c r="X11" s="20">
        <v>67.266407960855801</v>
      </c>
    </row>
    <row r="12" spans="1:24">
      <c r="A12" s="13" t="s">
        <v>243</v>
      </c>
      <c r="B12" s="13">
        <v>60</v>
      </c>
      <c r="C12" s="13" t="s">
        <v>372</v>
      </c>
      <c r="D12" s="14">
        <v>-1670.7886908015723</v>
      </c>
      <c r="E12" s="17">
        <v>33.880000000000003</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1711.4909847087104</v>
      </c>
      <c r="Q12" s="15"/>
      <c r="R12" s="20">
        <v>57.049699490290344</v>
      </c>
      <c r="T12" s="118">
        <v>15.273501297364902</v>
      </c>
      <c r="U12" s="120">
        <v>27.612425613610405</v>
      </c>
      <c r="V12" s="20">
        <v>56.06937025717275</v>
      </c>
      <c r="W12" s="20">
        <v>31.216327226567131</v>
      </c>
      <c r="X12" s="20">
        <v>60.920518013533929</v>
      </c>
    </row>
    <row r="13" spans="1:24">
      <c r="A13" s="13" t="s">
        <v>516</v>
      </c>
      <c r="B13" s="13">
        <v>60</v>
      </c>
      <c r="C13" s="13" t="s">
        <v>372</v>
      </c>
      <c r="D13" s="14">
        <v>-1389.2676765002675</v>
      </c>
      <c r="E13" s="17">
        <v>1.96</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0</v>
      </c>
      <c r="Q13" s="16" t="s">
        <v>2202</v>
      </c>
      <c r="R13" s="20">
        <v>0</v>
      </c>
      <c r="T13" s="118">
        <v>-3.2895168004934039</v>
      </c>
      <c r="U13" s="118"/>
      <c r="V13" s="20">
        <v>35.697988493073133</v>
      </c>
      <c r="W13" s="20">
        <v>48.870242238559008</v>
      </c>
      <c r="X13" s="20">
        <v>43.750506216122979</v>
      </c>
    </row>
    <row r="14" spans="1:24">
      <c r="A14" s="13" t="s">
        <v>21</v>
      </c>
      <c r="B14" s="13">
        <v>60</v>
      </c>
      <c r="C14" s="13" t="s">
        <v>372</v>
      </c>
      <c r="D14" s="13">
        <v>-960.536084049961</v>
      </c>
      <c r="E14" s="17">
        <v>7.22</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336.28870251522113</v>
      </c>
      <c r="Q14" s="15"/>
      <c r="R14" s="20">
        <v>11.209623417174038</v>
      </c>
      <c r="T14" s="118">
        <v>-3.424392737502826</v>
      </c>
      <c r="U14" s="120">
        <v>3.1138173642953149</v>
      </c>
      <c r="V14" s="20">
        <v>40.57305780642475</v>
      </c>
      <c r="W14" s="20">
        <v>49.182709444332623</v>
      </c>
      <c r="X14" s="20">
        <v>49.490476793632517</v>
      </c>
    </row>
    <row r="15" spans="1:24">
      <c r="A15" s="13" t="s">
        <v>446</v>
      </c>
      <c r="B15" s="13">
        <v>60</v>
      </c>
      <c r="C15" s="13" t="s">
        <v>372</v>
      </c>
      <c r="D15" s="14">
        <v>14326.352825326083</v>
      </c>
      <c r="E15" s="17">
        <v>39.06</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2912.9466758712183</v>
      </c>
      <c r="Q15" s="15"/>
      <c r="R15" s="20">
        <v>97.098222529040612</v>
      </c>
      <c r="T15" s="118">
        <v>10.399469728439215</v>
      </c>
      <c r="U15" s="118">
        <v>44.99413503443229</v>
      </c>
      <c r="V15" s="20">
        <v>34.335746685266415</v>
      </c>
      <c r="W15" s="20">
        <v>46.988910920380519</v>
      </c>
      <c r="X15" s="20">
        <v>58.710834679559028</v>
      </c>
    </row>
    <row r="16" spans="1:24">
      <c r="A16" s="13" t="s">
        <v>547</v>
      </c>
      <c r="B16" s="13">
        <v>60</v>
      </c>
      <c r="C16" s="13" t="s">
        <v>372</v>
      </c>
      <c r="D16" s="14">
        <v>-11484.474561876432</v>
      </c>
      <c r="E16" s="17">
        <v>14.63</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386.5412797636543</v>
      </c>
      <c r="Q16" s="15"/>
      <c r="R16" s="20">
        <v>12.884709325455143</v>
      </c>
      <c r="T16" s="118">
        <v>-1.3293220322627519</v>
      </c>
      <c r="U16" s="118"/>
      <c r="V16" s="20">
        <v>45.599581086650026</v>
      </c>
      <c r="W16" s="20">
        <v>52.101497083058852</v>
      </c>
      <c r="X16" s="20">
        <v>63.798602226118192</v>
      </c>
    </row>
    <row r="17" spans="1:35">
      <c r="A17" s="13" t="s">
        <v>684</v>
      </c>
      <c r="B17" s="13">
        <v>60</v>
      </c>
      <c r="C17" s="13" t="s">
        <v>372</v>
      </c>
      <c r="D17" s="14">
        <v>10063.049512235835</v>
      </c>
      <c r="E17" s="17">
        <v>72.650000000000006</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1336.1831022580336</v>
      </c>
      <c r="Q17" s="15"/>
      <c r="R17" s="20">
        <v>44.539436741934452</v>
      </c>
      <c r="T17" s="118">
        <v>-32.81457751577463</v>
      </c>
      <c r="U17" s="120">
        <v>60.38784039530114</v>
      </c>
      <c r="V17" s="20">
        <v>43.337712311168524</v>
      </c>
      <c r="W17" s="20">
        <v>65.295909276110393</v>
      </c>
      <c r="X17" s="20">
        <v>51.843757126955026</v>
      </c>
    </row>
    <row r="18" spans="1:35">
      <c r="A18" s="13" t="s">
        <v>275</v>
      </c>
      <c r="B18" s="13">
        <v>60</v>
      </c>
      <c r="C18" s="13" t="s">
        <v>372</v>
      </c>
      <c r="D18" s="14">
        <v>18751.078532650921</v>
      </c>
      <c r="E18" s="17">
        <v>246.1</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2163.9735079137372</v>
      </c>
      <c r="Q18" s="15"/>
      <c r="R18" s="20">
        <v>72.132450263791242</v>
      </c>
      <c r="T18" s="118">
        <v>229.10887432431849</v>
      </c>
      <c r="U18" s="118">
        <v>281.74099104179476</v>
      </c>
      <c r="V18" s="20">
        <v>65.574460835442537</v>
      </c>
      <c r="W18" s="20">
        <v>59.985541158599425</v>
      </c>
      <c r="X18" s="20">
        <v>72.15548856486943</v>
      </c>
    </row>
    <row r="19" spans="1:35">
      <c r="A19" s="13" t="s">
        <v>34</v>
      </c>
      <c r="B19" s="13">
        <v>60</v>
      </c>
      <c r="C19" s="13" t="s">
        <v>372</v>
      </c>
      <c r="D19" s="14">
        <v>-963.42603205993532</v>
      </c>
      <c r="E19" s="17">
        <v>10.4</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530.71896538770261</v>
      </c>
      <c r="Q19" s="15"/>
      <c r="R19" s="20">
        <v>17.690632179590086</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-466.68160656735404</v>
      </c>
      <c r="E20" s="17">
        <v>2.5299999999999998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270.0648758539885</v>
      </c>
      <c r="Q20" s="15"/>
      <c r="R20" s="20">
        <v>9.0021625284662825</v>
      </c>
      <c r="T20" s="118">
        <v>-0.64818775149109609</v>
      </c>
      <c r="U20" s="120">
        <v>1.5997884010072783</v>
      </c>
      <c r="V20" s="20">
        <v>36.690138658538878</v>
      </c>
      <c r="W20" s="20">
        <v>44.904434421392843</v>
      </c>
      <c r="X20" s="20">
        <v>52.934752251953576</v>
      </c>
    </row>
    <row r="21" spans="1:35">
      <c r="A21" s="13" t="s">
        <v>636</v>
      </c>
      <c r="B21" s="13">
        <v>60</v>
      </c>
      <c r="C21" s="13" t="s">
        <v>372</v>
      </c>
      <c r="D21" s="14">
        <v>6720.2420452530023</v>
      </c>
      <c r="E21" s="17">
        <v>18.27</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2406.1736647366802</v>
      </c>
      <c r="Q21" s="16" t="s">
        <v>2252</v>
      </c>
      <c r="R21" s="20">
        <v>80.205788824556009</v>
      </c>
      <c r="T21" s="120">
        <v>182.48842414035622</v>
      </c>
      <c r="U21" s="118"/>
      <c r="V21" s="20">
        <v>54.411978649806848</v>
      </c>
      <c r="W21" s="20">
        <v>40.19146819067717</v>
      </c>
      <c r="X21" s="20">
        <v>88.22271210820864</v>
      </c>
    </row>
    <row r="22" spans="1:35">
      <c r="A22" s="13" t="s">
        <v>454</v>
      </c>
      <c r="B22" s="13">
        <v>60</v>
      </c>
      <c r="C22" s="13" t="s">
        <v>372</v>
      </c>
      <c r="D22" s="14">
        <v>-3566.4338168496456</v>
      </c>
      <c r="E22" s="17">
        <v>22.84</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1116.0115993959489</v>
      </c>
      <c r="Q22" s="15"/>
      <c r="R22" s="20">
        <v>37.200386646531634</v>
      </c>
      <c r="T22" s="118">
        <v>7.957512542202565</v>
      </c>
      <c r="U22" s="120">
        <v>11.803354218037647</v>
      </c>
      <c r="V22" s="20">
        <v>43.748934098195285</v>
      </c>
      <c r="W22" s="20">
        <v>33.165219768439371</v>
      </c>
      <c r="X22" s="20">
        <v>59.384539477960679</v>
      </c>
    </row>
    <row r="23" spans="1:35">
      <c r="A23" s="13" t="s">
        <v>685</v>
      </c>
      <c r="B23" s="13">
        <v>60</v>
      </c>
      <c r="C23" s="13" t="s">
        <v>372</v>
      </c>
      <c r="D23" s="13">
        <v>-1450.634213019164</v>
      </c>
      <c r="E23" s="17">
        <v>6.19</v>
      </c>
      <c r="F23" s="13" t="s">
        <v>683</v>
      </c>
      <c r="G23" s="13">
        <v>3157815002</v>
      </c>
      <c r="H23" s="13" t="s">
        <v>1459</v>
      </c>
      <c r="I23" s="13" t="s">
        <v>785</v>
      </c>
      <c r="J23" s="13">
        <v>7810665698</v>
      </c>
      <c r="K23" s="13">
        <v>0</v>
      </c>
      <c r="L23" s="13" t="s">
        <v>1400</v>
      </c>
      <c r="M23" s="13" t="s">
        <v>1460</v>
      </c>
      <c r="N23" s="13" t="s">
        <v>616</v>
      </c>
      <c r="O23" s="13">
        <v>63.426380347460125</v>
      </c>
      <c r="P23" s="13">
        <v>652.26067800972442</v>
      </c>
      <c r="Q23" s="15"/>
      <c r="R23" s="20">
        <v>21.742022600324148</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39.54</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-7992.5345771744105</v>
      </c>
      <c r="E25" s="17">
        <v>247.5</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863.30540492479986</v>
      </c>
      <c r="Q25" s="15"/>
      <c r="R25" s="20">
        <v>28.776846830826663</v>
      </c>
      <c r="T25" s="118">
        <v>27.842338714449113</v>
      </c>
      <c r="U25" s="120">
        <v>171.54513383519372</v>
      </c>
      <c r="V25" s="20">
        <v>55.577578945611528</v>
      </c>
      <c r="W25" s="20">
        <v>44.018414962511926</v>
      </c>
      <c r="X25" s="20">
        <v>57.465741321450515</v>
      </c>
    </row>
    <row r="26" spans="1:35">
      <c r="A26" s="13" t="s">
        <v>265</v>
      </c>
      <c r="B26" s="13">
        <v>60</v>
      </c>
      <c r="C26" s="13" t="s">
        <v>372</v>
      </c>
      <c r="D26" s="14">
        <v>-3315.9347067696922</v>
      </c>
      <c r="E26" s="17">
        <v>10.98</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959.93656960040539</v>
      </c>
      <c r="Q26" s="15"/>
      <c r="R26" s="20">
        <v>31.997885653346845</v>
      </c>
      <c r="T26" s="118">
        <v>6.0174522893563243</v>
      </c>
      <c r="U26" s="120">
        <v>8.2232070885362063</v>
      </c>
      <c r="V26" s="20">
        <v>54.761122746305361</v>
      </c>
      <c r="W26" s="20">
        <v>29.599457655112708</v>
      </c>
      <c r="X26" s="20">
        <v>59.79294159211431</v>
      </c>
    </row>
    <row r="27" spans="1:35">
      <c r="A27" s="13" t="s">
        <v>219</v>
      </c>
      <c r="B27" s="13">
        <v>60</v>
      </c>
      <c r="C27" s="13" t="s">
        <v>372</v>
      </c>
      <c r="D27" s="14">
        <v>-30238.488510413219</v>
      </c>
      <c r="E27" s="17">
        <v>79.55</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1069.2876207636491</v>
      </c>
      <c r="Q27" s="15"/>
      <c r="R27" s="20">
        <v>35.642920692121635</v>
      </c>
      <c r="T27" s="118">
        <v>11.933759596663975</v>
      </c>
      <c r="U27" s="118">
        <v>134.83351463101698</v>
      </c>
      <c r="V27" s="20">
        <v>33.690787350796391</v>
      </c>
      <c r="W27" s="20">
        <v>44.440156938227439</v>
      </c>
      <c r="X27" s="20">
        <v>62.683919367396015</v>
      </c>
    </row>
    <row r="28" spans="1:35">
      <c r="A28" s="13" t="s">
        <v>433</v>
      </c>
      <c r="B28" s="13">
        <v>60</v>
      </c>
      <c r="C28" s="13" t="s">
        <v>372</v>
      </c>
      <c r="D28" s="14">
        <v>863.32158174926121</v>
      </c>
      <c r="E28" s="17">
        <v>9.91</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1862.7880401166169</v>
      </c>
      <c r="Q28" s="15"/>
      <c r="R28" s="20">
        <v>62.092934670553895</v>
      </c>
      <c r="T28" s="118">
        <v>3.5461149361468003</v>
      </c>
      <c r="U28" s="118">
        <v>11.228601368110818</v>
      </c>
      <c r="V28" s="20">
        <v>56.829390797489467</v>
      </c>
      <c r="W28" s="20">
        <v>47.380841938666848</v>
      </c>
      <c r="X28" s="20">
        <v>71.46702466943448</v>
      </c>
    </row>
    <row r="29" spans="1:35">
      <c r="A29" s="13" t="s">
        <v>35</v>
      </c>
      <c r="B29" s="13">
        <v>60</v>
      </c>
      <c r="C29" s="13" t="s">
        <v>372</v>
      </c>
      <c r="D29" s="14">
        <v>-38426.845293600993</v>
      </c>
      <c r="E29" s="17">
        <v>31.72</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1038.9249813883855</v>
      </c>
      <c r="Q29" s="15"/>
      <c r="R29" s="20">
        <v>34.63083271294618</v>
      </c>
      <c r="T29" s="120">
        <v>55.846080284689492</v>
      </c>
      <c r="U29" s="118">
        <v>68.645704984764322</v>
      </c>
      <c r="V29" s="20">
        <v>53.583240163120188</v>
      </c>
      <c r="W29" s="20">
        <v>61.554028489595972</v>
      </c>
      <c r="X29" s="20">
        <v>77.072005055483757</v>
      </c>
    </row>
    <row r="30" spans="1:35">
      <c r="A30" s="13" t="s">
        <v>99</v>
      </c>
      <c r="B30" s="13">
        <v>60</v>
      </c>
      <c r="C30" s="13" t="s">
        <v>372</v>
      </c>
      <c r="D30" s="14">
        <v>-727.79256737979028</v>
      </c>
      <c r="E30" s="17">
        <v>2.11</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322.91874559950088</v>
      </c>
      <c r="Q30" s="15"/>
      <c r="R30" s="20">
        <v>10.763958186650029</v>
      </c>
      <c r="T30" s="118">
        <v>-2.4073526292251479</v>
      </c>
      <c r="U30" s="120">
        <v>-3.4264242401846889</v>
      </c>
      <c r="V30" s="20">
        <v>35.175366004111822</v>
      </c>
      <c r="W30" s="20">
        <v>47.818664097363595</v>
      </c>
      <c r="X30" s="20">
        <v>40.499917486626579</v>
      </c>
    </row>
    <row r="31" spans="1:35">
      <c r="A31" s="13" t="s">
        <v>348</v>
      </c>
      <c r="B31" s="13">
        <v>60</v>
      </c>
      <c r="C31" s="13" t="s">
        <v>372</v>
      </c>
      <c r="D31" s="14">
        <v>20047.433055185451</v>
      </c>
      <c r="E31" s="17">
        <v>112.3</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2260.4513246469924</v>
      </c>
      <c r="Q31" s="15"/>
      <c r="R31" s="20">
        <v>75.348377488233083</v>
      </c>
      <c r="T31" s="118">
        <v>26.723118247702473</v>
      </c>
      <c r="U31" s="120">
        <v>44.311301886399264</v>
      </c>
      <c r="V31" s="20">
        <v>52.595047710939781</v>
      </c>
      <c r="W31" s="20">
        <v>41.442326744705497</v>
      </c>
      <c r="X31" s="20">
        <v>55.351330592135895</v>
      </c>
    </row>
    <row r="32" spans="1:35">
      <c r="A32" s="13" t="s">
        <v>434</v>
      </c>
      <c r="B32" s="13">
        <v>60</v>
      </c>
      <c r="C32" s="13" t="s">
        <v>372</v>
      </c>
      <c r="D32" s="14">
        <v>1429.7495110233526</v>
      </c>
      <c r="E32" s="17">
        <v>8.8800000000000008</v>
      </c>
      <c r="F32" s="13" t="s">
        <v>374</v>
      </c>
      <c r="G32" s="13">
        <v>0</v>
      </c>
      <c r="H32" s="13" t="s">
        <v>1468</v>
      </c>
      <c r="I32" s="13" t="s">
        <v>505</v>
      </c>
      <c r="J32" s="13">
        <v>29439691000</v>
      </c>
      <c r="K32" s="13">
        <v>0</v>
      </c>
      <c r="L32" s="13" t="s">
        <v>1306</v>
      </c>
      <c r="M32" s="13" t="s">
        <v>1469</v>
      </c>
      <c r="N32" s="13" t="s">
        <v>788</v>
      </c>
      <c r="O32" s="13">
        <v>347.93630595625137</v>
      </c>
      <c r="P32" s="13">
        <v>2554.2460849989775</v>
      </c>
      <c r="Q32" s="15"/>
      <c r="R32" s="20">
        <v>85.141536166632577</v>
      </c>
      <c r="T32" s="118">
        <v>-0.78756875664881321</v>
      </c>
      <c r="U32" s="120">
        <v>7.7816912965210072</v>
      </c>
      <c r="V32" s="20">
        <v>51.397619488175629</v>
      </c>
      <c r="W32" s="20">
        <v>54.677960730335442</v>
      </c>
      <c r="X32" s="20">
        <v>58.311491678166398</v>
      </c>
    </row>
    <row r="33" spans="1:24">
      <c r="A33" s="13" t="s">
        <v>51</v>
      </c>
      <c r="B33" s="13">
        <v>60</v>
      </c>
      <c r="C33" s="13" t="s">
        <v>372</v>
      </c>
      <c r="D33" s="14">
        <v>-187490.3140062156</v>
      </c>
      <c r="E33" s="17">
        <v>686</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503.56756587557288</v>
      </c>
      <c r="Q33" s="15"/>
      <c r="R33" s="20">
        <v>16.785585529185763</v>
      </c>
      <c r="T33" s="118">
        <v>-449.49961085890664</v>
      </c>
      <c r="U33" s="120">
        <v>-513.16365547724217</v>
      </c>
      <c r="V33" s="20">
        <v>39.84726980121151</v>
      </c>
      <c r="W33" s="20">
        <v>45.07696629288202</v>
      </c>
      <c r="X33" s="20">
        <v>41.929190000580022</v>
      </c>
    </row>
    <row r="34" spans="1:24">
      <c r="A34" s="13" t="s">
        <v>278</v>
      </c>
      <c r="B34" s="13">
        <v>60</v>
      </c>
      <c r="C34" s="13" t="s">
        <v>372</v>
      </c>
      <c r="D34" s="14">
        <v>-104702.90807645583</v>
      </c>
      <c r="E34" s="17">
        <v>116.8</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827.06567384296159</v>
      </c>
      <c r="Q34" s="15"/>
      <c r="R34" s="20">
        <v>27.568855794765387</v>
      </c>
      <c r="T34" s="118">
        <v>50.474505832915213</v>
      </c>
      <c r="U34" s="120">
        <v>148.86007824928399</v>
      </c>
      <c r="V34" s="20">
        <v>36.747550699160691</v>
      </c>
      <c r="W34" s="20">
        <v>21.977140792352987</v>
      </c>
      <c r="X34" s="20">
        <v>54.896984155962599</v>
      </c>
    </row>
    <row r="35" spans="1:24">
      <c r="A35" s="13" t="s">
        <v>430</v>
      </c>
      <c r="B35" s="13">
        <v>60</v>
      </c>
      <c r="C35" s="13" t="s">
        <v>372</v>
      </c>
      <c r="D35" s="14">
        <v>-12119.881954254552</v>
      </c>
      <c r="E35" s="17">
        <v>39.659999999999997</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286.89875666807961</v>
      </c>
      <c r="Q35" s="15"/>
      <c r="R35" s="20">
        <v>9.5632918889359875</v>
      </c>
      <c r="T35" s="118">
        <v>-22.489223939093392</v>
      </c>
      <c r="U35" s="120">
        <v>-60.485454841719815</v>
      </c>
      <c r="V35" s="20">
        <v>34.611212867113281</v>
      </c>
      <c r="W35" s="20">
        <v>37.904985289635746</v>
      </c>
      <c r="X35" s="20">
        <v>46.921298667988012</v>
      </c>
    </row>
    <row r="36" spans="1:24">
      <c r="A36" s="13" t="s">
        <v>222</v>
      </c>
      <c r="B36" s="13">
        <v>60</v>
      </c>
      <c r="C36" s="13" t="s">
        <v>372</v>
      </c>
      <c r="D36" s="13">
        <v>-237.98556936279525</v>
      </c>
      <c r="E36" s="17">
        <v>3.53</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156.38437895745341</v>
      </c>
      <c r="Q36" s="15"/>
      <c r="R36" s="20">
        <v>5.2128126319151136</v>
      </c>
      <c r="T36" s="118">
        <v>-7.5001579058149082</v>
      </c>
      <c r="U36" s="118">
        <v>5.0072926425055142</v>
      </c>
      <c r="V36" s="20">
        <v>30.959512987787217</v>
      </c>
      <c r="W36" s="20">
        <v>51.60515850630015</v>
      </c>
      <c r="X36" s="20">
        <v>46.23479858349512</v>
      </c>
    </row>
    <row r="37" spans="1:24">
      <c r="A37" s="13" t="s">
        <v>163</v>
      </c>
      <c r="B37" s="13">
        <v>60</v>
      </c>
      <c r="C37" s="13" t="s">
        <v>372</v>
      </c>
      <c r="D37" s="14">
        <v>-1555.2852248870508</v>
      </c>
      <c r="E37" s="17">
        <v>8.07</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482.53494773163533</v>
      </c>
      <c r="Q37" s="15"/>
      <c r="R37" s="20">
        <v>16.084498257721176</v>
      </c>
      <c r="T37" s="118">
        <v>-10.604498886139311</v>
      </c>
      <c r="U37" s="120">
        <v>6.6290221079549028</v>
      </c>
      <c r="V37" s="20">
        <v>34.777587632232084</v>
      </c>
      <c r="W37" s="20">
        <v>41.852510457379466</v>
      </c>
      <c r="X37" s="20">
        <v>47.462143022530121</v>
      </c>
    </row>
    <row r="38" spans="1:24">
      <c r="A38" s="13" t="s">
        <v>257</v>
      </c>
      <c r="B38" s="13">
        <v>60</v>
      </c>
      <c r="C38" s="13" t="s">
        <v>372</v>
      </c>
      <c r="D38" s="13">
        <v>-2506.7532597126351</v>
      </c>
      <c r="E38" s="17">
        <v>15.55</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530.63699997180811</v>
      </c>
      <c r="Q38" s="15"/>
      <c r="R38" s="20">
        <v>17.687899999060271</v>
      </c>
      <c r="T38" s="118">
        <v>-12.773466902481179</v>
      </c>
      <c r="U38" s="120">
        <v>1.512031306784678</v>
      </c>
      <c r="V38" s="20">
        <v>34.297021978961702</v>
      </c>
      <c r="W38" s="20">
        <v>34.791321377310155</v>
      </c>
      <c r="X38" s="20">
        <v>46.178220105698642</v>
      </c>
    </row>
    <row r="39" spans="1:24">
      <c r="A39" s="13" t="s">
        <v>540</v>
      </c>
      <c r="B39" s="13">
        <v>60</v>
      </c>
      <c r="C39" s="13" t="s">
        <v>372</v>
      </c>
      <c r="D39" s="14">
        <v>113265.40848129411</v>
      </c>
      <c r="E39" s="17">
        <v>456.75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2969.2892535679362</v>
      </c>
      <c r="Q39" s="15"/>
      <c r="R39" s="20">
        <v>98.976308452264533</v>
      </c>
      <c r="T39" s="120">
        <v>560.79915512005584</v>
      </c>
      <c r="U39" s="118"/>
      <c r="V39" s="20">
        <v>70.831057535417727</v>
      </c>
      <c r="W39" s="20">
        <v>54.872930864387556</v>
      </c>
      <c r="X39" s="20">
        <v>91.656658724105753</v>
      </c>
    </row>
    <row r="40" spans="1:24">
      <c r="A40" s="13" t="s">
        <v>536</v>
      </c>
      <c r="B40" s="13">
        <v>60</v>
      </c>
      <c r="C40" s="13" t="s">
        <v>372</v>
      </c>
      <c r="D40" s="14">
        <v>2159.9426804431587</v>
      </c>
      <c r="E40" s="17">
        <v>17.079999999999998</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1549.3470472139056</v>
      </c>
      <c r="Q40" s="16" t="s">
        <v>2375</v>
      </c>
      <c r="R40" s="20">
        <v>51.644901573796851</v>
      </c>
      <c r="T40" s="118">
        <v>-1.7537611220458338</v>
      </c>
      <c r="U40" s="118"/>
      <c r="V40" s="20">
        <v>49.287005536431963</v>
      </c>
      <c r="W40" s="20">
        <v>69.09109721308603</v>
      </c>
      <c r="X40" s="20">
        <v>45.990593174856862</v>
      </c>
    </row>
    <row r="41" spans="1:24">
      <c r="A41" s="13" t="s">
        <v>527</v>
      </c>
      <c r="B41" s="13">
        <v>60</v>
      </c>
      <c r="C41" s="13" t="s">
        <v>372</v>
      </c>
      <c r="D41" s="14">
        <v>-2359.588519276741</v>
      </c>
      <c r="E41" s="17">
        <v>1.27</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284.45974306526739</v>
      </c>
      <c r="Q41" s="16" t="s">
        <v>2242</v>
      </c>
      <c r="R41" s="20">
        <v>9.4819914355089132</v>
      </c>
      <c r="T41" s="118">
        <v>-5.6017856317349946</v>
      </c>
      <c r="U41" s="118"/>
      <c r="V41" s="20">
        <v>20.464395680290018</v>
      </c>
      <c r="W41" s="20">
        <v>44.779553443416006</v>
      </c>
      <c r="X41" s="20">
        <v>43.605268047875505</v>
      </c>
    </row>
    <row r="42" spans="1:24">
      <c r="A42" s="13" t="s">
        <v>105</v>
      </c>
      <c r="B42" s="13">
        <v>60</v>
      </c>
      <c r="C42" s="13" t="s">
        <v>372</v>
      </c>
      <c r="D42" s="14">
        <v>214533.59183924788</v>
      </c>
      <c r="E42" s="17">
        <v>210.1</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-2066.8002120554443</v>
      </c>
      <c r="E43" s="17">
        <v>8.89</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447.40357714051567</v>
      </c>
      <c r="Q43" s="15"/>
      <c r="R43" s="20">
        <v>14.913452571350522</v>
      </c>
      <c r="T43" s="118">
        <v>-9.4331389526182363</v>
      </c>
      <c r="U43" s="120">
        <v>-8.7832084544839972</v>
      </c>
      <c r="V43" s="20">
        <v>28.13889606410746</v>
      </c>
      <c r="W43" s="20">
        <v>49.676236301649745</v>
      </c>
      <c r="X43" s="20">
        <v>39.074938984745394</v>
      </c>
    </row>
    <row r="44" spans="1:24">
      <c r="A44" s="13" t="s">
        <v>435</v>
      </c>
      <c r="B44" s="13">
        <v>60</v>
      </c>
      <c r="C44" s="13" t="s">
        <v>372</v>
      </c>
      <c r="D44" s="14">
        <v>-9988.8919349004373</v>
      </c>
      <c r="E44" s="17">
        <v>103.9</v>
      </c>
      <c r="F44" s="13" t="s">
        <v>683</v>
      </c>
      <c r="G44" s="13">
        <v>1459724461</v>
      </c>
      <c r="H44" s="13" t="s">
        <v>1483</v>
      </c>
      <c r="I44" s="13" t="s">
        <v>1006</v>
      </c>
      <c r="J44" s="13">
        <v>11342832137</v>
      </c>
      <c r="K44" s="13">
        <v>0</v>
      </c>
      <c r="L44" s="13" t="s">
        <v>1206</v>
      </c>
      <c r="M44" s="13" t="s">
        <v>1484</v>
      </c>
      <c r="N44" s="13" t="s">
        <v>1229</v>
      </c>
      <c r="O44" s="13">
        <v>86.723233805975028</v>
      </c>
      <c r="P44" s="13">
        <v>600.88429431839256</v>
      </c>
      <c r="Q44" s="15"/>
      <c r="R44" s="20">
        <v>20.029476477279751</v>
      </c>
      <c r="T44" s="118">
        <v>33.482007452699492</v>
      </c>
      <c r="U44" s="120">
        <v>108.42289987813032</v>
      </c>
      <c r="V44" s="20">
        <v>55.728161987141974</v>
      </c>
      <c r="W44" s="20">
        <v>32.250895670523626</v>
      </c>
      <c r="X44" s="20">
        <v>60.40068601165683</v>
      </c>
    </row>
    <row r="45" spans="1:24">
      <c r="A45" s="13" t="s">
        <v>686</v>
      </c>
      <c r="B45" s="13">
        <v>60</v>
      </c>
      <c r="C45" s="13" t="s">
        <v>372</v>
      </c>
      <c r="D45" s="14">
        <v>-4657.7359581051423</v>
      </c>
      <c r="E45" s="17">
        <v>25.94</v>
      </c>
      <c r="F45" s="13" t="s">
        <v>683</v>
      </c>
      <c r="G45" s="13">
        <v>9395308662</v>
      </c>
      <c r="H45" s="13" t="s">
        <v>1485</v>
      </c>
      <c r="I45" s="13" t="s">
        <v>1027</v>
      </c>
      <c r="J45" s="13">
        <v>35288102843</v>
      </c>
      <c r="K45" s="13">
        <v>0</v>
      </c>
      <c r="L45" s="13" t="s">
        <v>1125</v>
      </c>
      <c r="M45" s="13" t="s">
        <v>1486</v>
      </c>
      <c r="N45" s="13" t="s">
        <v>1175</v>
      </c>
      <c r="O45" s="13">
        <v>37.409960967555847</v>
      </c>
      <c r="P45" s="13">
        <v>559.97520033054775</v>
      </c>
      <c r="Q45" s="15"/>
      <c r="R45" s="20">
        <v>18.665840011018258</v>
      </c>
      <c r="T45" s="118">
        <v>6.931467673940972</v>
      </c>
      <c r="U45" s="120">
        <v>26.689677167009727</v>
      </c>
      <c r="V45" s="20">
        <v>53.55623057693353</v>
      </c>
      <c r="W45" s="20">
        <v>60.776359824370786</v>
      </c>
      <c r="X45" s="20">
        <v>61.334532748732954</v>
      </c>
    </row>
    <row r="46" spans="1:24">
      <c r="A46" s="13" t="s">
        <v>209</v>
      </c>
      <c r="B46" s="13">
        <v>60</v>
      </c>
      <c r="C46" s="13" t="s">
        <v>372</v>
      </c>
      <c r="D46" s="14">
        <v>13648.314197743332</v>
      </c>
      <c r="E46" s="17">
        <v>121.2</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2211.001339038939</v>
      </c>
      <c r="Q46" s="15"/>
      <c r="R46" s="20">
        <v>73.700044634631297</v>
      </c>
      <c r="T46" s="118">
        <v>30.429937170089687</v>
      </c>
      <c r="U46" s="118">
        <v>160.95241181172426</v>
      </c>
      <c r="V46" s="20">
        <v>34.584089099724082</v>
      </c>
      <c r="W46" s="20">
        <v>51.792507430271641</v>
      </c>
      <c r="X46" s="20">
        <v>74.131209466202705</v>
      </c>
    </row>
    <row r="47" spans="1:24">
      <c r="A47" s="13" t="s">
        <v>267</v>
      </c>
      <c r="B47" s="13">
        <v>60</v>
      </c>
      <c r="C47" s="13" t="s">
        <v>372</v>
      </c>
      <c r="D47" s="14">
        <v>-16329.682177216113</v>
      </c>
      <c r="E47" s="17">
        <v>93.55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543.96813309985237</v>
      </c>
      <c r="Q47" s="15"/>
      <c r="R47" s="20">
        <v>18.132271103328414</v>
      </c>
      <c r="T47" s="118">
        <v>-57.341286607431385</v>
      </c>
      <c r="U47" s="120">
        <v>-66.941432699014172</v>
      </c>
      <c r="V47" s="20">
        <v>41.373530902823177</v>
      </c>
      <c r="W47" s="20">
        <v>49.723185582073896</v>
      </c>
      <c r="X47" s="20">
        <v>41.326622200688703</v>
      </c>
    </row>
    <row r="48" spans="1:24">
      <c r="A48" s="13" t="s">
        <v>283</v>
      </c>
      <c r="B48" s="13">
        <v>60</v>
      </c>
      <c r="C48" s="13" t="s">
        <v>372</v>
      </c>
      <c r="D48" s="14">
        <v>23985.464219196474</v>
      </c>
      <c r="E48" s="17">
        <v>83.85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2035.5262610737302</v>
      </c>
      <c r="Q48" s="15"/>
      <c r="R48" s="20">
        <v>67.850875369124338</v>
      </c>
      <c r="T48" s="120">
        <v>143.64318677166261</v>
      </c>
      <c r="U48" s="118">
        <v>104.04672123059335</v>
      </c>
      <c r="V48" s="20">
        <v>69.855139199354724</v>
      </c>
      <c r="W48" s="20">
        <v>40.067651409745409</v>
      </c>
      <c r="X48" s="20">
        <v>79.162857595208251</v>
      </c>
    </row>
    <row r="49" spans="1:24">
      <c r="A49" s="13" t="s">
        <v>282</v>
      </c>
      <c r="B49" s="13">
        <v>60</v>
      </c>
      <c r="C49" s="13" t="s">
        <v>372</v>
      </c>
      <c r="D49" s="13">
        <v>-8223.412622240432</v>
      </c>
      <c r="E49" s="17">
        <v>19.73</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83.461081669843452</v>
      </c>
      <c r="Q49" s="15"/>
      <c r="R49" s="20">
        <v>2.7820360556614485</v>
      </c>
      <c r="T49" s="118">
        <v>-37.83807855881328</v>
      </c>
      <c r="U49" s="120">
        <v>-19.448507911420769</v>
      </c>
      <c r="V49" s="20">
        <v>26.552764782139555</v>
      </c>
      <c r="W49" s="20">
        <v>43.587317637416582</v>
      </c>
      <c r="X49" s="20">
        <v>42.909461377482643</v>
      </c>
    </row>
    <row r="50" spans="1:24">
      <c r="A50" s="13" t="s">
        <v>760</v>
      </c>
      <c r="B50" s="13">
        <v>60</v>
      </c>
      <c r="C50" s="13" t="s">
        <v>372</v>
      </c>
      <c r="D50" s="13">
        <v>-22472.581608820299</v>
      </c>
      <c r="E50" s="17">
        <v>20.18</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470</v>
      </c>
      <c r="Q50" s="15"/>
      <c r="R50" s="20">
        <v>15.666666666666666</v>
      </c>
      <c r="T50" s="118"/>
      <c r="U50" s="118"/>
      <c r="V50" s="20">
        <v>24.088749685347121</v>
      </c>
      <c r="W50" s="20">
        <v>15.649257632876065</v>
      </c>
      <c r="X50" s="20"/>
    </row>
    <row r="51" spans="1:24">
      <c r="A51" s="13" t="s">
        <v>629</v>
      </c>
      <c r="B51" s="13">
        <v>60</v>
      </c>
      <c r="C51" s="13" t="s">
        <v>372</v>
      </c>
      <c r="D51" s="14">
        <v>-9067.0076551384682</v>
      </c>
      <c r="E51" s="17">
        <v>182.3</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1112.8129674185727</v>
      </c>
      <c r="Q51" s="15"/>
      <c r="R51" s="20">
        <v>37.093765580619092</v>
      </c>
      <c r="T51" s="120">
        <v>319.47980259191041</v>
      </c>
      <c r="U51" s="118"/>
      <c r="V51" s="20">
        <v>49.739764064524422</v>
      </c>
      <c r="W51" s="20">
        <v>55.804554836768375</v>
      </c>
      <c r="X51" s="20">
        <v>87.859216024540189</v>
      </c>
    </row>
    <row r="52" spans="1:24">
      <c r="A52" s="13" t="s">
        <v>135</v>
      </c>
      <c r="B52" s="13">
        <v>60</v>
      </c>
      <c r="C52" s="13" t="s">
        <v>372</v>
      </c>
      <c r="D52" s="13">
        <v>1397.0280498441623</v>
      </c>
      <c r="E52" s="17">
        <v>3.92</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2135.5825379338348</v>
      </c>
      <c r="Q52" s="15"/>
      <c r="R52" s="20">
        <v>71.18608459779449</v>
      </c>
      <c r="T52" s="118">
        <v>-0.59849398081047056</v>
      </c>
      <c r="U52" s="118">
        <v>4.1138974601209366</v>
      </c>
      <c r="V52" s="20">
        <v>49.313433954707747</v>
      </c>
      <c r="W52" s="20">
        <v>50.650317164591762</v>
      </c>
      <c r="X52" s="20">
        <v>59.117168649579277</v>
      </c>
    </row>
    <row r="53" spans="1:24">
      <c r="A53" s="13" t="s">
        <v>528</v>
      </c>
      <c r="B53" s="13">
        <v>60</v>
      </c>
      <c r="C53" s="13" t="s">
        <v>372</v>
      </c>
      <c r="D53" s="14">
        <v>6335.6000098136174</v>
      </c>
      <c r="E53" s="17">
        <v>43.1</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1898.7147445380235</v>
      </c>
      <c r="Q53" s="15"/>
      <c r="R53" s="20">
        <v>63.290491484600786</v>
      </c>
      <c r="T53" s="118">
        <v>-18.966405992681956</v>
      </c>
      <c r="U53" s="118"/>
      <c r="V53" s="20">
        <v>37.934507335069178</v>
      </c>
      <c r="W53" s="20">
        <v>34.650284007315605</v>
      </c>
      <c r="X53" s="20">
        <v>44.603422843413497</v>
      </c>
    </row>
    <row r="54" spans="1:24">
      <c r="A54" s="13" t="s">
        <v>156</v>
      </c>
      <c r="B54" s="13">
        <v>60</v>
      </c>
      <c r="C54" s="13" t="s">
        <v>372</v>
      </c>
      <c r="D54" s="14">
        <v>-582.17721510740898</v>
      </c>
      <c r="E54" s="17">
        <v>1.56</v>
      </c>
      <c r="F54" s="13" t="s">
        <v>357</v>
      </c>
      <c r="G54" s="13">
        <v>-82587584</v>
      </c>
      <c r="H54" s="13" t="s">
        <v>1495</v>
      </c>
      <c r="I54" s="13">
        <v>-0.70282037666666664</v>
      </c>
      <c r="J54" s="13">
        <v>-421692226</v>
      </c>
      <c r="K54" s="13">
        <v>600000000</v>
      </c>
      <c r="L54" s="13" t="s">
        <v>1496</v>
      </c>
      <c r="M54" s="13">
        <v>600000000</v>
      </c>
      <c r="N54" s="13" t="s">
        <v>1360</v>
      </c>
      <c r="O54" s="13">
        <v>114.70553072265308</v>
      </c>
      <c r="P54" s="13">
        <v>231.30903075840394</v>
      </c>
      <c r="Q54" s="16" t="s">
        <v>2203</v>
      </c>
      <c r="R54" s="20">
        <v>7.7103010252801312</v>
      </c>
      <c r="T54" s="118">
        <v>-4.2814699617219043</v>
      </c>
      <c r="U54" s="120">
        <v>-5.2684572738634028</v>
      </c>
      <c r="V54" s="20">
        <v>29.023250521371629</v>
      </c>
      <c r="W54" s="20">
        <v>45.770697533675246</v>
      </c>
      <c r="X54" s="20">
        <v>36.481284846309208</v>
      </c>
    </row>
    <row r="55" spans="1:24">
      <c r="A55" s="13" t="s">
        <v>277</v>
      </c>
      <c r="B55" s="13">
        <v>60</v>
      </c>
      <c r="C55" s="13" t="s">
        <v>372</v>
      </c>
      <c r="D55" s="14">
        <v>48118.842014588947</v>
      </c>
      <c r="E55" s="17">
        <v>394.25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2059.6959025098895</v>
      </c>
      <c r="Q55" s="15"/>
      <c r="R55" s="20">
        <v>68.656530083662986</v>
      </c>
      <c r="T55" s="118">
        <v>78.406501222534644</v>
      </c>
      <c r="U55" s="118">
        <v>760.66722672588071</v>
      </c>
      <c r="V55" s="20">
        <v>47.807547372219858</v>
      </c>
      <c r="W55" s="20">
        <v>72.958918857425772</v>
      </c>
      <c r="X55" s="20">
        <v>71.925785280951644</v>
      </c>
    </row>
    <row r="56" spans="1:24">
      <c r="A56" s="13" t="s">
        <v>473</v>
      </c>
      <c r="B56" s="13">
        <v>60</v>
      </c>
      <c r="C56" s="13" t="s">
        <v>372</v>
      </c>
      <c r="D56" s="14">
        <v>-844.87284152242387</v>
      </c>
      <c r="E56" s="17">
        <v>11.17</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630.42107325351901</v>
      </c>
      <c r="Q56" s="15"/>
      <c r="R56" s="20">
        <v>21.0140357751173</v>
      </c>
      <c r="T56" s="118">
        <v>-1.6268659440127031</v>
      </c>
      <c r="U56" s="118"/>
      <c r="V56" s="20">
        <v>47.606640958155367</v>
      </c>
      <c r="W56" s="20">
        <v>54.641452051995522</v>
      </c>
      <c r="X56" s="20">
        <v>44.440303087812019</v>
      </c>
    </row>
    <row r="57" spans="1:24">
      <c r="A57" s="13" t="s">
        <v>447</v>
      </c>
      <c r="B57" s="13">
        <v>60</v>
      </c>
      <c r="C57" s="13" t="s">
        <v>372</v>
      </c>
      <c r="D57" s="14">
        <v>-17533.52866768921</v>
      </c>
      <c r="E57" s="17">
        <v>300.75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960.34162393221891</v>
      </c>
      <c r="Q57" s="15"/>
      <c r="R57" s="20">
        <v>32.011387464407299</v>
      </c>
      <c r="T57" s="120">
        <v>305.93541454326271</v>
      </c>
      <c r="U57" s="118">
        <v>523.5495399041954</v>
      </c>
      <c r="V57" s="20">
        <v>50.144454180324431</v>
      </c>
      <c r="W57" s="20">
        <v>74.205569321276883</v>
      </c>
      <c r="X57" s="20">
        <v>76.491712358121362</v>
      </c>
    </row>
    <row r="58" spans="1:24">
      <c r="A58" s="13" t="s">
        <v>326</v>
      </c>
      <c r="B58" s="13">
        <v>60</v>
      </c>
      <c r="C58" s="13" t="s">
        <v>372</v>
      </c>
      <c r="D58" s="14">
        <v>-11721.083986326661</v>
      </c>
      <c r="E58" s="17">
        <v>47.9</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607.24851030357627</v>
      </c>
      <c r="Q58" s="15"/>
      <c r="R58" s="20">
        <v>20.24161701011921</v>
      </c>
      <c r="T58" s="118">
        <v>-52.067851454163474</v>
      </c>
      <c r="U58" s="120">
        <v>-21.43982497348901</v>
      </c>
      <c r="V58" s="20">
        <v>32.335654691035771</v>
      </c>
      <c r="W58" s="20">
        <v>25.311055826208445</v>
      </c>
      <c r="X58" s="20">
        <v>43.160348823961577</v>
      </c>
    </row>
    <row r="59" spans="1:24">
      <c r="A59" s="13" t="s">
        <v>302</v>
      </c>
      <c r="B59" s="13">
        <v>60</v>
      </c>
      <c r="C59" s="13" t="s">
        <v>372</v>
      </c>
      <c r="D59" s="14">
        <v>-2853.0891418387405</v>
      </c>
      <c r="E59" s="17">
        <v>9.9499999999999993</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622.86571798728073</v>
      </c>
      <c r="Q59" s="15"/>
      <c r="R59" s="20">
        <v>20.762190599576023</v>
      </c>
      <c r="T59" s="118">
        <v>-11.166426696178711</v>
      </c>
      <c r="U59" s="120">
        <v>4.1314689586109843</v>
      </c>
      <c r="V59" s="20">
        <v>31.642953944071387</v>
      </c>
      <c r="W59" s="20">
        <v>56.709941775224536</v>
      </c>
      <c r="X59" s="20">
        <v>44.835151439933405</v>
      </c>
    </row>
    <row r="60" spans="1:24">
      <c r="A60" s="13" t="s">
        <v>470</v>
      </c>
      <c r="B60" s="13">
        <v>60</v>
      </c>
      <c r="C60" s="13" t="s">
        <v>372</v>
      </c>
      <c r="D60" s="14">
        <v>-20380.348122364394</v>
      </c>
      <c r="E60" s="17">
        <v>41.64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332.60690504184532</v>
      </c>
      <c r="Q60" s="15"/>
      <c r="R60" s="20">
        <v>11.086896834728178</v>
      </c>
      <c r="T60" s="118">
        <v>-31.185017154254027</v>
      </c>
      <c r="U60" s="120">
        <v>-0.17993134271804934</v>
      </c>
      <c r="V60" s="20">
        <v>30.632351965529821</v>
      </c>
      <c r="W60" s="20">
        <v>28.951234640068101</v>
      </c>
      <c r="X60" s="20">
        <v>39.647951522043975</v>
      </c>
    </row>
    <row r="61" spans="1:24">
      <c r="A61" s="13" t="s">
        <v>119</v>
      </c>
      <c r="B61" s="13">
        <v>60</v>
      </c>
      <c r="C61" s="13" t="s">
        <v>372</v>
      </c>
      <c r="D61" s="13">
        <v>132802.22383379453</v>
      </c>
      <c r="E61" s="17">
        <v>307.25</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2302.7914011829535</v>
      </c>
      <c r="Q61" s="15"/>
      <c r="R61" s="20">
        <v>76.75971337276512</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-42298.931301636316</v>
      </c>
      <c r="E63" s="17">
        <v>98.5</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624.09742565929241</v>
      </c>
      <c r="Q63" s="15"/>
      <c r="R63" s="20">
        <v>20.803247521976413</v>
      </c>
      <c r="T63" s="118">
        <v>-9.7146468788126583</v>
      </c>
      <c r="U63" s="120">
        <v>-2.3921327705382112</v>
      </c>
      <c r="V63" s="20">
        <v>39.956944979503639</v>
      </c>
      <c r="W63" s="20">
        <v>25.859932100935669</v>
      </c>
      <c r="X63" s="20">
        <v>49.435411032462206</v>
      </c>
    </row>
    <row r="64" spans="1:24">
      <c r="A64" s="13" t="s">
        <v>688</v>
      </c>
      <c r="B64" s="13">
        <v>60</v>
      </c>
      <c r="C64" s="13" t="s">
        <v>372</v>
      </c>
      <c r="D64" s="14">
        <v>-3347.1689475398848</v>
      </c>
      <c r="E64" s="17">
        <v>5.92</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637.05914912532876</v>
      </c>
      <c r="Q64" s="15"/>
      <c r="R64" s="20">
        <v>21.235304970844293</v>
      </c>
      <c r="T64" s="118">
        <v>-4.5479742061295614</v>
      </c>
      <c r="U64" s="118">
        <v>7.3386222325945649</v>
      </c>
      <c r="V64" s="20">
        <v>31.364787907283635</v>
      </c>
      <c r="W64" s="20">
        <v>33.718889666475555</v>
      </c>
      <c r="X64" s="20">
        <v>51.653101831328442</v>
      </c>
    </row>
    <row r="65" spans="1:24">
      <c r="A65" s="13" t="s">
        <v>377</v>
      </c>
      <c r="B65" s="13">
        <v>60</v>
      </c>
      <c r="C65" s="13" t="s">
        <v>372</v>
      </c>
      <c r="D65" s="14">
        <v>36554.192762048391</v>
      </c>
      <c r="E65" s="17">
        <v>135</v>
      </c>
      <c r="F65" s="13" t="s">
        <v>349</v>
      </c>
      <c r="G65" s="13">
        <v>-631248</v>
      </c>
      <c r="H65" s="13" t="s">
        <v>1507</v>
      </c>
      <c r="I65" s="13">
        <v>15.500313625</v>
      </c>
      <c r="J65" s="13">
        <v>124002509</v>
      </c>
      <c r="K65" s="13">
        <v>8000000</v>
      </c>
      <c r="L65" s="13">
        <v>7.8062936613645455</v>
      </c>
      <c r="M65" s="13">
        <v>968000000</v>
      </c>
      <c r="N65" s="13" t="s">
        <v>1508</v>
      </c>
      <c r="O65" s="13">
        <v>29.700334105349686</v>
      </c>
      <c r="P65" s="13">
        <v>2584.9135185961777</v>
      </c>
      <c r="Q65" s="15"/>
      <c r="R65" s="20">
        <v>86.163783953205922</v>
      </c>
      <c r="T65" s="120">
        <v>128.86496555693498</v>
      </c>
      <c r="U65" s="120">
        <v>105.00621742752415</v>
      </c>
      <c r="V65" s="20">
        <v>44.882973702487917</v>
      </c>
      <c r="W65" s="20">
        <v>57.600229879541274</v>
      </c>
      <c r="X65" s="20">
        <v>63.116279547332589</v>
      </c>
    </row>
    <row r="66" spans="1:24">
      <c r="A66" s="13" t="s">
        <v>72</v>
      </c>
      <c r="B66" s="13">
        <v>60</v>
      </c>
      <c r="C66" s="13" t="s">
        <v>372</v>
      </c>
      <c r="D66" s="14">
        <v>2524.3016326875354</v>
      </c>
      <c r="E66" s="17">
        <v>17.600000000000001</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2332.1077134602365</v>
      </c>
      <c r="Q66" s="15"/>
      <c r="R66" s="20">
        <v>77.736923782007878</v>
      </c>
      <c r="T66" s="118">
        <v>6.1120934785974868</v>
      </c>
      <c r="U66" s="118">
        <v>16.048074481050421</v>
      </c>
      <c r="V66" s="20">
        <v>49.705746451305451</v>
      </c>
      <c r="W66" s="20">
        <v>77.579472883080058</v>
      </c>
      <c r="X66" s="20">
        <v>59.689745045998237</v>
      </c>
    </row>
    <row r="67" spans="1:24">
      <c r="A67" s="13" t="s">
        <v>81</v>
      </c>
      <c r="B67" s="13">
        <v>60</v>
      </c>
      <c r="C67" s="13" t="s">
        <v>372</v>
      </c>
      <c r="D67" s="14">
        <v>-13784.092138769707</v>
      </c>
      <c r="E67" s="17">
        <v>33.200000000000003</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143.97257398507202</v>
      </c>
      <c r="Q67" s="15"/>
      <c r="R67" s="20">
        <v>4.799085799502401</v>
      </c>
      <c r="T67" s="118">
        <v>-4.1058107556797552</v>
      </c>
      <c r="U67" s="120">
        <v>6.9260345514987876</v>
      </c>
      <c r="V67" s="20">
        <v>48.384094269643668</v>
      </c>
      <c r="W67" s="20">
        <v>59.011459565463774</v>
      </c>
      <c r="X67" s="20">
        <v>49.600856355824085</v>
      </c>
    </row>
    <row r="68" spans="1:24">
      <c r="A68" s="13" t="s">
        <v>160</v>
      </c>
      <c r="B68" s="13">
        <v>60</v>
      </c>
      <c r="C68" s="13" t="s">
        <v>372</v>
      </c>
      <c r="D68" s="13">
        <v>1124.00006094167</v>
      </c>
      <c r="E68" s="17">
        <v>4.5999999999999996</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2241.9741430334193</v>
      </c>
      <c r="Q68" s="15"/>
      <c r="R68" s="20">
        <v>74.732471434447305</v>
      </c>
      <c r="T68" s="118">
        <v>-2.524690553863782</v>
      </c>
      <c r="U68" s="120">
        <v>2.6015916768279812</v>
      </c>
      <c r="V68" s="20">
        <v>37.74142682824565</v>
      </c>
      <c r="W68" s="20">
        <v>58.29094386516519</v>
      </c>
      <c r="X68" s="20">
        <v>50.235027592646105</v>
      </c>
    </row>
    <row r="69" spans="1:24">
      <c r="A69" s="13" t="s">
        <v>523</v>
      </c>
      <c r="B69" s="13">
        <v>60</v>
      </c>
      <c r="C69" s="13" t="s">
        <v>372</v>
      </c>
      <c r="D69" s="14">
        <v>6199.1236484475821</v>
      </c>
      <c r="E69" s="17">
        <v>54.65</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1198.5371715116553</v>
      </c>
      <c r="Q69" s="15"/>
      <c r="R69" s="20">
        <v>39.951239050388509</v>
      </c>
      <c r="T69" s="118">
        <v>-23.51636468823358</v>
      </c>
      <c r="U69" s="118"/>
      <c r="V69" s="20">
        <v>38.363209941882126</v>
      </c>
      <c r="W69" s="20">
        <v>48.270857941672006</v>
      </c>
      <c r="X69" s="20">
        <v>48.463698600028216</v>
      </c>
    </row>
    <row r="70" spans="1:24">
      <c r="A70" s="13" t="s">
        <v>310</v>
      </c>
      <c r="B70" s="13">
        <v>60</v>
      </c>
      <c r="C70" s="13" t="s">
        <v>372</v>
      </c>
      <c r="D70" s="13">
        <v>-5433.5125791711826</v>
      </c>
      <c r="E70" s="17">
        <v>12.35</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450.47802170675163</v>
      </c>
      <c r="Q70" s="15"/>
      <c r="R70" s="20">
        <v>15.015934056891721</v>
      </c>
      <c r="T70" s="118">
        <v>-20.525419958037077</v>
      </c>
      <c r="U70" s="118">
        <v>15.437251981057045</v>
      </c>
      <c r="V70" s="20">
        <v>26.183514034742355</v>
      </c>
      <c r="W70" s="20">
        <v>45.656245243423427</v>
      </c>
      <c r="X70" s="20">
        <v>46.292998834192112</v>
      </c>
    </row>
    <row r="71" spans="1:24">
      <c r="A71" s="13" t="s">
        <v>309</v>
      </c>
      <c r="B71" s="13">
        <v>60</v>
      </c>
      <c r="C71" s="13" t="s">
        <v>372</v>
      </c>
      <c r="D71" s="14">
        <v>-131230.98330505399</v>
      </c>
      <c r="E71" s="17">
        <v>441</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309.22568957595371</v>
      </c>
      <c r="Q71" s="15"/>
      <c r="R71" s="20">
        <v>10.307522985865123</v>
      </c>
      <c r="T71" s="118">
        <v>-766.79606647115747</v>
      </c>
      <c r="U71" s="120">
        <v>382.7420454259186</v>
      </c>
      <c r="V71" s="20">
        <v>30.954199133856452</v>
      </c>
      <c r="W71" s="20">
        <v>45.439232515523045</v>
      </c>
      <c r="X71" s="20">
        <v>47.814486463053456</v>
      </c>
    </row>
    <row r="72" spans="1:24">
      <c r="A72" s="13" t="s">
        <v>217</v>
      </c>
      <c r="B72" s="13">
        <v>60</v>
      </c>
      <c r="C72" s="13" t="s">
        <v>372</v>
      </c>
      <c r="D72" s="14">
        <v>2138.2936341213108</v>
      </c>
      <c r="E72" s="17">
        <v>25.6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1226.7956756540032</v>
      </c>
      <c r="Q72" s="15"/>
      <c r="R72" s="20">
        <v>40.893189188466771</v>
      </c>
      <c r="T72" s="118">
        <v>-9.6948610753599951</v>
      </c>
      <c r="U72" s="120">
        <v>11.855444653226641</v>
      </c>
      <c r="V72" s="20">
        <v>36.548869299501114</v>
      </c>
      <c r="W72" s="20">
        <v>49.797851811211309</v>
      </c>
      <c r="X72" s="20">
        <v>51.215201081066077</v>
      </c>
    </row>
    <row r="73" spans="1:24">
      <c r="A73" s="13" t="s">
        <v>36</v>
      </c>
      <c r="B73" s="13">
        <v>60</v>
      </c>
      <c r="C73" s="13" t="s">
        <v>372</v>
      </c>
      <c r="D73" s="14">
        <v>-8751.5634622839752</v>
      </c>
      <c r="E73" s="17">
        <v>30.68</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606.57370709146358</v>
      </c>
      <c r="Q73" s="15"/>
      <c r="R73" s="20">
        <v>20.219123569715453</v>
      </c>
      <c r="T73" s="118">
        <v>2.6348583551389027</v>
      </c>
      <c r="U73" s="120">
        <v>18.367887813254846</v>
      </c>
      <c r="V73" s="20">
        <v>44.059174664434948</v>
      </c>
      <c r="W73" s="20">
        <v>41.408925175323887</v>
      </c>
      <c r="X73" s="20">
        <v>56.423611647846535</v>
      </c>
    </row>
    <row r="74" spans="1:24">
      <c r="A74" s="13" t="s">
        <v>378</v>
      </c>
      <c r="B74" s="13">
        <v>60</v>
      </c>
      <c r="C74" s="13" t="s">
        <v>372</v>
      </c>
      <c r="D74" s="14">
        <v>-3564.2152498957457</v>
      </c>
      <c r="E74" s="17">
        <v>29.5</v>
      </c>
      <c r="F74" s="13" t="s">
        <v>375</v>
      </c>
      <c r="G74" s="13" t="s">
        <v>810</v>
      </c>
      <c r="H74" s="13" t="s">
        <v>1516</v>
      </c>
      <c r="I74" s="13" t="s">
        <v>811</v>
      </c>
      <c r="J74" s="13" t="s">
        <v>812</v>
      </c>
      <c r="K74" s="13" t="s">
        <v>813</v>
      </c>
      <c r="L74" s="13" t="s">
        <v>781</v>
      </c>
      <c r="M74" s="13" t="s">
        <v>1517</v>
      </c>
      <c r="N74" s="13" t="s">
        <v>1518</v>
      </c>
      <c r="O74" s="13">
        <v>30.207879709360263</v>
      </c>
      <c r="P74" s="13">
        <v>753.48179005578481</v>
      </c>
      <c r="Q74" s="15"/>
      <c r="R74" s="20">
        <v>25.116059668526159</v>
      </c>
      <c r="T74" s="118">
        <v>22.21665628152671</v>
      </c>
      <c r="U74" s="118">
        <v>63.760769628001093</v>
      </c>
      <c r="V74" s="20">
        <v>49.779242224916629</v>
      </c>
      <c r="W74" s="20">
        <v>48.762427453952569</v>
      </c>
      <c r="X74" s="20">
        <v>69.610700626405588</v>
      </c>
    </row>
    <row r="75" spans="1:24">
      <c r="A75" s="13" t="s">
        <v>2</v>
      </c>
      <c r="B75" s="13">
        <v>60</v>
      </c>
      <c r="C75" s="13" t="s">
        <v>372</v>
      </c>
      <c r="D75" s="14">
        <v>134166.67953632839</v>
      </c>
      <c r="E75" s="17">
        <v>320.5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2722.0124190833722</v>
      </c>
      <c r="Q75" s="15"/>
      <c r="R75" s="20">
        <v>90.733747302779065</v>
      </c>
      <c r="T75" s="118">
        <v>245.96098286505338</v>
      </c>
      <c r="U75" s="118">
        <v>345.26257898274991</v>
      </c>
      <c r="V75" s="20">
        <v>63.152127180091547</v>
      </c>
      <c r="W75" s="20">
        <v>62.997972766882043</v>
      </c>
      <c r="X75" s="20">
        <v>65.460320552973556</v>
      </c>
    </row>
    <row r="76" spans="1:24">
      <c r="A76" s="13" t="s">
        <v>379</v>
      </c>
      <c r="B76" s="13">
        <v>60</v>
      </c>
      <c r="C76" s="13" t="s">
        <v>372</v>
      </c>
      <c r="D76" s="14">
        <v>-2232.2439197490194</v>
      </c>
      <c r="E76" s="17">
        <v>3.68</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477.37270662869076</v>
      </c>
      <c r="Q76" s="16" t="s">
        <v>2242</v>
      </c>
      <c r="R76" s="20">
        <v>15.912423554289692</v>
      </c>
      <c r="T76" s="118">
        <v>0.59264765446429557</v>
      </c>
      <c r="U76" s="120">
        <v>-1.8107941792191884</v>
      </c>
      <c r="V76" s="20">
        <v>62.080212987627888</v>
      </c>
      <c r="W76" s="20">
        <v>61.944991300675653</v>
      </c>
      <c r="X76" s="20">
        <v>50.457624535616404</v>
      </c>
    </row>
    <row r="77" spans="1:24">
      <c r="A77" s="13" t="s">
        <v>166</v>
      </c>
      <c r="B77" s="13">
        <v>60</v>
      </c>
      <c r="C77" s="13" t="s">
        <v>372</v>
      </c>
      <c r="D77" s="14">
        <v>3159.4285141166979</v>
      </c>
      <c r="E77" s="17">
        <v>26.74</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1715.554593744147</v>
      </c>
      <c r="Q77" s="15"/>
      <c r="R77" s="20">
        <v>57.185153124804899</v>
      </c>
      <c r="T77" s="118">
        <v>-27.563535824097798</v>
      </c>
      <c r="U77" s="120">
        <v>3.7476572814534137</v>
      </c>
      <c r="V77" s="20">
        <v>38.163173781279042</v>
      </c>
      <c r="W77" s="20">
        <v>48.085519210126023</v>
      </c>
      <c r="X77" s="20">
        <v>45.277626196435101</v>
      </c>
    </row>
    <row r="78" spans="1:24">
      <c r="A78" s="13" t="s">
        <v>548</v>
      </c>
      <c r="B78" s="13">
        <v>60</v>
      </c>
      <c r="C78" s="13" t="s">
        <v>372</v>
      </c>
      <c r="D78" s="14">
        <v>122514.73437178276</v>
      </c>
      <c r="E78" s="17">
        <v>168.8</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-24099.18774645817</v>
      </c>
      <c r="E79" s="17">
        <v>38.26</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577.82660478598405</v>
      </c>
      <c r="Q79" s="15"/>
      <c r="R79" s="20">
        <v>19.260886826199467</v>
      </c>
      <c r="T79" s="118">
        <v>5.0358660760156937</v>
      </c>
      <c r="U79" s="120">
        <v>17.350535773913265</v>
      </c>
      <c r="V79" s="20">
        <v>46.795472924562688</v>
      </c>
      <c r="W79" s="20">
        <v>54.711415211820864</v>
      </c>
      <c r="X79" s="20">
        <v>55.91921993016711</v>
      </c>
    </row>
    <row r="80" spans="1:24">
      <c r="A80" s="13" t="s">
        <v>690</v>
      </c>
      <c r="B80" s="13">
        <v>60</v>
      </c>
      <c r="C80" s="13" t="s">
        <v>372</v>
      </c>
      <c r="D80" s="14">
        <v>6367.763985540194</v>
      </c>
      <c r="E80" s="17">
        <v>77.95</v>
      </c>
      <c r="F80" s="13" t="s">
        <v>375</v>
      </c>
      <c r="G80" s="13" t="s">
        <v>814</v>
      </c>
      <c r="H80" s="13" t="s">
        <v>1524</v>
      </c>
      <c r="I80" s="13" t="s">
        <v>815</v>
      </c>
      <c r="J80" s="13" t="s">
        <v>816</v>
      </c>
      <c r="K80" s="13" t="s">
        <v>817</v>
      </c>
      <c r="L80" s="13" t="s">
        <v>1103</v>
      </c>
      <c r="M80" s="13" t="s">
        <v>1525</v>
      </c>
      <c r="N80" s="13" t="s">
        <v>1239</v>
      </c>
      <c r="O80" s="13">
        <v>52.822499176123891</v>
      </c>
      <c r="P80" s="13">
        <v>1351.6148576373182</v>
      </c>
      <c r="Q80" s="15"/>
      <c r="R80" s="20">
        <v>45.053828587910608</v>
      </c>
      <c r="T80" s="118">
        <v>-50.30012237539836</v>
      </c>
      <c r="U80" s="118">
        <v>95.045283001205547</v>
      </c>
      <c r="V80" s="20">
        <v>47.263434872657356</v>
      </c>
      <c r="W80" s="20">
        <v>52.754103508822155</v>
      </c>
      <c r="X80" s="20">
        <v>52.825205882428214</v>
      </c>
    </row>
    <row r="81" spans="1:24">
      <c r="A81" s="13" t="s">
        <v>648</v>
      </c>
      <c r="B81" s="13">
        <v>60</v>
      </c>
      <c r="C81" s="13" t="s">
        <v>372</v>
      </c>
      <c r="D81" s="14">
        <v>-12142.335341398844</v>
      </c>
      <c r="E81" s="17">
        <v>8.6199999999999992</v>
      </c>
      <c r="F81" s="13" t="s">
        <v>233</v>
      </c>
      <c r="G81" s="13" t="s">
        <v>1076</v>
      </c>
      <c r="H81" s="13" t="s">
        <v>1526</v>
      </c>
      <c r="I81" s="13" t="s">
        <v>1077</v>
      </c>
      <c r="J81" s="13" t="s">
        <v>1078</v>
      </c>
      <c r="K81" s="13" t="s">
        <v>818</v>
      </c>
      <c r="L81" s="13" t="s">
        <v>1199</v>
      </c>
      <c r="M81" s="13" t="s">
        <v>1527</v>
      </c>
      <c r="N81" s="13" t="s">
        <v>819</v>
      </c>
      <c r="O81" s="13">
        <v>52.822499176123891</v>
      </c>
      <c r="P81" s="13">
        <v>296.34494362352018</v>
      </c>
      <c r="Q81" s="15"/>
      <c r="R81" s="20">
        <v>9.8781647874506735</v>
      </c>
      <c r="T81" s="118">
        <v>-21.829248724786208</v>
      </c>
      <c r="U81" s="118"/>
      <c r="V81" s="20">
        <v>31.99868548544864</v>
      </c>
      <c r="W81" s="20">
        <v>34.971340109390475</v>
      </c>
      <c r="X81" s="20">
        <v>39.728861539869321</v>
      </c>
    </row>
    <row r="82" spans="1:24">
      <c r="A82" s="13" t="s">
        <v>161</v>
      </c>
      <c r="B82" s="13">
        <v>60</v>
      </c>
      <c r="C82" s="13" t="s">
        <v>372</v>
      </c>
      <c r="D82" s="14">
        <v>-24474.010062208436</v>
      </c>
      <c r="E82" s="17">
        <v>152</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458.94479737468941</v>
      </c>
      <c r="Q82" s="15"/>
      <c r="R82" s="20">
        <v>15.298159912489647</v>
      </c>
      <c r="T82" s="118">
        <v>-49.032411187997127</v>
      </c>
      <c r="U82" s="120">
        <v>-131.08319229578171</v>
      </c>
      <c r="V82" s="20">
        <v>44.301323855731198</v>
      </c>
      <c r="W82" s="20">
        <v>41.92578666089274</v>
      </c>
      <c r="X82" s="20">
        <v>43.445092002800223</v>
      </c>
    </row>
    <row r="83" spans="1:24">
      <c r="A83" s="13" t="s">
        <v>380</v>
      </c>
      <c r="B83" s="13">
        <v>60</v>
      </c>
      <c r="C83" s="13" t="s">
        <v>372</v>
      </c>
      <c r="D83" s="14">
        <v>-59789.730818658594</v>
      </c>
      <c r="E83" s="17">
        <v>9.5500000000000007</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232.09510241595387</v>
      </c>
      <c r="Q83" s="15"/>
      <c r="R83" s="20">
        <v>7.7365034138651287</v>
      </c>
      <c r="T83" s="118">
        <v>-205.03600304265061</v>
      </c>
      <c r="U83" s="118"/>
      <c r="V83" s="20">
        <v>7.0110717958899826</v>
      </c>
      <c r="W83" s="20">
        <v>2.0821229019801116E-2</v>
      </c>
      <c r="X83" s="20">
        <v>38.752021514856409</v>
      </c>
    </row>
    <row r="84" spans="1:24">
      <c r="A84" s="13" t="s">
        <v>381</v>
      </c>
      <c r="B84" s="13">
        <v>60</v>
      </c>
      <c r="C84" s="13" t="s">
        <v>372</v>
      </c>
      <c r="D84" s="14">
        <v>531.69188141923837</v>
      </c>
      <c r="E84" s="17">
        <v>13.9</v>
      </c>
      <c r="F84" s="13" t="s">
        <v>353</v>
      </c>
      <c r="G84" s="13" t="s">
        <v>820</v>
      </c>
      <c r="H84" s="13" t="s">
        <v>1530</v>
      </c>
      <c r="I84" s="13" t="s">
        <v>821</v>
      </c>
      <c r="J84" s="13" t="s">
        <v>822</v>
      </c>
      <c r="K84" s="13" t="s">
        <v>823</v>
      </c>
      <c r="L84" s="13" t="s">
        <v>1194</v>
      </c>
      <c r="M84" s="13" t="s">
        <v>1531</v>
      </c>
      <c r="N84" s="13" t="s">
        <v>824</v>
      </c>
      <c r="O84" s="13">
        <v>67.709360458601765</v>
      </c>
      <c r="P84" s="13">
        <v>1241.6182581036624</v>
      </c>
      <c r="Q84" s="15"/>
      <c r="R84" s="20">
        <v>41.387275270122082</v>
      </c>
      <c r="T84" s="118">
        <v>-6.4627508933916644</v>
      </c>
      <c r="U84" s="120">
        <v>8.6919197060795561</v>
      </c>
      <c r="V84" s="20">
        <v>32.343402341702436</v>
      </c>
      <c r="W84" s="20">
        <v>52.703594228502183</v>
      </c>
      <c r="X84" s="20">
        <v>50.029278713059227</v>
      </c>
    </row>
    <row r="85" spans="1:24">
      <c r="A85" s="13" t="s">
        <v>226</v>
      </c>
      <c r="B85" s="13">
        <v>60</v>
      </c>
      <c r="C85" s="13" t="s">
        <v>372</v>
      </c>
      <c r="D85" s="14">
        <v>-1388.7033848343576</v>
      </c>
      <c r="E85" s="17">
        <v>44.86</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1410.2647969635566</v>
      </c>
      <c r="Q85" s="15"/>
      <c r="R85" s="20">
        <v>47.008826565451884</v>
      </c>
      <c r="T85" s="118">
        <v>-18.649873364742007</v>
      </c>
      <c r="U85" s="118">
        <v>54.254769218535728</v>
      </c>
      <c r="V85" s="20">
        <v>31.983415112612558</v>
      </c>
      <c r="W85" s="20">
        <v>55.449705495443723</v>
      </c>
      <c r="X85" s="20">
        <v>58.142913041842895</v>
      </c>
    </row>
    <row r="86" spans="1:24">
      <c r="A86" s="13" t="s">
        <v>382</v>
      </c>
      <c r="B86" s="13">
        <v>60</v>
      </c>
      <c r="C86" s="13" t="s">
        <v>372</v>
      </c>
      <c r="D86" s="14">
        <v>-644.98078204572096</v>
      </c>
      <c r="E86" s="17">
        <v>4.25</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488.39518954165152</v>
      </c>
      <c r="Q86" s="16" t="s">
        <v>2236</v>
      </c>
      <c r="R86" s="20">
        <v>16.279839651388382</v>
      </c>
      <c r="T86" s="118">
        <v>-4.0680421819838131</v>
      </c>
      <c r="U86" s="120">
        <v>-1.3119554398354882</v>
      </c>
      <c r="V86" s="20">
        <v>35.259709942528531</v>
      </c>
      <c r="W86" s="20">
        <v>63.500009095066908</v>
      </c>
      <c r="X86" s="20">
        <v>45.354029747712303</v>
      </c>
    </row>
    <row r="87" spans="1:24">
      <c r="A87" s="13" t="s">
        <v>522</v>
      </c>
      <c r="B87" s="13">
        <v>60</v>
      </c>
      <c r="C87" s="13" t="s">
        <v>372</v>
      </c>
      <c r="D87" s="14">
        <v>-681.98431335711348</v>
      </c>
      <c r="E87" s="17">
        <v>3.4</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251.61618118918636</v>
      </c>
      <c r="Q87" s="15"/>
      <c r="R87" s="20">
        <v>8.3872060396395458</v>
      </c>
      <c r="T87" s="118">
        <v>-5.7414241691148638</v>
      </c>
      <c r="U87" s="118"/>
      <c r="V87" s="20">
        <v>31.753640277899315</v>
      </c>
      <c r="W87" s="20">
        <v>48.636197825410498</v>
      </c>
      <c r="X87" s="20">
        <v>45.576152473672643</v>
      </c>
    </row>
    <row r="88" spans="1:24">
      <c r="A88" s="13" t="s">
        <v>245</v>
      </c>
      <c r="B88" s="13">
        <v>60</v>
      </c>
      <c r="C88" s="13" t="s">
        <v>372</v>
      </c>
      <c r="D88" s="14">
        <v>-597.28798486300866</v>
      </c>
      <c r="E88" s="17">
        <v>13.78</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1088.729424653196</v>
      </c>
      <c r="Q88" s="15"/>
      <c r="R88" s="20">
        <v>36.290980821773204</v>
      </c>
      <c r="T88" s="118">
        <v>-18.160017802355242</v>
      </c>
      <c r="U88" s="120">
        <v>0.847363349449477</v>
      </c>
      <c r="V88" s="20">
        <v>33.88084529411271</v>
      </c>
      <c r="W88" s="20">
        <v>47.942414272041056</v>
      </c>
      <c r="X88" s="20">
        <v>41.347655374717426</v>
      </c>
    </row>
    <row r="89" spans="1:24">
      <c r="A89" s="13" t="s">
        <v>667</v>
      </c>
      <c r="B89" s="13">
        <v>60</v>
      </c>
      <c r="C89" s="13" t="s">
        <v>372</v>
      </c>
      <c r="D89" s="14">
        <v>-255.37929227795075</v>
      </c>
      <c r="E89" s="17">
        <v>13.09</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766.35539760107929</v>
      </c>
      <c r="Q89" s="15"/>
      <c r="R89" s="20">
        <v>25.545179920035977</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33.46</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-6665.0395853397986</v>
      </c>
      <c r="E91" s="17">
        <v>21.78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83.718260419183281</v>
      </c>
      <c r="Q91" s="15"/>
      <c r="R91" s="20">
        <v>2.7906086806394428</v>
      </c>
      <c r="T91" s="118">
        <v>-19.550904221830976</v>
      </c>
      <c r="U91" s="120">
        <v>12.761997863454759</v>
      </c>
      <c r="V91" s="20">
        <v>41.123475347485801</v>
      </c>
      <c r="W91" s="20">
        <v>39.301240538019222</v>
      </c>
      <c r="X91" s="20">
        <v>47.210804163591163</v>
      </c>
    </row>
    <row r="92" spans="1:24">
      <c r="A92" s="13" t="s">
        <v>52</v>
      </c>
      <c r="B92" s="13">
        <v>60</v>
      </c>
      <c r="C92" s="13" t="s">
        <v>372</v>
      </c>
      <c r="D92" s="14">
        <v>-9331.9191860248902</v>
      </c>
      <c r="E92" s="17">
        <v>126.4</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416.75636415377875</v>
      </c>
      <c r="Q92" s="15"/>
      <c r="R92" s="20">
        <v>13.891878805125959</v>
      </c>
      <c r="T92" s="118">
        <v>-94.476384448194182</v>
      </c>
      <c r="U92" s="120">
        <v>-1063.1089002285191</v>
      </c>
      <c r="V92" s="20">
        <v>56.084258207649533</v>
      </c>
      <c r="W92" s="20">
        <v>53.099196313446328</v>
      </c>
      <c r="X92" s="20">
        <v>33.896329115326537</v>
      </c>
    </row>
    <row r="93" spans="1:24">
      <c r="A93" s="13" t="s">
        <v>462</v>
      </c>
      <c r="B93" s="13">
        <v>60</v>
      </c>
      <c r="C93" s="13" t="s">
        <v>372</v>
      </c>
      <c r="D93" s="14">
        <v>147.63345578220566</v>
      </c>
      <c r="E93" s="17">
        <v>20.74</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656.56183712315442</v>
      </c>
      <c r="Q93" s="15"/>
      <c r="R93" s="20">
        <v>21.885394570771815</v>
      </c>
      <c r="T93" s="118">
        <v>-24.4487999211211</v>
      </c>
      <c r="U93" s="120">
        <v>-58.821943849546621</v>
      </c>
      <c r="V93" s="20">
        <v>36.633435719434807</v>
      </c>
      <c r="W93" s="20">
        <v>44.716506899200617</v>
      </c>
      <c r="X93" s="20">
        <v>34.744421068991876</v>
      </c>
    </row>
    <row r="94" spans="1:24">
      <c r="A94" s="13" t="s">
        <v>461</v>
      </c>
      <c r="B94" s="13">
        <v>60</v>
      </c>
      <c r="C94" s="13" t="s">
        <v>372</v>
      </c>
      <c r="D94" s="14">
        <v>-2999.4267266441543</v>
      </c>
      <c r="E94" s="17">
        <v>5.37</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68.098962230741122</v>
      </c>
      <c r="Q94" s="15"/>
      <c r="R94" s="20">
        <v>2.2699654076913709</v>
      </c>
      <c r="T94" s="118">
        <v>-6.9504935370646592</v>
      </c>
      <c r="U94" s="118"/>
      <c r="V94" s="20">
        <v>38.316141800888055</v>
      </c>
      <c r="W94" s="20">
        <v>37.958904308125064</v>
      </c>
      <c r="X94" s="20">
        <v>46.029400494009536</v>
      </c>
    </row>
    <row r="95" spans="1:24">
      <c r="A95" s="13" t="s">
        <v>631</v>
      </c>
      <c r="B95" s="13">
        <v>60</v>
      </c>
      <c r="C95" s="13" t="s">
        <v>372</v>
      </c>
      <c r="D95" s="14">
        <v>129486.04589951686</v>
      </c>
      <c r="E95" s="17">
        <v>136.4</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1680</v>
      </c>
      <c r="Q95" s="15"/>
      <c r="R95" s="20">
        <v>56</v>
      </c>
      <c r="T95" s="120">
        <v>420.80306143485132</v>
      </c>
      <c r="U95" s="118"/>
      <c r="V95" s="20">
        <v>64.589867986940163</v>
      </c>
      <c r="W95" s="20">
        <v>50.96230178977148</v>
      </c>
      <c r="X95" s="20">
        <v>96.211866038640295</v>
      </c>
    </row>
    <row r="96" spans="1:24">
      <c r="A96" s="13" t="s">
        <v>675</v>
      </c>
      <c r="B96" s="13">
        <v>60</v>
      </c>
      <c r="C96" s="13" t="s">
        <v>372</v>
      </c>
      <c r="D96" s="14">
        <v>-3499.8188051309853</v>
      </c>
      <c r="E96" s="17">
        <v>316.5</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1253.3683573608516</v>
      </c>
      <c r="Q96" s="15"/>
      <c r="R96" s="20">
        <v>41.778945245361719</v>
      </c>
      <c r="T96" s="118">
        <v>318.79580811750259</v>
      </c>
      <c r="U96" s="120">
        <v>279.09809764630268</v>
      </c>
      <c r="V96" s="20">
        <v>57.829677569965163</v>
      </c>
      <c r="W96" s="20">
        <v>39.394767454868976</v>
      </c>
      <c r="X96" s="20">
        <v>55.146196908645464</v>
      </c>
    </row>
    <row r="97" spans="1:24">
      <c r="A97" s="13" t="s">
        <v>272</v>
      </c>
      <c r="B97" s="13">
        <v>60</v>
      </c>
      <c r="C97" s="13" t="s">
        <v>372</v>
      </c>
      <c r="D97" s="14">
        <v>71892.695130238164</v>
      </c>
      <c r="E97" s="17">
        <v>415.75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2186.4733532587438</v>
      </c>
      <c r="Q97" s="15"/>
      <c r="R97" s="20">
        <v>72.882445108624793</v>
      </c>
      <c r="T97" s="118">
        <v>135.33071135359535</v>
      </c>
      <c r="U97" s="118">
        <v>485.42669261614662</v>
      </c>
      <c r="V97" s="20">
        <v>46.242473428561517</v>
      </c>
      <c r="W97" s="20">
        <v>55.347321493317203</v>
      </c>
      <c r="X97" s="20">
        <v>76.174190814084454</v>
      </c>
    </row>
    <row r="98" spans="1:24">
      <c r="A98" s="13" t="s">
        <v>555</v>
      </c>
      <c r="B98" s="13">
        <v>60</v>
      </c>
      <c r="C98" s="13" t="s">
        <v>372</v>
      </c>
      <c r="D98" s="14">
        <v>-8776.4965459558662</v>
      </c>
      <c r="E98" s="17">
        <v>175.7</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978.52973735861508</v>
      </c>
      <c r="Q98" s="15"/>
      <c r="R98" s="20">
        <v>32.617657911953835</v>
      </c>
      <c r="T98" s="118">
        <v>4.70037877724792</v>
      </c>
      <c r="U98" s="118"/>
      <c r="V98" s="20">
        <v>47.421685773650957</v>
      </c>
      <c r="W98" s="20">
        <v>38.548490119683407</v>
      </c>
      <c r="X98" s="20">
        <v>57.176737002903145</v>
      </c>
    </row>
    <row r="99" spans="1:24">
      <c r="A99" s="13" t="s">
        <v>515</v>
      </c>
      <c r="B99" s="13">
        <v>60</v>
      </c>
      <c r="C99" s="13" t="s">
        <v>372</v>
      </c>
      <c r="D99" s="14">
        <v>-1601.4521129258696</v>
      </c>
      <c r="E99" s="17">
        <v>9.32</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893.79292202579188</v>
      </c>
      <c r="Q99" s="16" t="s">
        <v>2376</v>
      </c>
      <c r="R99" s="20">
        <v>29.793097400859729</v>
      </c>
      <c r="T99" s="118">
        <v>1.409413522714118</v>
      </c>
      <c r="U99" s="118"/>
      <c r="V99" s="20">
        <v>49.954840174122616</v>
      </c>
      <c r="W99" s="20">
        <v>43.345626879166204</v>
      </c>
      <c r="X99" s="20">
        <v>40.60477373147372</v>
      </c>
    </row>
    <row r="100" spans="1:24">
      <c r="A100" s="13" t="s">
        <v>215</v>
      </c>
      <c r="B100" s="13">
        <v>60</v>
      </c>
      <c r="C100" s="13" t="s">
        <v>372</v>
      </c>
      <c r="D100" s="14">
        <v>4222.0568795389117</v>
      </c>
      <c r="E100" s="17">
        <v>19.48</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2172.7599145472295</v>
      </c>
      <c r="Q100" s="15"/>
      <c r="R100" s="20">
        <v>72.425330484907647</v>
      </c>
      <c r="T100" s="118">
        <v>-6.8026527713479723</v>
      </c>
      <c r="U100" s="120">
        <v>0.61527074420546057</v>
      </c>
      <c r="V100" s="20">
        <v>43.588672497865844</v>
      </c>
      <c r="W100" s="20">
        <v>40.987466895049351</v>
      </c>
      <c r="X100" s="20">
        <v>47.279879749598692</v>
      </c>
    </row>
    <row r="101" spans="1:24">
      <c r="A101" s="13" t="s">
        <v>183</v>
      </c>
      <c r="B101" s="13">
        <v>60</v>
      </c>
      <c r="C101" s="13" t="s">
        <v>372</v>
      </c>
      <c r="D101" s="14">
        <v>-1887.5230234787566</v>
      </c>
      <c r="E101" s="17">
        <v>23.82</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590.14059623435196</v>
      </c>
      <c r="Q101" s="15"/>
      <c r="R101" s="20">
        <v>19.67135320781173</v>
      </c>
      <c r="T101" s="118">
        <v>-15.345938995942028</v>
      </c>
      <c r="U101" s="120">
        <v>-10.38170363287712</v>
      </c>
      <c r="V101" s="20">
        <v>40.445371334166261</v>
      </c>
      <c r="W101" s="20">
        <v>42.586297515948161</v>
      </c>
      <c r="X101" s="20">
        <v>43.420222707669978</v>
      </c>
    </row>
    <row r="102" spans="1:24">
      <c r="A102" s="13" t="s">
        <v>692</v>
      </c>
      <c r="B102" s="13">
        <v>60</v>
      </c>
      <c r="C102" s="13" t="s">
        <v>372</v>
      </c>
      <c r="D102" s="13">
        <v>600.63652309842564</v>
      </c>
      <c r="E102" s="17">
        <v>2.2000000000000002</v>
      </c>
      <c r="F102" s="13" t="s">
        <v>693</v>
      </c>
      <c r="G102" s="13" t="s">
        <v>832</v>
      </c>
      <c r="H102" s="13" t="s">
        <v>1551</v>
      </c>
      <c r="I102" s="13" t="s">
        <v>833</v>
      </c>
      <c r="J102" s="13" t="s">
        <v>834</v>
      </c>
      <c r="K102" s="13" t="s">
        <v>835</v>
      </c>
      <c r="L102" s="13" t="s">
        <v>1552</v>
      </c>
      <c r="M102" s="13" t="s">
        <v>1553</v>
      </c>
      <c r="N102" s="13" t="s">
        <v>836</v>
      </c>
      <c r="O102" s="13">
        <v>99.461073524745089</v>
      </c>
      <c r="P102" s="13">
        <v>1795.9389292479173</v>
      </c>
      <c r="Q102" s="15"/>
      <c r="R102" s="20">
        <v>59.864630974930577</v>
      </c>
      <c r="T102" s="118">
        <v>0.68718478669869132</v>
      </c>
      <c r="U102" s="120">
        <v>-34.503785329814121</v>
      </c>
      <c r="V102" s="20">
        <v>59.52994222169805</v>
      </c>
      <c r="W102" s="20">
        <v>55.898368825223145</v>
      </c>
      <c r="X102" s="20">
        <v>37.142210329878935</v>
      </c>
    </row>
    <row r="103" spans="1:24">
      <c r="A103" s="13" t="s">
        <v>289</v>
      </c>
      <c r="B103" s="13">
        <v>60</v>
      </c>
      <c r="C103" s="13" t="s">
        <v>372</v>
      </c>
      <c r="D103" s="14">
        <v>362.90120288114292</v>
      </c>
      <c r="E103" s="17">
        <v>2.3199999999999998</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1967.4756114081913</v>
      </c>
      <c r="Q103" s="16" t="s">
        <v>2242</v>
      </c>
      <c r="R103" s="20">
        <v>65.582520380273039</v>
      </c>
      <c r="T103" s="118">
        <v>-55.327412296747518</v>
      </c>
      <c r="U103" s="118">
        <v>23.182156882532468</v>
      </c>
      <c r="V103" s="20">
        <v>36.455005404248737</v>
      </c>
      <c r="W103" s="20">
        <v>54.710770170960124</v>
      </c>
      <c r="X103" s="20">
        <v>44.881775759126725</v>
      </c>
    </row>
    <row r="104" spans="1:24">
      <c r="A104" s="13" t="s">
        <v>672</v>
      </c>
      <c r="B104" s="13">
        <v>60</v>
      </c>
      <c r="C104" s="13" t="s">
        <v>372</v>
      </c>
      <c r="D104" s="14">
        <v>11476.746057274597</v>
      </c>
      <c r="E104" s="17">
        <v>38.5</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848.65274801188468</v>
      </c>
      <c r="Q104" s="15"/>
      <c r="R104" s="20">
        <v>28.288424933729491</v>
      </c>
      <c r="T104" s="118">
        <v>-14.862754979519934</v>
      </c>
      <c r="U104" s="118">
        <v>52.890815543992886</v>
      </c>
      <c r="V104" s="20">
        <v>62.612987346046552</v>
      </c>
      <c r="W104" s="20">
        <v>55.096856373848979</v>
      </c>
      <c r="X104" s="20">
        <v>54.149443204834334</v>
      </c>
    </row>
    <row r="105" spans="1:24">
      <c r="A105" s="13" t="s">
        <v>85</v>
      </c>
      <c r="B105" s="13">
        <v>60</v>
      </c>
      <c r="C105" s="13" t="s">
        <v>372</v>
      </c>
      <c r="D105" s="14">
        <v>-7150.1736054301191</v>
      </c>
      <c r="E105" s="17">
        <v>10.18</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295.38244014329314</v>
      </c>
      <c r="Q105" s="15"/>
      <c r="R105" s="20">
        <v>9.8460813381097712</v>
      </c>
      <c r="T105" s="118">
        <v>-24.794097916193216</v>
      </c>
      <c r="U105" s="118">
        <v>12.729499494767058</v>
      </c>
      <c r="V105" s="20">
        <v>28.88062830841443</v>
      </c>
      <c r="W105" s="20">
        <v>45.021897156207523</v>
      </c>
      <c r="X105" s="20">
        <v>45.562955595329392</v>
      </c>
    </row>
    <row r="106" spans="1:24">
      <c r="A106" s="13" t="s">
        <v>322</v>
      </c>
      <c r="B106" s="13">
        <v>60</v>
      </c>
      <c r="C106" s="13" t="s">
        <v>372</v>
      </c>
      <c r="D106" s="14">
        <v>-5011.676363664179</v>
      </c>
      <c r="E106" s="17">
        <v>43.36</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836.18920214200875</v>
      </c>
      <c r="Q106" s="16" t="s">
        <v>2202</v>
      </c>
      <c r="R106" s="20">
        <v>27.872973404733624</v>
      </c>
      <c r="T106" s="118">
        <v>29.725306896819319</v>
      </c>
      <c r="U106" s="118">
        <v>85.926023548388528</v>
      </c>
      <c r="V106" s="20">
        <v>65.031442937061541</v>
      </c>
      <c r="W106" s="20">
        <v>37.909879694012197</v>
      </c>
      <c r="X106" s="20">
        <v>64.784464607802761</v>
      </c>
    </row>
    <row r="107" spans="1:24">
      <c r="A107" s="13" t="s">
        <v>383</v>
      </c>
      <c r="B107" s="13">
        <v>60</v>
      </c>
      <c r="C107" s="13" t="s">
        <v>372</v>
      </c>
      <c r="D107" s="13">
        <v>-182.82563956439014</v>
      </c>
      <c r="E107" s="17">
        <v>6.36</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1252.9548098047051</v>
      </c>
      <c r="Q107" s="15"/>
      <c r="R107" s="20">
        <v>41.765160326823505</v>
      </c>
      <c r="T107" s="118">
        <v>-0.98636333406382448</v>
      </c>
      <c r="U107" s="120">
        <v>-4.7676478412155898</v>
      </c>
      <c r="V107" s="20">
        <v>53.2506553205519</v>
      </c>
      <c r="W107" s="20">
        <v>44.115475768783803</v>
      </c>
      <c r="X107" s="20">
        <v>45.047830194565876</v>
      </c>
    </row>
    <row r="108" spans="1:24">
      <c r="A108" s="13" t="s">
        <v>170</v>
      </c>
      <c r="B108" s="13">
        <v>60</v>
      </c>
      <c r="C108" s="13" t="s">
        <v>372</v>
      </c>
      <c r="D108" s="13">
        <v>8347.6625101994268</v>
      </c>
      <c r="E108" s="17">
        <v>23.08</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2578.8819366138209</v>
      </c>
      <c r="Q108" s="15"/>
      <c r="R108" s="20">
        <v>85.962731220460697</v>
      </c>
      <c r="T108" s="118">
        <v>-8.2576594947840931</v>
      </c>
      <c r="U108" s="120">
        <v>-9.3018001718748167</v>
      </c>
      <c r="V108" s="20">
        <v>31.247263971750041</v>
      </c>
      <c r="W108" s="20">
        <v>75.999846725527291</v>
      </c>
      <c r="X108" s="20">
        <v>42.704600284247945</v>
      </c>
    </row>
    <row r="109" spans="1:24">
      <c r="A109" s="13" t="s">
        <v>509</v>
      </c>
      <c r="B109" s="13">
        <v>60</v>
      </c>
      <c r="C109" s="13" t="s">
        <v>372</v>
      </c>
      <c r="D109" s="14">
        <v>-4503.735635247539</v>
      </c>
      <c r="E109" s="17">
        <v>3.33</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450.40412863888389</v>
      </c>
      <c r="Q109" s="15"/>
      <c r="R109" s="20">
        <v>15.013470954629463</v>
      </c>
      <c r="T109" s="118">
        <v>-10.459638274881691</v>
      </c>
      <c r="U109" s="118"/>
      <c r="V109" s="20">
        <v>30.190025657252956</v>
      </c>
      <c r="W109" s="20">
        <v>34.888537000507782</v>
      </c>
      <c r="X109" s="20">
        <v>43.781787968228159</v>
      </c>
    </row>
    <row r="110" spans="1:24">
      <c r="A110" s="13" t="s">
        <v>524</v>
      </c>
      <c r="B110" s="13">
        <v>60</v>
      </c>
      <c r="C110" s="13" t="s">
        <v>372</v>
      </c>
      <c r="D110" s="14">
        <v>1408.0839765583785</v>
      </c>
      <c r="E110" s="17">
        <v>6.74</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2255.5228243511137</v>
      </c>
      <c r="Q110" s="16" t="s">
        <v>2220</v>
      </c>
      <c r="R110" s="20">
        <v>75.184094145037122</v>
      </c>
      <c r="T110" s="118">
        <v>-1.723911770639095</v>
      </c>
      <c r="U110" s="118"/>
      <c r="V110" s="20">
        <v>47.820274486885197</v>
      </c>
      <c r="W110" s="20">
        <v>47.720578376059919</v>
      </c>
      <c r="X110" s="20">
        <v>31.623804839848816</v>
      </c>
    </row>
    <row r="111" spans="1:24">
      <c r="A111" s="13" t="s">
        <v>75</v>
      </c>
      <c r="B111" s="13">
        <v>60</v>
      </c>
      <c r="C111" s="13" t="s">
        <v>372</v>
      </c>
      <c r="D111" s="13">
        <v>-332.54150039007334</v>
      </c>
      <c r="E111" s="17">
        <v>6.44</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195.19793505785401</v>
      </c>
      <c r="Q111" s="15"/>
      <c r="R111" s="20">
        <v>6.5065978352618004</v>
      </c>
      <c r="T111" s="118">
        <v>-1.2288710818364379</v>
      </c>
      <c r="U111" s="120">
        <v>1.3617184011207328</v>
      </c>
      <c r="V111" s="20">
        <v>49.500753070097396</v>
      </c>
      <c r="W111" s="20">
        <v>58.424856282075034</v>
      </c>
      <c r="X111" s="20">
        <v>50.680536768845009</v>
      </c>
    </row>
    <row r="112" spans="1:24">
      <c r="A112" s="13" t="s">
        <v>261</v>
      </c>
      <c r="B112" s="13">
        <v>60</v>
      </c>
      <c r="C112" s="13" t="s">
        <v>372</v>
      </c>
      <c r="D112" s="14">
        <v>-14795.047864349301</v>
      </c>
      <c r="E112" s="17">
        <v>76.099999999999994</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318.15793339872664</v>
      </c>
      <c r="Q112" s="15"/>
      <c r="R112" s="20">
        <v>10.605264446624222</v>
      </c>
      <c r="T112" s="118">
        <v>-36.472026759643938</v>
      </c>
      <c r="U112" s="120">
        <v>10.485131308669935</v>
      </c>
      <c r="V112" s="20">
        <v>37.420088284139581</v>
      </c>
      <c r="W112" s="20">
        <v>50.721314104126151</v>
      </c>
      <c r="X112" s="20">
        <v>46.815018485440945</v>
      </c>
    </row>
    <row r="113" spans="1:24">
      <c r="A113" s="13" t="s">
        <v>384</v>
      </c>
      <c r="B113" s="13">
        <v>60</v>
      </c>
      <c r="C113" s="13" t="s">
        <v>372</v>
      </c>
      <c r="D113" s="14">
        <v>167.19174171592854</v>
      </c>
      <c r="E113" s="17">
        <v>11.9</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674.46322477133299</v>
      </c>
      <c r="Q113" s="15"/>
      <c r="R113" s="20">
        <v>22.482107492377768</v>
      </c>
      <c r="T113" s="118">
        <v>-9.8168249561434706</v>
      </c>
      <c r="U113" s="118">
        <v>13.542987206332331</v>
      </c>
      <c r="V113" s="20">
        <v>32.483213657197197</v>
      </c>
      <c r="W113" s="20">
        <v>57.802937459185195</v>
      </c>
      <c r="X113" s="20">
        <v>51.641379661056405</v>
      </c>
    </row>
    <row r="114" spans="1:24">
      <c r="A114" s="13" t="s">
        <v>308</v>
      </c>
      <c r="B114" s="13">
        <v>60</v>
      </c>
      <c r="C114" s="13" t="s">
        <v>372</v>
      </c>
      <c r="D114" s="14">
        <v>-283.57888180641669</v>
      </c>
      <c r="E114" s="17">
        <v>7.68</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369.900222633667</v>
      </c>
      <c r="Q114" s="15"/>
      <c r="R114" s="20">
        <v>12.330007421122234</v>
      </c>
      <c r="T114" s="118">
        <v>-1.5910957177825402</v>
      </c>
      <c r="U114" s="120">
        <v>1.2996685616265324</v>
      </c>
      <c r="V114" s="20">
        <v>54.1386308294923</v>
      </c>
      <c r="W114" s="20">
        <v>44.72091593196415</v>
      </c>
      <c r="X114" s="20">
        <v>49.23244039191286</v>
      </c>
    </row>
    <row r="115" spans="1:24">
      <c r="A115" s="13" t="s">
        <v>694</v>
      </c>
      <c r="B115" s="13">
        <v>60</v>
      </c>
      <c r="C115" s="13" t="s">
        <v>372</v>
      </c>
      <c r="D115" s="14">
        <v>29195.157014729175</v>
      </c>
      <c r="E115" s="17">
        <v>87.7</v>
      </c>
      <c r="F115" s="13" t="s">
        <v>695</v>
      </c>
      <c r="G115" s="13" t="s">
        <v>1028</v>
      </c>
      <c r="H115" s="13" t="s">
        <v>1570</v>
      </c>
      <c r="I115" s="13" t="s">
        <v>1029</v>
      </c>
      <c r="J115" s="13" t="s">
        <v>1030</v>
      </c>
      <c r="K115" s="13" t="s">
        <v>839</v>
      </c>
      <c r="L115" s="13" t="s">
        <v>1386</v>
      </c>
      <c r="M115" s="13" t="s">
        <v>1571</v>
      </c>
      <c r="N115" s="13" t="s">
        <v>840</v>
      </c>
      <c r="P115" s="13">
        <v>1735.6767988885456</v>
      </c>
      <c r="Q115" s="15"/>
      <c r="R115" s="20">
        <v>57.855893296284854</v>
      </c>
      <c r="T115" s="118">
        <v>-81.416719605254997</v>
      </c>
      <c r="U115" s="120">
        <v>56.111086833289221</v>
      </c>
      <c r="V115" s="20">
        <v>33.850332938266007</v>
      </c>
      <c r="W115" s="20">
        <v>42.665462782932849</v>
      </c>
      <c r="X115" s="20">
        <v>48.551902708075673</v>
      </c>
    </row>
    <row r="116" spans="1:24">
      <c r="A116" s="13" t="s">
        <v>327</v>
      </c>
      <c r="B116" s="13">
        <v>60</v>
      </c>
      <c r="C116" s="13" t="s">
        <v>372</v>
      </c>
      <c r="D116" s="14">
        <v>10012.501910960091</v>
      </c>
      <c r="E116" s="17">
        <v>19.079999999999998</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1651.9743728248154</v>
      </c>
      <c r="Q116" s="15"/>
      <c r="R116" s="20">
        <v>55.065812427493846</v>
      </c>
      <c r="T116" s="118">
        <v>-6.1834113032257321</v>
      </c>
      <c r="U116" s="120">
        <v>0.95372275194453238</v>
      </c>
      <c r="V116" s="20">
        <v>39.753849728120201</v>
      </c>
      <c r="W116" s="20">
        <v>44.502396055568958</v>
      </c>
      <c r="X116" s="20">
        <v>48.55557095685166</v>
      </c>
    </row>
    <row r="117" spans="1:24">
      <c r="A117" s="13" t="s">
        <v>385</v>
      </c>
      <c r="B117" s="13">
        <v>60</v>
      </c>
      <c r="C117" s="13" t="s">
        <v>372</v>
      </c>
      <c r="D117" s="14">
        <v>-12042.205125684688</v>
      </c>
      <c r="E117" s="17">
        <v>12.53</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977.70697569847357</v>
      </c>
      <c r="Q117" s="16" t="s">
        <v>2203</v>
      </c>
      <c r="R117" s="20">
        <v>32.590232523282452</v>
      </c>
      <c r="T117" s="120">
        <v>27.494145531210972</v>
      </c>
      <c r="U117" s="118">
        <v>26.860721164624941</v>
      </c>
      <c r="V117" s="20">
        <v>51.226168002852432</v>
      </c>
      <c r="W117" s="20">
        <v>37.251889795817767</v>
      </c>
      <c r="X117" s="20">
        <v>62.483413088477498</v>
      </c>
    </row>
    <row r="118" spans="1:24">
      <c r="A118" s="13" t="s">
        <v>144</v>
      </c>
      <c r="B118" s="13">
        <v>60</v>
      </c>
      <c r="C118" s="13" t="s">
        <v>372</v>
      </c>
      <c r="D118" s="14">
        <v>311724.27747793793</v>
      </c>
      <c r="E118" s="17">
        <v>717</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2481.0875104108586</v>
      </c>
      <c r="Q118" s="15"/>
      <c r="R118" s="20">
        <v>82.702917013695284</v>
      </c>
      <c r="T118" s="118">
        <v>301.34602196484707</v>
      </c>
      <c r="U118" s="120">
        <v>505.69804110540019</v>
      </c>
      <c r="V118" s="20">
        <v>66.010769158806866</v>
      </c>
      <c r="W118" s="20">
        <v>60.422523708626166</v>
      </c>
      <c r="X118" s="20">
        <v>59.089779989937348</v>
      </c>
    </row>
    <row r="119" spans="1:24">
      <c r="A119" s="13" t="s">
        <v>140</v>
      </c>
      <c r="B119" s="13">
        <v>60</v>
      </c>
      <c r="C119" s="13" t="s">
        <v>372</v>
      </c>
      <c r="D119" s="13">
        <v>-340815.1405597073</v>
      </c>
      <c r="E119" s="17">
        <v>1662</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441.46874691572623</v>
      </c>
      <c r="Q119" s="15"/>
      <c r="R119" s="20">
        <v>14.715624897190875</v>
      </c>
      <c r="T119" s="118">
        <v>-1296.9534442535019</v>
      </c>
      <c r="U119" s="120">
        <v>-98.013104683743677</v>
      </c>
      <c r="V119" s="20">
        <v>48.228500333754418</v>
      </c>
      <c r="W119" s="20">
        <v>36.533102874172776</v>
      </c>
      <c r="X119" s="20">
        <v>45.365873418049198</v>
      </c>
    </row>
    <row r="120" spans="1:24">
      <c r="A120" s="13" t="s">
        <v>149</v>
      </c>
      <c r="B120" s="13">
        <v>60</v>
      </c>
      <c r="C120" s="13" t="s">
        <v>372</v>
      </c>
      <c r="D120" s="14">
        <v>-29672.910707579555</v>
      </c>
      <c r="E120" s="17">
        <v>24.54</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757.67106253329462</v>
      </c>
      <c r="Q120" s="15"/>
      <c r="R120" s="20">
        <v>25.255702084443154</v>
      </c>
      <c r="T120" s="118">
        <v>24.279009783610235</v>
      </c>
      <c r="U120" s="118">
        <v>45.351229626345955</v>
      </c>
      <c r="V120" s="20">
        <v>52.431485186170192</v>
      </c>
      <c r="W120" s="20">
        <v>52.619292471539396</v>
      </c>
      <c r="X120" s="20">
        <v>60.370426589596953</v>
      </c>
    </row>
    <row r="121" spans="1:24">
      <c r="A121" s="13" t="s">
        <v>93</v>
      </c>
      <c r="B121" s="13">
        <v>60</v>
      </c>
      <c r="C121" s="13" t="s">
        <v>372</v>
      </c>
      <c r="D121" s="14">
        <v>-3330.6998812291868</v>
      </c>
      <c r="E121" s="17">
        <v>3.91</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486.63442104400644</v>
      </c>
      <c r="Q121" s="15"/>
      <c r="R121" s="20">
        <v>16.221147368133547</v>
      </c>
      <c r="T121" s="118">
        <v>-3.8246897067250085</v>
      </c>
      <c r="U121" s="120">
        <v>4.2044583474899611</v>
      </c>
      <c r="V121" s="20">
        <v>28.952782002253155</v>
      </c>
      <c r="W121" s="20">
        <v>54.612793267595407</v>
      </c>
      <c r="X121" s="20">
        <v>50.113460497137417</v>
      </c>
    </row>
    <row r="122" spans="1:24">
      <c r="A122" s="13" t="s">
        <v>276</v>
      </c>
      <c r="B122" s="13">
        <v>60</v>
      </c>
      <c r="C122" s="13" t="s">
        <v>372</v>
      </c>
      <c r="D122" s="14">
        <v>1415.3827376204297</v>
      </c>
      <c r="E122" s="17">
        <v>5.67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1548.5540683726449</v>
      </c>
      <c r="Q122" s="15"/>
      <c r="R122" s="20">
        <v>51.618468945754827</v>
      </c>
      <c r="T122" s="118">
        <v>-5.8568111651821297</v>
      </c>
      <c r="U122" s="120">
        <v>-3.8305788009668085</v>
      </c>
      <c r="V122" s="20">
        <v>32.274858443022083</v>
      </c>
      <c r="W122" s="20">
        <v>45.507823474580697</v>
      </c>
      <c r="X122" s="20">
        <v>38.373076939624802</v>
      </c>
    </row>
    <row r="123" spans="1:24">
      <c r="A123" s="13" t="s">
        <v>650</v>
      </c>
      <c r="B123" s="13">
        <v>60</v>
      </c>
      <c r="C123" s="13" t="s">
        <v>372</v>
      </c>
      <c r="D123" s="14">
        <v>-15461.141925494176</v>
      </c>
      <c r="E123" s="17">
        <v>31.74</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629.92754515691695</v>
      </c>
      <c r="Q123" s="15"/>
      <c r="R123" s="20">
        <v>20.997584838563899</v>
      </c>
      <c r="T123" s="118">
        <v>-22.931872222164245</v>
      </c>
      <c r="U123" s="118"/>
      <c r="V123" s="20">
        <v>35.847396698488012</v>
      </c>
      <c r="W123" s="20">
        <v>31.555736919307638</v>
      </c>
      <c r="X123" s="20">
        <v>60.989099971900799</v>
      </c>
    </row>
    <row r="124" spans="1:24">
      <c r="A124" s="13" t="s">
        <v>120</v>
      </c>
      <c r="B124" s="13">
        <v>60</v>
      </c>
      <c r="C124" s="13" t="s">
        <v>372</v>
      </c>
      <c r="D124" s="14">
        <v>-13125.42065614565</v>
      </c>
      <c r="E124" s="17">
        <v>32.82</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166.69346519603971</v>
      </c>
      <c r="Q124" s="15"/>
      <c r="R124" s="20">
        <v>5.5564488398679908</v>
      </c>
      <c r="T124" s="118">
        <v>-54.672697747425616</v>
      </c>
      <c r="U124" s="118">
        <v>71.894199749864214</v>
      </c>
      <c r="V124" s="20">
        <v>30.738633189759216</v>
      </c>
      <c r="W124" s="20">
        <v>51.542419110233702</v>
      </c>
      <c r="X124" s="20">
        <v>50.800249000983356</v>
      </c>
    </row>
    <row r="125" spans="1:24">
      <c r="A125" s="13" t="s">
        <v>50</v>
      </c>
      <c r="B125" s="13">
        <v>60</v>
      </c>
      <c r="C125" s="13" t="s">
        <v>372</v>
      </c>
      <c r="D125" s="14">
        <v>-489003.63153699232</v>
      </c>
      <c r="E125" s="17">
        <v>630</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550.72984827927053</v>
      </c>
      <c r="Q125" s="15"/>
      <c r="R125" s="20">
        <v>18.357661609309016</v>
      </c>
      <c r="T125" s="118">
        <v>-280.34717309314942</v>
      </c>
      <c r="U125" s="118">
        <v>2231.4421230477628</v>
      </c>
      <c r="V125" s="20">
        <v>44.083358398155916</v>
      </c>
      <c r="W125" s="20">
        <v>43.95826449781574</v>
      </c>
      <c r="X125" s="20">
        <v>61.986856360064515</v>
      </c>
    </row>
    <row r="126" spans="1:24">
      <c r="A126" s="13" t="s">
        <v>453</v>
      </c>
      <c r="B126" s="13">
        <v>60</v>
      </c>
      <c r="C126" s="13" t="s">
        <v>372</v>
      </c>
      <c r="D126" s="14">
        <v>-20174.606471241532</v>
      </c>
      <c r="E126" s="17">
        <v>110.7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1163.1876104336229</v>
      </c>
      <c r="Q126" s="15"/>
      <c r="R126" s="20">
        <v>38.772920347787434</v>
      </c>
      <c r="T126" s="118">
        <v>-46.954340260453762</v>
      </c>
      <c r="U126" s="120">
        <v>59.707634220805232</v>
      </c>
      <c r="V126" s="20">
        <v>38.178831856752986</v>
      </c>
      <c r="W126" s="20">
        <v>45.582515535649279</v>
      </c>
      <c r="X126" s="20">
        <v>52.822385901780883</v>
      </c>
    </row>
    <row r="127" spans="1:24">
      <c r="A127" s="13" t="s">
        <v>488</v>
      </c>
      <c r="B127" s="13">
        <v>60</v>
      </c>
      <c r="C127" s="13" t="s">
        <v>372</v>
      </c>
      <c r="D127" s="14">
        <v>-5475.3652683672981</v>
      </c>
      <c r="E127" s="17">
        <v>35.159999999999997</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706.64271045621217</v>
      </c>
      <c r="Q127" s="15"/>
      <c r="R127" s="20">
        <v>23.554757015207073</v>
      </c>
      <c r="T127" s="118">
        <v>10.889438541600285</v>
      </c>
      <c r="U127" s="120">
        <v>27.828201898522309</v>
      </c>
      <c r="V127" s="20">
        <v>47.268578956805158</v>
      </c>
      <c r="W127" s="20">
        <v>47.381824536411301</v>
      </c>
      <c r="X127" s="20">
        <v>56.967611578680156</v>
      </c>
    </row>
    <row r="128" spans="1:24">
      <c r="A128" s="13" t="s">
        <v>213</v>
      </c>
      <c r="B128" s="13">
        <v>60</v>
      </c>
      <c r="C128" s="13" t="s">
        <v>372</v>
      </c>
      <c r="D128" s="14">
        <v>219.09374048667107</v>
      </c>
      <c r="E128" s="17">
        <v>1.32</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1641.2557660826035</v>
      </c>
      <c r="Q128" s="16" t="s">
        <v>2377</v>
      </c>
      <c r="R128" s="20">
        <v>54.708525536086782</v>
      </c>
      <c r="T128" s="118">
        <v>-2.1305600886367193</v>
      </c>
      <c r="U128" s="120">
        <v>-2.1377639589679154</v>
      </c>
      <c r="V128" s="20">
        <v>34.168988645978878</v>
      </c>
      <c r="W128" s="20">
        <v>53.981062784663699</v>
      </c>
      <c r="X128" s="20">
        <v>39.241322567194921</v>
      </c>
    </row>
    <row r="129" spans="1:24">
      <c r="A129" s="13" t="s">
        <v>386</v>
      </c>
      <c r="B129" s="13">
        <v>60</v>
      </c>
      <c r="C129" s="13" t="s">
        <v>372</v>
      </c>
      <c r="D129" s="14">
        <v>-6471.4778149313188</v>
      </c>
      <c r="E129" s="17">
        <v>69</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337.94845505084101</v>
      </c>
      <c r="Q129" s="15"/>
      <c r="R129" s="20">
        <v>11.2649485016947</v>
      </c>
      <c r="T129" s="118">
        <v>-96.805210819247804</v>
      </c>
      <c r="U129" s="120">
        <v>-59.565637932124247</v>
      </c>
      <c r="V129" s="20">
        <v>43.073768712595026</v>
      </c>
      <c r="W129" s="20">
        <v>47.719593337941575</v>
      </c>
      <c r="X129" s="20">
        <v>41.5112894646239</v>
      </c>
    </row>
    <row r="130" spans="1:24">
      <c r="A130" s="13" t="s">
        <v>518</v>
      </c>
      <c r="B130" s="13">
        <v>60</v>
      </c>
      <c r="C130" s="13" t="s">
        <v>372</v>
      </c>
      <c r="D130" s="14">
        <v>56596.744456683227</v>
      </c>
      <c r="E130" s="17">
        <v>66.099999999999994</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2795.1575035054943</v>
      </c>
      <c r="Q130" s="15"/>
      <c r="R130" s="20">
        <v>93.17191678351648</v>
      </c>
      <c r="T130" s="118">
        <v>32.250369108827499</v>
      </c>
      <c r="U130" s="118"/>
      <c r="V130" s="20">
        <v>64.130354543938097</v>
      </c>
      <c r="W130" s="20">
        <v>49.289716650057429</v>
      </c>
      <c r="X130" s="20">
        <v>58.404807341801209</v>
      </c>
    </row>
    <row r="131" spans="1:24">
      <c r="A131" s="13" t="s">
        <v>235</v>
      </c>
      <c r="B131" s="13">
        <v>60</v>
      </c>
      <c r="C131" s="13" t="s">
        <v>372</v>
      </c>
      <c r="D131" s="14">
        <v>-20115.463121252331</v>
      </c>
      <c r="E131" s="17">
        <v>79.3</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1299.1993232383618</v>
      </c>
      <c r="Q131" s="15"/>
      <c r="R131" s="20">
        <v>43.306644107945395</v>
      </c>
      <c r="T131" s="118">
        <v>59.835823284906411</v>
      </c>
      <c r="U131" s="120">
        <v>-385.16667944897137</v>
      </c>
      <c r="V131" s="20">
        <v>48.37330878235263</v>
      </c>
      <c r="W131" s="20">
        <v>33.16467354873798</v>
      </c>
      <c r="X131" s="20">
        <v>42.529062848173083</v>
      </c>
    </row>
    <row r="132" spans="1:24">
      <c r="A132" s="13" t="s">
        <v>48</v>
      </c>
      <c r="B132" s="13">
        <v>60</v>
      </c>
      <c r="C132" s="13" t="s">
        <v>372</v>
      </c>
      <c r="D132" s="14">
        <v>2419.8969835696716</v>
      </c>
      <c r="E132" s="17">
        <v>24.86</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1898.7736870560871</v>
      </c>
      <c r="Q132" s="15"/>
      <c r="R132" s="20">
        <v>63.292456235202899</v>
      </c>
      <c r="T132" s="120">
        <v>46.076261170348296</v>
      </c>
      <c r="U132" s="120">
        <v>0.40723270200352601</v>
      </c>
      <c r="V132" s="20">
        <v>56.394262061503909</v>
      </c>
      <c r="W132" s="20">
        <v>32.297324988452488</v>
      </c>
      <c r="X132" s="20">
        <v>62.168212820633237</v>
      </c>
    </row>
    <row r="133" spans="1:24">
      <c r="A133" s="13" t="s">
        <v>323</v>
      </c>
      <c r="B133" s="13">
        <v>60</v>
      </c>
      <c r="C133" s="13" t="s">
        <v>372</v>
      </c>
      <c r="D133" s="14">
        <v>-157.35399477947885</v>
      </c>
      <c r="E133" s="17">
        <v>4.25</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1106.9161330723971</v>
      </c>
      <c r="Q133" s="15"/>
      <c r="R133" s="20">
        <v>36.897204435746566</v>
      </c>
      <c r="T133" s="118">
        <v>-4.2965695407734295</v>
      </c>
      <c r="U133" s="120">
        <v>0.55134238929872126</v>
      </c>
      <c r="V133" s="20">
        <v>39.562202648449869</v>
      </c>
      <c r="W133" s="20">
        <v>45.462957192888624</v>
      </c>
      <c r="X133" s="20">
        <v>45.804214929405731</v>
      </c>
    </row>
    <row r="134" spans="1:24">
      <c r="A134" s="13" t="s">
        <v>203</v>
      </c>
      <c r="B134" s="13">
        <v>60</v>
      </c>
      <c r="C134" s="13" t="s">
        <v>372</v>
      </c>
      <c r="D134" s="14">
        <v>-1008.4626501037696</v>
      </c>
      <c r="E134" s="17">
        <v>8.7899999999999991</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413.59909622177952</v>
      </c>
      <c r="Q134" s="15"/>
      <c r="R134" s="20">
        <v>13.786636540725985</v>
      </c>
      <c r="T134" s="118">
        <v>-9.3601164008805959</v>
      </c>
      <c r="U134" s="120">
        <v>-0.9746086851603053</v>
      </c>
      <c r="V134" s="20">
        <v>30.182634728138858</v>
      </c>
      <c r="W134" s="20">
        <v>56.297549189625258</v>
      </c>
      <c r="X134" s="20">
        <v>44.434350191529745</v>
      </c>
    </row>
    <row r="135" spans="1:24">
      <c r="A135" s="13" t="s">
        <v>549</v>
      </c>
      <c r="B135" s="13">
        <v>60</v>
      </c>
      <c r="C135" s="13" t="s">
        <v>372</v>
      </c>
      <c r="D135" s="14">
        <v>2859.0411993914877</v>
      </c>
      <c r="E135" s="17">
        <v>14.43</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1574.4267529369276</v>
      </c>
      <c r="Q135" s="16" t="s">
        <v>2378</v>
      </c>
      <c r="R135" s="20">
        <v>52.480891764564255</v>
      </c>
      <c r="T135" s="118">
        <v>3.32954049192832</v>
      </c>
      <c r="U135" s="118"/>
      <c r="V135" s="20">
        <v>49.291355963958594</v>
      </c>
      <c r="W135" s="20">
        <v>48.643939946079527</v>
      </c>
      <c r="X135" s="20">
        <v>70.163842491169561</v>
      </c>
    </row>
    <row r="136" spans="1:24">
      <c r="A136" s="13" t="s">
        <v>134</v>
      </c>
      <c r="B136" s="13">
        <v>60</v>
      </c>
      <c r="C136" s="13" t="s">
        <v>372</v>
      </c>
      <c r="D136" s="13">
        <v>-1533.5355647369652</v>
      </c>
      <c r="E136" s="17">
        <v>23.86</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112.83520080151426</v>
      </c>
      <c r="Q136" s="15"/>
      <c r="R136" s="20">
        <v>3.7611733600504755</v>
      </c>
      <c r="T136" s="118">
        <v>-10.403808243274213</v>
      </c>
      <c r="U136" s="120">
        <v>-7.6253894199304639</v>
      </c>
      <c r="V136" s="20">
        <v>45.140428253206871</v>
      </c>
      <c r="W136" s="20">
        <v>64.69359216536823</v>
      </c>
      <c r="X136" s="20">
        <v>47.710516164912832</v>
      </c>
    </row>
    <row r="137" spans="1:24">
      <c r="A137" s="13" t="s">
        <v>604</v>
      </c>
      <c r="B137" s="13">
        <v>60</v>
      </c>
      <c r="C137" s="13" t="s">
        <v>372</v>
      </c>
      <c r="D137" s="14">
        <v>-20866.115076377555</v>
      </c>
      <c r="E137" s="17">
        <v>32.6</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593.6394840573339</v>
      </c>
      <c r="Q137" s="15"/>
      <c r="R137" s="20">
        <v>19.787982801911131</v>
      </c>
      <c r="T137" s="118">
        <v>-16.009281081756725</v>
      </c>
      <c r="U137" s="118"/>
      <c r="V137" s="20">
        <v>29.806249296310352</v>
      </c>
      <c r="W137" s="20">
        <v>27.77253149057421</v>
      </c>
      <c r="X137" s="20">
        <v>49.438864718292436</v>
      </c>
    </row>
    <row r="138" spans="1:24">
      <c r="A138" s="13" t="s">
        <v>274</v>
      </c>
      <c r="B138" s="13">
        <v>60</v>
      </c>
      <c r="C138" s="13" t="s">
        <v>372</v>
      </c>
      <c r="D138" s="14">
        <v>-6613.1436762899657</v>
      </c>
      <c r="E138" s="17">
        <v>44.88</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495.587861782907</v>
      </c>
      <c r="Q138" s="15"/>
      <c r="R138" s="20">
        <v>16.519595392763566</v>
      </c>
      <c r="T138" s="118">
        <v>-21.448740706356091</v>
      </c>
      <c r="U138" s="120">
        <v>37.879162812958427</v>
      </c>
      <c r="V138" s="20">
        <v>37.841097347296788</v>
      </c>
      <c r="W138" s="20">
        <v>56.060909523581032</v>
      </c>
      <c r="X138" s="20">
        <v>51.036371600508858</v>
      </c>
    </row>
    <row r="139" spans="1:24">
      <c r="A139" s="13" t="s">
        <v>292</v>
      </c>
      <c r="B139" s="13">
        <v>60</v>
      </c>
      <c r="C139" s="13" t="s">
        <v>372</v>
      </c>
      <c r="D139" s="13">
        <v>-172300.3887924483</v>
      </c>
      <c r="E139" s="17">
        <v>1450</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380.66702293386027</v>
      </c>
      <c r="Q139" s="15"/>
      <c r="R139" s="20">
        <v>12.688900764462009</v>
      </c>
      <c r="T139" s="118">
        <v>-974.23015891854448</v>
      </c>
      <c r="U139" s="120">
        <v>153.53837016411262</v>
      </c>
      <c r="V139" s="20">
        <v>42.284829303116112</v>
      </c>
      <c r="W139" s="20">
        <v>51.00680153524776</v>
      </c>
      <c r="X139" s="20">
        <v>46.145228152536156</v>
      </c>
    </row>
    <row r="140" spans="1:24">
      <c r="A140" s="13" t="s">
        <v>16</v>
      </c>
      <c r="B140" s="13">
        <v>60</v>
      </c>
      <c r="C140" s="13" t="s">
        <v>372</v>
      </c>
      <c r="D140" s="13">
        <v>-172557.44276875703</v>
      </c>
      <c r="E140" s="17">
        <v>1524</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411.41013403541734</v>
      </c>
      <c r="Q140" s="15"/>
      <c r="R140" s="20">
        <v>13.713671134513911</v>
      </c>
      <c r="T140" s="118">
        <v>-1019.9912992880331</v>
      </c>
      <c r="U140" s="120">
        <v>-1341.913032662294</v>
      </c>
      <c r="V140" s="20">
        <v>45.656790767427488</v>
      </c>
      <c r="W140" s="20">
        <v>42.039625110744318</v>
      </c>
      <c r="X140" s="20">
        <v>40.595005890289315</v>
      </c>
    </row>
    <row r="141" spans="1:24">
      <c r="A141" s="13" t="s">
        <v>387</v>
      </c>
      <c r="B141" s="13">
        <v>60</v>
      </c>
      <c r="C141" s="13" t="s">
        <v>372</v>
      </c>
      <c r="D141" s="14">
        <v>-75070.795334674476</v>
      </c>
      <c r="E141" s="17">
        <v>248</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412.29162409498537</v>
      </c>
      <c r="Q141" s="15"/>
      <c r="R141" s="20">
        <v>13.743054136499513</v>
      </c>
      <c r="T141" s="118">
        <v>-190.80934071069805</v>
      </c>
      <c r="U141" s="120">
        <v>-45.246622705276991</v>
      </c>
      <c r="V141" s="20">
        <v>44.503448854838553</v>
      </c>
      <c r="W141" s="20">
        <v>34.524526958017638</v>
      </c>
      <c r="X141" s="20">
        <v>43.751033956670554</v>
      </c>
    </row>
    <row r="142" spans="1:24">
      <c r="A142" s="13" t="s">
        <v>214</v>
      </c>
      <c r="B142" s="13">
        <v>60</v>
      </c>
      <c r="C142" s="13" t="s">
        <v>372</v>
      </c>
      <c r="D142" s="14">
        <v>-381.64009097398923</v>
      </c>
      <c r="E142" s="17">
        <v>2.27</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430.9689932369227</v>
      </c>
      <c r="Q142" s="15"/>
      <c r="R142" s="20">
        <v>14.365633107897423</v>
      </c>
      <c r="T142" s="118">
        <v>-3.5310793364427484</v>
      </c>
      <c r="U142" s="120">
        <v>-4.9578110892839078</v>
      </c>
      <c r="V142" s="20">
        <v>30.689378485235959</v>
      </c>
      <c r="W142" s="20">
        <v>53.793951595211766</v>
      </c>
      <c r="X142" s="20">
        <v>38.281377745136609</v>
      </c>
    </row>
    <row r="143" spans="1:24">
      <c r="A143" s="13" t="s">
        <v>388</v>
      </c>
      <c r="B143" s="13">
        <v>60</v>
      </c>
      <c r="C143" s="13" t="s">
        <v>372</v>
      </c>
      <c r="D143" s="14">
        <v>-11670.831239867852</v>
      </c>
      <c r="E143" s="17">
        <v>118.6</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256.36990158441751</v>
      </c>
      <c r="Q143" s="15"/>
      <c r="R143" s="20">
        <v>8.5456633861472504</v>
      </c>
      <c r="T143" s="118">
        <v>-314.50531372769291</v>
      </c>
      <c r="U143" s="118">
        <v>115.04042894924993</v>
      </c>
      <c r="V143" s="20">
        <v>28.273251153369401</v>
      </c>
      <c r="W143" s="20">
        <v>54.563327582033935</v>
      </c>
      <c r="X143" s="20">
        <v>44.129284454216332</v>
      </c>
    </row>
    <row r="144" spans="1:24">
      <c r="A144" s="13" t="s">
        <v>698</v>
      </c>
      <c r="B144" s="13">
        <v>60</v>
      </c>
      <c r="C144" s="13" t="s">
        <v>372</v>
      </c>
      <c r="D144" s="14">
        <v>-25159.128958422949</v>
      </c>
      <c r="E144" s="17">
        <v>25.9</v>
      </c>
      <c r="F144" s="13" t="s">
        <v>699</v>
      </c>
      <c r="G144" s="13" t="s">
        <v>1032</v>
      </c>
      <c r="H144" s="13" t="s">
        <v>1600</v>
      </c>
      <c r="I144" s="13" t="s">
        <v>1031</v>
      </c>
      <c r="J144" s="13" t="s">
        <v>1033</v>
      </c>
      <c r="K144" s="13" t="s">
        <v>791</v>
      </c>
      <c r="L144" s="13" t="s">
        <v>1205</v>
      </c>
      <c r="M144" s="13" t="s">
        <v>1601</v>
      </c>
      <c r="N144" s="13" t="s">
        <v>1602</v>
      </c>
      <c r="P144" s="13">
        <v>798.87785672788982</v>
      </c>
      <c r="Q144" s="16" t="s">
        <v>2232</v>
      </c>
      <c r="R144" s="20">
        <v>26.629261890929662</v>
      </c>
      <c r="T144" s="118">
        <v>6.9036080825404866</v>
      </c>
      <c r="U144" s="118">
        <v>89.153223815711655</v>
      </c>
      <c r="V144" s="20">
        <v>28.90770065631337</v>
      </c>
      <c r="W144" s="20">
        <v>41.638132720010205</v>
      </c>
      <c r="X144" s="20">
        <v>66.671850377271284</v>
      </c>
    </row>
    <row r="145" spans="1:24">
      <c r="A145" s="13" t="s">
        <v>147</v>
      </c>
      <c r="B145" s="13">
        <v>60</v>
      </c>
      <c r="C145" s="13" t="s">
        <v>372</v>
      </c>
      <c r="D145" s="14">
        <v>237113.29978798062</v>
      </c>
      <c r="E145" s="17">
        <v>296.5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2709.6950084188297</v>
      </c>
      <c r="Q145" s="15"/>
      <c r="R145" s="20">
        <v>90.323166947294325</v>
      </c>
      <c r="T145" s="120">
        <v>534.80164360992171</v>
      </c>
      <c r="U145" s="120">
        <v>241.3449621492218</v>
      </c>
      <c r="V145" s="20">
        <v>87.799306048740092</v>
      </c>
      <c r="W145" s="20">
        <v>98.803214768866141</v>
      </c>
      <c r="X145" s="20">
        <v>81.791069209492036</v>
      </c>
    </row>
    <row r="146" spans="1:24">
      <c r="A146" s="13" t="s">
        <v>103</v>
      </c>
      <c r="B146" s="13">
        <v>60</v>
      </c>
      <c r="C146" s="13" t="s">
        <v>372</v>
      </c>
      <c r="D146" s="14">
        <v>-2419.3102934191656</v>
      </c>
      <c r="E146" s="17">
        <v>24.64</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884.8810026478252</v>
      </c>
      <c r="Q146" s="15"/>
      <c r="R146" s="20">
        <v>29.496033421594174</v>
      </c>
      <c r="T146" s="118">
        <v>23.12459943139821</v>
      </c>
      <c r="U146" s="120">
        <v>12.521261194585662</v>
      </c>
      <c r="V146" s="20">
        <v>72.301696579441426</v>
      </c>
      <c r="W146" s="20">
        <v>63.4307820751782</v>
      </c>
      <c r="X146" s="20">
        <v>58.09097065323995</v>
      </c>
    </row>
    <row r="147" spans="1:24">
      <c r="A147" s="13" t="s">
        <v>457</v>
      </c>
      <c r="B147" s="13">
        <v>60</v>
      </c>
      <c r="C147" s="13" t="s">
        <v>372</v>
      </c>
      <c r="D147" s="14">
        <v>-27937.507576251086</v>
      </c>
      <c r="E147" s="17">
        <v>15.81</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-17562.778559543232</v>
      </c>
      <c r="E148" s="17">
        <v>31.56</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300</v>
      </c>
      <c r="Q148" s="16" t="s">
        <v>2380</v>
      </c>
      <c r="R148" s="20">
        <v>10</v>
      </c>
      <c r="T148" s="118">
        <v>21.170702012185814</v>
      </c>
      <c r="U148" s="120">
        <v>26.351934333001488</v>
      </c>
      <c r="V148" s="20">
        <v>53.019002020850181</v>
      </c>
      <c r="W148" s="20">
        <v>45.473039189159294</v>
      </c>
      <c r="X148" s="20">
        <v>67.969062794673732</v>
      </c>
    </row>
    <row r="149" spans="1:24">
      <c r="A149" s="13" t="s">
        <v>20</v>
      </c>
      <c r="B149" s="13">
        <v>60</v>
      </c>
      <c r="C149" s="13" t="s">
        <v>372</v>
      </c>
      <c r="D149" s="14">
        <v>1245.6191828321473</v>
      </c>
      <c r="E149" s="17">
        <v>10.16</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1945.2032199462712</v>
      </c>
      <c r="Q149" s="15"/>
      <c r="R149" s="20">
        <v>64.84010733154237</v>
      </c>
      <c r="T149" s="120">
        <v>11.147582021987983</v>
      </c>
      <c r="U149" s="118">
        <v>12.445437422356465</v>
      </c>
      <c r="V149" s="20">
        <v>58.007056437638518</v>
      </c>
      <c r="W149" s="20">
        <v>51.282550321302097</v>
      </c>
      <c r="X149" s="20">
        <v>70.3079743969909</v>
      </c>
    </row>
    <row r="150" spans="1:24">
      <c r="A150" s="13" t="s">
        <v>345</v>
      </c>
      <c r="B150" s="13">
        <v>60</v>
      </c>
      <c r="C150" s="13" t="s">
        <v>372</v>
      </c>
      <c r="D150" s="14">
        <v>-3316.3845186318854</v>
      </c>
      <c r="E150" s="17">
        <v>7.84</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244.04790536813823</v>
      </c>
      <c r="Q150" s="15"/>
      <c r="R150" s="20">
        <v>8.1349301789379407</v>
      </c>
      <c r="T150" s="118">
        <v>-11.927381821875525</v>
      </c>
      <c r="U150" s="120">
        <v>7.4836737984077395</v>
      </c>
      <c r="V150" s="20">
        <v>36.760938883976131</v>
      </c>
      <c r="W150" s="20">
        <v>44.800133160780007</v>
      </c>
      <c r="X150" s="20">
        <v>47.120440328419818</v>
      </c>
    </row>
    <row r="151" spans="1:24">
      <c r="A151" s="13" t="s">
        <v>238</v>
      </c>
      <c r="B151" s="13">
        <v>60</v>
      </c>
      <c r="C151" s="13" t="s">
        <v>372</v>
      </c>
      <c r="D151" s="13">
        <v>-510.79355856779472</v>
      </c>
      <c r="E151" s="17">
        <v>1.58</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217.44614949208301</v>
      </c>
      <c r="Q151" s="15"/>
      <c r="R151" s="20">
        <v>7.2482049830694333</v>
      </c>
      <c r="T151" s="118">
        <v>-2.4350498171280233</v>
      </c>
      <c r="U151" s="120">
        <v>-7.4674408995157915</v>
      </c>
      <c r="V151" s="20">
        <v>28.278556266222996</v>
      </c>
      <c r="W151" s="20">
        <v>51.160339856834703</v>
      </c>
      <c r="X151" s="20">
        <v>36.468911143412683</v>
      </c>
    </row>
    <row r="152" spans="1:24">
      <c r="A152" s="13" t="s">
        <v>545</v>
      </c>
      <c r="B152" s="13">
        <v>60</v>
      </c>
      <c r="C152" s="13" t="s">
        <v>372</v>
      </c>
      <c r="D152" s="14">
        <v>-10096.553895078219</v>
      </c>
      <c r="E152" s="17">
        <v>6.16</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124.78565889745053</v>
      </c>
      <c r="E153" s="17">
        <v>2.57</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1893.2570393308181</v>
      </c>
      <c r="Q153" s="15"/>
      <c r="R153" s="20">
        <v>63.108567977693937</v>
      </c>
      <c r="T153" s="118">
        <v>-1.847596871030297</v>
      </c>
      <c r="U153" s="120">
        <v>-1.9011858463704856</v>
      </c>
      <c r="V153" s="20">
        <v>37.622101755939333</v>
      </c>
      <c r="W153" s="20">
        <v>33.820249080969724</v>
      </c>
      <c r="X153" s="20">
        <v>44.31875632011748</v>
      </c>
    </row>
    <row r="154" spans="1:24">
      <c r="A154" s="13" t="s">
        <v>15</v>
      </c>
      <c r="B154" s="13">
        <v>60</v>
      </c>
      <c r="C154" s="13" t="s">
        <v>372</v>
      </c>
      <c r="D154" s="14">
        <v>-574.06268196537712</v>
      </c>
      <c r="E154" s="17">
        <v>2.09</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316.51787624148426</v>
      </c>
      <c r="Q154" s="16" t="s">
        <v>2381</v>
      </c>
      <c r="R154" s="20">
        <v>10.550595874716143</v>
      </c>
      <c r="T154" s="118">
        <v>-3.6389962234231676</v>
      </c>
      <c r="U154" s="120">
        <v>-4.0819695668997547</v>
      </c>
      <c r="V154" s="20">
        <v>55.984368683676976</v>
      </c>
      <c r="W154" s="20">
        <v>46.067580740705168</v>
      </c>
      <c r="X154" s="20">
        <v>46.48889201375669</v>
      </c>
    </row>
    <row r="155" spans="1:24">
      <c r="A155" s="13" t="s">
        <v>18</v>
      </c>
      <c r="B155" s="13">
        <v>60</v>
      </c>
      <c r="C155" s="13" t="s">
        <v>372</v>
      </c>
      <c r="D155" s="14">
        <v>-2574.0153221205019</v>
      </c>
      <c r="E155" s="17">
        <v>35.14</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560.31656545938324</v>
      </c>
      <c r="Q155" s="15"/>
      <c r="R155" s="20">
        <v>18.67721884864611</v>
      </c>
      <c r="T155" s="118">
        <v>-16.357006594630974</v>
      </c>
      <c r="U155" s="120">
        <v>19.102176954299921</v>
      </c>
      <c r="V155" s="20">
        <v>43.92521323483323</v>
      </c>
      <c r="W155" s="20">
        <v>54.07336674361671</v>
      </c>
      <c r="X155" s="20">
        <v>51.20278964125653</v>
      </c>
    </row>
    <row r="156" spans="1:24">
      <c r="A156" s="13" t="s">
        <v>73</v>
      </c>
      <c r="B156" s="13">
        <v>60</v>
      </c>
      <c r="C156" s="13" t="s">
        <v>372</v>
      </c>
      <c r="D156" s="14">
        <v>-989.68410623944794</v>
      </c>
      <c r="E156" s="17">
        <v>9.82</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283.22691661643154</v>
      </c>
      <c r="Q156" s="15"/>
      <c r="R156" s="20">
        <v>9.4408972205477184</v>
      </c>
      <c r="T156" s="118">
        <v>-12.405120029965957</v>
      </c>
      <c r="U156" s="120">
        <v>4.5127097416959927</v>
      </c>
      <c r="V156" s="20">
        <v>39.647563025202999</v>
      </c>
      <c r="W156" s="20">
        <v>63.514100071981559</v>
      </c>
      <c r="X156" s="20">
        <v>44.666086601165105</v>
      </c>
    </row>
    <row r="157" spans="1:24">
      <c r="A157" s="13" t="s">
        <v>95</v>
      </c>
      <c r="B157" s="13">
        <v>60</v>
      </c>
      <c r="C157" s="13" t="s">
        <v>372</v>
      </c>
      <c r="D157" s="14">
        <v>-5616.1003972832186</v>
      </c>
      <c r="E157" s="17">
        <v>40.78</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745.6051960343176</v>
      </c>
      <c r="Q157" s="15"/>
      <c r="R157" s="20">
        <v>24.853506534477255</v>
      </c>
      <c r="T157" s="118">
        <v>-19.540149898385337</v>
      </c>
      <c r="U157" s="120">
        <v>6.2127266284208815</v>
      </c>
      <c r="V157" s="20">
        <v>47.030395460362683</v>
      </c>
      <c r="W157" s="20">
        <v>43.099187542133421</v>
      </c>
      <c r="X157" s="20">
        <v>47.586556247309026</v>
      </c>
    </row>
    <row r="158" spans="1:24">
      <c r="A158" s="13" t="s">
        <v>258</v>
      </c>
      <c r="B158" s="13">
        <v>60</v>
      </c>
      <c r="C158" s="13" t="s">
        <v>372</v>
      </c>
      <c r="D158" s="14">
        <v>52918.943015963152</v>
      </c>
      <c r="E158" s="17">
        <v>94</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2892.7720357761627</v>
      </c>
      <c r="Q158" s="15"/>
      <c r="R158" s="20">
        <v>96.425734525872087</v>
      </c>
      <c r="T158" s="118">
        <v>19.250092815762656</v>
      </c>
      <c r="U158" s="120">
        <v>18.566395217977032</v>
      </c>
      <c r="V158" s="20">
        <v>54.254128737897112</v>
      </c>
      <c r="W158" s="20">
        <v>60.838328626048053</v>
      </c>
      <c r="X158" s="20">
        <v>55.516611691521085</v>
      </c>
    </row>
    <row r="159" spans="1:24">
      <c r="A159" s="13" t="s">
        <v>60</v>
      </c>
      <c r="B159" s="13">
        <v>60</v>
      </c>
      <c r="C159" s="13" t="s">
        <v>372</v>
      </c>
      <c r="D159" s="14">
        <v>-42973.61313870809</v>
      </c>
      <c r="E159" s="17">
        <v>95.75</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748.36831531875475</v>
      </c>
      <c r="Q159" s="15"/>
      <c r="R159" s="20">
        <v>24.945610510625158</v>
      </c>
      <c r="T159" s="118">
        <v>63.384847111987597</v>
      </c>
      <c r="U159" s="118">
        <v>165.24707002585274</v>
      </c>
      <c r="V159" s="20">
        <v>49.554598259716258</v>
      </c>
      <c r="W159" s="20">
        <v>45.786695437784545</v>
      </c>
      <c r="X159" s="20">
        <v>64.965587410009704</v>
      </c>
    </row>
    <row r="160" spans="1:24">
      <c r="A160" s="13" t="s">
        <v>317</v>
      </c>
      <c r="B160" s="13">
        <v>60</v>
      </c>
      <c r="C160" s="13" t="s">
        <v>372</v>
      </c>
      <c r="D160" s="14">
        <v>-8109.8746045236676</v>
      </c>
      <c r="E160" s="17">
        <v>32.4</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495.35053438640773</v>
      </c>
      <c r="Q160" s="15"/>
      <c r="R160" s="20">
        <v>16.511684479546926</v>
      </c>
      <c r="T160" s="118">
        <v>-3.0799306269256732</v>
      </c>
      <c r="U160" s="120">
        <v>9.0899912534980842</v>
      </c>
      <c r="V160" s="20">
        <v>37.954937531714997</v>
      </c>
      <c r="W160" s="20">
        <v>45.360542715708235</v>
      </c>
      <c r="X160" s="20">
        <v>50.723572339231524</v>
      </c>
    </row>
    <row r="161" spans="1:24">
      <c r="A161" s="13" t="s">
        <v>389</v>
      </c>
      <c r="B161" s="13">
        <v>60</v>
      </c>
      <c r="C161" s="13" t="s">
        <v>372</v>
      </c>
      <c r="D161" s="14">
        <v>-3238.4180330903955</v>
      </c>
      <c r="E161" s="17">
        <v>7.18</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825.78010019676231</v>
      </c>
      <c r="Q161" s="15"/>
      <c r="R161" s="20">
        <v>27.526003339892078</v>
      </c>
      <c r="T161" s="118">
        <v>5.8399336655346179</v>
      </c>
      <c r="U161" s="120">
        <v>0.78514965975217343</v>
      </c>
      <c r="V161" s="20">
        <v>51.317997875031097</v>
      </c>
      <c r="W161" s="20">
        <v>58.390781017234197</v>
      </c>
      <c r="X161" s="20">
        <v>54.093516711339817</v>
      </c>
    </row>
    <row r="162" spans="1:24">
      <c r="A162" s="13" t="s">
        <v>391</v>
      </c>
      <c r="B162" s="13">
        <v>60</v>
      </c>
      <c r="C162" s="13" t="s">
        <v>372</v>
      </c>
      <c r="D162" s="14">
        <v>8972.0955970553368</v>
      </c>
      <c r="E162" s="17">
        <v>28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1918.3796879057261</v>
      </c>
      <c r="Q162" s="15"/>
      <c r="R162" s="20">
        <v>63.945989596857537</v>
      </c>
      <c r="T162" s="118">
        <v>-5.696153423428072</v>
      </c>
      <c r="U162" s="120">
        <v>12.369729071744473</v>
      </c>
      <c r="V162" s="20">
        <v>53.968114114377599</v>
      </c>
      <c r="W162" s="20">
        <v>55.917269793692661</v>
      </c>
      <c r="X162" s="20">
        <v>49.356193896312838</v>
      </c>
    </row>
    <row r="163" spans="1:24">
      <c r="A163" s="13" t="s">
        <v>53</v>
      </c>
      <c r="B163" s="13">
        <v>60</v>
      </c>
      <c r="C163" s="13" t="s">
        <v>372</v>
      </c>
      <c r="D163" s="14">
        <v>-13301.924638286593</v>
      </c>
      <c r="E163" s="17">
        <v>20.239999999999998</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212.49817841682693</v>
      </c>
      <c r="Q163" s="16" t="s">
        <v>2203</v>
      </c>
      <c r="R163" s="20">
        <v>7.0832726138942315</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-1006.6431670126619</v>
      </c>
      <c r="E165" s="17">
        <v>10.64</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1169.5221313737209</v>
      </c>
      <c r="Q165" s="16" t="s">
        <v>2222</v>
      </c>
      <c r="R165" s="20">
        <v>38.984071045790692</v>
      </c>
      <c r="T165" s="120">
        <v>14.208647314546248</v>
      </c>
      <c r="U165" s="118"/>
      <c r="V165" s="20">
        <v>32.375652603915761</v>
      </c>
      <c r="W165" s="20">
        <v>46.170647475100189</v>
      </c>
      <c r="X165" s="20">
        <v>77.212367104672225</v>
      </c>
    </row>
    <row r="166" spans="1:24">
      <c r="A166" s="13" t="s">
        <v>49</v>
      </c>
      <c r="B166" s="13">
        <v>60</v>
      </c>
      <c r="C166" s="13" t="s">
        <v>372</v>
      </c>
      <c r="D166" s="14">
        <v>-1131.2506860647177</v>
      </c>
      <c r="E166" s="17">
        <v>8.1300000000000008</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30.489516242404104</v>
      </c>
      <c r="Q166" s="15"/>
      <c r="R166" s="20">
        <v>1.0163172080801368</v>
      </c>
      <c r="T166" s="118">
        <v>-2.1598821931899614</v>
      </c>
      <c r="U166" s="120">
        <v>4.6725049296410681</v>
      </c>
      <c r="V166" s="20">
        <v>51.999683193805211</v>
      </c>
      <c r="W166" s="20">
        <v>48.992886366058933</v>
      </c>
      <c r="X166" s="20">
        <v>51.585701468404174</v>
      </c>
    </row>
    <row r="167" spans="1:24">
      <c r="A167" s="13" t="s">
        <v>40</v>
      </c>
      <c r="B167" s="13">
        <v>60</v>
      </c>
      <c r="C167" s="13" t="s">
        <v>372</v>
      </c>
      <c r="D167" s="14">
        <v>-391.23249956235281</v>
      </c>
      <c r="E167" s="17">
        <v>4.51</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218.14948604101892</v>
      </c>
      <c r="Q167" s="16" t="s">
        <v>2382</v>
      </c>
      <c r="R167" s="20">
        <v>7.2716495347006305</v>
      </c>
      <c r="T167" s="118">
        <v>-7.6750341149786294</v>
      </c>
      <c r="U167" s="120">
        <v>10.31377838854592</v>
      </c>
      <c r="V167" s="20">
        <v>42.398581042948507</v>
      </c>
      <c r="W167" s="20">
        <v>36.259754943314334</v>
      </c>
      <c r="X167" s="20">
        <v>50.112767275396408</v>
      </c>
    </row>
    <row r="168" spans="1:24">
      <c r="A168" s="13" t="s">
        <v>295</v>
      </c>
      <c r="B168" s="13">
        <v>60</v>
      </c>
      <c r="C168" s="13" t="s">
        <v>372</v>
      </c>
      <c r="D168" s="14">
        <v>-57346.530145959208</v>
      </c>
      <c r="E168" s="17">
        <v>163.80000000000001</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441.93226072218852</v>
      </c>
      <c r="Q168" s="15"/>
      <c r="R168" s="20">
        <v>14.731075357406285</v>
      </c>
      <c r="T168" s="118">
        <v>-0.96031179999528149</v>
      </c>
      <c r="U168" s="120">
        <v>-17.870163511395276</v>
      </c>
      <c r="V168" s="20">
        <v>61.856186554572851</v>
      </c>
      <c r="W168" s="20">
        <v>54.173864089892248</v>
      </c>
      <c r="X168" s="20">
        <v>50.21005493440888</v>
      </c>
    </row>
    <row r="169" spans="1:24">
      <c r="A169" s="13" t="s">
        <v>67</v>
      </c>
      <c r="B169" s="13">
        <v>60</v>
      </c>
      <c r="C169" s="13" t="s">
        <v>372</v>
      </c>
      <c r="D169" s="13">
        <v>342497.21136973676</v>
      </c>
      <c r="E169" s="17">
        <v>11362.5</v>
      </c>
      <c r="F169" s="13" t="s">
        <v>608</v>
      </c>
      <c r="G169" s="13" t="s">
        <v>1255</v>
      </c>
      <c r="H169" s="13">
        <v>348.71699999999998</v>
      </c>
      <c r="I169" s="13" t="s">
        <v>1256</v>
      </c>
      <c r="J169" s="13" t="s">
        <v>1257</v>
      </c>
      <c r="K169" s="13" t="s">
        <v>855</v>
      </c>
      <c r="L169" s="13" t="s">
        <v>1401</v>
      </c>
      <c r="M169" s="13" t="s">
        <v>1626</v>
      </c>
      <c r="N169" s="13" t="s">
        <v>856</v>
      </c>
      <c r="P169" s="13">
        <v>1644.8588672094545</v>
      </c>
      <c r="Q169" s="15"/>
      <c r="R169" s="20">
        <v>54.82862890698182</v>
      </c>
      <c r="T169" s="118">
        <v>3729.0344356126297</v>
      </c>
      <c r="U169" s="118">
        <v>14337.597684930024</v>
      </c>
      <c r="V169" s="20">
        <v>49.334450023857123</v>
      </c>
      <c r="W169" s="20">
        <v>61.22564849608159</v>
      </c>
      <c r="X169" s="20">
        <v>62.516214213436982</v>
      </c>
    </row>
    <row r="170" spans="1:24">
      <c r="A170" s="13" t="s">
        <v>508</v>
      </c>
      <c r="B170" s="13">
        <v>60</v>
      </c>
      <c r="C170" s="13" t="s">
        <v>372</v>
      </c>
      <c r="D170" s="14">
        <v>-5389.3390013293892</v>
      </c>
      <c r="E170" s="17">
        <v>28.26</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307.09856139289906</v>
      </c>
      <c r="Q170" s="15"/>
      <c r="R170" s="20">
        <v>10.236618713096636</v>
      </c>
      <c r="T170" s="118">
        <v>-32.799574803689708</v>
      </c>
      <c r="U170" s="120">
        <v>-5.1222311708639978</v>
      </c>
      <c r="V170" s="20">
        <v>49.621685152474718</v>
      </c>
      <c r="W170" s="20">
        <v>46.100729096294806</v>
      </c>
      <c r="X170" s="20">
        <v>42.990446162408375</v>
      </c>
    </row>
    <row r="171" spans="1:24">
      <c r="A171" s="13" t="s">
        <v>670</v>
      </c>
      <c r="B171" s="13">
        <v>60</v>
      </c>
      <c r="C171" s="13" t="s">
        <v>372</v>
      </c>
      <c r="D171" s="14">
        <v>-71835.857336173489</v>
      </c>
      <c r="E171" s="17">
        <v>114.8</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466.43749127746662</v>
      </c>
      <c r="Q171" s="15"/>
      <c r="R171" s="20">
        <v>15.547916375915554</v>
      </c>
      <c r="T171" s="118">
        <v>16.745350717496876</v>
      </c>
      <c r="U171" s="118"/>
      <c r="V171" s="20">
        <v>42.508569073398256</v>
      </c>
      <c r="W171" s="20">
        <v>48.302668525567576</v>
      </c>
      <c r="X171" s="20"/>
    </row>
    <row r="172" spans="1:24">
      <c r="A172" s="13" t="s">
        <v>171</v>
      </c>
      <c r="B172" s="13">
        <v>60</v>
      </c>
      <c r="C172" s="13" t="s">
        <v>372</v>
      </c>
      <c r="D172" s="14">
        <v>-43393.873351042057</v>
      </c>
      <c r="E172" s="17">
        <v>69</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828.50160413294748</v>
      </c>
      <c r="Q172" s="15"/>
      <c r="R172" s="20">
        <v>27.616720137764915</v>
      </c>
      <c r="T172" s="118">
        <v>19.111752718523576</v>
      </c>
      <c r="U172" s="118">
        <v>192.34584271284021</v>
      </c>
      <c r="V172" s="20">
        <v>45.9249315759564</v>
      </c>
      <c r="W172" s="20">
        <v>44.960558027841905</v>
      </c>
      <c r="X172" s="20">
        <v>61.683889340351904</v>
      </c>
    </row>
    <row r="173" spans="1:24">
      <c r="A173" s="13" t="s">
        <v>253</v>
      </c>
      <c r="B173" s="13">
        <v>60</v>
      </c>
      <c r="C173" s="13" t="s">
        <v>372</v>
      </c>
      <c r="D173" s="14">
        <v>1921.9010296995266</v>
      </c>
      <c r="E173" s="17">
        <v>21.94</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2011.0797380427466</v>
      </c>
      <c r="Q173" s="15"/>
      <c r="R173" s="20">
        <v>67.03599126809155</v>
      </c>
      <c r="T173" s="118">
        <v>0.700519114944953</v>
      </c>
      <c r="U173" s="118">
        <v>23.330628283215447</v>
      </c>
      <c r="V173" s="20">
        <v>46.633212391239091</v>
      </c>
      <c r="W173" s="20">
        <v>61.727322890026905</v>
      </c>
      <c r="X173" s="20">
        <v>59.624705458051508</v>
      </c>
    </row>
    <row r="174" spans="1:24">
      <c r="A174" s="13" t="s">
        <v>361</v>
      </c>
      <c r="B174" s="13">
        <v>60</v>
      </c>
      <c r="C174" s="13" t="s">
        <v>372</v>
      </c>
      <c r="D174" s="14">
        <v>-788.54592954172631</v>
      </c>
      <c r="E174" s="17">
        <v>22.46</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375.00136294831407</v>
      </c>
      <c r="Q174" s="15"/>
      <c r="R174" s="20">
        <v>12.500045431610468</v>
      </c>
      <c r="T174" s="118">
        <v>-15.990652966995285</v>
      </c>
      <c r="U174" s="120">
        <v>-5.0346269921048403</v>
      </c>
      <c r="V174" s="20">
        <v>31.572850172125872</v>
      </c>
      <c r="W174" s="20">
        <v>51.423091336271057</v>
      </c>
      <c r="X174" s="20">
        <v>45.535149068614452</v>
      </c>
    </row>
    <row r="175" spans="1:24">
      <c r="A175" s="13" t="s">
        <v>701</v>
      </c>
      <c r="B175" s="13">
        <v>60</v>
      </c>
      <c r="C175" s="13" t="s">
        <v>372</v>
      </c>
      <c r="D175" s="13">
        <v>199371.67044558463</v>
      </c>
      <c r="E175" s="17">
        <v>2313</v>
      </c>
      <c r="F175" s="13" t="s">
        <v>699</v>
      </c>
      <c r="G175" s="13" t="s">
        <v>1084</v>
      </c>
      <c r="H175" s="13" t="s">
        <v>1633</v>
      </c>
      <c r="I175" s="13" t="s">
        <v>1085</v>
      </c>
      <c r="J175" s="13" t="s">
        <v>1086</v>
      </c>
      <c r="K175" s="13" t="s">
        <v>858</v>
      </c>
      <c r="L175" s="13" t="s">
        <v>1094</v>
      </c>
      <c r="M175" s="13" t="s">
        <v>1634</v>
      </c>
      <c r="N175" s="13" t="s">
        <v>859</v>
      </c>
      <c r="P175" s="13">
        <v>1522.2921480359018</v>
      </c>
      <c r="Q175" s="15"/>
      <c r="R175" s="20">
        <v>50.743071601196725</v>
      </c>
      <c r="T175" s="118">
        <v>-1426.820780661858</v>
      </c>
      <c r="U175" s="118"/>
      <c r="V175" s="20">
        <v>29.946622558748714</v>
      </c>
      <c r="W175" s="20">
        <v>68.112280032366215</v>
      </c>
      <c r="X175" s="20">
        <v>58.419610603015023</v>
      </c>
    </row>
    <row r="176" spans="1:24">
      <c r="A176" s="13" t="s">
        <v>673</v>
      </c>
      <c r="B176" s="13">
        <v>60</v>
      </c>
      <c r="C176" s="13" t="s">
        <v>372</v>
      </c>
      <c r="D176" s="14">
        <v>9014.2502596322065</v>
      </c>
      <c r="E176" s="17">
        <v>120.4</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2863.9388003067725</v>
      </c>
      <c r="Q176" s="15"/>
      <c r="R176" s="20">
        <v>95.464626676892422</v>
      </c>
      <c r="T176" s="118">
        <v>88.977767357035447</v>
      </c>
      <c r="U176" s="118">
        <v>219.62527134201508</v>
      </c>
      <c r="V176" s="20">
        <v>74.149769901144893</v>
      </c>
      <c r="W176" s="20">
        <v>44.513066451499789</v>
      </c>
      <c r="X176" s="20">
        <v>76.73382886720546</v>
      </c>
    </row>
    <row r="177" spans="1:24">
      <c r="A177" s="13" t="s">
        <v>109</v>
      </c>
      <c r="B177" s="13">
        <v>60</v>
      </c>
      <c r="C177" s="13" t="s">
        <v>372</v>
      </c>
      <c r="D177" s="14">
        <v>-114.38948409268512</v>
      </c>
      <c r="E177" s="17">
        <v>5.04</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1642.5093459385905</v>
      </c>
      <c r="Q177" s="15"/>
      <c r="R177" s="20">
        <v>54.75031153128635</v>
      </c>
      <c r="T177" s="118">
        <v>2.3299481421379209</v>
      </c>
      <c r="U177" s="120">
        <v>4.6278239613651895</v>
      </c>
      <c r="V177" s="20">
        <v>52.515887326245313</v>
      </c>
      <c r="W177" s="20">
        <v>46.461345060872681</v>
      </c>
      <c r="X177" s="20">
        <v>61.919267620246508</v>
      </c>
    </row>
    <row r="178" spans="1:24">
      <c r="A178" s="13" t="s">
        <v>552</v>
      </c>
      <c r="B178" s="13">
        <v>60</v>
      </c>
      <c r="C178" s="13" t="s">
        <v>372</v>
      </c>
      <c r="D178" s="14">
        <v>4458.085440949375</v>
      </c>
      <c r="E178" s="17">
        <v>21.18</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1373.6163917991876</v>
      </c>
      <c r="Q178" s="15"/>
      <c r="R178" s="20">
        <v>45.78721305997292</v>
      </c>
      <c r="T178" s="118">
        <v>10.274796890153794</v>
      </c>
      <c r="U178" s="118"/>
      <c r="V178" s="20">
        <v>59.195075003775322</v>
      </c>
      <c r="W178" s="20">
        <v>49.580064926182239</v>
      </c>
      <c r="X178" s="20">
        <v>57.336354867477468</v>
      </c>
    </row>
    <row r="179" spans="1:24">
      <c r="A179" s="13" t="s">
        <v>319</v>
      </c>
      <c r="B179" s="13">
        <v>60</v>
      </c>
      <c r="C179" s="13" t="s">
        <v>372</v>
      </c>
      <c r="D179" s="14">
        <v>-488.27550705437875</v>
      </c>
      <c r="E179" s="17">
        <v>13.24</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605.05104469571381</v>
      </c>
      <c r="Q179" s="15"/>
      <c r="R179" s="20">
        <v>20.168368156523794</v>
      </c>
      <c r="T179" s="118">
        <v>-8.9582727840227605</v>
      </c>
      <c r="U179" s="120">
        <v>-1.8426914888576107</v>
      </c>
      <c r="V179" s="20">
        <v>38.788185958746936</v>
      </c>
      <c r="W179" s="20">
        <v>44.728801968468886</v>
      </c>
      <c r="X179" s="20">
        <v>45.686495159322931</v>
      </c>
    </row>
    <row r="180" spans="1:24">
      <c r="A180" s="13" t="s">
        <v>22</v>
      </c>
      <c r="B180" s="13">
        <v>60</v>
      </c>
      <c r="C180" s="13" t="s">
        <v>372</v>
      </c>
      <c r="D180" s="14">
        <v>-522.31409636950946</v>
      </c>
      <c r="E180" s="17">
        <v>7.35</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894.20714761723048</v>
      </c>
      <c r="Q180" s="15"/>
      <c r="R180" s="20">
        <v>29.80690492057435</v>
      </c>
      <c r="T180" s="118">
        <v>-4.8735532536616244</v>
      </c>
      <c r="U180" s="120">
        <v>4.5627272775728578</v>
      </c>
      <c r="V180" s="20">
        <v>31.992789851260234</v>
      </c>
      <c r="W180" s="20">
        <v>51.188157754021461</v>
      </c>
      <c r="X180" s="20">
        <v>49.721477814874959</v>
      </c>
    </row>
    <row r="181" spans="1:24">
      <c r="A181" s="13" t="s">
        <v>479</v>
      </c>
      <c r="B181" s="13">
        <v>60</v>
      </c>
      <c r="C181" s="13" t="s">
        <v>372</v>
      </c>
      <c r="D181" s="14">
        <v>-1825.7700386220677</v>
      </c>
      <c r="E181" s="17">
        <v>80.900000000000006</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1290.0185891587196</v>
      </c>
      <c r="Q181" s="15"/>
      <c r="R181" s="20">
        <v>43.000619638623988</v>
      </c>
      <c r="T181" s="118">
        <v>45.763110330331074</v>
      </c>
      <c r="U181" s="118"/>
      <c r="V181" s="20">
        <v>41.993783631944922</v>
      </c>
      <c r="W181" s="20">
        <v>36.916375911558177</v>
      </c>
      <c r="X181" s="20">
        <v>62.758549358816865</v>
      </c>
    </row>
    <row r="182" spans="1:24">
      <c r="A182" s="13" t="s">
        <v>249</v>
      </c>
      <c r="B182" s="13">
        <v>60</v>
      </c>
      <c r="C182" s="13" t="s">
        <v>372</v>
      </c>
      <c r="D182" s="14">
        <v>-1309.1201939423058</v>
      </c>
      <c r="E182" s="17">
        <v>72.349999999999994</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410.38136449903567</v>
      </c>
      <c r="Q182" s="15"/>
      <c r="R182" s="20">
        <v>13.679378816634522</v>
      </c>
      <c r="T182" s="118">
        <v>-92.187972696529101</v>
      </c>
      <c r="U182" s="118">
        <v>95.390071766607463</v>
      </c>
      <c r="V182" s="20">
        <v>44.018661306003224</v>
      </c>
      <c r="W182" s="20">
        <v>79.519364290898679</v>
      </c>
      <c r="X182" s="20">
        <v>50.372548791162565</v>
      </c>
    </row>
    <row r="183" spans="1:24">
      <c r="A183" s="13" t="s">
        <v>702</v>
      </c>
      <c r="B183" s="13">
        <v>60</v>
      </c>
      <c r="C183" s="13" t="s">
        <v>372</v>
      </c>
      <c r="D183" s="14">
        <v>-10214.429165597778</v>
      </c>
      <c r="E183" s="17">
        <v>33.24</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399.29326339791629</v>
      </c>
      <c r="Q183" s="15"/>
      <c r="R183" s="20">
        <v>13.309775446597209</v>
      </c>
      <c r="T183" s="118">
        <v>7.7170034322566039</v>
      </c>
      <c r="U183" s="118"/>
      <c r="V183" s="20">
        <v>40.347486789442641</v>
      </c>
      <c r="W183" s="20">
        <v>51.879193356098959</v>
      </c>
      <c r="X183" s="20"/>
    </row>
    <row r="184" spans="1:24">
      <c r="A184" s="13" t="s">
        <v>141</v>
      </c>
      <c r="B184" s="13">
        <v>60</v>
      </c>
      <c r="C184" s="13" t="s">
        <v>372</v>
      </c>
      <c r="D184" s="14">
        <v>-39701.451753755347</v>
      </c>
      <c r="E184" s="17">
        <v>310.5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489.81976316973123</v>
      </c>
      <c r="Q184" s="15"/>
      <c r="R184" s="20">
        <v>16.327325438991043</v>
      </c>
      <c r="T184" s="118">
        <v>-60.548463244971344</v>
      </c>
      <c r="U184" s="118">
        <v>354.93207205449323</v>
      </c>
      <c r="V184" s="20">
        <v>45.923378605160977</v>
      </c>
      <c r="W184" s="20">
        <v>58.492385103974023</v>
      </c>
      <c r="X184" s="20">
        <v>57.404484283479519</v>
      </c>
    </row>
    <row r="185" spans="1:24">
      <c r="A185" s="13" t="s">
        <v>88</v>
      </c>
      <c r="B185" s="13">
        <v>60</v>
      </c>
      <c r="C185" s="13" t="s">
        <v>372</v>
      </c>
      <c r="D185" s="14">
        <v>-2642.1673425191016</v>
      </c>
      <c r="E185" s="17">
        <v>17.57</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781.64793608721641</v>
      </c>
      <c r="Q185" s="15"/>
      <c r="R185" s="20">
        <v>26.054931202907213</v>
      </c>
      <c r="T185" s="118">
        <v>13.558038845038105</v>
      </c>
      <c r="U185" s="118">
        <v>36.269861898416806</v>
      </c>
      <c r="V185" s="20">
        <v>51.81355882467345</v>
      </c>
      <c r="W185" s="20">
        <v>48.493167170357147</v>
      </c>
      <c r="X185" s="20">
        <v>68.69747471387609</v>
      </c>
    </row>
    <row r="186" spans="1:24">
      <c r="A186" s="13" t="s">
        <v>98</v>
      </c>
      <c r="B186" s="13">
        <v>60</v>
      </c>
      <c r="C186" s="13" t="s">
        <v>372</v>
      </c>
      <c r="D186" s="14">
        <v>-1607.2924713957093</v>
      </c>
      <c r="E186" s="17">
        <v>36</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1210.9613257018757</v>
      </c>
      <c r="Q186" s="15"/>
      <c r="R186" s="20">
        <v>40.365377523395857</v>
      </c>
      <c r="T186" s="118">
        <v>4.5259619849268518</v>
      </c>
      <c r="U186" s="118">
        <v>45.7067091276285</v>
      </c>
      <c r="V186" s="20">
        <v>63.832728040569421</v>
      </c>
      <c r="W186" s="20">
        <v>60.214226822155787</v>
      </c>
      <c r="X186" s="20">
        <v>63.870634730858903</v>
      </c>
    </row>
    <row r="187" spans="1:24">
      <c r="A187" s="13" t="s">
        <v>674</v>
      </c>
      <c r="B187" s="13">
        <v>60</v>
      </c>
      <c r="C187" s="13" t="s">
        <v>372</v>
      </c>
      <c r="D187" s="14">
        <v>-1814.9226791021179</v>
      </c>
      <c r="E187" s="17">
        <v>18.27</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1179.1710870240809</v>
      </c>
      <c r="Q187" s="16" t="s">
        <v>2252</v>
      </c>
      <c r="R187" s="20">
        <v>39.305702900802693</v>
      </c>
      <c r="T187" s="120">
        <v>22.091978436610624</v>
      </c>
      <c r="U187" s="118"/>
      <c r="V187" s="20">
        <v>65.229027468143741</v>
      </c>
      <c r="W187" s="20">
        <v>72.514052590247388</v>
      </c>
      <c r="X187" s="20">
        <v>63.78667960493555</v>
      </c>
    </row>
    <row r="188" spans="1:24">
      <c r="A188" s="13" t="s">
        <v>190</v>
      </c>
      <c r="B188" s="13">
        <v>60</v>
      </c>
      <c r="C188" s="13" t="s">
        <v>372</v>
      </c>
      <c r="D188" s="13">
        <v>-966358.35296760884</v>
      </c>
      <c r="E188" s="17">
        <v>5052.5</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519.83654806199922</v>
      </c>
      <c r="Q188" s="15"/>
      <c r="R188" s="20">
        <v>17.327884935399975</v>
      </c>
      <c r="T188" s="118">
        <v>-5243.6945267678948</v>
      </c>
      <c r="U188" s="120">
        <v>-8961.6562881205209</v>
      </c>
      <c r="V188" s="20">
        <v>37.686388106612135</v>
      </c>
      <c r="W188" s="20">
        <v>49.412264544196503</v>
      </c>
      <c r="X188" s="20">
        <v>38.683234195091472</v>
      </c>
    </row>
    <row r="189" spans="1:24">
      <c r="A189" s="13" t="s">
        <v>634</v>
      </c>
      <c r="B189" s="13">
        <v>60</v>
      </c>
      <c r="C189" s="13" t="s">
        <v>372</v>
      </c>
      <c r="D189" s="13">
        <v>-10800.39724100228</v>
      </c>
      <c r="E189" s="17">
        <v>25.4</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492.58405767180602</v>
      </c>
      <c r="Q189" s="15"/>
      <c r="R189" s="20">
        <v>16.419468589060202</v>
      </c>
      <c r="T189" s="118">
        <v>-0.36454766857048071</v>
      </c>
      <c r="U189" s="118"/>
      <c r="V189" s="20">
        <v>40.060854381677835</v>
      </c>
      <c r="W189" s="20">
        <v>21.779125578914414</v>
      </c>
      <c r="X189" s="20">
        <v>66.356640044223923</v>
      </c>
    </row>
    <row r="190" spans="1:24">
      <c r="A190" s="13" t="s">
        <v>392</v>
      </c>
      <c r="B190" s="13">
        <v>60</v>
      </c>
      <c r="C190" s="13" t="s">
        <v>372</v>
      </c>
      <c r="D190" s="14">
        <v>-8396.2914682498995</v>
      </c>
      <c r="E190" s="17">
        <v>14.5</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803.89433565510228</v>
      </c>
      <c r="Q190" s="15"/>
      <c r="R190" s="20">
        <v>26.796477855170075</v>
      </c>
      <c r="T190" s="118">
        <v>13.474391849969933</v>
      </c>
      <c r="U190" s="118">
        <v>34.452222556774821</v>
      </c>
      <c r="V190" s="20">
        <v>44.534557762156005</v>
      </c>
      <c r="W190" s="20">
        <v>38.763618029644221</v>
      </c>
      <c r="X190" s="20">
        <v>78.390119946706605</v>
      </c>
    </row>
    <row r="191" spans="1:24">
      <c r="A191" s="13" t="s">
        <v>10</v>
      </c>
      <c r="B191" s="13">
        <v>60</v>
      </c>
      <c r="C191" s="13" t="s">
        <v>372</v>
      </c>
      <c r="D191" s="14">
        <v>23620.543563166619</v>
      </c>
      <c r="E191" s="17">
        <v>107.6</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1171.5098716688167</v>
      </c>
      <c r="Q191" s="15"/>
      <c r="R191" s="20">
        <v>39.050329055627223</v>
      </c>
      <c r="T191" s="118">
        <v>-52.880726679644283</v>
      </c>
      <c r="U191" s="118">
        <v>114.30543359517941</v>
      </c>
      <c r="V191" s="20">
        <v>39.559912824153109</v>
      </c>
      <c r="W191" s="20">
        <v>49.760804637970431</v>
      </c>
      <c r="X191" s="20">
        <v>53.834103226991871</v>
      </c>
    </row>
    <row r="192" spans="1:24">
      <c r="A192" s="13" t="s">
        <v>41</v>
      </c>
      <c r="B192" s="13">
        <v>60</v>
      </c>
      <c r="C192" s="13" t="s">
        <v>372</v>
      </c>
      <c r="D192" s="14">
        <v>5291.0150366769667</v>
      </c>
      <c r="E192" s="17">
        <v>37.619999999999997</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1677.8376139958434</v>
      </c>
      <c r="Q192" s="15"/>
      <c r="R192" s="20">
        <v>55.927920466528114</v>
      </c>
      <c r="T192" s="118">
        <v>0.93907911350513018</v>
      </c>
      <c r="U192" s="118">
        <v>41.411462644260588</v>
      </c>
      <c r="V192" s="20">
        <v>40.697355345868644</v>
      </c>
      <c r="W192" s="20">
        <v>75.415955054720314</v>
      </c>
      <c r="X192" s="20">
        <v>58.132220504705522</v>
      </c>
    </row>
    <row r="193" spans="1:24">
      <c r="A193" s="13" t="s">
        <v>157</v>
      </c>
      <c r="B193" s="13">
        <v>60</v>
      </c>
      <c r="C193" s="13" t="s">
        <v>372</v>
      </c>
      <c r="D193" s="13">
        <v>-186.21853644829488</v>
      </c>
      <c r="E193" s="17">
        <v>2.94</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693.04976993806338</v>
      </c>
      <c r="Q193" s="15"/>
      <c r="R193" s="20">
        <v>23.101658997935445</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46.94</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1738.1174068255946</v>
      </c>
      <c r="E195" s="17">
        <v>19.579999999999998</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770.26354896381679</v>
      </c>
      <c r="Q195" s="15"/>
      <c r="R195" s="20">
        <v>25.675451632127228</v>
      </c>
      <c r="T195" s="118">
        <v>-13.930314527314636</v>
      </c>
      <c r="U195" s="118">
        <v>21.99076349862775</v>
      </c>
      <c r="V195" s="20">
        <v>35.659537423304414</v>
      </c>
      <c r="W195" s="20">
        <v>64.609339612742687</v>
      </c>
      <c r="X195" s="20">
        <v>52.374804365902818</v>
      </c>
    </row>
    <row r="196" spans="1:24">
      <c r="A196" s="13" t="s">
        <v>436</v>
      </c>
      <c r="B196" s="13">
        <v>60</v>
      </c>
      <c r="C196" s="13" t="s">
        <v>372</v>
      </c>
      <c r="D196" s="14">
        <v>-28019.022580364137</v>
      </c>
      <c r="E196" s="17">
        <v>57.3</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628.39458787492845</v>
      </c>
      <c r="Q196" s="15"/>
      <c r="R196" s="20">
        <v>20.946486262497615</v>
      </c>
      <c r="T196" s="118">
        <v>-135.80342968095948</v>
      </c>
      <c r="U196" s="118">
        <v>78.487233364476481</v>
      </c>
      <c r="V196" s="20">
        <v>35.527714088488736</v>
      </c>
      <c r="W196" s="20">
        <v>30.65934789103618</v>
      </c>
      <c r="X196" s="20">
        <v>45.767111215237215</v>
      </c>
    </row>
    <row r="197" spans="1:24">
      <c r="A197" s="13" t="s">
        <v>514</v>
      </c>
      <c r="B197" s="13">
        <v>60</v>
      </c>
      <c r="C197" s="13" t="s">
        <v>372</v>
      </c>
      <c r="D197" s="14">
        <v>-2487.0836420711039</v>
      </c>
      <c r="E197" s="17">
        <v>4.87</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179.6553303719908</v>
      </c>
      <c r="Q197" s="16" t="s">
        <v>2220</v>
      </c>
      <c r="R197" s="20">
        <v>5.9885110123996936</v>
      </c>
      <c r="T197" s="118">
        <v>-5.5854080796922645</v>
      </c>
      <c r="U197" s="118"/>
      <c r="V197" s="20">
        <v>31.937629111832386</v>
      </c>
      <c r="W197" s="20">
        <v>49.602175955209702</v>
      </c>
      <c r="X197" s="20">
        <v>35.278576926105302</v>
      </c>
    </row>
    <row r="198" spans="1:24">
      <c r="A198" s="13" t="s">
        <v>455</v>
      </c>
      <c r="B198" s="13">
        <v>60</v>
      </c>
      <c r="C198" s="13" t="s">
        <v>372</v>
      </c>
      <c r="D198" s="14">
        <v>-1784.4869685537556</v>
      </c>
      <c r="E198" s="17">
        <v>5.67</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330.24805547059185</v>
      </c>
      <c r="Q198" s="15"/>
      <c r="R198" s="20">
        <v>11.008268515686394</v>
      </c>
      <c r="T198" s="118">
        <v>-1.1366370014731064</v>
      </c>
      <c r="U198" s="120">
        <v>-2.7284941827199116</v>
      </c>
      <c r="V198" s="20">
        <v>38.413589730554655</v>
      </c>
      <c r="W198" s="20">
        <v>47.264003166276446</v>
      </c>
      <c r="X198" s="20">
        <v>46.356400556125642</v>
      </c>
    </row>
    <row r="199" spans="1:24">
      <c r="A199" s="13" t="s">
        <v>175</v>
      </c>
      <c r="B199" s="13">
        <v>60</v>
      </c>
      <c r="C199" s="13" t="s">
        <v>372</v>
      </c>
      <c r="D199" s="14">
        <v>-9214.0246848280676</v>
      </c>
      <c r="E199" s="17">
        <v>26.5</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483.45863570461233</v>
      </c>
      <c r="Q199" s="15"/>
      <c r="R199" s="20">
        <v>16.115287856820412</v>
      </c>
      <c r="T199" s="118">
        <v>-22.887116456819747</v>
      </c>
      <c r="U199" s="120">
        <v>-2.4234210125855782</v>
      </c>
      <c r="V199" s="20">
        <v>25.611071353556365</v>
      </c>
      <c r="W199" s="20">
        <v>27.238019248423935</v>
      </c>
      <c r="X199" s="20">
        <v>44.905461036185791</v>
      </c>
    </row>
    <row r="200" spans="1:24">
      <c r="A200" s="13" t="s">
        <v>86</v>
      </c>
      <c r="B200" s="13">
        <v>60</v>
      </c>
      <c r="C200" s="13" t="s">
        <v>372</v>
      </c>
      <c r="D200" s="14">
        <v>-14265.449746855766</v>
      </c>
      <c r="E200" s="17">
        <v>13</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311.63802714120965</v>
      </c>
      <c r="Q200" s="15"/>
      <c r="R200" s="20">
        <v>10.387934238040321</v>
      </c>
      <c r="T200" s="118">
        <v>-47.299120234386294</v>
      </c>
      <c r="U200" s="120">
        <v>-8.5481268391272636</v>
      </c>
      <c r="V200" s="20">
        <v>36.549136894420265</v>
      </c>
      <c r="W200" s="20">
        <v>36.581677127636453</v>
      </c>
      <c r="X200" s="20">
        <v>43.875619161859746</v>
      </c>
    </row>
    <row r="201" spans="1:24">
      <c r="A201" s="13" t="s">
        <v>394</v>
      </c>
      <c r="B201" s="13">
        <v>60</v>
      </c>
      <c r="C201" s="13" t="s">
        <v>372</v>
      </c>
      <c r="D201" s="14">
        <v>-14767.709366508938</v>
      </c>
      <c r="E201" s="17">
        <v>160</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941.27327343746913</v>
      </c>
      <c r="Q201" s="15"/>
      <c r="R201" s="20">
        <v>31.375775781248972</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67.45</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195.41429753392237</v>
      </c>
      <c r="E203" s="17">
        <v>17.62</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1364.597218538471</v>
      </c>
      <c r="Q203" s="15"/>
      <c r="R203" s="20">
        <v>45.486573951282367</v>
      </c>
      <c r="T203" s="118">
        <v>15.437322404515292</v>
      </c>
      <c r="U203" s="118"/>
      <c r="V203" s="20">
        <v>67.525434936830962</v>
      </c>
      <c r="W203" s="20">
        <v>46.819045355137646</v>
      </c>
      <c r="X203" s="20">
        <v>55.663432571170574</v>
      </c>
    </row>
    <row r="204" spans="1:24">
      <c r="A204" s="13" t="s">
        <v>486</v>
      </c>
      <c r="B204" s="13">
        <v>60</v>
      </c>
      <c r="C204" s="13" t="s">
        <v>372</v>
      </c>
      <c r="D204" s="14">
        <v>4337.6491321462045</v>
      </c>
      <c r="E204" s="17">
        <v>10.81</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13717.303908384367</v>
      </c>
      <c r="E205" s="17">
        <v>113.3</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1891.3117674966618</v>
      </c>
      <c r="Q205" s="15"/>
      <c r="R205" s="20">
        <v>63.043725583222063</v>
      </c>
      <c r="T205" s="118">
        <v>34.151581781676015</v>
      </c>
      <c r="U205" s="118">
        <v>161.04883245779504</v>
      </c>
      <c r="V205" s="20">
        <v>53.940256199100091</v>
      </c>
      <c r="W205" s="20">
        <v>33.651818904839388</v>
      </c>
      <c r="X205" s="20">
        <v>67.753946147631567</v>
      </c>
    </row>
    <row r="206" spans="1:24">
      <c r="A206" s="13" t="s">
        <v>395</v>
      </c>
      <c r="B206" s="13">
        <v>60</v>
      </c>
      <c r="C206" s="13" t="s">
        <v>372</v>
      </c>
      <c r="D206" s="14">
        <v>1532.0904686454639</v>
      </c>
      <c r="E206" s="17">
        <v>89.05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1738.8884684659545</v>
      </c>
      <c r="Q206" s="15"/>
      <c r="R206" s="20">
        <v>57.962948948865147</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56.35</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-2656.8289693693359</v>
      </c>
      <c r="E208" s="17">
        <v>4.63</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5.6577607496405857</v>
      </c>
      <c r="Q208" s="16" t="s">
        <v>2257</v>
      </c>
      <c r="R208" s="20">
        <v>0.18859202498801952</v>
      </c>
      <c r="T208" s="118">
        <v>-49.692007303815956</v>
      </c>
      <c r="U208" s="118">
        <v>11.506711382043342</v>
      </c>
      <c r="V208" s="20">
        <v>32.252885893109024</v>
      </c>
      <c r="W208" s="20">
        <v>41.060429223374683</v>
      </c>
      <c r="X208" s="20">
        <v>42.201277937366399</v>
      </c>
    </row>
    <row r="209" spans="1:24">
      <c r="A209" s="13" t="s">
        <v>532</v>
      </c>
      <c r="B209" s="13">
        <v>60</v>
      </c>
      <c r="C209" s="13" t="s">
        <v>372</v>
      </c>
      <c r="D209" s="13">
        <v>-1244.516160311493</v>
      </c>
      <c r="E209" s="17">
        <v>4.3099999999999996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281.9976263513405</v>
      </c>
      <c r="Q209" s="16" t="s">
        <v>2383</v>
      </c>
      <c r="R209" s="20">
        <v>9.3999208783780173</v>
      </c>
      <c r="T209" s="118">
        <v>-6.8696399977934419E-2</v>
      </c>
      <c r="U209" s="118"/>
      <c r="V209" s="20">
        <v>45.132655573578724</v>
      </c>
      <c r="W209" s="20">
        <v>44.940107369948585</v>
      </c>
      <c r="X209" s="20">
        <v>46.75722664283078</v>
      </c>
    </row>
    <row r="210" spans="1:24">
      <c r="A210" s="13" t="s">
        <v>167</v>
      </c>
      <c r="B210" s="13">
        <v>60</v>
      </c>
      <c r="C210" s="13" t="s">
        <v>372</v>
      </c>
      <c r="D210" s="14">
        <v>-146.31868783154368</v>
      </c>
      <c r="E210" s="17">
        <v>5.57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304.54130400631948</v>
      </c>
      <c r="Q210" s="15"/>
      <c r="R210" s="20">
        <v>10.151376800210649</v>
      </c>
      <c r="T210" s="118">
        <v>0.59401266569908628</v>
      </c>
      <c r="U210" s="120">
        <v>0.65820164520218327</v>
      </c>
      <c r="V210" s="20">
        <v>53.007111429226647</v>
      </c>
      <c r="W210" s="20">
        <v>52.645282681239209</v>
      </c>
      <c r="X210" s="20">
        <v>49.310742694912406</v>
      </c>
    </row>
    <row r="211" spans="1:24">
      <c r="A211" s="13" t="s">
        <v>201</v>
      </c>
      <c r="B211" s="13">
        <v>60</v>
      </c>
      <c r="C211" s="13" t="s">
        <v>372</v>
      </c>
      <c r="D211" s="14">
        <v>-37320.040992642877</v>
      </c>
      <c r="E211" s="17">
        <v>147.5</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299.26315789473682</v>
      </c>
      <c r="Q211" s="15"/>
      <c r="R211" s="20">
        <v>9.9754385964912267</v>
      </c>
      <c r="T211" s="118">
        <v>-149.68051698919027</v>
      </c>
      <c r="U211" s="120">
        <v>-22.524757041077237</v>
      </c>
      <c r="V211" s="20">
        <v>34.716068342472553</v>
      </c>
      <c r="W211" s="20">
        <v>36.003132876102242</v>
      </c>
      <c r="X211" s="20">
        <v>43.408676487220028</v>
      </c>
    </row>
    <row r="212" spans="1:24">
      <c r="A212" s="13" t="s">
        <v>202</v>
      </c>
      <c r="B212" s="13">
        <v>60</v>
      </c>
      <c r="C212" s="13" t="s">
        <v>372</v>
      </c>
      <c r="D212" s="14">
        <v>-14228.014661467512</v>
      </c>
      <c r="E212" s="17">
        <v>45.84</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398.0788355638856</v>
      </c>
      <c r="Q212" s="15"/>
      <c r="R212" s="20">
        <v>13.269294518796187</v>
      </c>
      <c r="T212" s="118">
        <v>-58.196281202352154</v>
      </c>
      <c r="U212" s="120">
        <v>-118.14202620922231</v>
      </c>
      <c r="V212" s="20">
        <v>38.237522155393421</v>
      </c>
      <c r="W212" s="20">
        <v>53.803297636729603</v>
      </c>
      <c r="X212" s="20">
        <v>36.809757928310859</v>
      </c>
    </row>
    <row r="213" spans="1:24">
      <c r="A213" s="13" t="s">
        <v>206</v>
      </c>
      <c r="B213" s="13">
        <v>60</v>
      </c>
      <c r="C213" s="13" t="s">
        <v>372</v>
      </c>
      <c r="D213" s="14">
        <v>-6457.5912240050566</v>
      </c>
      <c r="E213" s="17">
        <v>38.36</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1230.1133722463753</v>
      </c>
      <c r="Q213" s="15"/>
      <c r="R213" s="20">
        <v>41.003779074879176</v>
      </c>
      <c r="T213" s="118">
        <v>13.599617991644948</v>
      </c>
      <c r="U213" s="118">
        <v>43.538355203526855</v>
      </c>
      <c r="V213" s="20">
        <v>33.620360788546741</v>
      </c>
      <c r="W213" s="20">
        <v>45.005572979989267</v>
      </c>
      <c r="X213" s="20">
        <v>60.989222201933131</v>
      </c>
    </row>
    <row r="214" spans="1:24">
      <c r="A214" s="13" t="s">
        <v>29</v>
      </c>
      <c r="B214" s="13">
        <v>60</v>
      </c>
      <c r="C214" s="13" t="s">
        <v>372</v>
      </c>
      <c r="D214" s="14">
        <v>-2523.3727264047448</v>
      </c>
      <c r="E214" s="17">
        <v>23.08</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757.53300023490772</v>
      </c>
      <c r="Q214" s="15"/>
      <c r="R214" s="20">
        <v>25.251100007830257</v>
      </c>
      <c r="T214" s="118">
        <v>8.1778459747989274</v>
      </c>
      <c r="U214" s="120">
        <v>21.773913538603971</v>
      </c>
      <c r="V214" s="20">
        <v>57.215316389484002</v>
      </c>
      <c r="W214" s="20">
        <v>67.030580528275664</v>
      </c>
      <c r="X214" s="20">
        <v>60.574970349929423</v>
      </c>
    </row>
    <row r="215" spans="1:24">
      <c r="A215" s="13" t="s">
        <v>396</v>
      </c>
      <c r="B215" s="13">
        <v>60</v>
      </c>
      <c r="C215" s="13" t="s">
        <v>372</v>
      </c>
      <c r="D215" s="14">
        <v>-2957.3140495823227</v>
      </c>
      <c r="E215" s="17">
        <v>45.92</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1336.8291452275992</v>
      </c>
      <c r="Q215" s="15"/>
      <c r="R215" s="20">
        <v>44.560971507586636</v>
      </c>
      <c r="T215" s="118">
        <v>16.324670979224933</v>
      </c>
      <c r="U215" s="120">
        <v>35.66575689075691</v>
      </c>
      <c r="V215" s="20">
        <v>34.019802456945328</v>
      </c>
      <c r="W215" s="20">
        <v>33.291098475010315</v>
      </c>
      <c r="X215" s="20">
        <v>55.09483771845489</v>
      </c>
    </row>
    <row r="216" spans="1:24">
      <c r="A216" s="13" t="s">
        <v>61</v>
      </c>
      <c r="B216" s="13">
        <v>60</v>
      </c>
      <c r="C216" s="13" t="s">
        <v>372</v>
      </c>
      <c r="D216" s="14">
        <v>-1366.5369599898725</v>
      </c>
      <c r="E216" s="17">
        <v>5.2</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750.9124575591469</v>
      </c>
      <c r="Q216" s="15"/>
      <c r="R216" s="20">
        <v>25.030415251971565</v>
      </c>
      <c r="T216" s="118">
        <v>3.5749710854215522</v>
      </c>
      <c r="U216" s="118">
        <v>6.1674378510342986</v>
      </c>
      <c r="V216" s="20">
        <v>51.892099053943497</v>
      </c>
      <c r="W216" s="20">
        <v>60.069957507881817</v>
      </c>
      <c r="X216" s="20">
        <v>60.83847610272764</v>
      </c>
    </row>
    <row r="217" spans="1:24">
      <c r="A217" s="13" t="s">
        <v>210</v>
      </c>
      <c r="B217" s="13">
        <v>60</v>
      </c>
      <c r="C217" s="13" t="s">
        <v>372</v>
      </c>
      <c r="D217" s="14">
        <v>-154.44257756441093</v>
      </c>
      <c r="E217" s="17">
        <v>3.5</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731.04775802312872</v>
      </c>
      <c r="Q217" s="15"/>
      <c r="R217" s="20">
        <v>24.368258600770957</v>
      </c>
      <c r="T217" s="118">
        <v>-6.0320232032478671</v>
      </c>
      <c r="U217" s="120">
        <v>-2.7886159146216549</v>
      </c>
      <c r="V217" s="20">
        <v>39.378184161314728</v>
      </c>
      <c r="W217" s="20">
        <v>48.058450603159848</v>
      </c>
      <c r="X217" s="20">
        <v>43.623737184254857</v>
      </c>
    </row>
    <row r="218" spans="1:24">
      <c r="A218" s="13" t="s">
        <v>311</v>
      </c>
      <c r="B218" s="13">
        <v>60</v>
      </c>
      <c r="C218" s="13" t="s">
        <v>372</v>
      </c>
      <c r="D218" s="14">
        <v>-650.91957373423884</v>
      </c>
      <c r="E218" s="17">
        <v>6</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1773.6991472781151</v>
      </c>
      <c r="Q218" s="15"/>
      <c r="R218" s="20">
        <v>59.123304909270502</v>
      </c>
      <c r="T218" s="118">
        <v>0.6329092244271628</v>
      </c>
      <c r="U218" s="120">
        <v>-4.1851841088233677</v>
      </c>
      <c r="V218" s="20">
        <v>36.742877077047325</v>
      </c>
      <c r="W218" s="20">
        <v>69.636529143407643</v>
      </c>
      <c r="X218" s="20">
        <v>48.002258300367167</v>
      </c>
    </row>
    <row r="219" spans="1:24">
      <c r="A219" s="13" t="s">
        <v>703</v>
      </c>
      <c r="B219" s="13">
        <v>60</v>
      </c>
      <c r="C219" s="13" t="s">
        <v>372</v>
      </c>
      <c r="D219" s="14">
        <v>5341.5300917815503</v>
      </c>
      <c r="E219" s="17">
        <v>15.95</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2287.346522025467</v>
      </c>
      <c r="Q219" s="16" t="s">
        <v>2232</v>
      </c>
      <c r="R219" s="20">
        <v>76.244884067515571</v>
      </c>
      <c r="T219" s="120">
        <v>21.237352112458545</v>
      </c>
      <c r="U219" s="118">
        <v>22.668616414962422</v>
      </c>
      <c r="V219" s="20">
        <v>67.787417532506282</v>
      </c>
      <c r="W219" s="20">
        <v>80.138254625024231</v>
      </c>
      <c r="X219" s="20">
        <v>78.395079700443802</v>
      </c>
    </row>
    <row r="220" spans="1:24">
      <c r="A220" s="13" t="s">
        <v>12</v>
      </c>
      <c r="B220" s="13">
        <v>60</v>
      </c>
      <c r="C220" s="13" t="s">
        <v>372</v>
      </c>
      <c r="D220" s="14">
        <v>-2750.5151912217584</v>
      </c>
      <c r="E220" s="17">
        <v>9.9</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121.10892436317388</v>
      </c>
      <c r="Q220" s="15"/>
      <c r="R220" s="20">
        <v>4.0369641454391294</v>
      </c>
      <c r="T220" s="118">
        <v>0.99967136629409481</v>
      </c>
      <c r="U220" s="118">
        <v>13.529230346053183</v>
      </c>
      <c r="V220" s="20">
        <v>81.35236063066958</v>
      </c>
      <c r="W220" s="20">
        <v>87.907931433437057</v>
      </c>
      <c r="X220" s="20">
        <v>55.875715859679325</v>
      </c>
    </row>
    <row r="221" spans="1:24">
      <c r="A221" s="13" t="s">
        <v>704</v>
      </c>
      <c r="B221" s="13">
        <v>60</v>
      </c>
      <c r="C221" s="13" t="s">
        <v>372</v>
      </c>
      <c r="D221" s="14">
        <v>2417.8772152769134</v>
      </c>
      <c r="E221" s="17">
        <v>13.95</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2798.8314751936196</v>
      </c>
      <c r="Q221" s="16" t="s">
        <v>2232</v>
      </c>
      <c r="R221" s="20">
        <v>93.294382506453985</v>
      </c>
      <c r="T221" s="120">
        <v>21.36406534254176</v>
      </c>
      <c r="U221" s="118">
        <v>18.907595762220105</v>
      </c>
      <c r="V221" s="20">
        <v>58.872000840282432</v>
      </c>
      <c r="W221" s="20">
        <v>55.742669004263632</v>
      </c>
      <c r="X221" s="20">
        <v>79.325317155721777</v>
      </c>
    </row>
    <row r="222" spans="1:24">
      <c r="A222" s="13" t="s">
        <v>460</v>
      </c>
      <c r="B222" s="13">
        <v>60</v>
      </c>
      <c r="C222" s="13" t="s">
        <v>372</v>
      </c>
      <c r="D222" s="14">
        <v>-33934.067193536917</v>
      </c>
      <c r="E222" s="17">
        <v>73.45</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1469.1511395638661</v>
      </c>
      <c r="Q222" s="15"/>
      <c r="R222" s="20">
        <v>48.971704652128871</v>
      </c>
      <c r="T222" s="120">
        <v>132.25404858530908</v>
      </c>
      <c r="U222" s="118">
        <v>94.609471311061881</v>
      </c>
      <c r="V222" s="20">
        <v>47.245647020757303</v>
      </c>
      <c r="W222" s="20">
        <v>64.101857526054957</v>
      </c>
      <c r="X222" s="20">
        <v>77.923300819940508</v>
      </c>
    </row>
    <row r="223" spans="1:24">
      <c r="A223" s="13" t="s">
        <v>397</v>
      </c>
      <c r="B223" s="13">
        <v>60</v>
      </c>
      <c r="C223" s="13" t="s">
        <v>372</v>
      </c>
      <c r="D223" s="14">
        <v>-453.83561555647043</v>
      </c>
      <c r="E223" s="17">
        <v>3.88</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573.27084431877097</v>
      </c>
      <c r="Q223" s="15"/>
      <c r="R223" s="20">
        <v>19.109028143959033</v>
      </c>
      <c r="T223" s="118">
        <v>-6.3036497946270176</v>
      </c>
      <c r="U223" s="120">
        <v>-16.168463212389</v>
      </c>
      <c r="V223" s="20">
        <v>30.029742729865468</v>
      </c>
      <c r="W223" s="20">
        <v>36.413157515812429</v>
      </c>
      <c r="X223" s="20">
        <v>38.179295014620571</v>
      </c>
    </row>
    <row r="224" spans="1:24">
      <c r="A224" s="13" t="s">
        <v>705</v>
      </c>
      <c r="B224" s="13">
        <v>60</v>
      </c>
      <c r="C224" s="13" t="s">
        <v>372</v>
      </c>
      <c r="D224" s="14">
        <v>-1308.5715944132214</v>
      </c>
      <c r="E224" s="17">
        <v>4.87</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314.03014702748931</v>
      </c>
      <c r="Q224" s="16" t="s">
        <v>2232</v>
      </c>
      <c r="R224" s="20">
        <v>10.467671567582977</v>
      </c>
      <c r="T224" s="118">
        <v>-0.2783491443296171</v>
      </c>
      <c r="U224" s="120">
        <v>5.2318351801341922</v>
      </c>
      <c r="V224" s="20">
        <v>54.520900218160193</v>
      </c>
      <c r="W224" s="20">
        <v>47.27433768848703</v>
      </c>
      <c r="X224" s="20">
        <v>57.186762118159521</v>
      </c>
    </row>
    <row r="225" spans="1:24">
      <c r="A225" s="13" t="s">
        <v>445</v>
      </c>
      <c r="B225" s="13">
        <v>60</v>
      </c>
      <c r="C225" s="13" t="s">
        <v>372</v>
      </c>
      <c r="D225" s="14">
        <v>449.75076753186016</v>
      </c>
      <c r="E225" s="17">
        <v>2.61</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1131.1606113976734</v>
      </c>
      <c r="Q225" s="15"/>
      <c r="R225" s="20">
        <v>37.705353713255782</v>
      </c>
      <c r="T225" s="118">
        <v>-2.9015908020163872</v>
      </c>
      <c r="U225" s="118"/>
      <c r="V225" s="20">
        <v>50.409908778735556</v>
      </c>
      <c r="W225" s="20">
        <v>54.232209523674378</v>
      </c>
      <c r="X225" s="20">
        <v>43.016494882875143</v>
      </c>
    </row>
    <row r="226" spans="1:24">
      <c r="A226" s="13" t="s">
        <v>30</v>
      </c>
      <c r="B226" s="13">
        <v>60</v>
      </c>
      <c r="C226" s="13" t="s">
        <v>372</v>
      </c>
      <c r="D226" s="14">
        <v>-627.81442560416065</v>
      </c>
      <c r="E226" s="17">
        <v>15.85</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1623.5413792546406</v>
      </c>
      <c r="Q226" s="15"/>
      <c r="R226" s="20">
        <v>54.118045975154686</v>
      </c>
      <c r="T226" s="118">
        <v>16.902826007450464</v>
      </c>
      <c r="U226" s="120">
        <v>6.5862393421333643</v>
      </c>
      <c r="V226" s="20">
        <v>71.86096724185542</v>
      </c>
      <c r="W226" s="20">
        <v>37.483594873549741</v>
      </c>
      <c r="X226" s="20">
        <v>60.945255657165625</v>
      </c>
    </row>
    <row r="227" spans="1:24">
      <c r="A227" s="13" t="s">
        <v>706</v>
      </c>
      <c r="B227" s="13">
        <v>60</v>
      </c>
      <c r="C227" s="13" t="s">
        <v>372</v>
      </c>
      <c r="D227" s="14">
        <v>-196.77037461947933</v>
      </c>
      <c r="E227" s="17">
        <v>2.94</v>
      </c>
      <c r="F227" s="13" t="s">
        <v>693</v>
      </c>
      <c r="G227" s="13" t="s">
        <v>872</v>
      </c>
      <c r="H227" s="13" t="s">
        <v>1689</v>
      </c>
      <c r="I227" s="13" t="s">
        <v>864</v>
      </c>
      <c r="J227" s="13" t="s">
        <v>873</v>
      </c>
      <c r="K227" s="13" t="s">
        <v>874</v>
      </c>
      <c r="L227" s="13" t="s">
        <v>1185</v>
      </c>
      <c r="M227" s="13" t="s">
        <v>1690</v>
      </c>
      <c r="N227" s="13" t="s">
        <v>497</v>
      </c>
      <c r="O227" s="13">
        <v>22.517969335342844</v>
      </c>
      <c r="P227" s="13">
        <v>327.30891894155513</v>
      </c>
      <c r="Q227" s="16" t="s">
        <v>2384</v>
      </c>
      <c r="R227" s="20">
        <v>10.910297298051837</v>
      </c>
      <c r="T227" s="118">
        <v>-9.9652596987974729</v>
      </c>
      <c r="U227" s="120">
        <v>-183.18880183798714</v>
      </c>
      <c r="V227" s="20">
        <v>53.353880391840313</v>
      </c>
      <c r="W227" s="20">
        <v>43.046543728394347</v>
      </c>
      <c r="X227" s="20">
        <v>34.638182631450604</v>
      </c>
    </row>
    <row r="228" spans="1:24">
      <c r="A228" s="13" t="s">
        <v>707</v>
      </c>
      <c r="B228" s="13">
        <v>60</v>
      </c>
      <c r="C228" s="13" t="s">
        <v>372</v>
      </c>
      <c r="D228" s="14">
        <v>1476.3399749652174</v>
      </c>
      <c r="E228" s="17">
        <v>11.37</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2074.5359363411199</v>
      </c>
      <c r="Q228" s="15"/>
      <c r="R228" s="20">
        <v>69.151197878037323</v>
      </c>
      <c r="T228" s="118">
        <v>-6.8896949876305236</v>
      </c>
      <c r="U228" s="120">
        <v>6.3312439025100353</v>
      </c>
      <c r="V228" s="20">
        <v>44.268065356822802</v>
      </c>
      <c r="W228" s="20">
        <v>61.333458208935937</v>
      </c>
      <c r="X228" s="20">
        <v>50.687191282857142</v>
      </c>
    </row>
    <row r="229" spans="1:24">
      <c r="A229" s="13" t="s">
        <v>54</v>
      </c>
      <c r="B229" s="13">
        <v>60</v>
      </c>
      <c r="C229" s="13" t="s">
        <v>372</v>
      </c>
      <c r="D229" s="14">
        <v>-9378.8363445446521</v>
      </c>
      <c r="E229" s="17">
        <v>288.75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347.70161369707239</v>
      </c>
      <c r="Q229" s="15"/>
      <c r="R229" s="20">
        <v>11.590053789902413</v>
      </c>
      <c r="T229" s="118">
        <v>-58.685057279776629</v>
      </c>
      <c r="U229" s="120">
        <v>48.197940632948644</v>
      </c>
      <c r="V229" s="20">
        <v>55.441277728774025</v>
      </c>
      <c r="W229" s="20">
        <v>60.592333143065694</v>
      </c>
      <c r="X229" s="20">
        <v>50.52864036121543</v>
      </c>
    </row>
    <row r="230" spans="1:24">
      <c r="A230" s="13" t="s">
        <v>152</v>
      </c>
      <c r="B230" s="13">
        <v>60</v>
      </c>
      <c r="C230" s="13" t="s">
        <v>372</v>
      </c>
      <c r="D230" s="14">
        <v>-1233.1953078614788</v>
      </c>
      <c r="E230" s="17">
        <v>4.75</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720.7623948535055</v>
      </c>
      <c r="Q230" s="16" t="s">
        <v>2254</v>
      </c>
      <c r="R230" s="20">
        <v>24.025413161783515</v>
      </c>
      <c r="T230" s="118">
        <v>2.0902198021769358</v>
      </c>
      <c r="U230" s="118">
        <v>8.1263283809790785</v>
      </c>
      <c r="V230" s="20">
        <v>42.846069973228907</v>
      </c>
      <c r="W230" s="20">
        <v>54.273469928628671</v>
      </c>
      <c r="X230" s="20">
        <v>65.531737406562314</v>
      </c>
    </row>
    <row r="231" spans="1:24">
      <c r="A231" s="13" t="s">
        <v>328</v>
      </c>
      <c r="B231" s="13">
        <v>60</v>
      </c>
      <c r="C231" s="13" t="s">
        <v>372</v>
      </c>
      <c r="D231" s="14">
        <v>-945.09058285016317</v>
      </c>
      <c r="E231" s="17">
        <v>1.49</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338.30205203237273</v>
      </c>
      <c r="Q231" s="15"/>
      <c r="R231" s="20">
        <v>11.276735067745758</v>
      </c>
      <c r="T231" s="118">
        <v>-4.8155266988448853</v>
      </c>
      <c r="U231" s="120">
        <v>-4.5669714438105924</v>
      </c>
      <c r="V231" s="20">
        <v>17.61399414679363</v>
      </c>
      <c r="W231" s="20">
        <v>43.403814959286464</v>
      </c>
      <c r="X231" s="20">
        <v>35.379603712975303</v>
      </c>
    </row>
    <row r="232" spans="1:24">
      <c r="A232" s="13" t="s">
        <v>467</v>
      </c>
      <c r="B232" s="13">
        <v>60</v>
      </c>
      <c r="C232" s="13" t="s">
        <v>372</v>
      </c>
      <c r="D232" s="14">
        <v>-11708.888293176755</v>
      </c>
      <c r="E232" s="17">
        <v>111.7</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1125.4212843470393</v>
      </c>
      <c r="Q232" s="15"/>
      <c r="R232" s="20">
        <v>37.514042811567975</v>
      </c>
      <c r="T232" s="120">
        <v>199.5807750102189</v>
      </c>
      <c r="U232" s="118"/>
      <c r="V232" s="20">
        <v>77.143985550113385</v>
      </c>
      <c r="W232" s="20">
        <v>47.916683484229999</v>
      </c>
      <c r="X232" s="20">
        <v>72.032899743859502</v>
      </c>
    </row>
    <row r="233" spans="1:24">
      <c r="A233" s="13" t="s">
        <v>114</v>
      </c>
      <c r="B233" s="13">
        <v>60</v>
      </c>
      <c r="C233" s="13" t="s">
        <v>372</v>
      </c>
      <c r="D233" s="13">
        <v>476.46922236658895</v>
      </c>
      <c r="E233" s="17">
        <v>2.46</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782.6069773000512</v>
      </c>
      <c r="Q233" s="16" t="s">
        <v>2219</v>
      </c>
      <c r="R233" s="20">
        <v>26.08689924333504</v>
      </c>
      <c r="T233" s="118">
        <v>-0.69507979560234912</v>
      </c>
      <c r="U233" s="118">
        <v>3.3184335682878929</v>
      </c>
      <c r="V233" s="20">
        <v>59.93176958378119</v>
      </c>
      <c r="W233" s="20">
        <v>43.534911443860523</v>
      </c>
      <c r="X233" s="20">
        <v>54.857787215194946</v>
      </c>
    </row>
    <row r="234" spans="1:24">
      <c r="A234" s="13" t="s">
        <v>761</v>
      </c>
      <c r="B234" s="13">
        <v>60</v>
      </c>
      <c r="C234" s="13" t="s">
        <v>372</v>
      </c>
      <c r="D234" s="14">
        <v>-7088.6968863725033</v>
      </c>
      <c r="E234" s="17">
        <v>32.06</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59.067243873218629</v>
      </c>
      <c r="Q234" s="15"/>
      <c r="R234" s="20">
        <v>1.9689081291072876</v>
      </c>
      <c r="T234" s="118"/>
      <c r="U234" s="118"/>
      <c r="V234" s="20">
        <v>56.973643034402784</v>
      </c>
      <c r="W234" s="20">
        <v>19.010838459150637</v>
      </c>
      <c r="X234" s="20"/>
    </row>
    <row r="235" spans="1:24">
      <c r="A235" s="13" t="s">
        <v>191</v>
      </c>
      <c r="B235" s="13">
        <v>60</v>
      </c>
      <c r="C235" s="13" t="s">
        <v>372</v>
      </c>
      <c r="D235" s="14">
        <v>-7546.3622968186428</v>
      </c>
      <c r="E235" s="17">
        <v>80.05</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1212.14472896079</v>
      </c>
      <c r="Q235" s="15"/>
      <c r="R235" s="20">
        <v>40.404824298693001</v>
      </c>
      <c r="T235" s="118">
        <v>-80.563991080502859</v>
      </c>
      <c r="U235" s="120">
        <v>4.0208475027183965</v>
      </c>
      <c r="V235" s="20">
        <v>43.480769776952869</v>
      </c>
      <c r="W235" s="20">
        <v>60.475501305833511</v>
      </c>
      <c r="X235" s="20">
        <v>43.859124919224456</v>
      </c>
    </row>
    <row r="236" spans="1:24">
      <c r="A236" s="13" t="s">
        <v>471</v>
      </c>
      <c r="B236" s="13">
        <v>60</v>
      </c>
      <c r="C236" s="13" t="s">
        <v>372</v>
      </c>
      <c r="D236" s="14">
        <v>-9220.7229899972626</v>
      </c>
      <c r="E236" s="17">
        <v>8.26</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285.91512756033438</v>
      </c>
      <c r="Q236" s="15"/>
      <c r="R236" s="20">
        <v>9.5305042520111467</v>
      </c>
      <c r="T236" s="118">
        <v>-19.567539556025775</v>
      </c>
      <c r="U236" s="118"/>
      <c r="V236" s="20">
        <v>24.590158723515813</v>
      </c>
      <c r="W236" s="20">
        <v>40.77380011761656</v>
      </c>
      <c r="X236" s="20">
        <v>50.839668231866185</v>
      </c>
    </row>
    <row r="237" spans="1:24">
      <c r="A237" s="13" t="s">
        <v>708</v>
      </c>
      <c r="B237" s="13">
        <v>60</v>
      </c>
      <c r="C237" s="13" t="s">
        <v>372</v>
      </c>
      <c r="D237" s="14">
        <v>7779.4059304022767</v>
      </c>
      <c r="E237" s="17">
        <v>132.4</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1234.733347105757</v>
      </c>
      <c r="Q237" s="15"/>
      <c r="R237" s="20">
        <v>41.157778236858569</v>
      </c>
      <c r="T237" s="118">
        <v>-51.663217881033603</v>
      </c>
      <c r="U237" s="120">
        <v>109.90058080416631</v>
      </c>
      <c r="V237" s="20">
        <v>44.751885403553011</v>
      </c>
      <c r="W237" s="20">
        <v>67.027816703112052</v>
      </c>
      <c r="X237" s="20">
        <v>52.463701956798964</v>
      </c>
    </row>
    <row r="238" spans="1:24">
      <c r="A238" s="13" t="s">
        <v>709</v>
      </c>
      <c r="B238" s="13">
        <v>60</v>
      </c>
      <c r="C238" s="13" t="s">
        <v>372</v>
      </c>
      <c r="D238" s="14">
        <v>-1583.7607056856839</v>
      </c>
      <c r="E238" s="17">
        <v>26.4</v>
      </c>
      <c r="F238" s="13" t="s">
        <v>699</v>
      </c>
      <c r="G238" s="13" t="s">
        <v>1013</v>
      </c>
      <c r="H238" s="13" t="s">
        <v>1701</v>
      </c>
      <c r="I238" s="13" t="s">
        <v>793</v>
      </c>
      <c r="J238" s="13" t="s">
        <v>1014</v>
      </c>
      <c r="K238" s="13" t="s">
        <v>876</v>
      </c>
      <c r="L238" s="13" t="s">
        <v>1702</v>
      </c>
      <c r="M238" s="13" t="s">
        <v>1703</v>
      </c>
      <c r="N238" s="13" t="s">
        <v>877</v>
      </c>
      <c r="P238" s="13">
        <v>469.1879233667546</v>
      </c>
      <c r="Q238" s="15"/>
      <c r="R238" s="20">
        <v>15.639597445558486</v>
      </c>
      <c r="T238" s="118">
        <v>-10.878887859043864</v>
      </c>
      <c r="U238" s="120">
        <v>23.527713687157039</v>
      </c>
      <c r="V238" s="20">
        <v>36.017139360182661</v>
      </c>
      <c r="W238" s="20">
        <v>50.186525576819825</v>
      </c>
      <c r="X238" s="20">
        <v>52.48723126441336</v>
      </c>
    </row>
    <row r="239" spans="1:24">
      <c r="A239" s="13" t="s">
        <v>765</v>
      </c>
      <c r="B239" s="13">
        <v>60</v>
      </c>
      <c r="C239" s="13" t="s">
        <v>372</v>
      </c>
      <c r="D239" s="14">
        <v>-18727.123025209949</v>
      </c>
      <c r="E239" s="17">
        <v>292</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1117.7737180982303</v>
      </c>
      <c r="Q239" s="15"/>
      <c r="R239" s="20">
        <v>37.259123936607679</v>
      </c>
      <c r="T239" s="118">
        <v>-117.87035851119128</v>
      </c>
      <c r="U239" s="118">
        <v>575.45724313516132</v>
      </c>
      <c r="V239" s="20">
        <v>54.342211201116932</v>
      </c>
      <c r="W239" s="20">
        <v>75.742626819178241</v>
      </c>
      <c r="X239" s="20">
        <v>64.631172386800017</v>
      </c>
    </row>
    <row r="240" spans="1:24">
      <c r="A240" s="13" t="s">
        <v>398</v>
      </c>
      <c r="B240" s="13">
        <v>60</v>
      </c>
      <c r="C240" s="13" t="s">
        <v>372</v>
      </c>
      <c r="D240" s="14">
        <v>-2006.9344195770534</v>
      </c>
      <c r="E240" s="17">
        <v>5.78</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454.90800186180388</v>
      </c>
      <c r="Q240" s="15"/>
      <c r="R240" s="20">
        <v>15.16360006206013</v>
      </c>
      <c r="T240" s="118">
        <v>-0.20003013972777595</v>
      </c>
      <c r="U240" s="118">
        <v>6.5153341380915641</v>
      </c>
      <c r="V240" s="20">
        <v>52.006767549318013</v>
      </c>
      <c r="W240" s="20">
        <v>43.393281599266771</v>
      </c>
      <c r="X240" s="20">
        <v>57.991377328850064</v>
      </c>
    </row>
    <row r="241" spans="1:24">
      <c r="A241" s="13" t="s">
        <v>102</v>
      </c>
      <c r="B241" s="13">
        <v>60</v>
      </c>
      <c r="C241" s="13" t="s">
        <v>372</v>
      </c>
      <c r="D241" s="14">
        <v>-2007.1681273062936</v>
      </c>
      <c r="E241" s="17">
        <v>27.86</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379.2664387746849</v>
      </c>
      <c r="Q241" s="15"/>
      <c r="R241" s="20">
        <v>12.642214625822829</v>
      </c>
      <c r="T241" s="118">
        <v>-12.968014824330432</v>
      </c>
      <c r="U241" s="120">
        <v>18.576038362399601</v>
      </c>
      <c r="V241" s="20">
        <v>32.770731893536208</v>
      </c>
      <c r="W241" s="20">
        <v>65.087417360739423</v>
      </c>
      <c r="X241" s="20">
        <v>50.75089471153629</v>
      </c>
    </row>
    <row r="242" spans="1:24">
      <c r="A242" s="13" t="s">
        <v>244</v>
      </c>
      <c r="B242" s="13">
        <v>60</v>
      </c>
      <c r="C242" s="13" t="s">
        <v>372</v>
      </c>
      <c r="D242" s="14">
        <v>3212.5260563076631</v>
      </c>
      <c r="E242" s="17">
        <v>11.05</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2052.1064489056357</v>
      </c>
      <c r="Q242" s="15"/>
      <c r="R242" s="20">
        <v>68.403548296854524</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10.99</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-1339.8263613417428</v>
      </c>
      <c r="E244" s="17">
        <v>5.2</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505.17363356916502</v>
      </c>
      <c r="Q244" s="15"/>
      <c r="R244" s="20">
        <v>16.839121118972166</v>
      </c>
      <c r="T244" s="118">
        <v>-12.744794175417162</v>
      </c>
      <c r="U244" s="120">
        <v>4.8408191816957657</v>
      </c>
      <c r="V244" s="20">
        <v>27.509756008489777</v>
      </c>
      <c r="W244" s="20">
        <v>44.901197843584768</v>
      </c>
      <c r="X244" s="20">
        <v>43.894930510864256</v>
      </c>
    </row>
    <row r="245" spans="1:24">
      <c r="A245" s="13" t="s">
        <v>55</v>
      </c>
      <c r="B245" s="13">
        <v>60</v>
      </c>
      <c r="C245" s="13" t="s">
        <v>372</v>
      </c>
      <c r="D245" s="14">
        <v>-10333.700163374999</v>
      </c>
      <c r="E245" s="17">
        <v>37.04</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873.98570754692844</v>
      </c>
      <c r="Q245" s="15"/>
      <c r="R245" s="20">
        <v>29.132856918230949</v>
      </c>
      <c r="T245" s="120">
        <v>43.255959858266451</v>
      </c>
      <c r="U245" s="118">
        <v>79.497477612314043</v>
      </c>
      <c r="V245" s="20">
        <v>50.994675920327204</v>
      </c>
      <c r="W245" s="20">
        <v>63.594461632427219</v>
      </c>
      <c r="X245" s="20">
        <v>77.979084427005887</v>
      </c>
    </row>
    <row r="246" spans="1:24">
      <c r="A246" s="13" t="s">
        <v>211</v>
      </c>
      <c r="B246" s="13">
        <v>60</v>
      </c>
      <c r="C246" s="13" t="s">
        <v>372</v>
      </c>
      <c r="D246" s="14">
        <v>-29423.892463730823</v>
      </c>
      <c r="E246" s="17">
        <v>64.599999999999994</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1404.1908197624746</v>
      </c>
      <c r="Q246" s="15"/>
      <c r="R246" s="20">
        <v>46.806360658749149</v>
      </c>
      <c r="T246" s="120">
        <v>82.413549690136847</v>
      </c>
      <c r="U246" s="120">
        <v>62.940141289670279</v>
      </c>
      <c r="V246" s="20">
        <v>53.931463838019951</v>
      </c>
      <c r="W246" s="20">
        <v>52.977144780788436</v>
      </c>
      <c r="X246" s="20">
        <v>66.95249069589002</v>
      </c>
    </row>
    <row r="247" spans="1:24">
      <c r="A247" s="13" t="s">
        <v>487</v>
      </c>
      <c r="B247" s="13">
        <v>60</v>
      </c>
      <c r="C247" s="13" t="s">
        <v>372</v>
      </c>
      <c r="D247" s="14">
        <v>13506.442893368558</v>
      </c>
      <c r="E247" s="17">
        <v>76.150000000000006</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1520.1882519913415</v>
      </c>
      <c r="Q247" s="15"/>
      <c r="R247" s="20">
        <v>50.672941733044716</v>
      </c>
      <c r="T247" s="118">
        <v>-20.323302677377058</v>
      </c>
      <c r="U247" s="118"/>
      <c r="V247" s="20">
        <v>63.75576199863044</v>
      </c>
      <c r="W247" s="20">
        <v>50.020644437678712</v>
      </c>
      <c r="X247" s="20">
        <v>50.552742972015011</v>
      </c>
    </row>
    <row r="248" spans="1:24">
      <c r="A248" s="13" t="s">
        <v>710</v>
      </c>
      <c r="B248" s="13">
        <v>60</v>
      </c>
      <c r="C248" s="13" t="s">
        <v>372</v>
      </c>
      <c r="D248" s="14">
        <v>-2879.4968517087227</v>
      </c>
      <c r="E248" s="17">
        <v>11.45</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142.27647257283257</v>
      </c>
      <c r="Q248" s="15"/>
      <c r="R248" s="20">
        <v>4.7425490857610857</v>
      </c>
      <c r="T248" s="118">
        <v>-1.5746155187672706</v>
      </c>
      <c r="U248" s="120">
        <v>7.2836143580342849</v>
      </c>
      <c r="V248" s="20">
        <v>50.553486737333174</v>
      </c>
      <c r="W248" s="20">
        <v>63.852123672455036</v>
      </c>
      <c r="X248" s="20">
        <v>53.55538969601006</v>
      </c>
    </row>
    <row r="249" spans="1:24">
      <c r="A249" s="13" t="s">
        <v>711</v>
      </c>
      <c r="B249" s="13">
        <v>60</v>
      </c>
      <c r="C249" s="13" t="s">
        <v>372</v>
      </c>
      <c r="D249" s="14">
        <v>-3717.1435765651495</v>
      </c>
      <c r="E249" s="17">
        <v>51.65</v>
      </c>
      <c r="F249" s="13" t="s">
        <v>695</v>
      </c>
      <c r="G249" s="13" t="s">
        <v>1015</v>
      </c>
      <c r="H249" s="13" t="s">
        <v>1717</v>
      </c>
      <c r="I249" s="13" t="s">
        <v>883</v>
      </c>
      <c r="J249" s="13" t="s">
        <v>1016</v>
      </c>
      <c r="K249" s="13" t="s">
        <v>880</v>
      </c>
      <c r="L249" s="13" t="s">
        <v>1552</v>
      </c>
      <c r="M249" s="13" t="s">
        <v>1718</v>
      </c>
      <c r="N249" s="13" t="s">
        <v>881</v>
      </c>
      <c r="P249" s="13">
        <v>467.70034567003086</v>
      </c>
      <c r="Q249" s="15"/>
      <c r="R249" s="20">
        <v>15.590011522334361</v>
      </c>
      <c r="T249" s="118">
        <v>-64.960561520635878</v>
      </c>
      <c r="U249" s="120">
        <v>35.305340678674284</v>
      </c>
      <c r="V249" s="20">
        <v>32.836201620404353</v>
      </c>
      <c r="W249" s="20">
        <v>41.150801268390936</v>
      </c>
      <c r="X249" s="20">
        <v>44.4008385405768</v>
      </c>
    </row>
    <row r="250" spans="1:24">
      <c r="A250" s="13" t="s">
        <v>635</v>
      </c>
      <c r="B250" s="13">
        <v>60</v>
      </c>
      <c r="C250" s="13" t="s">
        <v>372</v>
      </c>
      <c r="D250" s="14">
        <v>-14434.641093979224</v>
      </c>
      <c r="E250" s="17">
        <v>164.7</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335.60775426073837</v>
      </c>
      <c r="Q250" s="15"/>
      <c r="R250" s="20">
        <v>11.186925142024613</v>
      </c>
      <c r="T250" s="118">
        <v>-26.535772130964972</v>
      </c>
      <c r="U250" s="118"/>
      <c r="V250" s="20">
        <v>59.825418133852239</v>
      </c>
      <c r="W250" s="20">
        <v>60.062269133817793</v>
      </c>
      <c r="X250" s="20">
        <v>53.670727304082135</v>
      </c>
    </row>
    <row r="251" spans="1:24">
      <c r="A251" s="13" t="s">
        <v>131</v>
      </c>
      <c r="B251" s="13">
        <v>60</v>
      </c>
      <c r="C251" s="13" t="s">
        <v>372</v>
      </c>
      <c r="D251" s="14">
        <v>-317.73732117104993</v>
      </c>
      <c r="E251" s="17">
        <v>2.94</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216.05437380154154</v>
      </c>
      <c r="Q251" s="15"/>
      <c r="R251" s="20">
        <v>7.2018124600513849</v>
      </c>
      <c r="T251" s="118">
        <v>-4.2690165871530494</v>
      </c>
      <c r="U251" s="120">
        <v>-0.10212115238920738</v>
      </c>
      <c r="V251" s="20">
        <v>35.557662142424334</v>
      </c>
      <c r="W251" s="20">
        <v>55.154989258175853</v>
      </c>
      <c r="X251" s="20">
        <v>42.3945753853871</v>
      </c>
    </row>
    <row r="252" spans="1:24">
      <c r="A252" s="13" t="s">
        <v>248</v>
      </c>
      <c r="B252" s="13">
        <v>60</v>
      </c>
      <c r="C252" s="13" t="s">
        <v>372</v>
      </c>
      <c r="D252" s="14">
        <v>-1320.0305224910026</v>
      </c>
      <c r="E252" s="17">
        <v>16.52</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1113.9174303167522</v>
      </c>
      <c r="Q252" s="15"/>
      <c r="R252" s="20">
        <v>37.130581010558409</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-1.0376347960061594</v>
      </c>
      <c r="E254" s="17">
        <v>48.4</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2253.1001174634166</v>
      </c>
      <c r="Q254" s="16" t="s">
        <v>2385</v>
      </c>
      <c r="R254" s="20">
        <v>75.103337248780548</v>
      </c>
      <c r="T254" s="120">
        <v>51.490681661444668</v>
      </c>
      <c r="U254" s="118">
        <v>105.12397540791781</v>
      </c>
      <c r="V254" s="20">
        <v>54.940758386938313</v>
      </c>
      <c r="W254" s="20">
        <v>51.320404591752848</v>
      </c>
      <c r="X254" s="20">
        <v>97.30986680662788</v>
      </c>
    </row>
    <row r="255" spans="1:24">
      <c r="A255" s="13" t="s">
        <v>456</v>
      </c>
      <c r="B255" s="13">
        <v>60</v>
      </c>
      <c r="C255" s="13" t="s">
        <v>372</v>
      </c>
      <c r="D255" s="14">
        <v>-14210.090903161721</v>
      </c>
      <c r="E255" s="17">
        <v>17.11</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303.93626052592288</v>
      </c>
      <c r="Q255" s="15"/>
      <c r="R255" s="20">
        <v>10.131208684197428</v>
      </c>
      <c r="T255" s="118">
        <v>-1.1345535787341987</v>
      </c>
      <c r="U255" s="120">
        <v>-0.27228746662842696</v>
      </c>
      <c r="V255" s="20">
        <v>40.859994008120921</v>
      </c>
      <c r="W255" s="20">
        <v>43.936378391264391</v>
      </c>
      <c r="X255" s="20">
        <v>49.522295786572336</v>
      </c>
    </row>
    <row r="256" spans="1:24">
      <c r="A256" s="13" t="s">
        <v>113</v>
      </c>
      <c r="B256" s="13">
        <v>60</v>
      </c>
      <c r="C256" s="13" t="s">
        <v>372</v>
      </c>
      <c r="D256" s="14">
        <v>-25646.181005486709</v>
      </c>
      <c r="E256" s="17">
        <v>296.5</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311.72805944803821</v>
      </c>
      <c r="Q256" s="15"/>
      <c r="R256" s="20">
        <v>10.390935314934607</v>
      </c>
      <c r="T256" s="118">
        <v>-238.33851821801147</v>
      </c>
      <c r="U256" s="120">
        <v>-19.064500181695507</v>
      </c>
      <c r="V256" s="20">
        <v>31.626371818318809</v>
      </c>
      <c r="W256" s="20">
        <v>64.4214787388117</v>
      </c>
      <c r="X256" s="20">
        <v>43.037618044776515</v>
      </c>
    </row>
    <row r="257" spans="1:24">
      <c r="A257" s="13" t="s">
        <v>260</v>
      </c>
      <c r="B257" s="13">
        <v>60</v>
      </c>
      <c r="C257" s="13" t="s">
        <v>372</v>
      </c>
      <c r="D257" s="14">
        <v>-150.87933460335103</v>
      </c>
      <c r="E257" s="17">
        <v>2.73</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773.34306312243257</v>
      </c>
      <c r="Q257" s="16" t="s">
        <v>2234</v>
      </c>
      <c r="R257" s="20">
        <v>25.778102104081086</v>
      </c>
      <c r="T257" s="118">
        <v>-1.2152613468517481</v>
      </c>
      <c r="U257" s="120">
        <v>-0.89467322035177599</v>
      </c>
      <c r="V257" s="20">
        <v>42.333523813544119</v>
      </c>
      <c r="W257" s="20">
        <v>46.755964262658409</v>
      </c>
      <c r="X257" s="20">
        <v>45.017923868921805</v>
      </c>
    </row>
    <row r="258" spans="1:24">
      <c r="A258" s="13" t="s">
        <v>437</v>
      </c>
      <c r="B258" s="13">
        <v>60</v>
      </c>
      <c r="C258" s="13" t="s">
        <v>372</v>
      </c>
      <c r="D258" s="14">
        <v>-4756.1983073508782</v>
      </c>
      <c r="E258" s="17">
        <v>21.96</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1080.3754177802982</v>
      </c>
      <c r="Q258" s="15"/>
      <c r="R258" s="20">
        <v>36.012513926009937</v>
      </c>
      <c r="T258" s="118">
        <v>19.500238717224327</v>
      </c>
      <c r="U258" s="120">
        <v>7.1956649986326227</v>
      </c>
      <c r="V258" s="20">
        <v>62.563561884464995</v>
      </c>
      <c r="W258" s="20">
        <v>27.775190614006465</v>
      </c>
      <c r="X258" s="20">
        <v>57.530344795928748</v>
      </c>
    </row>
    <row r="259" spans="1:24">
      <c r="A259" s="13" t="s">
        <v>713</v>
      </c>
      <c r="B259" s="13">
        <v>60</v>
      </c>
      <c r="C259" s="13" t="s">
        <v>372</v>
      </c>
      <c r="D259" s="14">
        <v>-9329.829402180234</v>
      </c>
      <c r="E259" s="17">
        <v>11.4</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359.79042834522784</v>
      </c>
      <c r="Q259" s="15"/>
      <c r="R259" s="20">
        <v>11.993014278174261</v>
      </c>
      <c r="T259" s="118">
        <v>-11.78558286840623</v>
      </c>
      <c r="U259" s="118">
        <v>21.148005360302431</v>
      </c>
      <c r="V259" s="20">
        <v>39.263224317190222</v>
      </c>
      <c r="W259" s="20">
        <v>54.491534945547521</v>
      </c>
      <c r="X259" s="20">
        <v>54.3303627039801</v>
      </c>
    </row>
    <row r="260" spans="1:24">
      <c r="A260" s="13" t="s">
        <v>337</v>
      </c>
      <c r="B260" s="13">
        <v>60</v>
      </c>
      <c r="C260" s="13" t="s">
        <v>372</v>
      </c>
      <c r="D260" s="14">
        <v>-96228.205646135058</v>
      </c>
      <c r="E260" s="17">
        <v>294.75</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324.47932295627356</v>
      </c>
      <c r="Q260" s="15"/>
      <c r="R260" s="20">
        <v>10.815977431875785</v>
      </c>
      <c r="T260" s="118">
        <v>150.58582512342696</v>
      </c>
      <c r="U260" s="118">
        <v>514.64296627938836</v>
      </c>
      <c r="V260" s="20">
        <v>61.804928534951785</v>
      </c>
      <c r="W260" s="20">
        <v>56.559875185526202</v>
      </c>
      <c r="X260" s="20">
        <v>63.893130486009483</v>
      </c>
    </row>
    <row r="261" spans="1:24">
      <c r="A261" s="13" t="s">
        <v>553</v>
      </c>
      <c r="B261" s="13">
        <v>60</v>
      </c>
      <c r="C261" s="13" t="s">
        <v>372</v>
      </c>
      <c r="D261" s="14">
        <v>-96595.250617432946</v>
      </c>
      <c r="E261" s="17">
        <v>200.2</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231.80318693059024</v>
      </c>
      <c r="Q261" s="15"/>
      <c r="R261" s="20">
        <v>7.7267728976863417</v>
      </c>
      <c r="T261" s="118">
        <v>-100.4973096258243</v>
      </c>
      <c r="U261" s="118"/>
      <c r="V261" s="20">
        <v>45.690943602352</v>
      </c>
      <c r="W261" s="20">
        <v>21.51580431917078</v>
      </c>
      <c r="X261" s="20">
        <v>51.826628437481276</v>
      </c>
    </row>
    <row r="262" spans="1:24">
      <c r="A262" s="13" t="s">
        <v>122</v>
      </c>
      <c r="B262" s="13">
        <v>60</v>
      </c>
      <c r="C262" s="13" t="s">
        <v>372</v>
      </c>
      <c r="D262" s="14">
        <v>-507.82260094065282</v>
      </c>
      <c r="E262" s="17">
        <v>13.26</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1107.2722675628197</v>
      </c>
      <c r="Q262" s="15"/>
      <c r="R262" s="20">
        <v>36.909075585427324</v>
      </c>
      <c r="T262" s="118">
        <v>5.8503815737106279</v>
      </c>
      <c r="U262" s="120">
        <v>11.804342002453136</v>
      </c>
      <c r="V262" s="20">
        <v>50.520798069738227</v>
      </c>
      <c r="W262" s="20">
        <v>36.386811519099595</v>
      </c>
      <c r="X262" s="20">
        <v>65.177566544072704</v>
      </c>
    </row>
    <row r="263" spans="1:24">
      <c r="A263" s="13" t="s">
        <v>438</v>
      </c>
      <c r="B263" s="13">
        <v>60</v>
      </c>
      <c r="C263" s="13" t="s">
        <v>372</v>
      </c>
      <c r="D263" s="14">
        <v>-1365.8330725935741</v>
      </c>
      <c r="E263" s="17">
        <v>4.74</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617.34031402329856</v>
      </c>
      <c r="Q263" s="15"/>
      <c r="R263" s="20">
        <v>20.578010467443285</v>
      </c>
      <c r="T263" s="118">
        <v>-2.1597032477054334</v>
      </c>
      <c r="U263" s="120">
        <v>3.9336056963008037</v>
      </c>
      <c r="V263" s="20">
        <v>34.374286891492908</v>
      </c>
      <c r="W263" s="20">
        <v>40.166492382146018</v>
      </c>
      <c r="X263" s="20">
        <v>52.449409203557984</v>
      </c>
    </row>
    <row r="264" spans="1:24">
      <c r="A264" s="13" t="s">
        <v>714</v>
      </c>
      <c r="B264" s="13">
        <v>60</v>
      </c>
      <c r="C264" s="13" t="s">
        <v>372</v>
      </c>
      <c r="D264" s="13">
        <v>41.286861891469684</v>
      </c>
      <c r="E264" s="17">
        <v>1.04</v>
      </c>
      <c r="F264" s="13" t="s">
        <v>693</v>
      </c>
      <c r="G264" s="13" t="s">
        <v>884</v>
      </c>
      <c r="H264" s="13" t="s">
        <v>1733</v>
      </c>
      <c r="I264" s="13" t="s">
        <v>860</v>
      </c>
      <c r="J264" s="13" t="s">
        <v>885</v>
      </c>
      <c r="K264" s="13" t="s">
        <v>886</v>
      </c>
      <c r="L264" s="13" t="s">
        <v>901</v>
      </c>
      <c r="M264" s="13" t="s">
        <v>1734</v>
      </c>
      <c r="N264" s="13" t="s">
        <v>612</v>
      </c>
      <c r="O264" s="13">
        <v>36.360147536214136</v>
      </c>
      <c r="P264" s="13">
        <v>883.1653484901268</v>
      </c>
      <c r="Q264" s="15"/>
      <c r="R264" s="20">
        <v>29.438844949670894</v>
      </c>
      <c r="T264" s="118">
        <v>-0.66997676954133834</v>
      </c>
      <c r="U264" s="120">
        <v>-9.0809431383047627</v>
      </c>
      <c r="V264" s="20">
        <v>55.187265606867761</v>
      </c>
      <c r="W264" s="20">
        <v>50.985307589533392</v>
      </c>
      <c r="X264" s="20">
        <v>33.680358629336787</v>
      </c>
    </row>
    <row r="265" spans="1:24">
      <c r="A265" s="13" t="s">
        <v>262</v>
      </c>
      <c r="B265" s="13">
        <v>60</v>
      </c>
      <c r="C265" s="13" t="s">
        <v>372</v>
      </c>
      <c r="D265" s="14">
        <v>127104.7734449968</v>
      </c>
      <c r="E265" s="17">
        <v>491.75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2091.2025758932177</v>
      </c>
      <c r="Q265" s="15"/>
      <c r="R265" s="20">
        <v>69.706752529773922</v>
      </c>
      <c r="T265" s="118">
        <v>-169.92643753327513</v>
      </c>
      <c r="U265" s="118">
        <v>666.10021715461357</v>
      </c>
      <c r="V265" s="20">
        <v>45.264548870010039</v>
      </c>
      <c r="W265" s="20">
        <v>48.153890240912759</v>
      </c>
      <c r="X265" s="20">
        <v>57.13270823054188</v>
      </c>
    </row>
    <row r="266" spans="1:24">
      <c r="A266" s="13" t="s">
        <v>550</v>
      </c>
      <c r="B266" s="13">
        <v>60</v>
      </c>
      <c r="C266" s="13" t="s">
        <v>372</v>
      </c>
      <c r="D266" s="13">
        <v>-1465848.873746736</v>
      </c>
      <c r="E266" s="17">
        <v>1131</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1199.6055130379723</v>
      </c>
      <c r="Q266" s="15"/>
      <c r="R266" s="20">
        <v>39.986850434599077</v>
      </c>
      <c r="T266" s="120">
        <v>5333.902151441348</v>
      </c>
      <c r="U266" s="118"/>
      <c r="V266" s="20">
        <v>55.97539040080401</v>
      </c>
      <c r="W266" s="20">
        <v>44.260276955209719</v>
      </c>
      <c r="X266" s="20">
        <v>98.543821252183193</v>
      </c>
    </row>
    <row r="267" spans="1:24">
      <c r="A267" s="13" t="s">
        <v>216</v>
      </c>
      <c r="B267" s="13">
        <v>60</v>
      </c>
      <c r="C267" s="13" t="s">
        <v>372</v>
      </c>
      <c r="D267" s="14">
        <v>-4845.4664382728652</v>
      </c>
      <c r="E267" s="17">
        <v>22.68</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520.19808745603768</v>
      </c>
      <c r="Q267" s="15"/>
      <c r="R267" s="20">
        <v>17.339936248534588</v>
      </c>
      <c r="T267" s="118">
        <v>-11.774523403389985</v>
      </c>
      <c r="U267" s="120">
        <v>5.1384968758206995</v>
      </c>
      <c r="V267" s="20">
        <v>34.913267557283476</v>
      </c>
      <c r="W267" s="20">
        <v>23.101955572004265</v>
      </c>
      <c r="X267" s="20">
        <v>46.751033230331416</v>
      </c>
    </row>
    <row r="268" spans="1:24">
      <c r="A268" s="13" t="s">
        <v>346</v>
      </c>
      <c r="B268" s="13">
        <v>60</v>
      </c>
      <c r="C268" s="13" t="s">
        <v>372</v>
      </c>
      <c r="D268" s="14">
        <v>-20075.534249088563</v>
      </c>
      <c r="E268" s="17">
        <v>52.45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33589.424573442346</v>
      </c>
      <c r="E269" s="17">
        <v>51.25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2765.1098218599623</v>
      </c>
      <c r="Q269" s="15"/>
      <c r="R269" s="20">
        <v>92.17032739533208</v>
      </c>
      <c r="T269" s="118">
        <v>-36.468318489140827</v>
      </c>
      <c r="U269" s="118">
        <v>58.40437926500389</v>
      </c>
      <c r="V269" s="20">
        <v>24.690839711503543</v>
      </c>
      <c r="W269" s="20">
        <v>56.016243971355088</v>
      </c>
      <c r="X269" s="20">
        <v>53.398358349203818</v>
      </c>
    </row>
    <row r="270" spans="1:24">
      <c r="A270" s="13" t="s">
        <v>716</v>
      </c>
      <c r="B270" s="13">
        <v>60</v>
      </c>
      <c r="C270" s="13" t="s">
        <v>372</v>
      </c>
      <c r="D270" s="14">
        <v>-1702.0393030989921</v>
      </c>
      <c r="E270" s="17">
        <v>13.02</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356.55614545369258</v>
      </c>
      <c r="Q270" s="15"/>
      <c r="R270" s="20">
        <v>11.88520484845642</v>
      </c>
      <c r="T270" s="118">
        <v>-19.970970656604887</v>
      </c>
      <c r="U270" s="120">
        <v>-0.21398398639499661</v>
      </c>
      <c r="V270" s="20">
        <v>30.383122467475918</v>
      </c>
      <c r="W270" s="20">
        <v>62.368470053205115</v>
      </c>
      <c r="X270" s="20">
        <v>42.466271400309239</v>
      </c>
    </row>
    <row r="271" spans="1:24">
      <c r="A271" s="13" t="s">
        <v>483</v>
      </c>
      <c r="B271" s="13">
        <v>60</v>
      </c>
      <c r="C271" s="13" t="s">
        <v>372</v>
      </c>
      <c r="D271" s="14">
        <v>27859.424812995429</v>
      </c>
      <c r="E271" s="17">
        <v>66</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2194.3200193190942</v>
      </c>
      <c r="Q271" s="15"/>
      <c r="R271" s="20">
        <v>73.144000643969804</v>
      </c>
      <c r="T271" s="118">
        <v>16.481636642610908</v>
      </c>
      <c r="U271" s="118"/>
      <c r="V271" s="20">
        <v>40.670903085639225</v>
      </c>
      <c r="W271" s="20">
        <v>30.946986289234179</v>
      </c>
      <c r="X271" s="20">
        <v>48.915057364399473</v>
      </c>
    </row>
    <row r="272" spans="1:24">
      <c r="A272" s="13" t="s">
        <v>186</v>
      </c>
      <c r="B272" s="13">
        <v>60</v>
      </c>
      <c r="C272" s="13" t="s">
        <v>372</v>
      </c>
      <c r="D272" s="14">
        <v>-473.22601975030574</v>
      </c>
      <c r="E272" s="17">
        <v>2.4300000000000002</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318.70958278594986</v>
      </c>
      <c r="Q272" s="15"/>
      <c r="R272" s="20">
        <v>10.623652759531662</v>
      </c>
      <c r="T272" s="118">
        <v>-2.1509800181690819</v>
      </c>
      <c r="U272" s="120">
        <v>2.4999337101158003</v>
      </c>
      <c r="V272" s="20">
        <v>45.363069023516054</v>
      </c>
      <c r="W272" s="20">
        <v>29.307917197305105</v>
      </c>
      <c r="X272" s="20">
        <v>50.240042383427124</v>
      </c>
    </row>
    <row r="273" spans="1:24">
      <c r="A273" s="13" t="s">
        <v>169</v>
      </c>
      <c r="B273" s="13">
        <v>60</v>
      </c>
      <c r="C273" s="13" t="s">
        <v>372</v>
      </c>
      <c r="D273" s="14">
        <v>-415433.31999649951</v>
      </c>
      <c r="E273" s="17">
        <v>49.82</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600</v>
      </c>
      <c r="Q273" s="16" t="s">
        <v>2228</v>
      </c>
      <c r="R273" s="20">
        <v>20</v>
      </c>
      <c r="T273" s="120">
        <v>563.09288044195932</v>
      </c>
      <c r="U273" s="118">
        <v>481.63122209060259</v>
      </c>
      <c r="V273" s="20">
        <v>45.971699557064689</v>
      </c>
      <c r="W273" s="20">
        <v>4.702100222673737</v>
      </c>
      <c r="X273" s="20">
        <v>73.775292102437277</v>
      </c>
    </row>
    <row r="274" spans="1:24">
      <c r="A274" s="13" t="s">
        <v>263</v>
      </c>
      <c r="B274" s="13">
        <v>60</v>
      </c>
      <c r="C274" s="13" t="s">
        <v>372</v>
      </c>
      <c r="D274" s="13">
        <v>-805.58734562115933</v>
      </c>
      <c r="E274" s="17">
        <v>2.8</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756.78192621357493</v>
      </c>
      <c r="Q274" s="15"/>
      <c r="R274" s="20">
        <v>25.226064207119165</v>
      </c>
      <c r="T274" s="118">
        <v>-2.8020213180938081</v>
      </c>
      <c r="U274" s="120">
        <v>-19.382628236604717</v>
      </c>
      <c r="V274" s="20">
        <v>34.337796419565251</v>
      </c>
      <c r="W274" s="20">
        <v>48.193326363478128</v>
      </c>
      <c r="X274" s="20">
        <v>34.942935801425712</v>
      </c>
    </row>
    <row r="275" spans="1:24">
      <c r="A275" s="13" t="s">
        <v>400</v>
      </c>
      <c r="B275" s="13">
        <v>60</v>
      </c>
      <c r="C275" s="13" t="s">
        <v>372</v>
      </c>
      <c r="D275" s="14">
        <v>3950.6192408415154</v>
      </c>
      <c r="E275" s="17">
        <v>12.83</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1460.4992405229473</v>
      </c>
      <c r="Q275" s="15"/>
      <c r="R275" s="20">
        <v>48.683308017431578</v>
      </c>
      <c r="T275" s="118">
        <v>-7.0932496375954557</v>
      </c>
      <c r="U275" s="120">
        <v>-13.812320694710571</v>
      </c>
      <c r="V275" s="20">
        <v>46.043195132211167</v>
      </c>
      <c r="W275" s="20">
        <v>63.569375588777326</v>
      </c>
      <c r="X275" s="20">
        <v>46.16547246766703</v>
      </c>
    </row>
    <row r="276" spans="1:24">
      <c r="A276" s="13" t="s">
        <v>231</v>
      </c>
      <c r="B276" s="13">
        <v>60</v>
      </c>
      <c r="C276" s="13" t="s">
        <v>372</v>
      </c>
      <c r="D276" s="14">
        <v>-1072.4950230383445</v>
      </c>
      <c r="E276" s="17">
        <v>4.55</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1459.7600716022714</v>
      </c>
      <c r="Q276" s="15"/>
      <c r="R276" s="20">
        <v>48.658669053409049</v>
      </c>
      <c r="T276" s="118">
        <v>-3.6678556093392078</v>
      </c>
      <c r="U276" s="118">
        <v>7.4637136784293467</v>
      </c>
      <c r="V276" s="20">
        <v>27.028299479615118</v>
      </c>
      <c r="W276" s="20">
        <v>57.616760895062392</v>
      </c>
      <c r="X276" s="20">
        <v>55.722027678971926</v>
      </c>
    </row>
    <row r="277" spans="1:24">
      <c r="A277" s="13" t="s">
        <v>543</v>
      </c>
      <c r="B277" s="13">
        <v>60</v>
      </c>
      <c r="C277" s="13" t="s">
        <v>372</v>
      </c>
      <c r="D277" s="14">
        <v>-9424.115247853777</v>
      </c>
      <c r="E277" s="17">
        <v>59.8</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241.77247240893843</v>
      </c>
      <c r="Q277" s="15"/>
      <c r="R277" s="20">
        <v>8.0590824136312804</v>
      </c>
      <c r="T277" s="118">
        <v>-46.198078139812466</v>
      </c>
      <c r="U277" s="118"/>
      <c r="V277" s="20">
        <v>35.494112262679984</v>
      </c>
      <c r="W277" s="20">
        <v>75.386290451437134</v>
      </c>
      <c r="X277" s="20">
        <v>49.327479429947068</v>
      </c>
    </row>
    <row r="278" spans="1:24">
      <c r="A278" s="13" t="s">
        <v>537</v>
      </c>
      <c r="B278" s="13">
        <v>60</v>
      </c>
      <c r="C278" s="13" t="s">
        <v>372</v>
      </c>
      <c r="D278" s="14">
        <v>-21323.529359292479</v>
      </c>
      <c r="E278" s="17">
        <v>88.3</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762.64110787791947</v>
      </c>
      <c r="Q278" s="15"/>
      <c r="R278" s="20">
        <v>25.421370262597314</v>
      </c>
      <c r="T278" s="118">
        <v>34.965684860005837</v>
      </c>
      <c r="U278" s="118"/>
      <c r="V278" s="20">
        <v>39.858495865873415</v>
      </c>
      <c r="W278" s="20">
        <v>21.209100661567664</v>
      </c>
      <c r="X278" s="20">
        <v>53.670578326870192</v>
      </c>
    </row>
    <row r="279" spans="1:24">
      <c r="A279" s="13" t="s">
        <v>401</v>
      </c>
      <c r="B279" s="13">
        <v>60</v>
      </c>
      <c r="C279" s="13" t="s">
        <v>372</v>
      </c>
      <c r="D279" s="14">
        <v>-5841.8027451667595</v>
      </c>
      <c r="E279" s="17">
        <v>35.68</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526.75014956560983</v>
      </c>
      <c r="Q279" s="15"/>
      <c r="R279" s="20">
        <v>17.558338318853661</v>
      </c>
      <c r="T279" s="118">
        <v>-15.179585925718087</v>
      </c>
      <c r="U279" s="120">
        <v>21.182429638770657</v>
      </c>
      <c r="V279" s="20">
        <v>47.291979863105766</v>
      </c>
      <c r="W279" s="20">
        <v>43.032922294092018</v>
      </c>
      <c r="X279" s="20">
        <v>49.451387085978673</v>
      </c>
    </row>
    <row r="280" spans="1:24">
      <c r="A280" s="13" t="s">
        <v>90</v>
      </c>
      <c r="B280" s="13">
        <v>60</v>
      </c>
      <c r="C280" s="13" t="s">
        <v>372</v>
      </c>
      <c r="D280" s="14">
        <v>-660.36118140402334</v>
      </c>
      <c r="E280" s="17">
        <v>2.5099999999999998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258.95072079132092</v>
      </c>
      <c r="Q280" s="15"/>
      <c r="R280" s="20">
        <v>8.63169069304403</v>
      </c>
      <c r="T280" s="118">
        <v>-3.0884787928550805</v>
      </c>
      <c r="U280" s="118">
        <v>2.7699765391620224</v>
      </c>
      <c r="V280" s="20">
        <v>38.159807498666382</v>
      </c>
      <c r="W280" s="20">
        <v>41.313085950628853</v>
      </c>
      <c r="X280" s="20">
        <v>49.06281807521593</v>
      </c>
    </row>
    <row r="281" spans="1:24">
      <c r="A281" s="13" t="s">
        <v>298</v>
      </c>
      <c r="B281" s="13">
        <v>60</v>
      </c>
      <c r="C281" s="13" t="s">
        <v>372</v>
      </c>
      <c r="D281" s="14">
        <v>739.52425849036717</v>
      </c>
      <c r="E281" s="17">
        <v>3.91</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2219.2222473409065</v>
      </c>
      <c r="Q281" s="15"/>
      <c r="R281" s="20">
        <v>73.974074911363545</v>
      </c>
      <c r="T281" s="118">
        <v>0.66828249232897097</v>
      </c>
      <c r="U281" s="120">
        <v>-0.83845962310909794</v>
      </c>
      <c r="V281" s="20">
        <v>49.154679157291788</v>
      </c>
      <c r="W281" s="20">
        <v>53.178037968943414</v>
      </c>
      <c r="X281" s="20">
        <v>50.117397032669729</v>
      </c>
    </row>
    <row r="282" spans="1:24">
      <c r="A282" s="13" t="s">
        <v>116</v>
      </c>
      <c r="B282" s="13">
        <v>60</v>
      </c>
      <c r="C282" s="13" t="s">
        <v>372</v>
      </c>
      <c r="D282" s="13">
        <v>377.82874058589044</v>
      </c>
      <c r="E282" s="17">
        <v>7.46</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1687.075545230274</v>
      </c>
      <c r="Q282" s="15"/>
      <c r="R282" s="20">
        <v>56.235851507675797</v>
      </c>
      <c r="T282" s="118">
        <v>4.0992595824313671</v>
      </c>
      <c r="U282" s="120">
        <v>6.8022903479731589</v>
      </c>
      <c r="V282" s="20">
        <v>57.42910154895042</v>
      </c>
      <c r="W282" s="20">
        <v>62.089743047818388</v>
      </c>
      <c r="X282" s="20">
        <v>57.713188143071164</v>
      </c>
    </row>
    <row r="283" spans="1:24">
      <c r="A283" s="13" t="s">
        <v>717</v>
      </c>
      <c r="B283" s="13">
        <v>60</v>
      </c>
      <c r="C283" s="13" t="s">
        <v>372</v>
      </c>
      <c r="D283" s="14">
        <v>-6007.3555727832327</v>
      </c>
      <c r="E283" s="17">
        <v>19.3</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834.30289856122192</v>
      </c>
      <c r="Q283" s="15"/>
      <c r="R283" s="20">
        <v>27.810096618707398</v>
      </c>
      <c r="T283" s="118">
        <v>16.993883215225019</v>
      </c>
      <c r="U283" s="118">
        <v>22.038327735732217</v>
      </c>
      <c r="V283" s="20">
        <v>48.974347523767328</v>
      </c>
      <c r="W283" s="20">
        <v>64.813538854902546</v>
      </c>
      <c r="X283" s="20">
        <v>62.052695312911773</v>
      </c>
    </row>
    <row r="284" spans="1:24">
      <c r="A284" s="13" t="s">
        <v>469</v>
      </c>
      <c r="B284" s="13">
        <v>60</v>
      </c>
      <c r="C284" s="13" t="s">
        <v>372</v>
      </c>
      <c r="D284" s="14">
        <v>-4106.748394927351</v>
      </c>
      <c r="E284" s="17">
        <v>3.95</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541.11630097092188</v>
      </c>
      <c r="Q284" s="15"/>
      <c r="R284" s="20">
        <v>18.037210032364062</v>
      </c>
      <c r="T284" s="118">
        <v>4.3658036930927402</v>
      </c>
      <c r="U284" s="118">
        <v>6.8917832112552313</v>
      </c>
      <c r="V284" s="20">
        <v>44.362439760118697</v>
      </c>
      <c r="W284" s="20">
        <v>42.815553475321856</v>
      </c>
      <c r="X284" s="20">
        <v>61.676686667285026</v>
      </c>
    </row>
    <row r="285" spans="1:24">
      <c r="A285" s="13" t="s">
        <v>300</v>
      </c>
      <c r="B285" s="13">
        <v>60</v>
      </c>
      <c r="C285" s="13" t="s">
        <v>372</v>
      </c>
      <c r="D285" s="14">
        <v>-2571.8626974921845</v>
      </c>
      <c r="E285" s="17">
        <v>2.84</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555.73909250113957</v>
      </c>
      <c r="Q285" s="15"/>
      <c r="R285" s="20">
        <v>18.524636416704652</v>
      </c>
      <c r="T285" s="118">
        <v>-3.1473838525676712</v>
      </c>
      <c r="U285" s="120">
        <v>0.77328657687423696</v>
      </c>
      <c r="V285" s="20">
        <v>33.603784445512098</v>
      </c>
      <c r="W285" s="20">
        <v>29.12315585118106</v>
      </c>
      <c r="X285" s="20">
        <v>47.072899905602114</v>
      </c>
    </row>
    <row r="286" spans="1:24">
      <c r="A286" s="13" t="s">
        <v>133</v>
      </c>
      <c r="B286" s="13">
        <v>60</v>
      </c>
      <c r="C286" s="13" t="s">
        <v>372</v>
      </c>
      <c r="D286" s="14">
        <v>123225.42469000553</v>
      </c>
      <c r="E286" s="17">
        <v>217.4</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-16403.015728197446</v>
      </c>
      <c r="E287" s="17">
        <v>50.45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70.999273973953123</v>
      </c>
      <c r="Q287" s="15"/>
      <c r="R287" s="20">
        <v>2.3666424657984373</v>
      </c>
      <c r="T287" s="118">
        <v>-86.998968454048295</v>
      </c>
      <c r="U287" s="118">
        <v>100.7327419942078</v>
      </c>
      <c r="V287" s="20">
        <v>38.061825350811887</v>
      </c>
      <c r="W287" s="20">
        <v>72.67781752883451</v>
      </c>
      <c r="X287" s="20">
        <v>51.946498324346869</v>
      </c>
    </row>
    <row r="288" spans="1:24">
      <c r="A288" s="13" t="s">
        <v>56</v>
      </c>
      <c r="B288" s="13">
        <v>60</v>
      </c>
      <c r="C288" s="13" t="s">
        <v>372</v>
      </c>
      <c r="D288" s="13">
        <v>-148.85357486734696</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326.45691112171795</v>
      </c>
      <c r="Q288" s="15"/>
      <c r="R288" s="20">
        <v>10.881897037390598</v>
      </c>
      <c r="T288" s="118">
        <v>-1.1265021986292822</v>
      </c>
      <c r="U288" s="120">
        <v>-0.61134515350251828</v>
      </c>
      <c r="V288" s="20">
        <v>43.088329246914292</v>
      </c>
      <c r="W288" s="20">
        <v>38.815626350197284</v>
      </c>
      <c r="X288" s="20">
        <v>45.49205544511517</v>
      </c>
    </row>
    <row r="289" spans="1:24">
      <c r="A289" s="13" t="s">
        <v>83</v>
      </c>
      <c r="B289" s="13">
        <v>60</v>
      </c>
      <c r="C289" s="13" t="s">
        <v>372</v>
      </c>
      <c r="D289" s="14">
        <v>-135.68626518586146</v>
      </c>
      <c r="E289" s="17">
        <v>1.18</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720.05814063831849</v>
      </c>
      <c r="Q289" s="15"/>
      <c r="R289" s="20">
        <v>24.001938021277283</v>
      </c>
      <c r="T289" s="118">
        <v>-1.5949405241503678</v>
      </c>
      <c r="U289" s="120">
        <v>-0.10698716752375104</v>
      </c>
      <c r="V289" s="20">
        <v>24.500558276256299</v>
      </c>
      <c r="W289" s="20">
        <v>51.490018606968668</v>
      </c>
      <c r="X289" s="20">
        <v>41.877007407151517</v>
      </c>
    </row>
    <row r="290" spans="1:24">
      <c r="A290" s="13" t="s">
        <v>142</v>
      </c>
      <c r="B290" s="13">
        <v>60</v>
      </c>
      <c r="C290" s="13" t="s">
        <v>372</v>
      </c>
      <c r="D290" s="14">
        <v>-107.11929225391437</v>
      </c>
      <c r="E290" s="17">
        <v>1.06</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859.95500412021386</v>
      </c>
      <c r="Q290" s="16" t="s">
        <v>2203</v>
      </c>
      <c r="R290" s="20">
        <v>28.665166804007129</v>
      </c>
      <c r="T290" s="118">
        <v>-4.3073628372069495</v>
      </c>
      <c r="U290" s="120">
        <v>-1.2238322853128225</v>
      </c>
      <c r="V290" s="20">
        <v>32.125808403131131</v>
      </c>
      <c r="W290" s="20">
        <v>56.379153129512424</v>
      </c>
      <c r="X290" s="20">
        <v>39.407242085220794</v>
      </c>
    </row>
    <row r="291" spans="1:24">
      <c r="A291" s="13" t="s">
        <v>403</v>
      </c>
      <c r="B291" s="13">
        <v>60</v>
      </c>
      <c r="C291" s="13" t="s">
        <v>372</v>
      </c>
      <c r="D291" s="14">
        <v>-164.75689884032141</v>
      </c>
      <c r="E291" s="17">
        <v>1.59</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570.21168796288691</v>
      </c>
      <c r="Q291" s="15"/>
      <c r="R291" s="20">
        <v>19.007056265429565</v>
      </c>
      <c r="T291" s="118">
        <v>-2.3929189833950826</v>
      </c>
      <c r="U291" s="120">
        <v>0.31062382689221124</v>
      </c>
      <c r="V291" s="20">
        <v>27.103150028756144</v>
      </c>
      <c r="W291" s="20">
        <v>43.58880992937052</v>
      </c>
      <c r="X291" s="20">
        <v>42.953428208935286</v>
      </c>
    </row>
    <row r="292" spans="1:24">
      <c r="A292" s="13" t="s">
        <v>111</v>
      </c>
      <c r="B292" s="13">
        <v>60</v>
      </c>
      <c r="C292" s="13" t="s">
        <v>372</v>
      </c>
      <c r="D292" s="14">
        <v>-302.71879488775966</v>
      </c>
      <c r="E292" s="17">
        <v>1.23</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694.79620539515338</v>
      </c>
      <c r="Q292" s="15"/>
      <c r="R292" s="20">
        <v>23.159873513171778</v>
      </c>
      <c r="T292" s="118">
        <v>-2.4838522295590115</v>
      </c>
      <c r="U292" s="120">
        <v>-3.391385315508153</v>
      </c>
      <c r="V292" s="20">
        <v>38.920902360963296</v>
      </c>
      <c r="W292" s="20">
        <v>51.354355108615309</v>
      </c>
      <c r="X292" s="20">
        <v>38.400796719808845</v>
      </c>
    </row>
    <row r="293" spans="1:24">
      <c r="A293" s="13" t="s">
        <v>329</v>
      </c>
      <c r="B293" s="13">
        <v>60</v>
      </c>
      <c r="C293" s="13" t="s">
        <v>372</v>
      </c>
      <c r="D293" s="14">
        <v>-1091.0372043480709</v>
      </c>
      <c r="E293" s="17">
        <v>2.23</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290.22120848550367</v>
      </c>
      <c r="Q293" s="15"/>
      <c r="R293" s="20">
        <v>9.6740402828501217</v>
      </c>
      <c r="T293" s="118">
        <v>-5.1575292843904741</v>
      </c>
      <c r="U293" s="120">
        <v>-2.8268432129045218</v>
      </c>
      <c r="V293" s="20">
        <v>41.914026714467028</v>
      </c>
      <c r="W293" s="20">
        <v>87.714995120240644</v>
      </c>
      <c r="X293" s="20">
        <v>44.002503781818739</v>
      </c>
    </row>
    <row r="294" spans="1:24">
      <c r="A294" s="13" t="s">
        <v>285</v>
      </c>
      <c r="B294" s="13">
        <v>60</v>
      </c>
      <c r="C294" s="13" t="s">
        <v>372</v>
      </c>
      <c r="D294" s="14">
        <v>2840.3720744112702</v>
      </c>
      <c r="E294" s="17">
        <v>11.87</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2546.0917259449811</v>
      </c>
      <c r="Q294" s="15"/>
      <c r="R294" s="20">
        <v>84.86972419816604</v>
      </c>
      <c r="T294" s="118">
        <v>0.45248885298567743</v>
      </c>
      <c r="U294" s="120">
        <v>9.5889574743187289</v>
      </c>
      <c r="V294" s="20">
        <v>36.910562219130739</v>
      </c>
      <c r="W294" s="20">
        <v>54.112754708045408</v>
      </c>
      <c r="X294" s="20">
        <v>57.933177770890168</v>
      </c>
    </row>
    <row r="295" spans="1:24">
      <c r="A295" s="13" t="s">
        <v>187</v>
      </c>
      <c r="B295" s="13">
        <v>60</v>
      </c>
      <c r="C295" s="13" t="s">
        <v>372</v>
      </c>
      <c r="D295" s="14">
        <v>-3893.5619078134032</v>
      </c>
      <c r="E295" s="17">
        <v>4.83</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1068.8890106084841</v>
      </c>
      <c r="Q295" s="15"/>
      <c r="R295" s="20">
        <v>35.629633686949468</v>
      </c>
      <c r="T295" s="120">
        <v>10.945955037811705</v>
      </c>
      <c r="U295" s="118">
        <v>8.4488851503053439</v>
      </c>
      <c r="V295" s="20">
        <v>58.098334097744392</v>
      </c>
      <c r="W295" s="20">
        <v>47.95169854369918</v>
      </c>
      <c r="X295" s="20">
        <v>68.065428960903532</v>
      </c>
    </row>
    <row r="296" spans="1:24">
      <c r="A296" s="13" t="s">
        <v>464</v>
      </c>
      <c r="B296" s="13">
        <v>60</v>
      </c>
      <c r="C296" s="13" t="s">
        <v>372</v>
      </c>
      <c r="D296" s="14">
        <v>-31434.544904415132</v>
      </c>
      <c r="E296" s="17">
        <v>408.5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1418.2115476384765</v>
      </c>
      <c r="Q296" s="15"/>
      <c r="R296" s="20">
        <v>47.273718254615886</v>
      </c>
      <c r="T296" s="118">
        <v>-160.13943978706266</v>
      </c>
      <c r="U296" s="120">
        <v>-28.267576108265757</v>
      </c>
      <c r="V296" s="20">
        <v>45.164273441964333</v>
      </c>
      <c r="W296" s="20">
        <v>49.417732293575575</v>
      </c>
      <c r="X296" s="20">
        <v>47.791988144305741</v>
      </c>
    </row>
    <row r="297" spans="1:24">
      <c r="A297" s="13" t="s">
        <v>546</v>
      </c>
      <c r="B297" s="13">
        <v>60</v>
      </c>
      <c r="C297" s="13" t="s">
        <v>372</v>
      </c>
      <c r="D297" s="14">
        <v>-148496.06579009077</v>
      </c>
      <c r="E297" s="17">
        <v>230.1</v>
      </c>
      <c r="F297" s="13" t="s">
        <v>357</v>
      </c>
      <c r="G297" s="13" t="s">
        <v>894</v>
      </c>
      <c r="H297" s="13" t="s">
        <v>1772</v>
      </c>
      <c r="I297" s="13" t="s">
        <v>895</v>
      </c>
      <c r="J297" s="13" t="s">
        <v>896</v>
      </c>
      <c r="K297" s="13" t="s">
        <v>806</v>
      </c>
      <c r="L297" s="13" t="s">
        <v>1773</v>
      </c>
      <c r="M297" s="13" t="s">
        <v>1774</v>
      </c>
      <c r="N297" s="13" t="s">
        <v>879</v>
      </c>
      <c r="O297" s="13">
        <v>86.727216051470165</v>
      </c>
      <c r="P297" s="13">
        <v>420.71604090692085</v>
      </c>
      <c r="Q297" s="15"/>
      <c r="R297" s="20">
        <v>14.023868030230695</v>
      </c>
      <c r="T297" s="118">
        <v>70.429172249648104</v>
      </c>
      <c r="U297" s="120">
        <v>-302.41030113196985</v>
      </c>
      <c r="V297" s="20">
        <v>44.621101176555698</v>
      </c>
      <c r="W297" s="20">
        <v>24.116408468256491</v>
      </c>
      <c r="X297" s="20">
        <v>45.064752340777055</v>
      </c>
    </row>
    <row r="298" spans="1:24">
      <c r="A298" s="13" t="s">
        <v>336</v>
      </c>
      <c r="B298" s="13">
        <v>60</v>
      </c>
      <c r="C298" s="13" t="s">
        <v>372</v>
      </c>
      <c r="D298" s="14">
        <v>-29401.169046925872</v>
      </c>
      <c r="E298" s="17">
        <v>248.1</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530.10714720240048</v>
      </c>
      <c r="Q298" s="15"/>
      <c r="R298" s="20">
        <v>17.670238240080018</v>
      </c>
      <c r="T298" s="118">
        <v>-142.97601513382943</v>
      </c>
      <c r="U298" s="120">
        <v>180.81634454260467</v>
      </c>
      <c r="V298" s="20">
        <v>49.886368027776655</v>
      </c>
      <c r="W298" s="20">
        <v>44.087376946175965</v>
      </c>
      <c r="X298" s="20">
        <v>50.612328672653305</v>
      </c>
    </row>
    <row r="299" spans="1:24">
      <c r="A299" s="13" t="s">
        <v>185</v>
      </c>
      <c r="B299" s="13">
        <v>60</v>
      </c>
      <c r="C299" s="13" t="s">
        <v>372</v>
      </c>
      <c r="D299" s="13">
        <v>-1859.7907138943092</v>
      </c>
      <c r="E299" s="17">
        <v>6.74</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317.6363862303009</v>
      </c>
      <c r="Q299" s="15"/>
      <c r="R299" s="20">
        <v>10.587879541010031</v>
      </c>
      <c r="T299" s="118">
        <v>-6.4962571427473392</v>
      </c>
      <c r="U299" s="120">
        <v>-1.2009211948188536</v>
      </c>
      <c r="V299" s="20">
        <v>32.542201592471272</v>
      </c>
      <c r="W299" s="20">
        <v>49.301871691026633</v>
      </c>
      <c r="X299" s="20">
        <v>44.876776046039161</v>
      </c>
    </row>
    <row r="300" spans="1:24">
      <c r="A300" s="13" t="s">
        <v>242</v>
      </c>
      <c r="B300" s="13">
        <v>60</v>
      </c>
      <c r="C300" s="13" t="s">
        <v>372</v>
      </c>
      <c r="D300" s="13">
        <v>122263.67784564217</v>
      </c>
      <c r="E300" s="17">
        <v>740</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1410.5310951324443</v>
      </c>
      <c r="Q300" s="15"/>
      <c r="R300" s="20">
        <v>47.017703171081479</v>
      </c>
      <c r="T300" s="120">
        <v>1279.505492488139</v>
      </c>
      <c r="U300" s="118"/>
      <c r="V300" s="20">
        <v>74.354323800756362</v>
      </c>
      <c r="W300" s="20">
        <v>75.316137313128294</v>
      </c>
      <c r="X300" s="20">
        <v>65.872657366993224</v>
      </c>
    </row>
    <row r="301" spans="1:24">
      <c r="A301" s="13" t="s">
        <v>719</v>
      </c>
      <c r="B301" s="13">
        <v>60</v>
      </c>
      <c r="C301" s="13" t="s">
        <v>372</v>
      </c>
      <c r="D301" s="13">
        <v>-41.532674804329872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1046.6967104433422</v>
      </c>
      <c r="E302" s="17">
        <v>70</v>
      </c>
      <c r="F302" s="13" t="s">
        <v>349</v>
      </c>
      <c r="G302" s="13" t="s">
        <v>897</v>
      </c>
      <c r="H302" s="13" t="s">
        <v>1777</v>
      </c>
      <c r="I302" s="13" t="s">
        <v>898</v>
      </c>
      <c r="J302" s="13" t="s">
        <v>899</v>
      </c>
      <c r="K302" s="13" t="s">
        <v>900</v>
      </c>
      <c r="L302" s="13" t="s">
        <v>1198</v>
      </c>
      <c r="M302" s="13" t="s">
        <v>1778</v>
      </c>
      <c r="N302" s="13" t="s">
        <v>1290</v>
      </c>
      <c r="O302" s="13">
        <v>368.74689757873256</v>
      </c>
      <c r="P302" s="13">
        <v>537.43678934997251</v>
      </c>
      <c r="Q302" s="15"/>
      <c r="R302" s="20">
        <v>17.914559644999084</v>
      </c>
      <c r="T302" s="118">
        <v>-0.50028641678508734</v>
      </c>
      <c r="U302" s="120">
        <v>-68.11978394570815</v>
      </c>
      <c r="V302" s="20">
        <v>54.537017027979743</v>
      </c>
      <c r="W302" s="20">
        <v>57.891670087372859</v>
      </c>
      <c r="X302" s="20">
        <v>43.276257677609962</v>
      </c>
    </row>
    <row r="303" spans="1:24">
      <c r="A303" s="13" t="s">
        <v>720</v>
      </c>
      <c r="B303" s="13">
        <v>60</v>
      </c>
      <c r="C303" s="13" t="s">
        <v>372</v>
      </c>
      <c r="D303" s="13">
        <v>15090383.654808393</v>
      </c>
      <c r="E303" s="17">
        <v>493425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1223.4922070760449</v>
      </c>
      <c r="Q303" s="15"/>
      <c r="R303" s="20">
        <v>40.783073569201498</v>
      </c>
      <c r="T303" s="118">
        <v>361509.8908501619</v>
      </c>
      <c r="U303" s="120">
        <v>143058.59670933685</v>
      </c>
      <c r="V303" s="20">
        <v>57.225499214492146</v>
      </c>
      <c r="W303" s="20">
        <v>54.15348699353104</v>
      </c>
      <c r="X303" s="20">
        <v>55.156568947060471</v>
      </c>
    </row>
    <row r="304" spans="1:24">
      <c r="A304" s="13" t="s">
        <v>721</v>
      </c>
      <c r="B304" s="13">
        <v>60</v>
      </c>
      <c r="C304" s="13" t="s">
        <v>372</v>
      </c>
      <c r="D304" s="14">
        <v>111.46792774590963</v>
      </c>
      <c r="E304" s="17">
        <v>13</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1284.7425072516621</v>
      </c>
      <c r="Q304" s="15"/>
      <c r="R304" s="20">
        <v>42.824750241722072</v>
      </c>
      <c r="T304" s="118">
        <v>-10.888367960585228</v>
      </c>
      <c r="U304" s="120">
        <v>6.7181456453934274</v>
      </c>
      <c r="V304" s="20">
        <v>30.591999271450508</v>
      </c>
      <c r="W304" s="20">
        <v>68.93528002987857</v>
      </c>
      <c r="X304" s="20">
        <v>47.652513726069571</v>
      </c>
    </row>
    <row r="305" spans="1:24">
      <c r="A305" s="13" t="s">
        <v>205</v>
      </c>
      <c r="B305" s="13">
        <v>60</v>
      </c>
      <c r="C305" s="13" t="s">
        <v>372</v>
      </c>
      <c r="D305" s="14">
        <v>4574.7813679275851</v>
      </c>
      <c r="E305" s="17">
        <v>57.65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2515.479939220194</v>
      </c>
      <c r="Q305" s="15"/>
      <c r="R305" s="20">
        <v>83.849331307339796</v>
      </c>
      <c r="T305" s="118">
        <v>7.5621071147273256</v>
      </c>
      <c r="U305" s="120">
        <v>48.217221296635557</v>
      </c>
      <c r="V305" s="20">
        <v>34.831815270945285</v>
      </c>
      <c r="W305" s="20">
        <v>39.892978904274948</v>
      </c>
      <c r="X305" s="20">
        <v>60.690955873151843</v>
      </c>
    </row>
    <row r="306" spans="1:24">
      <c r="A306" s="13" t="s">
        <v>722</v>
      </c>
      <c r="B306" s="13">
        <v>60</v>
      </c>
      <c r="C306" s="13" t="s">
        <v>372</v>
      </c>
      <c r="D306" s="14">
        <v>-1804.0982460539822</v>
      </c>
      <c r="E306" s="17">
        <v>19.23</v>
      </c>
      <c r="F306" s="13" t="s">
        <v>699</v>
      </c>
      <c r="G306" s="13" t="s">
        <v>1018</v>
      </c>
      <c r="H306" s="13" t="s">
        <v>1782</v>
      </c>
      <c r="I306" s="13" t="s">
        <v>1019</v>
      </c>
      <c r="J306" s="13" t="s">
        <v>1020</v>
      </c>
      <c r="K306" s="13" t="s">
        <v>902</v>
      </c>
      <c r="L306" s="13" t="s">
        <v>925</v>
      </c>
      <c r="M306" s="13" t="s">
        <v>1783</v>
      </c>
      <c r="N306" s="13" t="s">
        <v>1291</v>
      </c>
      <c r="P306" s="13">
        <v>588.70472093561898</v>
      </c>
      <c r="Q306" s="15"/>
      <c r="R306" s="20">
        <v>19.623490697853967</v>
      </c>
      <c r="T306" s="118">
        <v>1.4963570765619494</v>
      </c>
      <c r="U306" s="118">
        <v>22.953084223043199</v>
      </c>
      <c r="V306" s="20">
        <v>58.845237333450626</v>
      </c>
      <c r="W306" s="20">
        <v>76.292700762771474</v>
      </c>
      <c r="X306" s="20">
        <v>60.398378089113727</v>
      </c>
    </row>
    <row r="307" spans="1:24">
      <c r="A307" s="13" t="s">
        <v>338</v>
      </c>
      <c r="B307" s="13">
        <v>60</v>
      </c>
      <c r="C307" s="13" t="s">
        <v>372</v>
      </c>
      <c r="D307" s="14">
        <v>-6223.5653808626521</v>
      </c>
      <c r="E307" s="17">
        <v>16.079999999999998</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579.59357677346043</v>
      </c>
      <c r="Q307" s="16" t="s">
        <v>2225</v>
      </c>
      <c r="R307" s="20">
        <v>19.319785892448682</v>
      </c>
      <c r="T307" s="118">
        <v>4.2423574577638234</v>
      </c>
      <c r="U307" s="118">
        <v>37.024572691358969</v>
      </c>
      <c r="V307" s="20">
        <v>49.373772495900369</v>
      </c>
      <c r="W307" s="20">
        <v>44.354000868194525</v>
      </c>
      <c r="X307" s="20">
        <v>62.737339238699292</v>
      </c>
    </row>
    <row r="308" spans="1:24">
      <c r="A308" s="13" t="s">
        <v>228</v>
      </c>
      <c r="B308" s="13">
        <v>60</v>
      </c>
      <c r="C308" s="13" t="s">
        <v>372</v>
      </c>
      <c r="D308" s="14">
        <v>-4702.8974010398269</v>
      </c>
      <c r="E308" s="17">
        <v>23.5</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1245.2797954961472</v>
      </c>
      <c r="Q308" s="15"/>
      <c r="R308" s="20">
        <v>41.509326516538245</v>
      </c>
      <c r="T308" s="118">
        <v>25.285394904686491</v>
      </c>
      <c r="U308" s="120">
        <v>24.351044236590909</v>
      </c>
      <c r="V308" s="20">
        <v>63.61781842756848</v>
      </c>
      <c r="W308" s="20">
        <v>60.187085409203959</v>
      </c>
      <c r="X308" s="20">
        <v>67.770368498849265</v>
      </c>
    </row>
    <row r="309" spans="1:24">
      <c r="A309" s="13" t="s">
        <v>42</v>
      </c>
      <c r="B309" s="13">
        <v>60</v>
      </c>
      <c r="C309" s="13" t="s">
        <v>372</v>
      </c>
      <c r="D309" s="14">
        <v>-1323.9962801834261</v>
      </c>
      <c r="E309" s="17">
        <v>7.25</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32.284058113337935</v>
      </c>
      <c r="Q309" s="15"/>
      <c r="R309" s="20">
        <v>1.0761352704445979</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-563.88608166948018</v>
      </c>
      <c r="E311" s="17">
        <v>33.92</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947.79717160772157</v>
      </c>
      <c r="Q311" s="15"/>
      <c r="R311" s="20">
        <v>31.593239053590718</v>
      </c>
      <c r="T311" s="118">
        <v>-34.03391843671308</v>
      </c>
      <c r="U311" s="120">
        <v>13.043977357938275</v>
      </c>
      <c r="V311" s="20">
        <v>29.63735575726098</v>
      </c>
      <c r="W311" s="20">
        <v>53.838176116673054</v>
      </c>
      <c r="X311" s="20">
        <v>43.987680152349618</v>
      </c>
    </row>
    <row r="312" spans="1:24">
      <c r="A312" s="13" t="s">
        <v>290</v>
      </c>
      <c r="B312" s="13">
        <v>60</v>
      </c>
      <c r="C312" s="13" t="s">
        <v>372</v>
      </c>
      <c r="D312" s="13">
        <v>-57.108584987730637</v>
      </c>
      <c r="E312" s="17">
        <v>7.18</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1581.3488903777954</v>
      </c>
      <c r="Q312" s="15"/>
      <c r="R312" s="20">
        <v>52.71162967925985</v>
      </c>
      <c r="T312" s="118">
        <v>-4.203844131793657</v>
      </c>
      <c r="U312" s="120">
        <v>-9.3100591527972476</v>
      </c>
      <c r="V312" s="20">
        <v>38.298896134773159</v>
      </c>
      <c r="W312" s="20">
        <v>35.390781397586373</v>
      </c>
      <c r="X312" s="20">
        <v>41.186644495042636</v>
      </c>
    </row>
    <row r="313" spans="1:24">
      <c r="A313" s="13" t="s">
        <v>725</v>
      </c>
      <c r="B313" s="13">
        <v>60</v>
      </c>
      <c r="C313" s="13" t="s">
        <v>372</v>
      </c>
      <c r="D313" s="14">
        <v>-676.08946262461166</v>
      </c>
      <c r="E313" s="17">
        <v>7.44</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683.50060391608224</v>
      </c>
      <c r="Q313" s="15"/>
      <c r="R313" s="20">
        <v>22.783353463869407</v>
      </c>
      <c r="T313" s="118">
        <v>-4.177791779181943</v>
      </c>
      <c r="U313" s="120">
        <v>0.16756735756196406</v>
      </c>
      <c r="V313" s="20">
        <v>29.01503049876138</v>
      </c>
      <c r="W313" s="20">
        <v>42.171945865177882</v>
      </c>
      <c r="X313" s="20">
        <v>44.068798954785031</v>
      </c>
    </row>
    <row r="314" spans="1:24">
      <c r="A314" s="13" t="s">
        <v>484</v>
      </c>
      <c r="B314" s="13">
        <v>60</v>
      </c>
      <c r="C314" s="13" t="s">
        <v>372</v>
      </c>
      <c r="D314" s="13">
        <v>-5505.5751403534623</v>
      </c>
      <c r="E314" s="17">
        <v>6.92</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107.02402830051547</v>
      </c>
      <c r="Q314" s="15"/>
      <c r="R314" s="20">
        <v>3.5674676100171823</v>
      </c>
      <c r="T314" s="118">
        <v>-5.2863616636122934</v>
      </c>
      <c r="U314" s="120">
        <v>7.8801986769812338</v>
      </c>
      <c r="V314" s="20">
        <v>39.601617594357798</v>
      </c>
      <c r="W314" s="20">
        <v>46.251136340669419</v>
      </c>
      <c r="X314" s="20">
        <v>45.374709690514194</v>
      </c>
    </row>
    <row r="315" spans="1:24">
      <c r="A315" s="13" t="s">
        <v>307</v>
      </c>
      <c r="B315" s="13">
        <v>60</v>
      </c>
      <c r="C315" s="13" t="s">
        <v>372</v>
      </c>
      <c r="D315" s="14">
        <v>-24755.703454306542</v>
      </c>
      <c r="E315" s="17">
        <v>54.35</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632.46425252212418</v>
      </c>
      <c r="Q315" s="16" t="s">
        <v>2235</v>
      </c>
      <c r="R315" s="20">
        <v>21.082141750737474</v>
      </c>
      <c r="T315" s="118">
        <v>30.79142955420906</v>
      </c>
      <c r="U315" s="118">
        <v>136.38783574659939</v>
      </c>
      <c r="V315" s="20">
        <v>48.917167099796643</v>
      </c>
      <c r="W315" s="20">
        <v>32.550663672654586</v>
      </c>
      <c r="X315" s="20">
        <v>71.129730854726759</v>
      </c>
    </row>
    <row r="316" spans="1:24">
      <c r="A316" s="13" t="s">
        <v>297</v>
      </c>
      <c r="B316" s="13">
        <v>60</v>
      </c>
      <c r="C316" s="13" t="s">
        <v>372</v>
      </c>
      <c r="D316" s="13">
        <v>-22746.995766182819</v>
      </c>
      <c r="E316" s="17">
        <v>49.46</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42.55358440838377</v>
      </c>
      <c r="Q316" s="15"/>
      <c r="R316" s="20">
        <v>1.4184528136127923</v>
      </c>
      <c r="T316" s="118">
        <v>-49.64938833415367</v>
      </c>
      <c r="U316" s="120">
        <v>49.616924134224192</v>
      </c>
      <c r="V316" s="20">
        <v>32.060585776814072</v>
      </c>
      <c r="W316" s="20">
        <v>42.005872476509616</v>
      </c>
      <c r="X316" s="20">
        <v>48.973750689900058</v>
      </c>
    </row>
    <row r="317" spans="1:24">
      <c r="A317" s="13" t="s">
        <v>324</v>
      </c>
      <c r="B317" s="13">
        <v>60</v>
      </c>
      <c r="C317" s="13" t="s">
        <v>372</v>
      </c>
      <c r="D317" s="14">
        <v>-3998.2767722709054</v>
      </c>
      <c r="E317" s="17">
        <v>10.65</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1283.7837590279121</v>
      </c>
      <c r="Q317" s="15"/>
      <c r="R317" s="20">
        <v>42.792791967597068</v>
      </c>
      <c r="T317" s="120">
        <v>27.884276497902718</v>
      </c>
      <c r="U317" s="120">
        <v>13.754503024340767</v>
      </c>
      <c r="V317" s="20">
        <v>65.997833147859978</v>
      </c>
      <c r="W317" s="20">
        <v>45.635887754197022</v>
      </c>
      <c r="X317" s="20">
        <v>82.165075817799433</v>
      </c>
    </row>
    <row r="318" spans="1:24">
      <c r="A318" s="13" t="s">
        <v>182</v>
      </c>
      <c r="B318" s="13">
        <v>60</v>
      </c>
      <c r="C318" s="13" t="s">
        <v>372</v>
      </c>
      <c r="D318" s="14">
        <v>-154.46383406287012</v>
      </c>
      <c r="E318" s="17">
        <v>15.53</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1169.787231749498</v>
      </c>
      <c r="Q318" s="15"/>
      <c r="R318" s="20">
        <v>38.992907724983269</v>
      </c>
      <c r="T318" s="118">
        <v>-15.433929558529069</v>
      </c>
      <c r="U318" s="120">
        <v>-15.937782245529704</v>
      </c>
      <c r="V318" s="20">
        <v>38.69152217883137</v>
      </c>
      <c r="W318" s="20">
        <v>33.915578445338895</v>
      </c>
      <c r="X318" s="20">
        <v>38.270792983213667</v>
      </c>
    </row>
    <row r="319" spans="1:24">
      <c r="A319" s="13" t="s">
        <v>84</v>
      </c>
      <c r="B319" s="13">
        <v>60</v>
      </c>
      <c r="C319" s="13" t="s">
        <v>372</v>
      </c>
      <c r="D319" s="14">
        <v>-201030.23089326825</v>
      </c>
      <c r="E319" s="17">
        <v>373.5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707.66354513130204</v>
      </c>
      <c r="Q319" s="15"/>
      <c r="R319" s="20">
        <v>23.588784837710069</v>
      </c>
      <c r="T319" s="118">
        <v>-263.93321937426776</v>
      </c>
      <c r="U319" s="118">
        <v>853.74609918264639</v>
      </c>
      <c r="V319" s="20">
        <v>40.105216368342333</v>
      </c>
      <c r="W319" s="20">
        <v>38.417380075724111</v>
      </c>
      <c r="X319" s="20">
        <v>56.048853148886352</v>
      </c>
    </row>
    <row r="320" spans="1:24">
      <c r="A320" s="13" t="s">
        <v>284</v>
      </c>
      <c r="B320" s="13">
        <v>60</v>
      </c>
      <c r="C320" s="13" t="s">
        <v>372</v>
      </c>
      <c r="D320" s="13">
        <v>-4206.3208475058818</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175.43822579050575</v>
      </c>
      <c r="Q320" s="15"/>
      <c r="R320" s="20">
        <v>5.8479408596835247</v>
      </c>
      <c r="T320" s="118">
        <v>-5.6794311267942099</v>
      </c>
      <c r="U320" s="120">
        <v>0.69708170874042352</v>
      </c>
      <c r="V320" s="20">
        <v>41.092967778161395</v>
      </c>
      <c r="W320" s="20">
        <v>71.7092509092261</v>
      </c>
      <c r="X320" s="20">
        <v>47.615944279192547</v>
      </c>
    </row>
    <row r="321" spans="1:24">
      <c r="A321" s="13" t="s">
        <v>192</v>
      </c>
      <c r="B321" s="13">
        <v>60</v>
      </c>
      <c r="C321" s="13" t="s">
        <v>372</v>
      </c>
      <c r="D321" s="14">
        <v>5191.7475243601712</v>
      </c>
      <c r="E321" s="17">
        <v>13.94</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2420.2453943622972</v>
      </c>
      <c r="Q321" s="15"/>
      <c r="R321" s="20">
        <v>80.674846478743248</v>
      </c>
      <c r="T321" s="118">
        <v>-7.0270328755535516</v>
      </c>
      <c r="U321" s="120">
        <v>-0.21801499067052532</v>
      </c>
      <c r="V321" s="20">
        <v>27.763220615802165</v>
      </c>
      <c r="W321" s="20">
        <v>44.77519358580242</v>
      </c>
      <c r="X321" s="20">
        <v>46.395549208367882</v>
      </c>
    </row>
    <row r="322" spans="1:24">
      <c r="A322" s="13" t="s">
        <v>440</v>
      </c>
      <c r="B322" s="13">
        <v>60</v>
      </c>
      <c r="C322" s="13" t="s">
        <v>372</v>
      </c>
      <c r="D322" s="14">
        <v>-76301.664625271151</v>
      </c>
      <c r="E322" s="17">
        <v>157.9</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1006.2404939955012</v>
      </c>
      <c r="Q322" s="15"/>
      <c r="R322" s="20">
        <v>33.541349799850039</v>
      </c>
      <c r="T322" s="120">
        <v>334.46615035436423</v>
      </c>
      <c r="U322" s="118">
        <v>189.09461644127688</v>
      </c>
      <c r="V322" s="20">
        <v>45.890625278141641</v>
      </c>
      <c r="W322" s="20">
        <v>54.12895855431713</v>
      </c>
      <c r="X322" s="20">
        <v>65.706452163400783</v>
      </c>
    </row>
    <row r="323" spans="1:24">
      <c r="A323" s="13" t="s">
        <v>57</v>
      </c>
      <c r="B323" s="13">
        <v>60</v>
      </c>
      <c r="C323" s="13" t="s">
        <v>372</v>
      </c>
      <c r="D323" s="13">
        <v>-1114.0095924016057</v>
      </c>
      <c r="E323" s="17">
        <v>1.86</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344.50316894241138</v>
      </c>
      <c r="Q323" s="15"/>
      <c r="R323" s="20">
        <v>11.483438964747046</v>
      </c>
      <c r="T323" s="118">
        <v>-2.7023939068606895</v>
      </c>
      <c r="U323" s="120">
        <v>1.0061085070081344</v>
      </c>
      <c r="V323" s="20">
        <v>27.395466421075913</v>
      </c>
      <c r="W323" s="20">
        <v>45.864297102592701</v>
      </c>
      <c r="X323" s="20">
        <v>45.780783180863857</v>
      </c>
    </row>
    <row r="324" spans="1:24">
      <c r="A324" s="13" t="s">
        <v>463</v>
      </c>
      <c r="B324" s="13">
        <v>60</v>
      </c>
      <c r="C324" s="13" t="s">
        <v>372</v>
      </c>
      <c r="D324" s="14">
        <v>157.47876630948454</v>
      </c>
      <c r="E324" s="17">
        <v>4.05</v>
      </c>
      <c r="F324" s="13" t="s">
        <v>233</v>
      </c>
      <c r="G324" s="13" t="s">
        <v>906</v>
      </c>
      <c r="H324" s="13" t="s">
        <v>1805</v>
      </c>
      <c r="I324" s="13" t="s">
        <v>907</v>
      </c>
      <c r="J324" s="13" t="s">
        <v>908</v>
      </c>
      <c r="K324" s="13" t="s">
        <v>909</v>
      </c>
      <c r="L324" s="13" t="s">
        <v>1068</v>
      </c>
      <c r="M324" s="13" t="s">
        <v>1806</v>
      </c>
      <c r="N324" s="13" t="s">
        <v>639</v>
      </c>
      <c r="O324" s="13">
        <v>34.170746035762861</v>
      </c>
      <c r="P324" s="13">
        <v>1252.3045720680177</v>
      </c>
      <c r="Q324" s="16" t="s">
        <v>2386</v>
      </c>
      <c r="R324" s="20">
        <v>41.743485735600594</v>
      </c>
      <c r="T324" s="118">
        <v>-3.6643840784337911</v>
      </c>
      <c r="U324" s="120">
        <v>-6.5825058644516332</v>
      </c>
      <c r="V324" s="20">
        <v>24.526971889850788</v>
      </c>
      <c r="W324" s="20">
        <v>41.891015664689583</v>
      </c>
      <c r="X324" s="20">
        <v>45.265649259709122</v>
      </c>
    </row>
    <row r="325" spans="1:24">
      <c r="A325" s="13" t="s">
        <v>519</v>
      </c>
      <c r="B325" s="13">
        <v>60</v>
      </c>
      <c r="C325" s="13" t="s">
        <v>372</v>
      </c>
      <c r="D325" s="14">
        <v>-16308.03716745362</v>
      </c>
      <c r="E325" s="17">
        <v>17.61</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664.45903904027364</v>
      </c>
      <c r="Q325" s="15"/>
      <c r="R325" s="20">
        <v>22.148634634675787</v>
      </c>
      <c r="T325" s="118">
        <v>5.2603007594191808</v>
      </c>
      <c r="U325" s="118"/>
      <c r="V325" s="20">
        <v>28.838158337684224</v>
      </c>
      <c r="W325" s="20">
        <v>11.01893191205949</v>
      </c>
      <c r="X325" s="20">
        <v>28.824238239618758</v>
      </c>
    </row>
    <row r="326" spans="1:24">
      <c r="A326" s="13" t="s">
        <v>344</v>
      </c>
      <c r="B326" s="13">
        <v>60</v>
      </c>
      <c r="C326" s="13" t="s">
        <v>372</v>
      </c>
      <c r="D326" s="14">
        <v>-1548.8070845698765</v>
      </c>
      <c r="E326" s="17">
        <v>14.21</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1134.5365201115023</v>
      </c>
      <c r="Q326" s="15"/>
      <c r="R326" s="20">
        <v>37.817884003716742</v>
      </c>
      <c r="T326" s="118">
        <v>10.023798450692869</v>
      </c>
      <c r="U326" s="120">
        <v>5.2210334763999633</v>
      </c>
      <c r="V326" s="20">
        <v>58.438070726349181</v>
      </c>
      <c r="W326" s="20">
        <v>58.474013227890225</v>
      </c>
      <c r="X326" s="20">
        <v>57.692185186423302</v>
      </c>
    </row>
    <row r="327" spans="1:24">
      <c r="A327" s="13" t="s">
        <v>252</v>
      </c>
      <c r="B327" s="13">
        <v>60</v>
      </c>
      <c r="C327" s="13" t="s">
        <v>372</v>
      </c>
      <c r="D327" s="14">
        <v>41299.687781499015</v>
      </c>
      <c r="E327" s="17">
        <v>218.5</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2660.4512008052634</v>
      </c>
      <c r="Q327" s="15"/>
      <c r="R327" s="20">
        <v>88.681706693508787</v>
      </c>
      <c r="T327" s="118">
        <v>29.995647296265986</v>
      </c>
      <c r="U327" s="120">
        <v>129.8501191476862</v>
      </c>
      <c r="V327" s="20">
        <v>53.19637416581233</v>
      </c>
      <c r="W327" s="20">
        <v>63.555070753898619</v>
      </c>
      <c r="X327" s="20">
        <v>58.807303176587773</v>
      </c>
    </row>
    <row r="328" spans="1:24">
      <c r="A328" s="13" t="s">
        <v>406</v>
      </c>
      <c r="B328" s="13">
        <v>60</v>
      </c>
      <c r="C328" s="13" t="s">
        <v>372</v>
      </c>
      <c r="D328" s="14">
        <v>-11956.321057181754</v>
      </c>
      <c r="E328" s="17">
        <v>346.5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95.711288167004682</v>
      </c>
      <c r="Q328" s="16" t="s">
        <v>2387</v>
      </c>
      <c r="R328" s="20">
        <v>3.1903762722334892</v>
      </c>
      <c r="T328" s="118">
        <v>-341.66027498716517</v>
      </c>
      <c r="U328" s="120">
        <v>-944.77012276261348</v>
      </c>
      <c r="V328" s="20">
        <v>55.979880955765601</v>
      </c>
      <c r="W328" s="20">
        <v>47.477675562655676</v>
      </c>
      <c r="X328" s="20">
        <v>38.123749397852329</v>
      </c>
    </row>
    <row r="329" spans="1:24">
      <c r="A329" s="13" t="s">
        <v>407</v>
      </c>
      <c r="B329" s="13">
        <v>60</v>
      </c>
      <c r="C329" s="13" t="s">
        <v>372</v>
      </c>
      <c r="D329" s="14">
        <v>-320.48837642369324</v>
      </c>
      <c r="E329" s="17">
        <v>8.86</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1265.7317675448396</v>
      </c>
      <c r="Q329" s="15"/>
      <c r="R329" s="20">
        <v>42.191058918161318</v>
      </c>
      <c r="T329" s="120">
        <v>31.756919416171225</v>
      </c>
      <c r="U329" s="118">
        <v>15.477641104800895</v>
      </c>
      <c r="V329" s="20">
        <v>79.523669524615499</v>
      </c>
      <c r="W329" s="20">
        <v>62.967301219198724</v>
      </c>
      <c r="X329" s="20">
        <v>87.631051632494589</v>
      </c>
    </row>
    <row r="330" spans="1:24">
      <c r="A330" s="13" t="s">
        <v>97</v>
      </c>
      <c r="B330" s="13">
        <v>60</v>
      </c>
      <c r="C330" s="13" t="s">
        <v>372</v>
      </c>
      <c r="D330" s="14">
        <v>-1956.0542537765714</v>
      </c>
      <c r="E330" s="17">
        <v>8</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267.67872527341387</v>
      </c>
      <c r="Q330" s="15"/>
      <c r="R330" s="20">
        <v>8.922624175780463</v>
      </c>
      <c r="T330" s="118">
        <v>-4.9054383276309288</v>
      </c>
      <c r="U330" s="120">
        <v>0.7927831285184439</v>
      </c>
      <c r="V330" s="20">
        <v>38.646416483322604</v>
      </c>
      <c r="W330" s="20">
        <v>43.169945958965641</v>
      </c>
      <c r="X330" s="20">
        <v>47.403673700079935</v>
      </c>
    </row>
    <row r="331" spans="1:24">
      <c r="A331" s="13" t="s">
        <v>107</v>
      </c>
      <c r="B331" s="13">
        <v>60</v>
      </c>
      <c r="C331" s="13" t="s">
        <v>372</v>
      </c>
      <c r="D331" s="14">
        <v>3589.6662098369702</v>
      </c>
      <c r="E331" s="17">
        <v>11.94</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1483.2484978784253</v>
      </c>
      <c r="Q331" s="15"/>
      <c r="R331" s="20">
        <v>49.441616595947508</v>
      </c>
      <c r="T331" s="118">
        <v>5.2306616918202131</v>
      </c>
      <c r="U331" s="118">
        <v>27.074843851658414</v>
      </c>
      <c r="V331" s="20">
        <v>52.987797906495963</v>
      </c>
      <c r="W331" s="20">
        <v>82.064836371575296</v>
      </c>
      <c r="X331" s="20">
        <v>71.754693978638898</v>
      </c>
    </row>
    <row r="332" spans="1:24">
      <c r="A332" s="13" t="s">
        <v>148</v>
      </c>
      <c r="B332" s="13">
        <v>60</v>
      </c>
      <c r="C332" s="13" t="s">
        <v>372</v>
      </c>
      <c r="D332" s="14">
        <v>-3914.4761763789224</v>
      </c>
      <c r="E332" s="17">
        <v>13.09</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596.50971699733077</v>
      </c>
      <c r="Q332" s="15"/>
      <c r="R332" s="20">
        <v>19.88365723324436</v>
      </c>
      <c r="T332" s="118">
        <v>-10.492225504069719</v>
      </c>
      <c r="U332" s="118">
        <v>16.05385486494308</v>
      </c>
      <c r="V332" s="20">
        <v>27.188326829420948</v>
      </c>
      <c r="W332" s="20">
        <v>49.919369964033805</v>
      </c>
      <c r="X332" s="20">
        <v>52.840537060436617</v>
      </c>
    </row>
    <row r="333" spans="1:24">
      <c r="A333" s="13" t="s">
        <v>76</v>
      </c>
      <c r="B333" s="13">
        <v>60</v>
      </c>
      <c r="C333" s="13" t="s">
        <v>372</v>
      </c>
      <c r="D333" s="14">
        <v>679.43273596009487</v>
      </c>
      <c r="E333" s="17">
        <v>4.7300000000000004</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755.68123420540564</v>
      </c>
      <c r="Q333" s="15"/>
      <c r="R333" s="20">
        <v>25.189374473513521</v>
      </c>
      <c r="T333" s="118">
        <v>-6.1614447287240992</v>
      </c>
      <c r="U333" s="120">
        <v>1.4164295378885949</v>
      </c>
      <c r="V333" s="20">
        <v>29.854842155062435</v>
      </c>
      <c r="W333" s="20">
        <v>44.71174428259792</v>
      </c>
      <c r="X333" s="20">
        <v>44.394163613082718</v>
      </c>
    </row>
    <row r="334" spans="1:24">
      <c r="A334" s="13" t="s">
        <v>273</v>
      </c>
      <c r="B334" s="13">
        <v>60</v>
      </c>
      <c r="C334" s="13" t="s">
        <v>372</v>
      </c>
      <c r="D334" s="14">
        <v>-1583.1762532092241</v>
      </c>
      <c r="E334" s="17">
        <v>26.48</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312.28658726079624</v>
      </c>
      <c r="Q334" s="15"/>
      <c r="R334" s="20">
        <v>10.409552908693207</v>
      </c>
      <c r="T334" s="118">
        <v>-36.166598389928666</v>
      </c>
      <c r="U334" s="120">
        <v>12.950903124911086</v>
      </c>
      <c r="V334" s="20">
        <v>34.824469586211023</v>
      </c>
      <c r="W334" s="20">
        <v>46.579796824387429</v>
      </c>
      <c r="X334" s="20">
        <v>43.701628507483221</v>
      </c>
    </row>
    <row r="335" spans="1:24">
      <c r="A335" s="13" t="s">
        <v>58</v>
      </c>
      <c r="B335" s="13">
        <v>60</v>
      </c>
      <c r="C335" s="13" t="s">
        <v>372</v>
      </c>
      <c r="D335" s="14">
        <v>-4232.1817344421215</v>
      </c>
      <c r="E335" s="17">
        <v>27.92</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460.42946464233069</v>
      </c>
      <c r="Q335" s="15"/>
      <c r="R335" s="20">
        <v>15.347648821411022</v>
      </c>
      <c r="T335" s="118">
        <v>-18.02403639081696</v>
      </c>
      <c r="U335" s="120">
        <v>16.023519139575555</v>
      </c>
      <c r="V335" s="20">
        <v>43.557455273699887</v>
      </c>
      <c r="W335" s="20">
        <v>47.669300164693688</v>
      </c>
      <c r="X335" s="20">
        <v>49.437504000056272</v>
      </c>
    </row>
    <row r="336" spans="1:24">
      <c r="A336" s="13" t="s">
        <v>726</v>
      </c>
      <c r="B336" s="13">
        <v>60</v>
      </c>
      <c r="C336" s="13" t="s">
        <v>372</v>
      </c>
      <c r="D336" s="14">
        <v>-629.05440775171678</v>
      </c>
      <c r="E336" s="17">
        <v>8.85</v>
      </c>
      <c r="F336" s="13" t="s">
        <v>374</v>
      </c>
      <c r="G336" s="13">
        <v>0</v>
      </c>
      <c r="H336" s="13" t="s">
        <v>1818</v>
      </c>
      <c r="I336" s="13">
        <v>3.5890787</v>
      </c>
      <c r="J336" s="13">
        <v>35890787000</v>
      </c>
      <c r="K336" s="13">
        <v>10000000000</v>
      </c>
      <c r="L336" s="13">
        <v>2.2289842794475363</v>
      </c>
      <c r="M336" s="13">
        <v>80000000000</v>
      </c>
      <c r="N336" s="13" t="s">
        <v>916</v>
      </c>
      <c r="O336" s="13">
        <v>0</v>
      </c>
      <c r="P336" s="13">
        <v>292.32731801138118</v>
      </c>
      <c r="Q336" s="15"/>
      <c r="R336" s="20">
        <v>9.7442439337127063</v>
      </c>
      <c r="T336" s="118">
        <v>-4.3475259028327073</v>
      </c>
      <c r="U336" s="120">
        <v>-15.927150730384163</v>
      </c>
      <c r="V336" s="20">
        <v>44.472155621035284</v>
      </c>
      <c r="W336" s="20">
        <v>53.133242512824751</v>
      </c>
      <c r="X336" s="20">
        <v>43.122604520620101</v>
      </c>
    </row>
    <row r="337" spans="1:24">
      <c r="A337" s="13" t="s">
        <v>342</v>
      </c>
      <c r="B337" s="13">
        <v>60</v>
      </c>
      <c r="C337" s="13" t="s">
        <v>372</v>
      </c>
      <c r="D337" s="14">
        <v>-40962.859794749274</v>
      </c>
      <c r="E337" s="17">
        <v>62.75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280.39999999999998</v>
      </c>
      <c r="Q337" s="15"/>
      <c r="R337" s="20">
        <v>9.3466666666666658</v>
      </c>
      <c r="T337" s="118">
        <v>-387.62196255057245</v>
      </c>
      <c r="U337" s="118"/>
      <c r="V337" s="20">
        <v>38.077490392632228</v>
      </c>
      <c r="W337" s="20">
        <v>41.367362404939314</v>
      </c>
      <c r="X337" s="20">
        <v>46.580796952208516</v>
      </c>
    </row>
    <row r="338" spans="1:24">
      <c r="A338" s="13" t="s">
        <v>472</v>
      </c>
      <c r="B338" s="13">
        <v>60</v>
      </c>
      <c r="C338" s="13" t="s">
        <v>372</v>
      </c>
      <c r="D338" s="14">
        <v>-5117.4581573889809</v>
      </c>
      <c r="E338" s="17">
        <v>23.42</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107.15541142583949</v>
      </c>
      <c r="Q338" s="15"/>
      <c r="R338" s="20">
        <v>3.5718470475279829</v>
      </c>
      <c r="T338" s="118">
        <v>-14.329639383907242</v>
      </c>
      <c r="U338" s="120">
        <v>-89.873541817336573</v>
      </c>
      <c r="V338" s="20">
        <v>35.160793162385751</v>
      </c>
      <c r="W338" s="20">
        <v>42.550607659461868</v>
      </c>
      <c r="X338" s="20">
        <v>24.706588567816564</v>
      </c>
    </row>
    <row r="339" spans="1:24">
      <c r="A339" s="13" t="s">
        <v>408</v>
      </c>
      <c r="B339" s="13">
        <v>60</v>
      </c>
      <c r="C339" s="13" t="s">
        <v>372</v>
      </c>
      <c r="D339" s="14">
        <v>4393.1801446214358</v>
      </c>
      <c r="E339" s="17">
        <v>16.16</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2939.7101620152553</v>
      </c>
      <c r="Q339" s="15"/>
      <c r="R339" s="20">
        <v>97.990338733841838</v>
      </c>
      <c r="T339" s="120">
        <v>15.975817381053705</v>
      </c>
      <c r="U339" s="118">
        <v>21.427696890696843</v>
      </c>
      <c r="V339" s="20">
        <v>56.384766590776835</v>
      </c>
      <c r="W339" s="20">
        <v>61.302992897604405</v>
      </c>
      <c r="X339" s="20">
        <v>68.941724915994499</v>
      </c>
    </row>
    <row r="340" spans="1:24">
      <c r="A340" s="13" t="s">
        <v>632</v>
      </c>
      <c r="B340" s="13">
        <v>60</v>
      </c>
      <c r="C340" s="13" t="s">
        <v>372</v>
      </c>
      <c r="D340" s="14">
        <v>5834.7178914174692</v>
      </c>
      <c r="E340" s="17">
        <v>62</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1974.0144186407679</v>
      </c>
      <c r="Q340" s="15"/>
      <c r="R340" s="20">
        <v>65.800480621358929</v>
      </c>
      <c r="T340" s="118">
        <v>-12.942598772569553</v>
      </c>
      <c r="U340" s="118"/>
      <c r="V340" s="20">
        <v>40.369206861701137</v>
      </c>
      <c r="W340" s="20">
        <v>41.267616347564655</v>
      </c>
      <c r="X340" s="20"/>
    </row>
    <row r="341" spans="1:24">
      <c r="A341" s="13" t="s">
        <v>341</v>
      </c>
      <c r="B341" s="13">
        <v>60</v>
      </c>
      <c r="C341" s="13" t="s">
        <v>372</v>
      </c>
      <c r="D341" s="14">
        <v>-6914.8115596797761</v>
      </c>
      <c r="E341" s="17">
        <v>18.100000000000001</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900.78718911521901</v>
      </c>
      <c r="Q341" s="15"/>
      <c r="R341" s="20">
        <v>30.026239637173965</v>
      </c>
      <c r="T341" s="120">
        <v>23.229895590303578</v>
      </c>
      <c r="U341" s="120">
        <v>-0.68042611786641061</v>
      </c>
      <c r="V341" s="20">
        <v>69.383294781401531</v>
      </c>
      <c r="W341" s="20">
        <v>53.093461640907194</v>
      </c>
      <c r="X341" s="20">
        <v>58.138492239075212</v>
      </c>
    </row>
    <row r="342" spans="1:24">
      <c r="A342" s="13" t="s">
        <v>138</v>
      </c>
      <c r="B342" s="13">
        <v>60</v>
      </c>
      <c r="C342" s="13" t="s">
        <v>372</v>
      </c>
      <c r="D342" s="14">
        <v>1212.3432336354513</v>
      </c>
      <c r="E342" s="17">
        <v>12.84</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1422.0391027898706</v>
      </c>
      <c r="Q342" s="15"/>
      <c r="R342" s="20">
        <v>47.401303426329022</v>
      </c>
      <c r="T342" s="118">
        <v>-6.7997186076477867</v>
      </c>
      <c r="U342" s="120">
        <v>3.0478541972936668</v>
      </c>
      <c r="V342" s="20">
        <v>44.328379809493008</v>
      </c>
      <c r="W342" s="20">
        <v>67.2009708078334</v>
      </c>
      <c r="X342" s="20">
        <v>49.088140542071294</v>
      </c>
    </row>
    <row r="343" spans="1:24">
      <c r="A343" s="13" t="s">
        <v>538</v>
      </c>
      <c r="B343" s="13">
        <v>60</v>
      </c>
      <c r="C343" s="13" t="s">
        <v>372</v>
      </c>
      <c r="D343" s="14">
        <v>-2748.2431187730062</v>
      </c>
      <c r="E343" s="17">
        <v>4.1100000000000003</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1367.3897347360353</v>
      </c>
      <c r="Q343" s="16" t="s">
        <v>2388</v>
      </c>
      <c r="R343" s="20">
        <v>45.579657824534507</v>
      </c>
      <c r="T343" s="120">
        <v>12.808783613676745</v>
      </c>
      <c r="U343" s="118"/>
      <c r="V343" s="20">
        <v>61.873932053469851</v>
      </c>
      <c r="W343" s="20">
        <v>26.361313079101063</v>
      </c>
      <c r="X343" s="20">
        <v>72.778690278897855</v>
      </c>
    </row>
    <row r="344" spans="1:24">
      <c r="A344" s="13" t="s">
        <v>197</v>
      </c>
      <c r="B344" s="13">
        <v>60</v>
      </c>
      <c r="C344" s="13" t="s">
        <v>372</v>
      </c>
      <c r="D344" s="14">
        <v>-8372.6484457684874</v>
      </c>
      <c r="E344" s="17">
        <v>9.33</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304.27337800296397</v>
      </c>
      <c r="Q344" s="16" t="s">
        <v>2232</v>
      </c>
      <c r="R344" s="20">
        <v>10.142445933432132</v>
      </c>
      <c r="T344" s="118">
        <v>-15.006412354694731</v>
      </c>
      <c r="U344" s="120">
        <v>0.54192094891760689</v>
      </c>
      <c r="V344" s="20">
        <v>32.188682176845838</v>
      </c>
      <c r="W344" s="20">
        <v>46.967791370245479</v>
      </c>
      <c r="X344" s="20">
        <v>44.309015897054891</v>
      </c>
    </row>
    <row r="345" spans="1:24">
      <c r="A345" s="13" t="s">
        <v>143</v>
      </c>
      <c r="B345" s="13">
        <v>60</v>
      </c>
      <c r="C345" s="13" t="s">
        <v>372</v>
      </c>
      <c r="D345" s="14">
        <v>-3158.9854353539959</v>
      </c>
      <c r="E345" s="17">
        <v>3.25</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331.25643142433194</v>
      </c>
      <c r="Q345" s="16" t="s">
        <v>2203</v>
      </c>
      <c r="R345" s="20">
        <v>11.041881047477732</v>
      </c>
      <c r="T345" s="118">
        <v>-29.831349020160598</v>
      </c>
      <c r="U345" s="120">
        <v>-94.948262392493461</v>
      </c>
      <c r="V345" s="20">
        <v>40.55069099676173</v>
      </c>
      <c r="W345" s="20">
        <v>28.067272739299632</v>
      </c>
      <c r="X345" s="20">
        <v>34.193823679082683</v>
      </c>
    </row>
    <row r="346" spans="1:24">
      <c r="A346" s="13" t="s">
        <v>11</v>
      </c>
      <c r="B346" s="13">
        <v>60</v>
      </c>
      <c r="C346" s="13" t="s">
        <v>372</v>
      </c>
      <c r="D346" s="13">
        <v>202994.27540949182</v>
      </c>
      <c r="E346" s="17">
        <v>3835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1606.3754888001881</v>
      </c>
      <c r="Q346" s="15"/>
      <c r="R346" s="20">
        <v>53.54584962667294</v>
      </c>
      <c r="T346" s="118">
        <v>-2422.9447626665569</v>
      </c>
      <c r="U346" s="120">
        <v>-5399.9628730655058</v>
      </c>
      <c r="V346" s="20">
        <v>45.282906501619095</v>
      </c>
      <c r="W346" s="20">
        <v>55.44212257027953</v>
      </c>
      <c r="X346" s="20">
        <v>38.942966089849889</v>
      </c>
    </row>
    <row r="347" spans="1:24">
      <c r="A347" s="13" t="s">
        <v>458</v>
      </c>
      <c r="B347" s="13">
        <v>60</v>
      </c>
      <c r="C347" s="13" t="s">
        <v>372</v>
      </c>
      <c r="D347" s="14">
        <v>-1816.3706445379989</v>
      </c>
      <c r="E347" s="17">
        <v>5.14</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113.84800226307541</v>
      </c>
      <c r="Q347" s="15"/>
      <c r="R347" s="20">
        <v>3.7949334087691806</v>
      </c>
      <c r="T347" s="118">
        <v>-2.8901857134346898</v>
      </c>
      <c r="U347" s="120">
        <v>-4.9805687453693093</v>
      </c>
      <c r="V347" s="20">
        <v>38.137237649628332</v>
      </c>
      <c r="W347" s="20">
        <v>55.576933015366379</v>
      </c>
      <c r="X347" s="20">
        <v>45.510445339655369</v>
      </c>
    </row>
    <row r="348" spans="1:24">
      <c r="A348" s="13" t="s">
        <v>291</v>
      </c>
      <c r="B348" s="13">
        <v>60</v>
      </c>
      <c r="C348" s="13" t="s">
        <v>372</v>
      </c>
      <c r="D348" s="14">
        <v>10296.3111619502</v>
      </c>
      <c r="E348" s="17">
        <v>81.900000000000006</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1623.2135881909651</v>
      </c>
      <c r="Q348" s="15"/>
      <c r="R348" s="20">
        <v>54.107119606365501</v>
      </c>
      <c r="T348" s="118">
        <v>15.087200818696971</v>
      </c>
      <c r="U348" s="120">
        <v>2.809183623098761</v>
      </c>
      <c r="V348" s="20">
        <v>45.263125175993324</v>
      </c>
      <c r="W348" s="20">
        <v>76.447166115178945</v>
      </c>
      <c r="X348" s="20">
        <v>52.301126357699523</v>
      </c>
    </row>
    <row r="349" spans="1:24">
      <c r="A349" s="13" t="s">
        <v>535</v>
      </c>
      <c r="B349" s="13">
        <v>60</v>
      </c>
      <c r="C349" s="13" t="s">
        <v>372</v>
      </c>
      <c r="D349" s="14">
        <v>-2518.1238876981561</v>
      </c>
      <c r="E349" s="17">
        <v>12.16</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158.09119989350035</v>
      </c>
      <c r="Q349" s="15"/>
      <c r="R349" s="20">
        <v>5.2697066631166782</v>
      </c>
      <c r="T349" s="118">
        <v>-13.742933509208957</v>
      </c>
      <c r="U349" s="118"/>
      <c r="V349" s="20">
        <v>31.363336324723722</v>
      </c>
      <c r="W349" s="20">
        <v>53.547922886492024</v>
      </c>
      <c r="X349" s="20">
        <v>30.550592669713382</v>
      </c>
    </row>
    <row r="350" spans="1:24">
      <c r="A350" s="13" t="s">
        <v>9</v>
      </c>
      <c r="B350" s="13">
        <v>60</v>
      </c>
      <c r="C350" s="13" t="s">
        <v>372</v>
      </c>
      <c r="D350" s="13">
        <v>41022.988368687264</v>
      </c>
      <c r="E350" s="17">
        <v>55.85</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2641.7841421704229</v>
      </c>
      <c r="Q350" s="15"/>
      <c r="R350" s="20">
        <v>88.059471405680767</v>
      </c>
      <c r="T350" s="118">
        <v>25.915226700518303</v>
      </c>
      <c r="U350" s="120">
        <v>36.792377613320895</v>
      </c>
      <c r="V350" s="20">
        <v>48.151203257924337</v>
      </c>
      <c r="W350" s="20">
        <v>54.804583018542893</v>
      </c>
      <c r="X350" s="20">
        <v>62.090775172084868</v>
      </c>
    </row>
    <row r="351" spans="1:24">
      <c r="A351" s="13" t="s">
        <v>145</v>
      </c>
      <c r="B351" s="13">
        <v>60</v>
      </c>
      <c r="C351" s="13" t="s">
        <v>372</v>
      </c>
      <c r="D351" s="14">
        <v>-53169.447417723888</v>
      </c>
      <c r="E351" s="17">
        <v>104.1</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1103.6251427263317</v>
      </c>
      <c r="Q351" s="15"/>
      <c r="R351" s="20">
        <v>36.78750475754439</v>
      </c>
      <c r="T351" s="120">
        <v>201.66461894890872</v>
      </c>
      <c r="U351" s="118">
        <v>263.05291737682688</v>
      </c>
      <c r="V351" s="20">
        <v>40.859619920756572</v>
      </c>
      <c r="W351" s="20">
        <v>66.748117506697938</v>
      </c>
      <c r="X351" s="20">
        <v>81.250629021029198</v>
      </c>
    </row>
    <row r="352" spans="1:24">
      <c r="A352" s="13" t="s">
        <v>207</v>
      </c>
      <c r="B352" s="13">
        <v>60</v>
      </c>
      <c r="C352" s="13" t="s">
        <v>372</v>
      </c>
      <c r="D352" s="14">
        <v>7543.2690338956836</v>
      </c>
      <c r="E352" s="17">
        <v>45.1</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2068.8064238466541</v>
      </c>
      <c r="Q352" s="15"/>
      <c r="R352" s="20">
        <v>68.960214128221807</v>
      </c>
      <c r="T352" s="118">
        <v>24.586590937940471</v>
      </c>
      <c r="U352" s="118">
        <v>42.567805970261716</v>
      </c>
      <c r="V352" s="20">
        <v>48.224793374721905</v>
      </c>
      <c r="W352" s="20">
        <v>55.868821523426554</v>
      </c>
      <c r="X352" s="20">
        <v>68.236897303439449</v>
      </c>
    </row>
    <row r="353" spans="1:24">
      <c r="A353" s="13" t="s">
        <v>77</v>
      </c>
      <c r="B353" s="13">
        <v>60</v>
      </c>
      <c r="C353" s="13" t="s">
        <v>372</v>
      </c>
      <c r="D353" s="13">
        <v>1016.0326164734945</v>
      </c>
      <c r="E353" s="17">
        <v>3</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1898.5040468608101</v>
      </c>
      <c r="Q353" s="15"/>
      <c r="R353" s="20">
        <v>63.283468228693671</v>
      </c>
      <c r="T353" s="118">
        <v>-1.4089312652489694</v>
      </c>
      <c r="U353" s="120">
        <v>-9.6853186534633942</v>
      </c>
      <c r="V353" s="20">
        <v>63.365315614098577</v>
      </c>
      <c r="W353" s="20">
        <v>41.466228280279225</v>
      </c>
      <c r="X353" s="20">
        <v>40.670254584799522</v>
      </c>
    </row>
    <row r="354" spans="1:24">
      <c r="A354" s="13" t="s">
        <v>153</v>
      </c>
      <c r="B354" s="13">
        <v>60</v>
      </c>
      <c r="C354" s="13" t="s">
        <v>372</v>
      </c>
      <c r="D354" s="14">
        <v>-1925.1743865611459</v>
      </c>
      <c r="E354" s="17">
        <v>24</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1151.2188455561425</v>
      </c>
      <c r="Q354" s="15"/>
      <c r="R354" s="20">
        <v>38.373961518538081</v>
      </c>
      <c r="T354" s="120">
        <v>30.158257007314688</v>
      </c>
      <c r="U354" s="118">
        <v>36.068415926638707</v>
      </c>
      <c r="V354" s="20">
        <v>60.840886276693041</v>
      </c>
      <c r="W354" s="20">
        <v>50.60631585530102</v>
      </c>
      <c r="X354" s="20">
        <v>70.442341942612572</v>
      </c>
    </row>
    <row r="355" spans="1:24">
      <c r="A355" s="13" t="s">
        <v>409</v>
      </c>
      <c r="B355" s="13">
        <v>60</v>
      </c>
      <c r="C355" s="13" t="s">
        <v>372</v>
      </c>
      <c r="D355" s="14">
        <v>4700.2025014215396</v>
      </c>
      <c r="E355" s="17">
        <v>12.43</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3000</v>
      </c>
      <c r="Q355" s="15"/>
      <c r="R355" s="20">
        <v>100</v>
      </c>
      <c r="T355" s="118">
        <v>5.3552740047864411</v>
      </c>
      <c r="U355" s="120">
        <v>4.1925742054981896</v>
      </c>
      <c r="V355" s="20">
        <v>60.283092535035607</v>
      </c>
      <c r="W355" s="20">
        <v>47.108654530534302</v>
      </c>
      <c r="X355" s="20">
        <v>61.11631254810608</v>
      </c>
    </row>
    <row r="356" spans="1:24">
      <c r="A356" s="13" t="s">
        <v>31</v>
      </c>
      <c r="B356" s="13">
        <v>60</v>
      </c>
      <c r="C356" s="13" t="s">
        <v>372</v>
      </c>
      <c r="D356" s="14">
        <v>-3510.0755234406124</v>
      </c>
      <c r="E356" s="17">
        <v>8.8000000000000007</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436.51730819803117</v>
      </c>
      <c r="Q356" s="15"/>
      <c r="R356" s="20">
        <v>14.550576939934372</v>
      </c>
      <c r="T356" s="118">
        <v>-1.5356852962142575</v>
      </c>
      <c r="U356" s="120">
        <v>8.0387000575116652</v>
      </c>
      <c r="V356" s="20">
        <v>39.08601632434403</v>
      </c>
      <c r="W356" s="20">
        <v>35.90407685646457</v>
      </c>
      <c r="X356" s="20">
        <v>53.462898454810542</v>
      </c>
    </row>
    <row r="357" spans="1:24">
      <c r="A357" s="13" t="s">
        <v>17</v>
      </c>
      <c r="B357" s="13">
        <v>60</v>
      </c>
      <c r="C357" s="13" t="s">
        <v>372</v>
      </c>
      <c r="D357" s="14">
        <v>-17017.280505334194</v>
      </c>
      <c r="E357" s="17">
        <v>5.21</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491.114162274477</v>
      </c>
      <c r="Q357" s="15"/>
      <c r="R357" s="20">
        <v>16.370472075815901</v>
      </c>
      <c r="T357" s="118">
        <v>-87.193664435154432</v>
      </c>
      <c r="U357" s="120">
        <v>-33.01382238464722</v>
      </c>
      <c r="V357" s="20">
        <v>15.962412303806941</v>
      </c>
      <c r="W357" s="20">
        <v>57.413589150160568</v>
      </c>
      <c r="X357" s="20">
        <v>31.724473799748445</v>
      </c>
    </row>
    <row r="358" spans="1:24">
      <c r="A358" s="13" t="s">
        <v>8</v>
      </c>
      <c r="B358" s="13">
        <v>60</v>
      </c>
      <c r="C358" s="13" t="s">
        <v>372</v>
      </c>
      <c r="D358" s="13">
        <v>-795.13777723695171</v>
      </c>
      <c r="E358" s="17">
        <v>2.27</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646.72735784861482</v>
      </c>
      <c r="Q358" s="15"/>
      <c r="R358" s="20">
        <v>21.557578594953828</v>
      </c>
      <c r="T358" s="118">
        <v>-2.1966457692341868</v>
      </c>
      <c r="U358" s="120">
        <v>1.0532984499585174</v>
      </c>
      <c r="V358" s="20">
        <v>31.126599321660919</v>
      </c>
      <c r="W358" s="20">
        <v>61.017142719425252</v>
      </c>
      <c r="X358" s="20">
        <v>47.223903702106846</v>
      </c>
    </row>
    <row r="359" spans="1:24">
      <c r="A359" s="13" t="s">
        <v>410</v>
      </c>
      <c r="B359" s="13">
        <v>60</v>
      </c>
      <c r="C359" s="13" t="s">
        <v>372</v>
      </c>
      <c r="D359" s="13">
        <v>-938316.36536394397</v>
      </c>
      <c r="E359" s="17">
        <v>2145</v>
      </c>
      <c r="F359" s="13" t="s">
        <v>609</v>
      </c>
      <c r="G359" s="13" t="s">
        <v>920</v>
      </c>
      <c r="H359" s="13">
        <v>522.14700000000005</v>
      </c>
      <c r="I359" s="13" t="s">
        <v>921</v>
      </c>
      <c r="J359" s="13" t="s">
        <v>922</v>
      </c>
      <c r="K359" s="13" t="s">
        <v>923</v>
      </c>
      <c r="L359" s="13" t="s">
        <v>1839</v>
      </c>
      <c r="M359" s="13" t="s">
        <v>1840</v>
      </c>
      <c r="N359" s="13" t="s">
        <v>1143</v>
      </c>
      <c r="O359" s="13">
        <v>53.472121406965769</v>
      </c>
      <c r="P359" s="13">
        <v>443.71291278329164</v>
      </c>
      <c r="Q359" s="15"/>
      <c r="R359" s="20">
        <v>14.790430426109721</v>
      </c>
      <c r="T359" s="118">
        <v>-2246.4380405652628</v>
      </c>
      <c r="U359" s="120">
        <v>-1056.5574746895845</v>
      </c>
      <c r="V359" s="20">
        <v>42.004389455512417</v>
      </c>
      <c r="W359" s="20">
        <v>39.454000740053296</v>
      </c>
      <c r="X359" s="20">
        <v>44.67869767941179</v>
      </c>
    </row>
    <row r="360" spans="1:24">
      <c r="A360" s="13" t="s">
        <v>465</v>
      </c>
      <c r="B360" s="13">
        <v>60</v>
      </c>
      <c r="C360" s="13" t="s">
        <v>372</v>
      </c>
      <c r="D360" s="14">
        <v>-7874.3849869505311</v>
      </c>
      <c r="E360" s="17">
        <v>42.8</v>
      </c>
      <c r="F360" s="13" t="s">
        <v>618</v>
      </c>
      <c r="G360" s="13" t="s">
        <v>1097</v>
      </c>
      <c r="H360" s="13" t="s">
        <v>1841</v>
      </c>
      <c r="I360" s="13" t="s">
        <v>489</v>
      </c>
      <c r="J360" s="13" t="s">
        <v>1098</v>
      </c>
      <c r="K360" s="13" t="s">
        <v>924</v>
      </c>
      <c r="L360" s="13" t="s">
        <v>989</v>
      </c>
      <c r="M360" s="13" t="s">
        <v>1842</v>
      </c>
      <c r="N360" s="13" t="s">
        <v>500</v>
      </c>
      <c r="P360" s="13">
        <v>1182.7393074661863</v>
      </c>
      <c r="Q360" s="16" t="s">
        <v>2389</v>
      </c>
      <c r="R360" s="20">
        <v>39.424643582206208</v>
      </c>
      <c r="T360" s="120">
        <v>80.315789375315134</v>
      </c>
      <c r="U360" s="118"/>
      <c r="V360" s="20">
        <v>52.282217902304112</v>
      </c>
      <c r="W360" s="20">
        <v>70.425800565095557</v>
      </c>
      <c r="X360" s="20">
        <v>86.840088124256766</v>
      </c>
    </row>
    <row r="361" spans="1:24">
      <c r="A361" s="13" t="s">
        <v>79</v>
      </c>
      <c r="B361" s="13">
        <v>60</v>
      </c>
      <c r="C361" s="13" t="s">
        <v>372</v>
      </c>
      <c r="D361" s="14">
        <v>-38008.898437938544</v>
      </c>
      <c r="E361" s="17">
        <v>77.55</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546.99735126450128</v>
      </c>
      <c r="Q361" s="15"/>
      <c r="R361" s="20">
        <v>18.233245042150042</v>
      </c>
      <c r="T361" s="118">
        <v>-46.342250704519472</v>
      </c>
      <c r="U361" s="118">
        <v>95.594755743914561</v>
      </c>
      <c r="V361" s="20">
        <v>33.450396424805781</v>
      </c>
      <c r="W361" s="20">
        <v>41.599775067245126</v>
      </c>
      <c r="X361" s="20">
        <v>52.960553946167785</v>
      </c>
    </row>
    <row r="362" spans="1:24">
      <c r="A362" s="13" t="s">
        <v>150</v>
      </c>
      <c r="B362" s="13">
        <v>60</v>
      </c>
      <c r="C362" s="13" t="s">
        <v>372</v>
      </c>
      <c r="D362" s="14">
        <v>-12496.372509731089</v>
      </c>
      <c r="E362" s="17">
        <v>79.099999999999994</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590.45671860119671</v>
      </c>
      <c r="Q362" s="15"/>
      <c r="R362" s="20">
        <v>19.681890620039891</v>
      </c>
      <c r="T362" s="118">
        <v>-56.831899686152667</v>
      </c>
      <c r="U362" s="120">
        <v>29.449616075835081</v>
      </c>
      <c r="V362" s="20">
        <v>38.008255183861081</v>
      </c>
      <c r="W362" s="20">
        <v>47.52911099286441</v>
      </c>
      <c r="X362" s="20">
        <v>47.344261409737541</v>
      </c>
    </row>
    <row r="363" spans="1:24">
      <c r="A363" s="13" t="s">
        <v>727</v>
      </c>
      <c r="B363" s="13">
        <v>60</v>
      </c>
      <c r="C363" s="13" t="s">
        <v>372</v>
      </c>
      <c r="D363" s="14">
        <v>78851.980573024892</v>
      </c>
      <c r="E363" s="17">
        <v>183.9</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2397.1285567286504</v>
      </c>
      <c r="Q363" s="15"/>
      <c r="R363" s="20">
        <v>79.904285224288344</v>
      </c>
      <c r="T363" s="118">
        <v>105.33835222028557</v>
      </c>
      <c r="U363" s="118">
        <v>253.80967183428453</v>
      </c>
      <c r="V363" s="20">
        <v>57.043856479624402</v>
      </c>
      <c r="W363" s="20">
        <v>45.332636093490933</v>
      </c>
      <c r="X363" s="20">
        <v>64.215333670302897</v>
      </c>
    </row>
    <row r="364" spans="1:24">
      <c r="A364" s="13" t="s">
        <v>69</v>
      </c>
      <c r="B364" s="13">
        <v>60</v>
      </c>
      <c r="C364" s="13" t="s">
        <v>372</v>
      </c>
      <c r="D364" s="14">
        <v>2063.5592372205738</v>
      </c>
      <c r="E364" s="17">
        <v>68.75</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1680.671896845424</v>
      </c>
      <c r="Q364" s="15"/>
      <c r="R364" s="20">
        <v>56.022396561514135</v>
      </c>
      <c r="T364" s="118">
        <v>-22.101641817031634</v>
      </c>
      <c r="U364" s="118">
        <v>134.05870071551277</v>
      </c>
      <c r="V364" s="20">
        <v>42.471203516954731</v>
      </c>
      <c r="W364" s="20">
        <v>56.459870944744956</v>
      </c>
      <c r="X364" s="20">
        <v>61.40813510806543</v>
      </c>
    </row>
    <row r="365" spans="1:24">
      <c r="A365" s="13" t="s">
        <v>124</v>
      </c>
      <c r="B365" s="13">
        <v>60</v>
      </c>
      <c r="C365" s="13" t="s">
        <v>372</v>
      </c>
      <c r="D365" s="14">
        <v>-834.82330689305331</v>
      </c>
      <c r="E365" s="17">
        <v>1.87</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517.93460897405043</v>
      </c>
      <c r="Q365" s="16" t="s">
        <v>2390</v>
      </c>
      <c r="R365" s="20">
        <v>17.26448696580168</v>
      </c>
      <c r="T365" s="118">
        <v>-5.7680765962766145</v>
      </c>
      <c r="U365" s="120">
        <v>0.30889978845463517</v>
      </c>
      <c r="V365" s="20">
        <v>24.013265326848646</v>
      </c>
      <c r="W365" s="20">
        <v>57.091314785140831</v>
      </c>
      <c r="X365" s="20">
        <v>41.714334607425258</v>
      </c>
    </row>
    <row r="366" spans="1:24">
      <c r="A366" s="13" t="s">
        <v>475</v>
      </c>
      <c r="B366" s="13">
        <v>60</v>
      </c>
      <c r="C366" s="13" t="s">
        <v>372</v>
      </c>
      <c r="D366" s="14">
        <v>3586.7154369692498</v>
      </c>
      <c r="E366" s="17">
        <v>23.58</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2299.5659143522694</v>
      </c>
      <c r="Q366" s="15"/>
      <c r="R366" s="20">
        <v>76.652197145075647</v>
      </c>
      <c r="T366" s="118">
        <v>-19.096046246740208</v>
      </c>
      <c r="U366" s="120">
        <v>-5.1517178861904256</v>
      </c>
      <c r="V366" s="20">
        <v>35.863980237000469</v>
      </c>
      <c r="W366" s="20">
        <v>50.589345984179324</v>
      </c>
      <c r="X366" s="20">
        <v>42.901590612304304</v>
      </c>
    </row>
    <row r="367" spans="1:24">
      <c r="A367" s="13" t="s">
        <v>411</v>
      </c>
      <c r="B367" s="13">
        <v>60</v>
      </c>
      <c r="C367" s="13" t="s">
        <v>372</v>
      </c>
      <c r="D367" s="14">
        <v>-135402.29300696793</v>
      </c>
      <c r="E367" s="17">
        <v>22.78</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-522.43811280537682</v>
      </c>
      <c r="E368" s="17">
        <v>2.59</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-5751.7987813106683</v>
      </c>
      <c r="E369" s="17">
        <v>28.44</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184.22061591869209</v>
      </c>
      <c r="Q369" s="15"/>
      <c r="R369" s="20">
        <v>6.1406871972897363</v>
      </c>
      <c r="T369" s="118">
        <v>-15.835086021201832</v>
      </c>
      <c r="U369" s="118"/>
      <c r="V369" s="20">
        <v>45.659895135244952</v>
      </c>
      <c r="W369" s="20">
        <v>48.233616937638679</v>
      </c>
      <c r="X369" s="20">
        <v>49.972250929713333</v>
      </c>
    </row>
    <row r="370" spans="1:24">
      <c r="A370" s="13" t="s">
        <v>62</v>
      </c>
      <c r="B370" s="13">
        <v>60</v>
      </c>
      <c r="C370" s="13" t="s">
        <v>372</v>
      </c>
      <c r="D370" s="14">
        <v>-2317.4116375795516</v>
      </c>
      <c r="E370" s="17">
        <v>5.28</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543.52078477959355</v>
      </c>
      <c r="Q370" s="16" t="s">
        <v>2391</v>
      </c>
      <c r="R370" s="20">
        <v>18.117359492653119</v>
      </c>
      <c r="T370" s="118">
        <v>-4.9227752885653775</v>
      </c>
      <c r="U370" s="120">
        <v>-8.6123262203878781</v>
      </c>
      <c r="V370" s="20">
        <v>37.37199831765453</v>
      </c>
      <c r="W370" s="20">
        <v>39.401918051362237</v>
      </c>
      <c r="X370" s="20">
        <v>42.925401697408965</v>
      </c>
    </row>
    <row r="371" spans="1:24">
      <c r="A371" s="13" t="s">
        <v>412</v>
      </c>
      <c r="B371" s="13">
        <v>60</v>
      </c>
      <c r="C371" s="13" t="s">
        <v>372</v>
      </c>
      <c r="D371" s="14">
        <v>-2741.6621082454108</v>
      </c>
      <c r="E371" s="17">
        <v>12.92</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506.06837928217624</v>
      </c>
      <c r="Q371" s="15"/>
      <c r="R371" s="20">
        <v>16.868945976072542</v>
      </c>
      <c r="T371" s="118">
        <v>-11.65666307349694</v>
      </c>
      <c r="U371" s="120">
        <v>4.8920743685527057</v>
      </c>
      <c r="V371" s="20">
        <v>32.012056217021751</v>
      </c>
      <c r="W371" s="20">
        <v>47.085259947050318</v>
      </c>
      <c r="X371" s="20">
        <v>45.731837917568065</v>
      </c>
    </row>
    <row r="372" spans="1:24">
      <c r="A372" s="13" t="s">
        <v>526</v>
      </c>
      <c r="B372" s="13">
        <v>60</v>
      </c>
      <c r="C372" s="13" t="s">
        <v>372</v>
      </c>
      <c r="D372" s="14">
        <v>-6575.7662429438215</v>
      </c>
      <c r="E372" s="17">
        <v>22.52</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114.96680151458168</v>
      </c>
      <c r="Q372" s="15"/>
      <c r="R372" s="20">
        <v>3.8322267171527225</v>
      </c>
      <c r="T372" s="118">
        <v>-30.406765754015694</v>
      </c>
      <c r="U372" s="118"/>
      <c r="V372" s="20">
        <v>44.495414684127979</v>
      </c>
      <c r="W372" s="20">
        <v>60.028279981184959</v>
      </c>
      <c r="X372" s="20">
        <v>44.124365223548651</v>
      </c>
    </row>
    <row r="373" spans="1:24">
      <c r="A373" s="13" t="s">
        <v>281</v>
      </c>
      <c r="B373" s="13">
        <v>60</v>
      </c>
      <c r="C373" s="13" t="s">
        <v>372</v>
      </c>
      <c r="D373" s="13">
        <v>-4717.199706160216</v>
      </c>
      <c r="E373" s="17">
        <v>136.80000000000001</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968.56766322319049</v>
      </c>
      <c r="Q373" s="15"/>
      <c r="R373" s="20">
        <v>32.285588774106351</v>
      </c>
      <c r="T373" s="118">
        <v>-55.345053227817971</v>
      </c>
      <c r="U373" s="120">
        <v>98.655380492029394</v>
      </c>
      <c r="V373" s="20">
        <v>45.20108868377406</v>
      </c>
      <c r="W373" s="20">
        <v>40.187447376428381</v>
      </c>
      <c r="X373" s="20">
        <v>50.921701189581341</v>
      </c>
    </row>
    <row r="374" spans="1:24">
      <c r="A374" s="13" t="s">
        <v>510</v>
      </c>
      <c r="B374" s="13">
        <v>60</v>
      </c>
      <c r="C374" s="13" t="s">
        <v>372</v>
      </c>
      <c r="D374" s="14">
        <v>-1257.6224891579591</v>
      </c>
      <c r="E374" s="17">
        <v>2.44</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283.37241549034366</v>
      </c>
      <c r="Q374" s="15"/>
      <c r="R374" s="20">
        <v>9.4457471830114557</v>
      </c>
      <c r="T374" s="118">
        <v>-5.0908029413712175</v>
      </c>
      <c r="U374" s="120">
        <v>0.24044972747929272</v>
      </c>
      <c r="V374" s="20">
        <v>35.528467814567016</v>
      </c>
      <c r="W374" s="20">
        <v>85.950114977319444</v>
      </c>
      <c r="X374" s="20">
        <v>42.880700591258545</v>
      </c>
    </row>
    <row r="375" spans="1:24">
      <c r="A375" s="13" t="s">
        <v>115</v>
      </c>
      <c r="B375" s="13">
        <v>60</v>
      </c>
      <c r="C375" s="13" t="s">
        <v>372</v>
      </c>
      <c r="D375" s="14">
        <v>-26875.951305805189</v>
      </c>
      <c r="E375" s="17">
        <v>83.45</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300.5359627944581</v>
      </c>
      <c r="Q375" s="15"/>
      <c r="R375" s="20">
        <v>10.017865426481936</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9.18</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-104431.07280489699</v>
      </c>
      <c r="E377" s="17">
        <v>143.6</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417.80501135138974</v>
      </c>
      <c r="Q377" s="15"/>
      <c r="R377" s="20">
        <v>13.926833711712991</v>
      </c>
      <c r="T377" s="118">
        <v>-2.3084055026498618</v>
      </c>
      <c r="U377" s="118">
        <v>291.89909683807741</v>
      </c>
      <c r="V377" s="20">
        <v>41.446729528790023</v>
      </c>
      <c r="W377" s="20">
        <v>35.300147677018479</v>
      </c>
      <c r="X377" s="20">
        <v>61.029651859965426</v>
      </c>
    </row>
    <row r="378" spans="1:24">
      <c r="A378" s="13" t="s">
        <v>554</v>
      </c>
      <c r="B378" s="13">
        <v>60</v>
      </c>
      <c r="C378" s="13" t="s">
        <v>372</v>
      </c>
      <c r="D378" s="13">
        <v>-2492278.3542094477</v>
      </c>
      <c r="E378" s="17">
        <v>12672.5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830.12984501164533</v>
      </c>
      <c r="Q378" s="15"/>
      <c r="R378" s="20">
        <v>27.670994833721512</v>
      </c>
      <c r="T378" s="118">
        <v>-9526.7399169584678</v>
      </c>
      <c r="U378" s="118">
        <v>13797.112240753031</v>
      </c>
      <c r="V378" s="20">
        <v>30.645091473215675</v>
      </c>
      <c r="W378" s="20">
        <v>43.546776430876612</v>
      </c>
      <c r="X378" s="20">
        <v>50.230249511668887</v>
      </c>
    </row>
    <row r="379" spans="1:24">
      <c r="A379" s="13" t="s">
        <v>46</v>
      </c>
      <c r="B379" s="13">
        <v>60</v>
      </c>
      <c r="C379" s="13" t="s">
        <v>372</v>
      </c>
      <c r="D379" s="14">
        <v>-78423.708894243871</v>
      </c>
      <c r="E379" s="17">
        <v>1008</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617.9136021862206</v>
      </c>
      <c r="Q379" s="15"/>
      <c r="R379" s="20">
        <v>20.59712007287402</v>
      </c>
      <c r="T379" s="118">
        <v>-554.20298194994075</v>
      </c>
      <c r="U379" s="120">
        <v>840.82099613200171</v>
      </c>
      <c r="V379" s="20">
        <v>30.248800313941338</v>
      </c>
      <c r="W379" s="20">
        <v>55.357928960753981</v>
      </c>
      <c r="X379" s="20">
        <v>50.475748521849155</v>
      </c>
    </row>
    <row r="380" spans="1:24">
      <c r="A380" s="13" t="s">
        <v>730</v>
      </c>
      <c r="B380" s="13">
        <v>60</v>
      </c>
      <c r="C380" s="13" t="s">
        <v>372</v>
      </c>
      <c r="D380" s="14">
        <v>2695.5705688249054</v>
      </c>
      <c r="E380" s="17">
        <v>35.24</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1039.7316518803473</v>
      </c>
      <c r="Q380" s="15"/>
      <c r="R380" s="20">
        <v>34.657721729344907</v>
      </c>
      <c r="T380" s="118">
        <v>-7.4438015428164306</v>
      </c>
      <c r="U380" s="120">
        <v>29.626234431034959</v>
      </c>
      <c r="V380" s="20">
        <v>61.861026164989553</v>
      </c>
      <c r="W380" s="20">
        <v>60.362536254034936</v>
      </c>
      <c r="X380" s="20">
        <v>53.477604271159009</v>
      </c>
    </row>
    <row r="381" spans="1:24">
      <c r="A381" s="13" t="s">
        <v>299</v>
      </c>
      <c r="B381" s="13">
        <v>60</v>
      </c>
      <c r="C381" s="13" t="s">
        <v>372</v>
      </c>
      <c r="D381" s="14">
        <v>-8256.3862856387259</v>
      </c>
      <c r="E381" s="17">
        <v>33.56</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285.59662460378127</v>
      </c>
      <c r="Q381" s="16" t="s">
        <v>2392</v>
      </c>
      <c r="R381" s="20">
        <v>9.5198874867927081</v>
      </c>
      <c r="T381" s="118">
        <v>-44.725549744646926</v>
      </c>
      <c r="U381" s="118">
        <v>91.445886391106512</v>
      </c>
      <c r="V381" s="20">
        <v>35.610295082173685</v>
      </c>
      <c r="W381" s="20">
        <v>31.18963332661512</v>
      </c>
      <c r="X381" s="20">
        <v>53.310174330582932</v>
      </c>
    </row>
    <row r="382" spans="1:24">
      <c r="A382" s="13" t="s">
        <v>413</v>
      </c>
      <c r="B382" s="13">
        <v>60</v>
      </c>
      <c r="C382" s="13" t="s">
        <v>372</v>
      </c>
      <c r="D382" s="14">
        <v>-4894.5311533692147</v>
      </c>
      <c r="E382" s="17">
        <v>14.9</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243.48044051040489</v>
      </c>
      <c r="Q382" s="15"/>
      <c r="R382" s="20">
        <v>8.116014683680163</v>
      </c>
      <c r="T382" s="118">
        <v>-7.0403167424807478</v>
      </c>
      <c r="U382" s="120">
        <v>-6.4329338478060194</v>
      </c>
      <c r="V382" s="20">
        <v>33.794025698998496</v>
      </c>
      <c r="W382" s="20">
        <v>46.315412206778475</v>
      </c>
      <c r="X382" s="20">
        <v>45.255336845440446</v>
      </c>
    </row>
    <row r="383" spans="1:24">
      <c r="A383" s="13" t="s">
        <v>330</v>
      </c>
      <c r="B383" s="13">
        <v>60</v>
      </c>
      <c r="C383" s="13" t="s">
        <v>372</v>
      </c>
      <c r="D383" s="14">
        <v>-1273.6744554883828</v>
      </c>
      <c r="E383" s="17">
        <v>9.82</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549.1000984115733</v>
      </c>
      <c r="Q383" s="15"/>
      <c r="R383" s="20">
        <v>18.303336613719111</v>
      </c>
      <c r="T383" s="118">
        <v>-19.21324279131996</v>
      </c>
      <c r="U383" s="120">
        <v>8.8378056883937006</v>
      </c>
      <c r="V383" s="20">
        <v>21.175759424513281</v>
      </c>
      <c r="W383" s="20">
        <v>47.977131410073049</v>
      </c>
      <c r="X383" s="20">
        <v>44.881213243211704</v>
      </c>
    </row>
    <row r="384" spans="1:24">
      <c r="A384" s="13" t="s">
        <v>128</v>
      </c>
      <c r="B384" s="13">
        <v>60</v>
      </c>
      <c r="C384" s="13" t="s">
        <v>372</v>
      </c>
      <c r="D384" s="14">
        <v>14897.436971470697</v>
      </c>
      <c r="E384" s="17">
        <v>38.520000000000003</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-473.29741342315049</v>
      </c>
      <c r="E385" s="17">
        <v>12.19</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383.6552822714425</v>
      </c>
      <c r="Q385" s="15"/>
      <c r="R385" s="20">
        <v>12.788509409048084</v>
      </c>
      <c r="T385" s="118">
        <v>-5.2503429860365713</v>
      </c>
      <c r="U385" s="118"/>
      <c r="V385" s="20">
        <v>40.398771938352297</v>
      </c>
      <c r="W385" s="20">
        <v>53.797001579553033</v>
      </c>
      <c r="X385" s="20">
        <v>43.466706214572405</v>
      </c>
    </row>
    <row r="386" spans="1:24">
      <c r="A386" s="13" t="s">
        <v>304</v>
      </c>
      <c r="B386" s="13">
        <v>60</v>
      </c>
      <c r="C386" s="13" t="s">
        <v>372</v>
      </c>
      <c r="D386" s="14">
        <v>-10397.46680516643</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1134.8004769671236</v>
      </c>
      <c r="Q386" s="15"/>
      <c r="R386" s="20">
        <v>37.826682565570785</v>
      </c>
      <c r="T386" s="120">
        <v>123.98925593569714</v>
      </c>
      <c r="U386" s="120">
        <v>77.713248298265754</v>
      </c>
      <c r="V386" s="20">
        <v>57.304674404108653</v>
      </c>
      <c r="W386" s="20">
        <v>64.001044577628804</v>
      </c>
      <c r="X386" s="20">
        <v>63.812763873356225</v>
      </c>
    </row>
    <row r="387" spans="1:24">
      <c r="A387" s="13" t="s">
        <v>671</v>
      </c>
      <c r="B387" s="13">
        <v>60</v>
      </c>
      <c r="C387" s="13" t="s">
        <v>372</v>
      </c>
      <c r="D387" s="14">
        <v>-408.87437386026181</v>
      </c>
      <c r="E387" s="17">
        <v>2.19</v>
      </c>
      <c r="F387" s="13" t="s">
        <v>255</v>
      </c>
      <c r="G387" s="13" t="s">
        <v>1042</v>
      </c>
      <c r="H387" s="13" t="s">
        <v>1870</v>
      </c>
      <c r="I387" s="13" t="s">
        <v>846</v>
      </c>
      <c r="J387" s="13" t="s">
        <v>1043</v>
      </c>
      <c r="K387" s="13" t="s">
        <v>932</v>
      </c>
      <c r="L387" s="13" t="s">
        <v>1216</v>
      </c>
      <c r="M387" s="13" t="s">
        <v>1871</v>
      </c>
      <c r="N387" s="13" t="s">
        <v>933</v>
      </c>
      <c r="P387" s="13">
        <v>172.25693976246598</v>
      </c>
      <c r="Q387" s="15"/>
      <c r="R387" s="20">
        <v>5.7418979920821993</v>
      </c>
      <c r="T387" s="118">
        <v>-0.73511391429109896</v>
      </c>
      <c r="U387" s="118"/>
      <c r="V387" s="20">
        <v>63.391641449069866</v>
      </c>
      <c r="W387" s="20">
        <v>37.138779897382463</v>
      </c>
      <c r="X387" s="20"/>
    </row>
    <row r="388" spans="1:24">
      <c r="A388" s="13" t="s">
        <v>47</v>
      </c>
      <c r="B388" s="13">
        <v>60</v>
      </c>
      <c r="C388" s="13" t="s">
        <v>372</v>
      </c>
      <c r="D388" s="14">
        <v>1368.5598822302759</v>
      </c>
      <c r="E388" s="17">
        <v>2.1</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2672.627962749058</v>
      </c>
      <c r="Q388" s="16" t="s">
        <v>2245</v>
      </c>
      <c r="R388" s="20">
        <v>89.087598758301937</v>
      </c>
      <c r="T388" s="118">
        <v>-3.3558474836355612</v>
      </c>
      <c r="U388" s="120">
        <v>-4.8861149406170812</v>
      </c>
      <c r="V388" s="20">
        <v>33.58492337740104</v>
      </c>
      <c r="W388" s="20">
        <v>49.993814415888046</v>
      </c>
      <c r="X388" s="20">
        <v>37.462776877298268</v>
      </c>
    </row>
    <row r="389" spans="1:24">
      <c r="A389" s="13" t="s">
        <v>269</v>
      </c>
      <c r="B389" s="13">
        <v>60</v>
      </c>
      <c r="C389" s="13" t="s">
        <v>372</v>
      </c>
      <c r="D389" s="14">
        <v>-7309.9153300425005</v>
      </c>
      <c r="E389" s="17">
        <v>36.26</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511.38654509285169</v>
      </c>
      <c r="Q389" s="15"/>
      <c r="R389" s="20">
        <v>17.046218169761723</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168.1</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-4192.0247322156001</v>
      </c>
      <c r="E391" s="17">
        <v>24.56</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182.01881257039395</v>
      </c>
      <c r="Q391" s="15"/>
      <c r="R391" s="20">
        <v>6.0672937523464645</v>
      </c>
      <c r="T391" s="118">
        <v>-18.34519011688009</v>
      </c>
      <c r="U391" s="120">
        <v>-21.382726639014145</v>
      </c>
      <c r="V391" s="20">
        <v>40.868249821685588</v>
      </c>
      <c r="W391" s="20">
        <v>42.561998630949809</v>
      </c>
      <c r="X391" s="20">
        <v>42.182384817612373</v>
      </c>
    </row>
    <row r="392" spans="1:24">
      <c r="A392" s="13" t="s">
        <v>117</v>
      </c>
      <c r="B392" s="13">
        <v>60</v>
      </c>
      <c r="C392" s="13" t="s">
        <v>372</v>
      </c>
      <c r="D392" s="14">
        <v>-618.44453225654354</v>
      </c>
      <c r="E392" s="17">
        <v>1.67</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521.90395590526737</v>
      </c>
      <c r="Q392" s="15"/>
      <c r="R392" s="20">
        <v>17.39679853017558</v>
      </c>
      <c r="T392" s="118">
        <v>-4.2437772815129859</v>
      </c>
      <c r="U392" s="120">
        <v>-4.871305413817657</v>
      </c>
      <c r="V392" s="20">
        <v>32.678544749830635</v>
      </c>
      <c r="W392" s="20">
        <v>37.835064011187683</v>
      </c>
      <c r="X392" s="20">
        <v>39.235290562602891</v>
      </c>
    </row>
    <row r="393" spans="1:24">
      <c r="A393" s="13" t="s">
        <v>521</v>
      </c>
      <c r="B393" s="13">
        <v>60</v>
      </c>
      <c r="C393" s="13" t="s">
        <v>372</v>
      </c>
      <c r="D393" s="14">
        <v>-66170.822236830776</v>
      </c>
      <c r="E393" s="17">
        <v>47.88</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770</v>
      </c>
      <c r="Q393" s="15"/>
      <c r="R393" s="20">
        <v>25.666666666666668</v>
      </c>
      <c r="T393" s="118">
        <v>14.40525236726117</v>
      </c>
      <c r="U393" s="118"/>
      <c r="V393" s="20">
        <v>49.419622736565607</v>
      </c>
      <c r="W393" s="20">
        <v>45.586213698857954</v>
      </c>
      <c r="X393" s="20">
        <v>68.753702319223748</v>
      </c>
    </row>
    <row r="394" spans="1:24">
      <c r="A394" s="13" t="s">
        <v>503</v>
      </c>
      <c r="B394" s="13">
        <v>60</v>
      </c>
      <c r="C394" s="13" t="s">
        <v>372</v>
      </c>
      <c r="D394" s="14">
        <v>-351.55486197938848</v>
      </c>
      <c r="E394" s="17">
        <v>3.01</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718.04663725364423</v>
      </c>
      <c r="Q394" s="15"/>
      <c r="R394" s="20">
        <v>23.934887908454808</v>
      </c>
      <c r="T394" s="118">
        <v>-6.7642537694577243</v>
      </c>
      <c r="U394" s="120">
        <v>-1.9925340286880466</v>
      </c>
      <c r="V394" s="20">
        <v>29.361953656356981</v>
      </c>
      <c r="W394" s="20">
        <v>41.620179883829948</v>
      </c>
      <c r="X394" s="20">
        <v>42.16374926513501</v>
      </c>
    </row>
    <row r="395" spans="1:24">
      <c r="A395" s="13" t="s">
        <v>59</v>
      </c>
      <c r="B395" s="13">
        <v>60</v>
      </c>
      <c r="C395" s="13" t="s">
        <v>372</v>
      </c>
      <c r="D395" s="14">
        <v>-1485.1734576478038</v>
      </c>
      <c r="E395" s="17">
        <v>20.56</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1212.2707078729732</v>
      </c>
      <c r="Q395" s="15"/>
      <c r="R395" s="20">
        <v>40.409023595765774</v>
      </c>
      <c r="T395" s="118">
        <v>-14.885732640948355</v>
      </c>
      <c r="U395" s="118">
        <v>32.452984701463841</v>
      </c>
      <c r="V395" s="20">
        <v>34.412278707058192</v>
      </c>
      <c r="W395" s="20">
        <v>47.786127977376239</v>
      </c>
      <c r="X395" s="20">
        <v>57.921060411515001</v>
      </c>
    </row>
    <row r="396" spans="1:24">
      <c r="A396" s="13" t="s">
        <v>177</v>
      </c>
      <c r="B396" s="13">
        <v>60</v>
      </c>
      <c r="C396" s="13" t="s">
        <v>372</v>
      </c>
      <c r="D396" s="14">
        <v>-13179.269081804072</v>
      </c>
      <c r="E396" s="17">
        <v>17.43</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426.7685911600114</v>
      </c>
      <c r="Q396" s="15"/>
      <c r="R396" s="20">
        <v>14.225619705333713</v>
      </c>
      <c r="T396" s="118">
        <v>-3.5575842351009257</v>
      </c>
      <c r="U396" s="120">
        <v>17.62481235250597</v>
      </c>
      <c r="V396" s="20">
        <v>46.716451619086918</v>
      </c>
      <c r="W396" s="20">
        <v>57.892151955375574</v>
      </c>
      <c r="X396" s="20">
        <v>52.251105076535616</v>
      </c>
    </row>
    <row r="397" spans="1:24">
      <c r="A397" s="13" t="s">
        <v>164</v>
      </c>
      <c r="B397" s="13">
        <v>60</v>
      </c>
      <c r="C397" s="13" t="s">
        <v>372</v>
      </c>
      <c r="D397" s="14">
        <v>-2366.6044010129285</v>
      </c>
      <c r="E397" s="17">
        <v>15.61</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414.27929273276624</v>
      </c>
      <c r="Q397" s="15"/>
      <c r="R397" s="20">
        <v>13.809309757758875</v>
      </c>
      <c r="T397" s="118">
        <v>-7.330673818050748</v>
      </c>
      <c r="U397" s="120">
        <v>12.830012013077745</v>
      </c>
      <c r="V397" s="20">
        <v>38.535298681131962</v>
      </c>
      <c r="W397" s="20">
        <v>49.397733099836017</v>
      </c>
      <c r="X397" s="20">
        <v>52.279702680751747</v>
      </c>
    </row>
    <row r="398" spans="1:24">
      <c r="A398" s="13" t="s">
        <v>176</v>
      </c>
      <c r="B398" s="13">
        <v>60</v>
      </c>
      <c r="C398" s="13" t="s">
        <v>372</v>
      </c>
      <c r="D398" s="14">
        <v>-694.73632443326051</v>
      </c>
      <c r="E398" s="17">
        <v>1.25</v>
      </c>
      <c r="F398" s="13" t="s">
        <v>233</v>
      </c>
      <c r="G398" s="13" t="s">
        <v>1044</v>
      </c>
      <c r="H398" s="13" t="s">
        <v>1883</v>
      </c>
      <c r="I398" s="13" t="s">
        <v>1058</v>
      </c>
      <c r="J398" s="13" t="s">
        <v>1045</v>
      </c>
      <c r="K398" s="13" t="s">
        <v>1060</v>
      </c>
      <c r="L398" s="13" t="s">
        <v>1244</v>
      </c>
      <c r="M398" s="13" t="s">
        <v>1411</v>
      </c>
      <c r="N398" s="13" t="s">
        <v>1314</v>
      </c>
      <c r="O398" s="13">
        <v>0.1546630731356351</v>
      </c>
      <c r="P398" s="13">
        <v>680.46402081962378</v>
      </c>
      <c r="Q398" s="16" t="s">
        <v>2223</v>
      </c>
      <c r="R398" s="20">
        <v>22.682134027320792</v>
      </c>
      <c r="T398" s="118">
        <v>-32.519054429575171</v>
      </c>
      <c r="U398" s="120">
        <v>-20.085344827206573</v>
      </c>
      <c r="V398" s="20">
        <v>27.48074412587507</v>
      </c>
      <c r="W398" s="20">
        <v>43.743563863937311</v>
      </c>
      <c r="X398" s="20">
        <v>29.206453397513652</v>
      </c>
    </row>
    <row r="399" spans="1:24">
      <c r="A399" s="13" t="s">
        <v>125</v>
      </c>
      <c r="B399" s="13">
        <v>60</v>
      </c>
      <c r="C399" s="13" t="s">
        <v>372</v>
      </c>
      <c r="D399" s="14">
        <v>637.74998750810494</v>
      </c>
      <c r="E399" s="17">
        <v>8.5</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1566.3648199180047</v>
      </c>
      <c r="Q399" s="15"/>
      <c r="R399" s="20">
        <v>52.212160663933489</v>
      </c>
      <c r="T399" s="118">
        <v>5.0219803119362982</v>
      </c>
      <c r="U399" s="118">
        <v>13.28268102095393</v>
      </c>
      <c r="V399" s="20">
        <v>44.422760390805308</v>
      </c>
      <c r="W399" s="20">
        <v>68.648777828825104</v>
      </c>
      <c r="X399" s="20">
        <v>67.597577452592745</v>
      </c>
    </row>
    <row r="400" spans="1:24">
      <c r="A400" s="13" t="s">
        <v>762</v>
      </c>
      <c r="B400" s="13">
        <v>60</v>
      </c>
      <c r="C400" s="13" t="s">
        <v>372</v>
      </c>
      <c r="D400" s="14">
        <v>-2603.1146353266799</v>
      </c>
      <c r="E400" s="17">
        <v>11.2</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237.45200563691333</v>
      </c>
      <c r="Q400" s="15"/>
      <c r="R400" s="20">
        <v>7.9150668545637775</v>
      </c>
      <c r="T400" s="118"/>
      <c r="U400" s="118"/>
      <c r="V400" s="20">
        <v>45.498900890265283</v>
      </c>
      <c r="W400" s="20">
        <v>40.931923271004045</v>
      </c>
      <c r="X400" s="20"/>
    </row>
    <row r="401" spans="1:24">
      <c r="A401" s="13" t="s">
        <v>270</v>
      </c>
      <c r="B401" s="13">
        <v>60</v>
      </c>
      <c r="C401" s="13" t="s">
        <v>372</v>
      </c>
      <c r="D401" s="14">
        <v>-242006.48341770715</v>
      </c>
      <c r="E401" s="17">
        <v>529</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650.65155459936636</v>
      </c>
      <c r="Q401" s="15"/>
      <c r="R401" s="20">
        <v>21.688385153312211</v>
      </c>
      <c r="T401" s="118">
        <v>66.575397751538503</v>
      </c>
      <c r="U401" s="118">
        <v>685.3830656515072</v>
      </c>
      <c r="V401" s="20">
        <v>46.904103503110491</v>
      </c>
      <c r="W401" s="20">
        <v>20.569173981310275</v>
      </c>
      <c r="X401" s="20">
        <v>61.86498548945378</v>
      </c>
    </row>
    <row r="402" spans="1:24">
      <c r="A402" s="13" t="s">
        <v>731</v>
      </c>
      <c r="B402" s="13">
        <v>60</v>
      </c>
      <c r="C402" s="13" t="s">
        <v>372</v>
      </c>
      <c r="D402" s="14">
        <v>-699.80028433342056</v>
      </c>
      <c r="E402" s="17">
        <v>3.28</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384.98751774996231</v>
      </c>
      <c r="Q402" s="15"/>
      <c r="R402" s="20">
        <v>12.832917258332078</v>
      </c>
      <c r="T402" s="118">
        <v>-2.0944520012425549</v>
      </c>
      <c r="U402" s="118"/>
      <c r="V402" s="20">
        <v>37.637841221035679</v>
      </c>
      <c r="W402" s="20">
        <v>44.448942088444248</v>
      </c>
      <c r="X402" s="20">
        <v>46.120931685055716</v>
      </c>
    </row>
    <row r="403" spans="1:24">
      <c r="A403" s="13" t="s">
        <v>184</v>
      </c>
      <c r="B403" s="13">
        <v>60</v>
      </c>
      <c r="C403" s="13" t="s">
        <v>372</v>
      </c>
      <c r="D403" s="14">
        <v>-6720.7075938864236</v>
      </c>
      <c r="E403" s="17">
        <v>33.76</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740.47616579579039</v>
      </c>
      <c r="Q403" s="15"/>
      <c r="R403" s="20">
        <v>24.68253885985968</v>
      </c>
      <c r="T403" s="118">
        <v>-47.774268688186226</v>
      </c>
      <c r="U403" s="120">
        <v>2.3755198366669106</v>
      </c>
      <c r="V403" s="20">
        <v>33.895640956654013</v>
      </c>
      <c r="W403" s="20">
        <v>47.481623246730479</v>
      </c>
      <c r="X403" s="20">
        <v>44.854943339950246</v>
      </c>
    </row>
    <row r="404" spans="1:24">
      <c r="A404" s="13" t="s">
        <v>414</v>
      </c>
      <c r="B404" s="13">
        <v>60</v>
      </c>
      <c r="C404" s="13" t="s">
        <v>372</v>
      </c>
      <c r="D404" s="14">
        <v>-34841.8680735854</v>
      </c>
      <c r="E404" s="17">
        <v>51</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320</v>
      </c>
      <c r="Q404" s="15"/>
      <c r="R404" s="20">
        <v>10.666666666666666</v>
      </c>
      <c r="T404" s="118">
        <v>-124.71602208994412</v>
      </c>
      <c r="U404" s="118">
        <v>119.07103581194292</v>
      </c>
      <c r="V404" s="20">
        <v>37.376089711180022</v>
      </c>
      <c r="W404" s="20">
        <v>36.12235862246979</v>
      </c>
      <c r="X404" s="20">
        <v>48.88067472025093</v>
      </c>
    </row>
    <row r="405" spans="1:24">
      <c r="A405" s="13" t="s">
        <v>136</v>
      </c>
      <c r="B405" s="13">
        <v>60</v>
      </c>
      <c r="C405" s="13" t="s">
        <v>372</v>
      </c>
      <c r="D405" s="14">
        <v>969.0443119395909</v>
      </c>
      <c r="E405" s="17">
        <v>11.22</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998.4644698546698</v>
      </c>
      <c r="Q405" s="15"/>
      <c r="R405" s="20">
        <v>33.282148995155659</v>
      </c>
      <c r="T405" s="118">
        <v>-10.349029170383997</v>
      </c>
      <c r="U405" s="120">
        <v>3.2058909258575952</v>
      </c>
      <c r="V405" s="20">
        <v>31.902572015475993</v>
      </c>
      <c r="W405" s="20">
        <v>65.74801406978807</v>
      </c>
      <c r="X405" s="20">
        <v>45.377514885965518</v>
      </c>
    </row>
    <row r="406" spans="1:24">
      <c r="A406" s="13" t="s">
        <v>415</v>
      </c>
      <c r="B406" s="13">
        <v>60</v>
      </c>
      <c r="C406" s="13" t="s">
        <v>372</v>
      </c>
      <c r="D406" s="14">
        <v>-980.2204230528489</v>
      </c>
      <c r="E406" s="17">
        <v>5.04</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743.66506380151918</v>
      </c>
      <c r="Q406" s="15"/>
      <c r="R406" s="20">
        <v>24.788835460050638</v>
      </c>
      <c r="T406" s="118">
        <v>-4.5773695080817411</v>
      </c>
      <c r="U406" s="120">
        <v>-10.232556555811749</v>
      </c>
      <c r="V406" s="20">
        <v>28.820867488504373</v>
      </c>
      <c r="W406" s="20">
        <v>32.375188200028383</v>
      </c>
      <c r="X406" s="20">
        <v>39.46050696071498</v>
      </c>
    </row>
    <row r="407" spans="1:24">
      <c r="A407" s="13" t="s">
        <v>286</v>
      </c>
      <c r="B407" s="13">
        <v>60</v>
      </c>
      <c r="C407" s="13" t="s">
        <v>372</v>
      </c>
      <c r="D407" s="14">
        <v>-3408.2867075334811</v>
      </c>
      <c r="E407" s="17">
        <v>13.18</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661.83084771836195</v>
      </c>
      <c r="Q407" s="15"/>
      <c r="R407" s="20">
        <v>22.061028257278732</v>
      </c>
      <c r="T407" s="118">
        <v>8.0148935830001911</v>
      </c>
      <c r="U407" s="118">
        <v>24.73978901345145</v>
      </c>
      <c r="V407" s="20">
        <v>44.989085035983877</v>
      </c>
      <c r="W407" s="20">
        <v>37.170788715641351</v>
      </c>
      <c r="X407" s="20">
        <v>70.682326963727462</v>
      </c>
    </row>
    <row r="408" spans="1:24">
      <c r="A408" s="13" t="s">
        <v>531</v>
      </c>
      <c r="B408" s="13">
        <v>60</v>
      </c>
      <c r="C408" s="13" t="s">
        <v>372</v>
      </c>
      <c r="D408" s="14">
        <v>-9211.0318078900018</v>
      </c>
      <c r="E408" s="17">
        <v>14.04</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1250</v>
      </c>
      <c r="Q408" s="15"/>
      <c r="R408" s="20">
        <v>41.666666666666664</v>
      </c>
      <c r="T408" s="120">
        <v>34.510693558344343</v>
      </c>
      <c r="U408" s="118"/>
      <c r="V408" s="20">
        <v>68.458235067221239</v>
      </c>
      <c r="W408" s="20">
        <v>44.738533816043649</v>
      </c>
      <c r="X408" s="20">
        <v>72.971486511443231</v>
      </c>
    </row>
    <row r="409" spans="1:24">
      <c r="A409" s="13" t="s">
        <v>637</v>
      </c>
      <c r="B409" s="13">
        <v>60</v>
      </c>
      <c r="C409" s="13" t="s">
        <v>372</v>
      </c>
      <c r="D409" s="14">
        <v>-11471.019416645162</v>
      </c>
      <c r="E409" s="17">
        <v>25.8</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504.74850479832952</v>
      </c>
      <c r="Q409" s="15"/>
      <c r="R409" s="20">
        <v>16.824950159944319</v>
      </c>
      <c r="T409" s="118">
        <v>-52.20989748878246</v>
      </c>
      <c r="U409" s="118"/>
      <c r="V409" s="20">
        <v>22.40076749499584</v>
      </c>
      <c r="W409" s="20">
        <v>44.72968962377557</v>
      </c>
      <c r="X409" s="20">
        <v>47.393229287503196</v>
      </c>
    </row>
    <row r="410" spans="1:24">
      <c r="A410" s="13" t="s">
        <v>441</v>
      </c>
      <c r="B410" s="13">
        <v>60</v>
      </c>
      <c r="C410" s="13" t="s">
        <v>372</v>
      </c>
      <c r="D410" s="14">
        <v>-6407.6446870632253</v>
      </c>
      <c r="E410" s="17">
        <v>423.75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671.86164870445782</v>
      </c>
      <c r="Q410" s="15"/>
      <c r="R410" s="20">
        <v>22.395388290148595</v>
      </c>
      <c r="T410" s="118">
        <v>-10.228407454159765</v>
      </c>
      <c r="U410" s="118">
        <v>479.7549072101981</v>
      </c>
      <c r="V410" s="20">
        <v>53.137254372598733</v>
      </c>
      <c r="W410" s="20">
        <v>59.859309664055566</v>
      </c>
      <c r="X410" s="20">
        <v>60.199334485860504</v>
      </c>
    </row>
    <row r="411" spans="1:24">
      <c r="A411" s="13" t="s">
        <v>174</v>
      </c>
      <c r="B411" s="13">
        <v>60</v>
      </c>
      <c r="C411" s="13" t="s">
        <v>372</v>
      </c>
      <c r="D411" s="14">
        <v>617.06285233185997</v>
      </c>
      <c r="E411" s="17">
        <v>1.58</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1976.0918508488985</v>
      </c>
      <c r="Q411" s="16" t="s">
        <v>2217</v>
      </c>
      <c r="R411" s="20">
        <v>65.869728361629953</v>
      </c>
      <c r="T411" s="118">
        <v>-2.624156361126091</v>
      </c>
      <c r="U411" s="120">
        <v>-0.82611089867717924</v>
      </c>
      <c r="V411" s="20">
        <v>31.810924013252762</v>
      </c>
      <c r="W411" s="20">
        <v>45.255155636661748</v>
      </c>
      <c r="X411" s="20">
        <v>42.543114838706089</v>
      </c>
    </row>
    <row r="412" spans="1:24">
      <c r="A412" s="13" t="s">
        <v>320</v>
      </c>
      <c r="B412" s="13">
        <v>60</v>
      </c>
      <c r="C412" s="13" t="s">
        <v>372</v>
      </c>
      <c r="D412" s="14">
        <v>-422437.18305097445</v>
      </c>
      <c r="E412" s="17">
        <v>1576</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445.32961325787534</v>
      </c>
      <c r="Q412" s="15"/>
      <c r="R412" s="20">
        <v>14.844320441929177</v>
      </c>
      <c r="T412" s="118">
        <v>799.68416650913241</v>
      </c>
      <c r="U412" s="120">
        <v>821.86260404694167</v>
      </c>
      <c r="V412" s="20">
        <v>53.64991560678498</v>
      </c>
      <c r="W412" s="20">
        <v>44.781680944255605</v>
      </c>
      <c r="X412" s="20">
        <v>54.538799677378158</v>
      </c>
    </row>
    <row r="413" spans="1:24">
      <c r="A413" s="13" t="s">
        <v>23</v>
      </c>
      <c r="B413" s="13">
        <v>60</v>
      </c>
      <c r="C413" s="13" t="s">
        <v>372</v>
      </c>
      <c r="D413" s="14">
        <v>-963.50088005134899</v>
      </c>
      <c r="E413" s="17">
        <v>6</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998.84108683694126</v>
      </c>
      <c r="Q413" s="15"/>
      <c r="R413" s="20">
        <v>33.294702894564708</v>
      </c>
      <c r="T413" s="118">
        <v>-1.5256712885096668</v>
      </c>
      <c r="U413" s="118">
        <v>7.402875616782385</v>
      </c>
      <c r="V413" s="20">
        <v>45.46302214931135</v>
      </c>
      <c r="W413" s="20">
        <v>41.466839451895872</v>
      </c>
      <c r="X413" s="20">
        <v>55.634101938322424</v>
      </c>
    </row>
    <row r="414" spans="1:24">
      <c r="A414" s="13" t="s">
        <v>154</v>
      </c>
      <c r="B414" s="13">
        <v>60</v>
      </c>
      <c r="C414" s="13" t="s">
        <v>372</v>
      </c>
      <c r="D414" s="14">
        <v>6641.7564531468188</v>
      </c>
      <c r="E414" s="17">
        <v>33.24</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2245.3680856593614</v>
      </c>
      <c r="Q414" s="15"/>
      <c r="R414" s="20">
        <v>74.845602855312052</v>
      </c>
      <c r="T414" s="118">
        <v>20.977073171778109</v>
      </c>
      <c r="U414" s="120">
        <v>23.235842452651347</v>
      </c>
      <c r="V414" s="20">
        <v>59.733944377254922</v>
      </c>
      <c r="W414" s="20">
        <v>83.403486022797523</v>
      </c>
      <c r="X414" s="20">
        <v>60.127664415392587</v>
      </c>
    </row>
    <row r="415" spans="1:24">
      <c r="A415" s="13" t="s">
        <v>732</v>
      </c>
      <c r="B415" s="13">
        <v>60</v>
      </c>
      <c r="C415" s="13" t="s">
        <v>372</v>
      </c>
      <c r="D415" s="14">
        <v>-1883.5714778141189</v>
      </c>
      <c r="E415" s="17">
        <v>8.6</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51.896416746395396</v>
      </c>
      <c r="Q415" s="15"/>
      <c r="R415" s="20">
        <v>1.7298805582131798</v>
      </c>
      <c r="T415" s="118">
        <v>-4.6475295714734521</v>
      </c>
      <c r="U415" s="120">
        <v>7.8364174218229188</v>
      </c>
      <c r="V415" s="20">
        <v>33.312455062604478</v>
      </c>
      <c r="W415" s="20">
        <v>43.567182183505459</v>
      </c>
      <c r="X415" s="20">
        <v>52.923995927300055</v>
      </c>
    </row>
    <row r="416" spans="1:24">
      <c r="A416" s="13" t="s">
        <v>168</v>
      </c>
      <c r="B416" s="13">
        <v>60</v>
      </c>
      <c r="C416" s="13" t="s">
        <v>372</v>
      </c>
      <c r="D416" s="14">
        <v>-506.12811542344537</v>
      </c>
      <c r="E416" s="17">
        <v>5.18</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261.54370760752789</v>
      </c>
      <c r="Q416" s="15"/>
      <c r="R416" s="20">
        <v>8.7181235869175957</v>
      </c>
      <c r="T416" s="118">
        <v>-4.1303082674958613</v>
      </c>
      <c r="U416" s="120">
        <v>-3.2383605528677517</v>
      </c>
      <c r="V416" s="20">
        <v>37.522590776491867</v>
      </c>
      <c r="W416" s="20">
        <v>46.755944803756186</v>
      </c>
      <c r="X416" s="20">
        <v>40.897972602735948</v>
      </c>
    </row>
    <row r="417" spans="1:24">
      <c r="A417" s="13" t="s">
        <v>129</v>
      </c>
      <c r="B417" s="13">
        <v>60</v>
      </c>
      <c r="C417" s="13" t="s">
        <v>372</v>
      </c>
      <c r="D417" s="14">
        <v>-2149.0407302212857</v>
      </c>
      <c r="E417" s="17">
        <v>5.16</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281.69843556535631</v>
      </c>
      <c r="Q417" s="15"/>
      <c r="R417" s="20">
        <v>9.389947852178544</v>
      </c>
      <c r="T417" s="118">
        <v>-9.554194596928518</v>
      </c>
      <c r="U417" s="120">
        <v>-6.9306421631118553</v>
      </c>
      <c r="V417" s="20">
        <v>24.034049590042279</v>
      </c>
      <c r="W417" s="20">
        <v>51.984790608010556</v>
      </c>
      <c r="X417" s="20">
        <v>37.375570318467872</v>
      </c>
    </row>
    <row r="418" spans="1:24">
      <c r="A418" s="13" t="s">
        <v>280</v>
      </c>
      <c r="B418" s="13">
        <v>60</v>
      </c>
      <c r="C418" s="13" t="s">
        <v>372</v>
      </c>
      <c r="D418" s="14">
        <v>85248.278017369186</v>
      </c>
      <c r="E418" s="17">
        <v>100</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2998.1073727606263</v>
      </c>
      <c r="Q418" s="15"/>
      <c r="R418" s="20">
        <v>99.936912425354208</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120.7</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1504.8676549142215</v>
      </c>
      <c r="E420" s="17">
        <v>4.47</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1750.9902498124582</v>
      </c>
      <c r="Q420" s="16" t="s">
        <v>2252</v>
      </c>
      <c r="R420" s="20">
        <v>58.366341660415273</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710.09191880499145</v>
      </c>
      <c r="E421" s="17">
        <v>11.2</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1222.4629143465993</v>
      </c>
      <c r="Q421" s="15"/>
      <c r="R421" s="20">
        <v>40.74876381155331</v>
      </c>
      <c r="T421" s="118">
        <v>-5.2942902842379347</v>
      </c>
      <c r="U421" s="118">
        <v>14.370417326192211</v>
      </c>
      <c r="V421" s="20">
        <v>32.90140270848395</v>
      </c>
      <c r="W421" s="20">
        <v>34.226663649205122</v>
      </c>
      <c r="X421" s="20">
        <v>55.721884559560095</v>
      </c>
    </row>
    <row r="422" spans="1:24">
      <c r="A422" s="13" t="s">
        <v>7</v>
      </c>
      <c r="B422" s="13">
        <v>60</v>
      </c>
      <c r="C422" s="13" t="s">
        <v>372</v>
      </c>
      <c r="D422" s="13">
        <v>-4263.9690357845693</v>
      </c>
      <c r="E422" s="17">
        <v>42.5</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619.21267088016259</v>
      </c>
      <c r="Q422" s="15"/>
      <c r="R422" s="20">
        <v>20.640422362672087</v>
      </c>
      <c r="T422" s="118">
        <v>-2.5599191568119295</v>
      </c>
      <c r="U422" s="120">
        <v>27.697630061631529</v>
      </c>
      <c r="V422" s="20">
        <v>45.440684664173538</v>
      </c>
      <c r="W422" s="20">
        <v>60.065485311603474</v>
      </c>
      <c r="X422" s="20">
        <v>54.851140655522684</v>
      </c>
    </row>
    <row r="423" spans="1:24">
      <c r="A423" s="13" t="s">
        <v>78</v>
      </c>
      <c r="B423" s="13">
        <v>60</v>
      </c>
      <c r="C423" s="13" t="s">
        <v>372</v>
      </c>
      <c r="D423" s="14">
        <v>-648.17495918468637</v>
      </c>
      <c r="E423" s="17">
        <v>9.07</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502.23515562186611</v>
      </c>
      <c r="Q423" s="15"/>
      <c r="R423" s="20">
        <v>16.741171854062205</v>
      </c>
      <c r="T423" s="118">
        <v>-3.5845226451325729</v>
      </c>
      <c r="U423" s="120">
        <v>4.3575736651182595</v>
      </c>
      <c r="V423" s="20">
        <v>37.641727379079541</v>
      </c>
      <c r="W423" s="20">
        <v>38.32667808644738</v>
      </c>
      <c r="X423" s="20">
        <v>48.370392814727829</v>
      </c>
    </row>
    <row r="424" spans="1:24">
      <c r="A424" s="13" t="s">
        <v>151</v>
      </c>
      <c r="B424" s="13">
        <v>60</v>
      </c>
      <c r="C424" s="13" t="s">
        <v>372</v>
      </c>
      <c r="D424" s="14">
        <v>-22037.243267983511</v>
      </c>
      <c r="E424" s="17">
        <v>213.4</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484.35702297979327</v>
      </c>
      <c r="Q424" s="15"/>
      <c r="R424" s="20">
        <v>16.145234099326441</v>
      </c>
      <c r="T424" s="118">
        <v>-72.129653463362047</v>
      </c>
      <c r="U424" s="120">
        <v>-9.2380869341391758</v>
      </c>
      <c r="V424" s="20">
        <v>48.693234439917909</v>
      </c>
      <c r="W424" s="20">
        <v>46.017114263948677</v>
      </c>
      <c r="X424" s="20">
        <v>47.008502245179912</v>
      </c>
    </row>
    <row r="425" spans="1:24">
      <c r="A425" s="13" t="s">
        <v>529</v>
      </c>
      <c r="B425" s="13">
        <v>60</v>
      </c>
      <c r="C425" s="13" t="s">
        <v>372</v>
      </c>
      <c r="D425" s="13">
        <v>223.50054752133809</v>
      </c>
      <c r="E425" s="17">
        <v>5.31</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653.32372644097654</v>
      </c>
      <c r="Q425" s="15"/>
      <c r="R425" s="20">
        <v>21.777457548032551</v>
      </c>
      <c r="T425" s="118">
        <v>-12.214179401365275</v>
      </c>
      <c r="U425" s="118"/>
      <c r="V425" s="20">
        <v>29.795124967199516</v>
      </c>
      <c r="W425" s="20">
        <v>46.200942855233542</v>
      </c>
      <c r="X425" s="20">
        <v>38.011224747648924</v>
      </c>
    </row>
    <row r="426" spans="1:24">
      <c r="A426" s="13" t="s">
        <v>347</v>
      </c>
      <c r="B426" s="13">
        <v>60</v>
      </c>
      <c r="C426" s="13" t="s">
        <v>372</v>
      </c>
      <c r="D426" s="14">
        <v>-12717.779835017211</v>
      </c>
      <c r="E426" s="17">
        <v>37.46</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723.54258640695821</v>
      </c>
      <c r="Q426" s="15"/>
      <c r="R426" s="20">
        <v>24.118086213565274</v>
      </c>
      <c r="T426" s="118">
        <v>14.831430482199721</v>
      </c>
      <c r="U426" s="120">
        <v>23.191568504539788</v>
      </c>
      <c r="V426" s="20">
        <v>49.11698226113409</v>
      </c>
      <c r="W426" s="20">
        <v>39.953764474960209</v>
      </c>
      <c r="X426" s="20">
        <v>56.803934066080025</v>
      </c>
    </row>
    <row r="427" spans="1:24">
      <c r="A427" s="13" t="s">
        <v>220</v>
      </c>
      <c r="B427" s="13">
        <v>60</v>
      </c>
      <c r="C427" s="13" t="s">
        <v>372</v>
      </c>
      <c r="D427" s="14">
        <v>-1443.6756144136443</v>
      </c>
      <c r="E427" s="17">
        <v>7.37</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1107.5921732454426</v>
      </c>
      <c r="Q427" s="15"/>
      <c r="R427" s="20">
        <v>36.919739108181417</v>
      </c>
      <c r="T427" s="118">
        <v>2.2733423292406751</v>
      </c>
      <c r="U427" s="120">
        <v>3.2794541275415945</v>
      </c>
      <c r="V427" s="20">
        <v>35.720311215428183</v>
      </c>
      <c r="W427" s="20">
        <v>44.706546237960488</v>
      </c>
      <c r="X427" s="20">
        <v>54.299338213687491</v>
      </c>
    </row>
    <row r="428" spans="1:24">
      <c r="A428" s="13" t="s">
        <v>733</v>
      </c>
      <c r="B428" s="13">
        <v>60</v>
      </c>
      <c r="C428" s="13" t="s">
        <v>372</v>
      </c>
      <c r="D428" s="13">
        <v>-2904093.7771960218</v>
      </c>
      <c r="E428" s="17">
        <v>1190</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1254.4451947048306</v>
      </c>
      <c r="Q428" s="15"/>
      <c r="R428" s="20">
        <v>41.814839823494353</v>
      </c>
      <c r="T428" s="120">
        <v>8975.6543348119558</v>
      </c>
      <c r="U428" s="118"/>
      <c r="V428" s="20">
        <v>74.636015391594555</v>
      </c>
      <c r="W428" s="20">
        <v>78.565098578882186</v>
      </c>
      <c r="X428" s="20">
        <v>97.890327838348909</v>
      </c>
    </row>
    <row r="429" spans="1:24">
      <c r="A429" s="13" t="s">
        <v>481</v>
      </c>
      <c r="B429" s="13">
        <v>60</v>
      </c>
      <c r="C429" s="13" t="s">
        <v>372</v>
      </c>
      <c r="D429" s="14">
        <v>33778.167415601602</v>
      </c>
      <c r="E429" s="17">
        <v>69.3</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2358.4250976975313</v>
      </c>
      <c r="Q429" s="15"/>
      <c r="R429" s="20">
        <v>78.61416992325104</v>
      </c>
      <c r="T429" s="118">
        <v>-2.4445107474210204</v>
      </c>
      <c r="U429" s="118"/>
      <c r="V429" s="20">
        <v>69.855088187650765</v>
      </c>
      <c r="W429" s="20">
        <v>60.504112559159424</v>
      </c>
      <c r="X429" s="20">
        <v>53.612533308420403</v>
      </c>
    </row>
    <row r="430" spans="1:24">
      <c r="A430" s="13" t="s">
        <v>448</v>
      </c>
      <c r="B430" s="13">
        <v>60</v>
      </c>
      <c r="C430" s="13" t="s">
        <v>372</v>
      </c>
      <c r="D430" s="14">
        <v>-155099.67030377054</v>
      </c>
      <c r="E430" s="17">
        <v>182</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483.44018764571052</v>
      </c>
      <c r="Q430" s="15"/>
      <c r="R430" s="20">
        <v>16.114672921523685</v>
      </c>
      <c r="T430" s="118">
        <v>-104.74313895157707</v>
      </c>
      <c r="U430" s="118">
        <v>330.32007187634491</v>
      </c>
      <c r="V430" s="20">
        <v>38.335441425084085</v>
      </c>
      <c r="W430" s="20">
        <v>48.110184943278334</v>
      </c>
      <c r="X430" s="20">
        <v>56.132412153975935</v>
      </c>
    </row>
    <row r="431" spans="1:24">
      <c r="A431" s="13" t="s">
        <v>541</v>
      </c>
      <c r="B431" s="13">
        <v>60</v>
      </c>
      <c r="C431" s="13" t="s">
        <v>372</v>
      </c>
      <c r="D431" s="14">
        <v>-7662.626957630323</v>
      </c>
      <c r="E431" s="17">
        <v>59.05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524.41596161591099</v>
      </c>
      <c r="Q431" s="15"/>
      <c r="R431" s="20">
        <v>17.480532053863701</v>
      </c>
      <c r="T431" s="118">
        <v>-38.228540738414409</v>
      </c>
      <c r="U431" s="118"/>
      <c r="V431" s="20">
        <v>40.725998526484702</v>
      </c>
      <c r="W431" s="20">
        <v>28.959563227311456</v>
      </c>
      <c r="X431" s="20">
        <v>44.987798457077048</v>
      </c>
    </row>
    <row r="432" spans="1:24">
      <c r="A432" s="13" t="s">
        <v>139</v>
      </c>
      <c r="B432" s="13">
        <v>60</v>
      </c>
      <c r="C432" s="13" t="s">
        <v>372</v>
      </c>
      <c r="D432" s="14">
        <v>-1395.7101918549242</v>
      </c>
      <c r="E432" s="17">
        <v>3.28</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229.28519636909203</v>
      </c>
      <c r="Q432" s="16" t="s">
        <v>2393</v>
      </c>
      <c r="R432" s="20">
        <v>7.6428398789697347</v>
      </c>
      <c r="T432" s="118">
        <v>-3.1287311166482779</v>
      </c>
      <c r="U432" s="120">
        <v>-14.344659392254178</v>
      </c>
      <c r="V432" s="20">
        <v>36.897733015262375</v>
      </c>
      <c r="W432" s="20">
        <v>39.204035094306967</v>
      </c>
      <c r="X432" s="20">
        <v>37.621761356183676</v>
      </c>
    </row>
    <row r="433" spans="1:24">
      <c r="A433" s="13" t="s">
        <v>92</v>
      </c>
      <c r="B433" s="13">
        <v>60</v>
      </c>
      <c r="C433" s="13" t="s">
        <v>372</v>
      </c>
      <c r="D433" s="14">
        <v>3939.6770178048969</v>
      </c>
      <c r="E433" s="17">
        <v>22.6</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1803.9609608524675</v>
      </c>
      <c r="Q433" s="16" t="s">
        <v>2215</v>
      </c>
      <c r="R433" s="20">
        <v>60.13203202841558</v>
      </c>
      <c r="T433" s="118">
        <v>36.87610216213244</v>
      </c>
      <c r="U433" s="118">
        <v>99.163378974304095</v>
      </c>
      <c r="V433" s="20">
        <v>38.526950637849623</v>
      </c>
      <c r="W433" s="20">
        <v>34.486966585045622</v>
      </c>
      <c r="X433" s="20">
        <v>60.454812514944159</v>
      </c>
    </row>
    <row r="434" spans="1:24">
      <c r="A434" s="13" t="s">
        <v>416</v>
      </c>
      <c r="B434" s="13">
        <v>60</v>
      </c>
      <c r="C434" s="13" t="s">
        <v>372</v>
      </c>
      <c r="D434" s="14">
        <v>-47763.615520124746</v>
      </c>
      <c r="E434" s="17">
        <v>154.6</v>
      </c>
      <c r="F434" s="13" t="s">
        <v>390</v>
      </c>
      <c r="G434" s="13" t="s">
        <v>947</v>
      </c>
      <c r="H434" s="13" t="s">
        <v>1922</v>
      </c>
      <c r="I434" s="13" t="s">
        <v>948</v>
      </c>
      <c r="J434" s="13" t="s">
        <v>949</v>
      </c>
      <c r="K434" s="13" t="s">
        <v>950</v>
      </c>
      <c r="L434" s="13" t="s">
        <v>1132</v>
      </c>
      <c r="M434" s="13" t="s">
        <v>1923</v>
      </c>
      <c r="N434" s="13" t="s">
        <v>1155</v>
      </c>
      <c r="O434" s="13">
        <v>36.326065491562922</v>
      </c>
      <c r="P434" s="13">
        <v>249.45819966706841</v>
      </c>
      <c r="Q434" s="15"/>
      <c r="R434" s="20">
        <v>8.3152733222356137</v>
      </c>
      <c r="T434" s="118">
        <v>-70.532268796621054</v>
      </c>
      <c r="U434" s="120">
        <v>36.000539198900299</v>
      </c>
      <c r="V434" s="20">
        <v>43.508385276061638</v>
      </c>
      <c r="W434" s="20">
        <v>47.307490036384991</v>
      </c>
      <c r="X434" s="20">
        <v>49.13592434218134</v>
      </c>
    </row>
    <row r="435" spans="1:24">
      <c r="A435" s="13" t="s">
        <v>188</v>
      </c>
      <c r="B435" s="13">
        <v>60</v>
      </c>
      <c r="C435" s="13" t="s">
        <v>372</v>
      </c>
      <c r="D435" s="14">
        <v>-3141.562151880315</v>
      </c>
      <c r="E435" s="17">
        <v>6.93</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71.66342462559129</v>
      </c>
      <c r="Q435" s="15"/>
      <c r="R435" s="20">
        <v>2.388780820853043</v>
      </c>
      <c r="T435" s="118">
        <v>-1.9124755679989214</v>
      </c>
      <c r="U435" s="120">
        <v>-181.65175960695592</v>
      </c>
      <c r="V435" s="20">
        <v>43.536095167235821</v>
      </c>
      <c r="W435" s="20">
        <v>31.661518229396247</v>
      </c>
      <c r="X435" s="20">
        <v>37.110520848476334</v>
      </c>
    </row>
    <row r="436" spans="1:24">
      <c r="A436" s="13" t="s">
        <v>13</v>
      </c>
      <c r="B436" s="13">
        <v>60</v>
      </c>
      <c r="C436" s="13" t="s">
        <v>372</v>
      </c>
      <c r="D436" s="13">
        <v>-357.34466801681242</v>
      </c>
      <c r="E436" s="17">
        <v>1.58</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348.87647851682209</v>
      </c>
      <c r="Q436" s="16" t="s">
        <v>2227</v>
      </c>
      <c r="R436" s="20">
        <v>11.629215950560736</v>
      </c>
      <c r="T436" s="118">
        <v>-2.5683157835955339</v>
      </c>
      <c r="U436" s="120">
        <v>0.2415147001363116</v>
      </c>
      <c r="V436" s="20">
        <v>32.080400620983013</v>
      </c>
      <c r="W436" s="20">
        <v>49.796812034101045</v>
      </c>
      <c r="X436" s="20">
        <v>40.825636659676015</v>
      </c>
    </row>
    <row r="437" spans="1:24">
      <c r="A437" s="13" t="s">
        <v>193</v>
      </c>
      <c r="B437" s="13">
        <v>60</v>
      </c>
      <c r="C437" s="13" t="s">
        <v>372</v>
      </c>
      <c r="D437" s="14">
        <v>-8543.6121573985693</v>
      </c>
      <c r="E437" s="17">
        <v>317.25</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264.50417701390944</v>
      </c>
      <c r="Q437" s="15"/>
      <c r="R437" s="20">
        <v>8.8168059004636472</v>
      </c>
      <c r="T437" s="118">
        <v>-478.48686551811454</v>
      </c>
      <c r="U437" s="120">
        <v>-170.10908494566081</v>
      </c>
      <c r="V437" s="20">
        <v>36.365579631912382</v>
      </c>
      <c r="W437" s="20">
        <v>76.439867464342555</v>
      </c>
      <c r="X437" s="20">
        <v>39.127916063680743</v>
      </c>
    </row>
    <row r="438" spans="1:24">
      <c r="A438" s="13" t="s">
        <v>417</v>
      </c>
      <c r="B438" s="13">
        <v>60</v>
      </c>
      <c r="C438" s="13" t="s">
        <v>372</v>
      </c>
      <c r="D438" s="14">
        <v>-115583.80645316702</v>
      </c>
      <c r="E438" s="17">
        <v>137.5</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249.1817210972543</v>
      </c>
      <c r="Q438" s="15"/>
      <c r="R438" s="20">
        <v>8.3060573699084763</v>
      </c>
      <c r="T438" s="118">
        <v>-568.23013166855594</v>
      </c>
      <c r="U438" s="120">
        <v>-306.76484015993765</v>
      </c>
      <c r="V438" s="20">
        <v>41.71981747804201</v>
      </c>
      <c r="W438" s="20">
        <v>31.276278013331194</v>
      </c>
      <c r="X438" s="20">
        <v>36.540728613523946</v>
      </c>
    </row>
    <row r="439" spans="1:24">
      <c r="A439" s="13" t="s">
        <v>6</v>
      </c>
      <c r="B439" s="13">
        <v>60</v>
      </c>
      <c r="C439" s="13" t="s">
        <v>372</v>
      </c>
      <c r="D439" s="14">
        <v>1878.230448652829</v>
      </c>
      <c r="E439" s="17">
        <v>21.82</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1145.270537102348</v>
      </c>
      <c r="Q439" s="15"/>
      <c r="R439" s="20">
        <v>38.175684570078268</v>
      </c>
      <c r="T439" s="118">
        <v>-7.6589781201490226</v>
      </c>
      <c r="U439" s="120">
        <v>12.041767732861253</v>
      </c>
      <c r="V439" s="20">
        <v>51.704794843243668</v>
      </c>
      <c r="W439" s="20">
        <v>66.649092455816856</v>
      </c>
      <c r="X439" s="20">
        <v>49.866312633365645</v>
      </c>
    </row>
    <row r="440" spans="1:24">
      <c r="A440" s="13" t="s">
        <v>734</v>
      </c>
      <c r="B440" s="13">
        <v>60</v>
      </c>
      <c r="C440" s="13" t="s">
        <v>372</v>
      </c>
      <c r="D440" s="14">
        <v>-13465.80229958903</v>
      </c>
      <c r="E440" s="17">
        <v>40.340000000000003</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122.36292880656438</v>
      </c>
      <c r="Q440" s="15"/>
      <c r="R440" s="20">
        <v>4.0787642935521458</v>
      </c>
      <c r="T440" s="118">
        <v>-25.841355563463964</v>
      </c>
      <c r="U440" s="118">
        <v>62.809552064007121</v>
      </c>
      <c r="V440" s="20">
        <v>45.706489816358577</v>
      </c>
      <c r="W440" s="20">
        <v>32.253765382910217</v>
      </c>
      <c r="X440" s="20">
        <v>55.414077301592151</v>
      </c>
    </row>
    <row r="441" spans="1:24">
      <c r="A441" s="13" t="s">
        <v>301</v>
      </c>
      <c r="B441" s="13">
        <v>60</v>
      </c>
      <c r="C441" s="13" t="s">
        <v>372</v>
      </c>
      <c r="D441" s="14">
        <v>-1640.0011162317173</v>
      </c>
      <c r="E441" s="17">
        <v>7.15</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612.85587630697205</v>
      </c>
      <c r="Q441" s="15"/>
      <c r="R441" s="20">
        <v>20.428529210232401</v>
      </c>
      <c r="T441" s="118">
        <v>-4.1091789805470125</v>
      </c>
      <c r="U441" s="120">
        <v>0.28989236075188884</v>
      </c>
      <c r="V441" s="20">
        <v>48.703686563962044</v>
      </c>
      <c r="W441" s="20">
        <v>50.056565443394362</v>
      </c>
      <c r="X441" s="20">
        <v>47.851906452187805</v>
      </c>
    </row>
    <row r="442" spans="1:24">
      <c r="A442" s="13" t="s">
        <v>358</v>
      </c>
      <c r="B442" s="13">
        <v>60</v>
      </c>
      <c r="C442" s="13" t="s">
        <v>372</v>
      </c>
      <c r="D442" s="14">
        <v>-4994.9775227013761</v>
      </c>
      <c r="E442" s="17">
        <v>34.26</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535.70968525284263</v>
      </c>
      <c r="Q442" s="15"/>
      <c r="R442" s="20">
        <v>17.856989508428089</v>
      </c>
      <c r="T442" s="118">
        <v>-64.575574857052587</v>
      </c>
      <c r="U442" s="120">
        <v>14.201940683661363</v>
      </c>
      <c r="V442" s="20">
        <v>34.313534648993226</v>
      </c>
      <c r="W442" s="20">
        <v>62.679622194004779</v>
      </c>
      <c r="X442" s="20">
        <v>45.002636817480301</v>
      </c>
    </row>
    <row r="443" spans="1:24">
      <c r="A443" s="13" t="s">
        <v>735</v>
      </c>
      <c r="B443" s="13">
        <v>60</v>
      </c>
      <c r="C443" s="13" t="s">
        <v>372</v>
      </c>
      <c r="D443" s="13">
        <v>2982024.407750214</v>
      </c>
      <c r="E443" s="17">
        <v>4580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2674.4346360669856</v>
      </c>
      <c r="Q443" s="15"/>
      <c r="R443" s="20">
        <v>89.147821202232848</v>
      </c>
      <c r="T443" s="120">
        <v>16799.687527278846</v>
      </c>
      <c r="U443" s="118"/>
      <c r="V443" s="20">
        <v>92.658324749112737</v>
      </c>
      <c r="W443" s="20">
        <v>48.193936645559802</v>
      </c>
      <c r="X443" s="20">
        <v>98.705347524511112</v>
      </c>
    </row>
    <row r="444" spans="1:24">
      <c r="A444" s="13" t="s">
        <v>24</v>
      </c>
      <c r="B444" s="13">
        <v>60</v>
      </c>
      <c r="C444" s="13" t="s">
        <v>372</v>
      </c>
      <c r="D444" s="14">
        <v>-189.71128212918131</v>
      </c>
      <c r="E444" s="17">
        <v>2.0699999999999998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1070.7628737385044</v>
      </c>
      <c r="Q444" s="15"/>
      <c r="R444" s="20">
        <v>35.692095791283478</v>
      </c>
      <c r="T444" s="118">
        <v>-0.46254171227106955</v>
      </c>
      <c r="U444" s="118">
        <v>2.1063396099396026</v>
      </c>
      <c r="V444" s="20">
        <v>44.706129918082404</v>
      </c>
      <c r="W444" s="20">
        <v>41.450336730930367</v>
      </c>
      <c r="X444" s="20">
        <v>60.130534239092803</v>
      </c>
    </row>
    <row r="445" spans="1:24">
      <c r="A445" s="13" t="s">
        <v>227</v>
      </c>
      <c r="B445" s="13">
        <v>60</v>
      </c>
      <c r="C445" s="13" t="s">
        <v>372</v>
      </c>
      <c r="D445" s="14">
        <v>813.83810402133599</v>
      </c>
      <c r="E445" s="17">
        <v>13.22</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788.70253898754504</v>
      </c>
      <c r="Q445" s="15"/>
      <c r="R445" s="20">
        <v>26.29008463291817</v>
      </c>
      <c r="T445" s="118">
        <v>-6.0387030453342661</v>
      </c>
      <c r="U445" s="120">
        <v>9.6700906059614766</v>
      </c>
      <c r="V445" s="20">
        <v>38.859013852239059</v>
      </c>
      <c r="W445" s="20">
        <v>44.449290410317197</v>
      </c>
      <c r="X445" s="20">
        <v>51.579669460362993</v>
      </c>
    </row>
    <row r="446" spans="1:24">
      <c r="A446" s="13" t="s">
        <v>179</v>
      </c>
      <c r="B446" s="13">
        <v>60</v>
      </c>
      <c r="C446" s="13" t="s">
        <v>372</v>
      </c>
      <c r="D446" s="14">
        <v>1551.4821949912516</v>
      </c>
      <c r="E446" s="17">
        <v>30</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1435.582818161085</v>
      </c>
      <c r="Q446" s="15"/>
      <c r="R446" s="20">
        <v>47.852760605369504</v>
      </c>
      <c r="T446" s="118">
        <v>9.9183249411754915</v>
      </c>
      <c r="U446" s="118">
        <v>58.617459973220143</v>
      </c>
      <c r="V446" s="20">
        <v>45.761873692221663</v>
      </c>
      <c r="W446" s="20">
        <v>43.359821497098892</v>
      </c>
      <c r="X446" s="20">
        <v>67.916253554041887</v>
      </c>
    </row>
    <row r="447" spans="1:24">
      <c r="A447" s="13" t="s">
        <v>449</v>
      </c>
      <c r="B447" s="13">
        <v>60</v>
      </c>
      <c r="C447" s="13" t="s">
        <v>372</v>
      </c>
      <c r="D447" s="14">
        <v>10459.226589473545</v>
      </c>
      <c r="E447" s="17">
        <v>39.299999999999997</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1498.3996916043973</v>
      </c>
      <c r="Q447" s="15"/>
      <c r="R447" s="20">
        <v>49.946656386813245</v>
      </c>
      <c r="T447" s="120">
        <v>73.145790365336694</v>
      </c>
      <c r="U447" s="118">
        <v>48.280338711153199</v>
      </c>
      <c r="V447" s="20">
        <v>75.982324447895479</v>
      </c>
      <c r="W447" s="20">
        <v>70.538050736389181</v>
      </c>
      <c r="X447" s="20">
        <v>80.955633436325698</v>
      </c>
    </row>
    <row r="448" spans="1:24">
      <c r="A448" s="13" t="s">
        <v>539</v>
      </c>
      <c r="B448" s="13">
        <v>60</v>
      </c>
      <c r="C448" s="13" t="s">
        <v>372</v>
      </c>
      <c r="D448" s="14">
        <v>-2532.3612530773867</v>
      </c>
      <c r="E448" s="17">
        <v>12.17</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1178.0972155611676</v>
      </c>
      <c r="Q448" s="16" t="s">
        <v>2201</v>
      </c>
      <c r="R448" s="20">
        <v>39.269907185372254</v>
      </c>
      <c r="T448" s="118">
        <v>6.3666345780560007</v>
      </c>
      <c r="U448" s="118"/>
      <c r="V448" s="20">
        <v>53.270261322895543</v>
      </c>
      <c r="W448" s="20">
        <v>49.230840057586953</v>
      </c>
      <c r="X448" s="20">
        <v>68.52047976081117</v>
      </c>
    </row>
    <row r="449" spans="1:24">
      <c r="A449" s="13" t="s">
        <v>25</v>
      </c>
      <c r="B449" s="13">
        <v>60</v>
      </c>
      <c r="C449" s="13" t="s">
        <v>372</v>
      </c>
      <c r="D449" s="14">
        <v>-39926.498650006295</v>
      </c>
      <c r="E449" s="17">
        <v>138.19999999999999</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883.0847109006553</v>
      </c>
      <c r="Q449" s="15"/>
      <c r="R449" s="20">
        <v>29.436157030021842</v>
      </c>
      <c r="T449" s="120">
        <v>192.70664683612779</v>
      </c>
      <c r="U449" s="118">
        <v>269.60612550968574</v>
      </c>
      <c r="V449" s="20">
        <v>48.463970907999325</v>
      </c>
      <c r="W449" s="20">
        <v>46.232447750647417</v>
      </c>
      <c r="X449" s="20">
        <v>84.517219666472343</v>
      </c>
    </row>
    <row r="450" spans="1:24">
      <c r="A450" s="13" t="s">
        <v>677</v>
      </c>
      <c r="B450" s="13">
        <v>60</v>
      </c>
      <c r="C450" s="13" t="s">
        <v>372</v>
      </c>
      <c r="D450" s="13">
        <v>-166.4565546497787</v>
      </c>
      <c r="E450" s="17">
        <v>1.31</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593.48922808111467</v>
      </c>
      <c r="Q450" s="15"/>
      <c r="R450" s="20">
        <v>19.782974269370488</v>
      </c>
      <c r="T450" s="118">
        <v>-1.2497627202886097</v>
      </c>
      <c r="U450" s="118"/>
      <c r="V450" s="20">
        <v>36.56789038917811</v>
      </c>
      <c r="W450" s="20">
        <v>42.187764084489544</v>
      </c>
      <c r="X450" s="20"/>
    </row>
    <row r="451" spans="1:24">
      <c r="A451" s="13" t="s">
        <v>127</v>
      </c>
      <c r="B451" s="13">
        <v>60</v>
      </c>
      <c r="C451" s="13" t="s">
        <v>372</v>
      </c>
      <c r="D451" s="14">
        <v>-23530.527424278916</v>
      </c>
      <c r="E451" s="17">
        <v>71.150000000000006</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373.56190562182309</v>
      </c>
      <c r="Q451" s="15"/>
      <c r="R451" s="20">
        <v>12.452063520727437</v>
      </c>
      <c r="T451" s="118">
        <v>-35.588253815595721</v>
      </c>
      <c r="U451" s="120">
        <v>-87.507806729132795</v>
      </c>
      <c r="V451" s="20">
        <v>43.954250436176373</v>
      </c>
      <c r="W451" s="20">
        <v>37.787625575006558</v>
      </c>
      <c r="X451" s="20">
        <v>44.305945144476027</v>
      </c>
    </row>
    <row r="452" spans="1:24">
      <c r="A452" s="13" t="s">
        <v>155</v>
      </c>
      <c r="B452" s="13">
        <v>60</v>
      </c>
      <c r="C452" s="13" t="s">
        <v>372</v>
      </c>
      <c r="D452" s="14">
        <v>201.88033690219598</v>
      </c>
      <c r="E452" s="17">
        <v>12.62</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635.70124930913698</v>
      </c>
      <c r="Q452" s="15"/>
      <c r="R452" s="20">
        <v>21.190041643637901</v>
      </c>
      <c r="T452" s="118">
        <v>-23.539837902873675</v>
      </c>
      <c r="U452" s="120">
        <v>-6.8838861405523488</v>
      </c>
      <c r="V452" s="20">
        <v>30.752242210979659</v>
      </c>
      <c r="W452" s="20">
        <v>61.935066226956394</v>
      </c>
      <c r="X452" s="20">
        <v>41.995560876446426</v>
      </c>
    </row>
    <row r="453" spans="1:24">
      <c r="A453" s="13" t="s">
        <v>194</v>
      </c>
      <c r="B453" s="13">
        <v>60</v>
      </c>
      <c r="C453" s="13" t="s">
        <v>372</v>
      </c>
      <c r="D453" s="14">
        <v>-16402.600760276015</v>
      </c>
      <c r="E453" s="17">
        <v>70.900000000000006</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569.56093775906356</v>
      </c>
      <c r="Q453" s="15"/>
      <c r="R453" s="20">
        <v>18.985364591968786</v>
      </c>
      <c r="T453" s="118">
        <v>-74.679458171260507</v>
      </c>
      <c r="U453" s="120">
        <v>-13.370357990318382</v>
      </c>
      <c r="V453" s="20">
        <v>22.626136933507699</v>
      </c>
      <c r="W453" s="20">
        <v>39.010417581281544</v>
      </c>
      <c r="X453" s="20">
        <v>41.631508725173468</v>
      </c>
    </row>
    <row r="454" spans="1:24">
      <c r="A454" s="13" t="s">
        <v>468</v>
      </c>
      <c r="B454" s="13">
        <v>60</v>
      </c>
      <c r="C454" s="13" t="s">
        <v>372</v>
      </c>
      <c r="D454" s="14">
        <v>80446.750069635018</v>
      </c>
      <c r="E454" s="17">
        <v>146.30000000000001</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1642.5340481796572</v>
      </c>
      <c r="Q454" s="15"/>
      <c r="R454" s="20">
        <v>54.751134939321908</v>
      </c>
      <c r="T454" s="120">
        <v>274.65308340440129</v>
      </c>
      <c r="U454" s="118"/>
      <c r="V454" s="20">
        <v>62.205155325674383</v>
      </c>
      <c r="W454" s="20">
        <v>27.443557881039062</v>
      </c>
      <c r="X454" s="20">
        <v>72.427235758137257</v>
      </c>
    </row>
    <row r="455" spans="1:24">
      <c r="A455" s="13" t="s">
        <v>525</v>
      </c>
      <c r="B455" s="13">
        <v>60</v>
      </c>
      <c r="C455" s="13" t="s">
        <v>372</v>
      </c>
      <c r="D455" s="14">
        <v>-2138.5139665437691</v>
      </c>
      <c r="E455" s="17">
        <v>19.600000000000001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250</v>
      </c>
      <c r="Q455" s="15"/>
      <c r="R455" s="20">
        <v>8.3333333333333339</v>
      </c>
      <c r="T455" s="118">
        <v>-13.931466661867269</v>
      </c>
      <c r="U455" s="118"/>
      <c r="V455" s="20">
        <v>39.543270771799129</v>
      </c>
      <c r="W455" s="20">
        <v>42.872068958957612</v>
      </c>
      <c r="X455" s="20">
        <v>44.612609617145154</v>
      </c>
    </row>
    <row r="456" spans="1:24">
      <c r="A456" s="13" t="s">
        <v>189</v>
      </c>
      <c r="B456" s="13">
        <v>60</v>
      </c>
      <c r="C456" s="13" t="s">
        <v>372</v>
      </c>
      <c r="D456" s="14">
        <v>-232.04509315874589</v>
      </c>
      <c r="E456" s="17">
        <v>31.24</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1004.7401856777163</v>
      </c>
      <c r="Q456" s="15"/>
      <c r="R456" s="20">
        <v>33.491339522590543</v>
      </c>
      <c r="T456" s="118">
        <v>8.7005320917262097</v>
      </c>
      <c r="U456" s="118">
        <v>46.371750912190883</v>
      </c>
      <c r="V456" s="20">
        <v>45.029180875115813</v>
      </c>
      <c r="W456" s="20">
        <v>39.713124288627988</v>
      </c>
      <c r="X456" s="20">
        <v>63.063187987950535</v>
      </c>
    </row>
    <row r="457" spans="1:24">
      <c r="A457" s="13" t="s">
        <v>26</v>
      </c>
      <c r="B457" s="13">
        <v>60</v>
      </c>
      <c r="C457" s="13" t="s">
        <v>372</v>
      </c>
      <c r="D457" s="14">
        <v>-7825.4785287983887</v>
      </c>
      <c r="E457" s="17">
        <v>10.5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1174.7808923955945</v>
      </c>
      <c r="Q457" s="15"/>
      <c r="R457" s="20">
        <v>39.159363079853151</v>
      </c>
      <c r="T457" s="118">
        <v>6.5032276497829322</v>
      </c>
      <c r="U457" s="118">
        <v>31.471492833380683</v>
      </c>
      <c r="V457" s="20">
        <v>43.424510922395648</v>
      </c>
      <c r="W457" s="20">
        <v>63.10925468860956</v>
      </c>
      <c r="X457" s="20">
        <v>65.749759110369084</v>
      </c>
    </row>
    <row r="458" spans="1:24">
      <c r="A458" s="13" t="s">
        <v>101</v>
      </c>
      <c r="B458" s="13">
        <v>60</v>
      </c>
      <c r="C458" s="13" t="s">
        <v>372</v>
      </c>
      <c r="D458" s="14">
        <v>-2910.0288286765872</v>
      </c>
      <c r="E458" s="17">
        <v>9.1999999999999993</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652.63601757586002</v>
      </c>
      <c r="Q458" s="15"/>
      <c r="R458" s="20">
        <v>21.754533919195335</v>
      </c>
      <c r="T458" s="118">
        <v>-6.8556960695934244</v>
      </c>
      <c r="U458" s="118">
        <v>10.041028651204638</v>
      </c>
      <c r="V458" s="20">
        <v>30.735607419481003</v>
      </c>
      <c r="W458" s="20">
        <v>46.957936043088722</v>
      </c>
      <c r="X458" s="20">
        <v>51.963694198944502</v>
      </c>
    </row>
    <row r="459" spans="1:24">
      <c r="A459" s="13" t="s">
        <v>279</v>
      </c>
      <c r="B459" s="13">
        <v>60</v>
      </c>
      <c r="C459" s="13" t="s">
        <v>372</v>
      </c>
      <c r="D459" s="14">
        <v>-883.98335660272664</v>
      </c>
      <c r="E459" s="17">
        <v>13.17</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585.6542733802371</v>
      </c>
      <c r="Q459" s="15"/>
      <c r="R459" s="20">
        <v>19.521809112674571</v>
      </c>
      <c r="T459" s="118">
        <v>-2.7943258852667796</v>
      </c>
      <c r="U459" s="120">
        <v>-17.97100370093899</v>
      </c>
      <c r="V459" s="20">
        <v>48.908376522306789</v>
      </c>
      <c r="W459" s="20">
        <v>37.847160400141519</v>
      </c>
      <c r="X459" s="20">
        <v>45.826534308807986</v>
      </c>
    </row>
    <row r="460" spans="1:24">
      <c r="A460" s="13" t="s">
        <v>264</v>
      </c>
      <c r="B460" s="13">
        <v>60</v>
      </c>
      <c r="C460" s="13" t="s">
        <v>372</v>
      </c>
      <c r="D460" s="14">
        <v>2399.9936510690745</v>
      </c>
      <c r="E460" s="17">
        <v>22.06</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2129.9473770950635</v>
      </c>
      <c r="Q460" s="15"/>
      <c r="R460" s="20">
        <v>70.99824590316878</v>
      </c>
      <c r="T460" s="118">
        <v>-6.7603260232365869</v>
      </c>
      <c r="U460" s="120">
        <v>6.2236512361377549</v>
      </c>
      <c r="V460" s="20">
        <v>40.018584471509662</v>
      </c>
      <c r="W460" s="20">
        <v>47.118790499964106</v>
      </c>
      <c r="X460" s="20">
        <v>49.616571564040335</v>
      </c>
    </row>
    <row r="461" spans="1:24">
      <c r="A461" s="13" t="s">
        <v>159</v>
      </c>
      <c r="B461" s="13">
        <v>60</v>
      </c>
      <c r="C461" s="13" t="s">
        <v>372</v>
      </c>
      <c r="D461" s="13">
        <v>1454.626907990182</v>
      </c>
      <c r="E461" s="17">
        <v>12.17</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2354.4080088667611</v>
      </c>
      <c r="Q461" s="15"/>
      <c r="R461" s="20">
        <v>78.480266962225372</v>
      </c>
      <c r="T461" s="118">
        <v>-4.8248795455040749</v>
      </c>
      <c r="U461" s="120">
        <v>5.7074270088889989</v>
      </c>
      <c r="V461" s="20">
        <v>41.967134796356817</v>
      </c>
      <c r="W461" s="20">
        <v>52.720791719035169</v>
      </c>
      <c r="X461" s="20">
        <v>49.924042530577154</v>
      </c>
    </row>
    <row r="462" spans="1:24">
      <c r="A462" s="13" t="s">
        <v>293</v>
      </c>
      <c r="B462" s="13">
        <v>60</v>
      </c>
      <c r="C462" s="13" t="s">
        <v>372</v>
      </c>
      <c r="D462" s="14">
        <v>-24847.403289915634</v>
      </c>
      <c r="E462" s="17">
        <v>148.9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486.91451028258433</v>
      </c>
      <c r="Q462" s="15"/>
      <c r="R462" s="20">
        <v>16.230483676086145</v>
      </c>
      <c r="T462" s="118">
        <v>-173.61436978884456</v>
      </c>
      <c r="U462" s="120">
        <v>-54.195187576434307</v>
      </c>
      <c r="V462" s="20">
        <v>32.564651975970442</v>
      </c>
      <c r="W462" s="20">
        <v>50.607874930028508</v>
      </c>
      <c r="X462" s="20">
        <v>38.009618000877239</v>
      </c>
    </row>
    <row r="463" spans="1:24">
      <c r="A463" s="13" t="s">
        <v>32</v>
      </c>
      <c r="B463" s="13">
        <v>60</v>
      </c>
      <c r="C463" s="13" t="s">
        <v>372</v>
      </c>
      <c r="D463" s="13">
        <v>-1123.5589590607019</v>
      </c>
      <c r="E463" s="17">
        <v>10.37</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1114.3090896793365</v>
      </c>
      <c r="Q463" s="15"/>
      <c r="R463" s="20">
        <v>37.143636322644547</v>
      </c>
      <c r="T463" s="118">
        <v>-4.2871521120758871</v>
      </c>
      <c r="U463" s="118">
        <v>13.072353816308784</v>
      </c>
      <c r="V463" s="20">
        <v>43.514781193474512</v>
      </c>
      <c r="W463" s="20">
        <v>41.887582414063225</v>
      </c>
      <c r="X463" s="20">
        <v>55.73080553237422</v>
      </c>
    </row>
    <row r="464" spans="1:24">
      <c r="A464" s="13" t="s">
        <v>63</v>
      </c>
      <c r="B464" s="13">
        <v>60</v>
      </c>
      <c r="C464" s="13" t="s">
        <v>372</v>
      </c>
      <c r="D464" s="14">
        <v>-1679.1049334176478</v>
      </c>
      <c r="E464" s="17">
        <v>126.7</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1151.7407504286082</v>
      </c>
      <c r="Q464" s="15"/>
      <c r="R464" s="20">
        <v>38.391358347620276</v>
      </c>
      <c r="T464" s="118">
        <v>64.423969594031405</v>
      </c>
      <c r="U464" s="118">
        <v>170.11862231403953</v>
      </c>
      <c r="V464" s="20">
        <v>44.078927431766523</v>
      </c>
      <c r="W464" s="20">
        <v>71.317359869149428</v>
      </c>
      <c r="X464" s="20">
        <v>62.243632860669777</v>
      </c>
    </row>
    <row r="465" spans="1:24">
      <c r="A465" s="13" t="s">
        <v>442</v>
      </c>
      <c r="B465" s="13">
        <v>60</v>
      </c>
      <c r="C465" s="13" t="s">
        <v>372</v>
      </c>
      <c r="D465" s="14">
        <v>-20584.384943715577</v>
      </c>
      <c r="E465" s="17">
        <v>123.3</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350.56152528798646</v>
      </c>
      <c r="Q465" s="15"/>
      <c r="R465" s="20">
        <v>11.685384176266215</v>
      </c>
      <c r="T465" s="118">
        <v>-163.38153896625244</v>
      </c>
      <c r="U465" s="120">
        <v>-247.78966274110616</v>
      </c>
      <c r="V465" s="20">
        <v>36.214884204786834</v>
      </c>
      <c r="W465" s="20">
        <v>50.182950799528207</v>
      </c>
      <c r="X465" s="20">
        <v>37.041536411714702</v>
      </c>
    </row>
    <row r="466" spans="1:24">
      <c r="A466" s="13" t="s">
        <v>443</v>
      </c>
      <c r="B466" s="13">
        <v>60</v>
      </c>
      <c r="C466" s="13" t="s">
        <v>372</v>
      </c>
      <c r="D466" s="14">
        <v>-1993.0717993510073</v>
      </c>
      <c r="E466" s="17">
        <v>21.1</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860.64171667820358</v>
      </c>
      <c r="Q466" s="15"/>
      <c r="R466" s="20">
        <v>28.688057222606787</v>
      </c>
      <c r="T466" s="118">
        <v>-14.162752486319654</v>
      </c>
      <c r="U466" s="120">
        <v>7.6209167929232891</v>
      </c>
      <c r="V466" s="20">
        <v>34.514071662605893</v>
      </c>
      <c r="W466" s="20">
        <v>58.012506536197002</v>
      </c>
      <c r="X466" s="20">
        <v>46.028583023314688</v>
      </c>
    </row>
    <row r="467" spans="1:24">
      <c r="A467" s="13" t="s">
        <v>325</v>
      </c>
      <c r="B467" s="13">
        <v>60</v>
      </c>
      <c r="C467" s="13" t="s">
        <v>372</v>
      </c>
      <c r="D467" s="14">
        <v>-13175.233005516702</v>
      </c>
      <c r="E467" s="17">
        <v>40.380000000000003</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425.18616495725536</v>
      </c>
      <c r="Q467" s="15"/>
      <c r="R467" s="20">
        <v>14.172872165241845</v>
      </c>
      <c r="T467" s="118">
        <v>-0.13587417678550651</v>
      </c>
      <c r="U467" s="120">
        <v>4.5139595698547197</v>
      </c>
      <c r="V467" s="20">
        <v>41.914380174969239</v>
      </c>
      <c r="W467" s="20">
        <v>29.877399490441302</v>
      </c>
      <c r="X467" s="20">
        <v>49.566130256136788</v>
      </c>
    </row>
    <row r="468" spans="1:24">
      <c r="A468" s="13" t="s">
        <v>162</v>
      </c>
      <c r="B468" s="13">
        <v>60</v>
      </c>
      <c r="C468" s="13" t="s">
        <v>372</v>
      </c>
      <c r="D468" s="14">
        <v>1531.5760870493555</v>
      </c>
      <c r="E468" s="17">
        <v>12.16</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2384.1741010350852</v>
      </c>
      <c r="Q468" s="15"/>
      <c r="R468" s="20">
        <v>79.472470034502834</v>
      </c>
      <c r="T468" s="118">
        <v>-9.3435471187133601</v>
      </c>
      <c r="U468" s="120">
        <v>4.8751821186487732</v>
      </c>
      <c r="V468" s="20">
        <v>26.508785587336931</v>
      </c>
      <c r="W468" s="20">
        <v>49.428873767083211</v>
      </c>
      <c r="X468" s="20">
        <v>46.616049621781592</v>
      </c>
    </row>
    <row r="469" spans="1:24">
      <c r="A469" s="13" t="s">
        <v>250</v>
      </c>
      <c r="B469" s="13">
        <v>60</v>
      </c>
      <c r="C469" s="13" t="s">
        <v>372</v>
      </c>
      <c r="D469" s="13">
        <v>2534.1672353181721</v>
      </c>
      <c r="E469" s="17">
        <v>22.72</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2276.9354608890053</v>
      </c>
      <c r="Q469" s="15"/>
      <c r="R469" s="20">
        <v>75.897848696300173</v>
      </c>
      <c r="T469" s="118">
        <v>12.636185924555789</v>
      </c>
      <c r="U469" s="118">
        <v>48.093323345335875</v>
      </c>
      <c r="V469" s="20">
        <v>61.394937554742327</v>
      </c>
      <c r="W469" s="20">
        <v>61.083563329448253</v>
      </c>
      <c r="X469" s="20">
        <v>72.221045837560794</v>
      </c>
    </row>
    <row r="470" spans="1:24">
      <c r="A470" s="13" t="s">
        <v>71</v>
      </c>
      <c r="B470" s="13">
        <v>60</v>
      </c>
      <c r="C470" s="13" t="s">
        <v>372</v>
      </c>
      <c r="D470" s="13">
        <v>-1766576.217856491</v>
      </c>
      <c r="E470" s="17">
        <v>4017.5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92.978079762782301</v>
      </c>
      <c r="Q470" s="15"/>
      <c r="R470" s="20">
        <v>3.0992693254260768</v>
      </c>
      <c r="T470" s="118">
        <v>-7486.8165657637928</v>
      </c>
      <c r="U470" s="120">
        <v>-8053.8008569804606</v>
      </c>
      <c r="V470" s="20">
        <v>28.509859121333442</v>
      </c>
      <c r="W470" s="20">
        <v>48.585523155167529</v>
      </c>
      <c r="X470" s="20">
        <v>39.345993466170263</v>
      </c>
    </row>
    <row r="471" spans="1:24">
      <c r="A471" s="13" t="s">
        <v>418</v>
      </c>
      <c r="B471" s="13">
        <v>60</v>
      </c>
      <c r="C471" s="13" t="s">
        <v>372</v>
      </c>
      <c r="D471" s="13">
        <v>-889.29928461511486</v>
      </c>
      <c r="E471" s="17">
        <v>7.12</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1041.513131593993</v>
      </c>
      <c r="Q471" s="15"/>
      <c r="R471" s="20">
        <v>34.717104386466431</v>
      </c>
      <c r="T471" s="118">
        <v>1.3432057301204914</v>
      </c>
      <c r="U471" s="120">
        <v>3.0171085288259647</v>
      </c>
      <c r="V471" s="20">
        <v>49.859494787200411</v>
      </c>
      <c r="W471" s="20">
        <v>42.746885584877809</v>
      </c>
      <c r="X471" s="20">
        <v>56.774032256100924</v>
      </c>
    </row>
    <row r="472" spans="1:24">
      <c r="A472" s="13" t="s">
        <v>331</v>
      </c>
      <c r="B472" s="13">
        <v>60</v>
      </c>
      <c r="C472" s="13" t="s">
        <v>372</v>
      </c>
      <c r="D472" s="14">
        <v>-10744.266727075385</v>
      </c>
      <c r="E472" s="17">
        <v>30.64</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297.99993896484375</v>
      </c>
      <c r="Q472" s="15"/>
      <c r="R472" s="20">
        <v>9.9333312988281257</v>
      </c>
      <c r="T472" s="118">
        <v>-24.948782903969473</v>
      </c>
      <c r="U472" s="120">
        <v>9.8436099033230562</v>
      </c>
      <c r="V472" s="20">
        <v>38.827823521005961</v>
      </c>
      <c r="W472" s="20">
        <v>48.81881936677771</v>
      </c>
      <c r="X472" s="20">
        <v>48.850051406535208</v>
      </c>
    </row>
    <row r="473" spans="1:24">
      <c r="A473" s="13" t="s">
        <v>126</v>
      </c>
      <c r="B473" s="13">
        <v>60</v>
      </c>
      <c r="C473" s="13" t="s">
        <v>372</v>
      </c>
      <c r="D473" s="14">
        <v>772.11284467363589</v>
      </c>
      <c r="E473" s="17">
        <v>19.12</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1509.4760750251362</v>
      </c>
      <c r="Q473" s="15"/>
      <c r="R473" s="20">
        <v>50.315869167504538</v>
      </c>
      <c r="T473" s="118">
        <v>-1.3953264022028478</v>
      </c>
      <c r="U473" s="120">
        <v>1.2124656118723109</v>
      </c>
      <c r="V473" s="20">
        <v>50.731471516878656</v>
      </c>
      <c r="W473" s="20">
        <v>60.794358752395311</v>
      </c>
      <c r="X473" s="20">
        <v>49.804669931986197</v>
      </c>
    </row>
    <row r="474" spans="1:24">
      <c r="A474" s="13" t="s">
        <v>306</v>
      </c>
      <c r="B474" s="13">
        <v>60</v>
      </c>
      <c r="C474" s="13" t="s">
        <v>372</v>
      </c>
      <c r="D474" s="14">
        <v>26398.520495336583</v>
      </c>
      <c r="E474" s="17">
        <v>77.8</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1923.0595143126088</v>
      </c>
      <c r="Q474" s="15"/>
      <c r="R474" s="20">
        <v>64.101983810420293</v>
      </c>
      <c r="T474" s="120">
        <v>109.98092102754789</v>
      </c>
      <c r="U474" s="118">
        <v>120.18124691322785</v>
      </c>
      <c r="V474" s="20">
        <v>36.299234400513541</v>
      </c>
      <c r="W474" s="20">
        <v>56.019281439020631</v>
      </c>
      <c r="X474" s="20">
        <v>74.606105743575085</v>
      </c>
    </row>
    <row r="475" spans="1:24">
      <c r="A475" s="13" t="s">
        <v>64</v>
      </c>
      <c r="B475" s="13">
        <v>60</v>
      </c>
      <c r="C475" s="13" t="s">
        <v>372</v>
      </c>
      <c r="D475" s="14">
        <v>40940.805811169979</v>
      </c>
      <c r="E475" s="17">
        <v>152.1</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1535.291226684647</v>
      </c>
      <c r="Q475" s="15"/>
      <c r="R475" s="20">
        <v>51.176374222821565</v>
      </c>
      <c r="T475" s="118">
        <v>117.14707014580824</v>
      </c>
      <c r="U475" s="118">
        <v>164.06355813243636</v>
      </c>
      <c r="V475" s="20">
        <v>61.476731175390398</v>
      </c>
      <c r="W475" s="20">
        <v>39.4158577493276</v>
      </c>
      <c r="X475" s="20">
        <v>62.045997434569792</v>
      </c>
    </row>
    <row r="476" spans="1:24">
      <c r="A476" s="13" t="s">
        <v>224</v>
      </c>
      <c r="B476" s="13">
        <v>60</v>
      </c>
      <c r="C476" s="13" t="s">
        <v>372</v>
      </c>
      <c r="D476" s="14">
        <v>-1169.4071375289816</v>
      </c>
      <c r="E476" s="17">
        <v>3.12</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943.11883920127241</v>
      </c>
      <c r="Q476" s="15"/>
      <c r="R476" s="20">
        <v>31.437294640042413</v>
      </c>
      <c r="T476" s="118">
        <v>2.2363526535662537</v>
      </c>
      <c r="U476" s="118">
        <v>4.2425571259958605</v>
      </c>
      <c r="V476" s="20">
        <v>45.528098166408626</v>
      </c>
      <c r="W476" s="20">
        <v>32.615413268132585</v>
      </c>
      <c r="X476" s="20">
        <v>64.01074573542715</v>
      </c>
    </row>
    <row r="477" spans="1:24">
      <c r="A477" s="13" t="s">
        <v>736</v>
      </c>
      <c r="B477" s="13">
        <v>60</v>
      </c>
      <c r="C477" s="13" t="s">
        <v>372</v>
      </c>
      <c r="D477" s="14">
        <v>-13355.535384228431</v>
      </c>
      <c r="E477" s="17">
        <v>40.700000000000003</v>
      </c>
      <c r="F477" s="13" t="s">
        <v>699</v>
      </c>
      <c r="G477" s="13" t="s">
        <v>1022</v>
      </c>
      <c r="H477" s="13" t="s">
        <v>1969</v>
      </c>
      <c r="I477" s="13" t="s">
        <v>790</v>
      </c>
      <c r="J477" s="13" t="s">
        <v>1023</v>
      </c>
      <c r="K477" s="13" t="s">
        <v>787</v>
      </c>
      <c r="L477" s="13" t="s">
        <v>1083</v>
      </c>
      <c r="M477" s="13" t="s">
        <v>1970</v>
      </c>
      <c r="N477" s="13" t="s">
        <v>799</v>
      </c>
      <c r="P477" s="13">
        <v>198.1519841513161</v>
      </c>
      <c r="Q477" s="16" t="s">
        <v>2394</v>
      </c>
      <c r="R477" s="20">
        <v>6.6050661383772029</v>
      </c>
      <c r="T477" s="118">
        <v>-12.600627282527128</v>
      </c>
      <c r="U477" s="120">
        <v>-54.376572359588948</v>
      </c>
      <c r="V477" s="20">
        <v>48.536091493269581</v>
      </c>
      <c r="W477" s="20">
        <v>54.253457521084812</v>
      </c>
      <c r="X477" s="20">
        <v>45.413356057959248</v>
      </c>
    </row>
    <row r="478" spans="1:24">
      <c r="A478" s="13" t="s">
        <v>737</v>
      </c>
      <c r="B478" s="13">
        <v>60</v>
      </c>
      <c r="C478" s="13" t="s">
        <v>372</v>
      </c>
      <c r="D478" s="14">
        <v>-49051.135810412634</v>
      </c>
      <c r="E478" s="17">
        <v>178.8</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480.65324487165975</v>
      </c>
      <c r="Q478" s="16" t="s">
        <v>2395</v>
      </c>
      <c r="R478" s="20">
        <v>16.021774829055325</v>
      </c>
      <c r="T478" s="118">
        <v>-272.88721255610227</v>
      </c>
      <c r="U478" s="120">
        <v>139.34660882593079</v>
      </c>
      <c r="V478" s="20">
        <v>36.236018394225063</v>
      </c>
      <c r="W478" s="20">
        <v>49.765014416068254</v>
      </c>
      <c r="X478" s="20">
        <v>46.701158260976435</v>
      </c>
    </row>
    <row r="479" spans="1:24">
      <c r="A479" s="13" t="s">
        <v>359</v>
      </c>
      <c r="B479" s="13">
        <v>60</v>
      </c>
      <c r="C479" s="13" t="s">
        <v>372</v>
      </c>
      <c r="D479" s="14">
        <v>-1015.7267623054755</v>
      </c>
      <c r="E479" s="17">
        <v>3.07</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148.36081093399639</v>
      </c>
      <c r="Q479" s="15"/>
      <c r="R479" s="20">
        <v>4.9453603644665467</v>
      </c>
      <c r="T479" s="118">
        <v>-3.2168989045660679</v>
      </c>
      <c r="U479" s="120">
        <v>-2.8583432648148399</v>
      </c>
      <c r="V479" s="20">
        <v>35.272171215085763</v>
      </c>
      <c r="W479" s="20">
        <v>46.160068714232068</v>
      </c>
      <c r="X479" s="20">
        <v>43.765791037084952</v>
      </c>
    </row>
    <row r="480" spans="1:24">
      <c r="A480" s="13" t="s">
        <v>14</v>
      </c>
      <c r="B480" s="13">
        <v>60</v>
      </c>
      <c r="C480" s="13" t="s">
        <v>372</v>
      </c>
      <c r="D480" s="14">
        <v>55805.380266525048</v>
      </c>
      <c r="E480" s="17">
        <v>261.25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1795.4034839152405</v>
      </c>
      <c r="Q480" s="15"/>
      <c r="R480" s="20">
        <v>59.846782797174683</v>
      </c>
      <c r="T480" s="118">
        <v>118.51896124336719</v>
      </c>
      <c r="U480" s="118">
        <v>488.47818374580385</v>
      </c>
      <c r="V480" s="20">
        <v>51.113028848973123</v>
      </c>
      <c r="W480" s="20">
        <v>44.846800046101279</v>
      </c>
      <c r="X480" s="20">
        <v>59.598369262738032</v>
      </c>
    </row>
    <row r="481" spans="1:24">
      <c r="A481" s="13" t="s">
        <v>738</v>
      </c>
      <c r="B481" s="13">
        <v>60</v>
      </c>
      <c r="C481" s="13" t="s">
        <v>372</v>
      </c>
      <c r="D481" s="14">
        <v>-39938.204994139996</v>
      </c>
      <c r="E481" s="17">
        <v>152</v>
      </c>
      <c r="F481" s="13" t="s">
        <v>683</v>
      </c>
      <c r="G481" s="13">
        <v>2238951517</v>
      </c>
      <c r="H481" s="13" t="s">
        <v>1975</v>
      </c>
      <c r="I481" s="13" t="s">
        <v>1008</v>
      </c>
      <c r="J481" s="13">
        <v>9346162322</v>
      </c>
      <c r="K481" s="13">
        <v>0</v>
      </c>
      <c r="L481" s="13" t="s">
        <v>476</v>
      </c>
      <c r="M481" s="13" t="s">
        <v>1976</v>
      </c>
      <c r="N481" s="13" t="s">
        <v>870</v>
      </c>
      <c r="O481" s="13">
        <v>23.516401948437789</v>
      </c>
      <c r="P481" s="13">
        <v>155.59715069396185</v>
      </c>
      <c r="Q481" s="15"/>
      <c r="R481" s="20">
        <v>5.1865716897987282</v>
      </c>
      <c r="T481" s="118">
        <v>-210.87622229670899</v>
      </c>
      <c r="U481" s="120">
        <v>-275.39126238542593</v>
      </c>
      <c r="V481" s="20">
        <v>30.275415863124252</v>
      </c>
      <c r="W481" s="20">
        <v>46.264119053290372</v>
      </c>
      <c r="X481" s="20">
        <v>38.63691518714127</v>
      </c>
    </row>
    <row r="482" spans="1:24">
      <c r="A482" s="13" t="s">
        <v>480</v>
      </c>
      <c r="B482" s="13">
        <v>60</v>
      </c>
      <c r="C482" s="13" t="s">
        <v>372</v>
      </c>
      <c r="D482" s="14">
        <v>-2310.5388081758883</v>
      </c>
      <c r="E482" s="17">
        <v>5.58</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250.21902544890264</v>
      </c>
      <c r="Q482" s="15"/>
      <c r="R482" s="20">
        <v>8.3406341816300884</v>
      </c>
      <c r="T482" s="118">
        <v>-6.7673765700053234</v>
      </c>
      <c r="U482" s="118"/>
      <c r="V482" s="20">
        <v>37.266051851498304</v>
      </c>
      <c r="W482" s="20">
        <v>30.765035228170408</v>
      </c>
      <c r="X482" s="20">
        <v>12.422926465248</v>
      </c>
    </row>
    <row r="483" spans="1:24">
      <c r="A483" s="13" t="s">
        <v>533</v>
      </c>
      <c r="B483" s="13">
        <v>60</v>
      </c>
      <c r="C483" s="13" t="s">
        <v>372</v>
      </c>
      <c r="D483" s="14">
        <v>5256.9580093231143</v>
      </c>
      <c r="E483" s="17">
        <v>197</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1764.4128124474714</v>
      </c>
      <c r="Q483" s="15"/>
      <c r="R483" s="20">
        <v>58.813760414915713</v>
      </c>
      <c r="T483" s="118">
        <v>96.318463300941346</v>
      </c>
      <c r="U483" s="118"/>
      <c r="V483" s="20">
        <v>49.438238313289148</v>
      </c>
      <c r="W483" s="20">
        <v>69.589915866610738</v>
      </c>
      <c r="X483" s="20">
        <v>69.810173214931169</v>
      </c>
    </row>
    <row r="484" spans="1:24">
      <c r="A484" s="13" t="s">
        <v>180</v>
      </c>
      <c r="B484" s="13">
        <v>60</v>
      </c>
      <c r="C484" s="13" t="s">
        <v>372</v>
      </c>
      <c r="D484" s="14">
        <v>-391.46894624708216</v>
      </c>
      <c r="E484" s="17">
        <v>2.2200000000000002</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326.08085607954865</v>
      </c>
      <c r="Q484" s="16" t="s">
        <v>2396</v>
      </c>
      <c r="R484" s="20">
        <v>10.869361869318288</v>
      </c>
      <c r="T484" s="118">
        <v>-4.2974649142832888E-2</v>
      </c>
      <c r="U484" s="118">
        <v>2.8111803488458209</v>
      </c>
      <c r="V484" s="20">
        <v>49.188397758481983</v>
      </c>
      <c r="W484" s="20">
        <v>55.950477947569723</v>
      </c>
      <c r="X484" s="20">
        <v>58.834464418459731</v>
      </c>
    </row>
    <row r="485" spans="1:24">
      <c r="A485" s="13" t="s">
        <v>313</v>
      </c>
      <c r="B485" s="13">
        <v>60</v>
      </c>
      <c r="C485" s="13" t="s">
        <v>372</v>
      </c>
      <c r="D485" s="14">
        <v>4079.0405107049919</v>
      </c>
      <c r="E485" s="17">
        <v>26.24</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1860.1795870725166</v>
      </c>
      <c r="Q485" s="15"/>
      <c r="R485" s="20">
        <v>62.005986235750555</v>
      </c>
      <c r="T485" s="118">
        <v>9.7956596089829873</v>
      </c>
      <c r="U485" s="120">
        <v>21.992327840750612</v>
      </c>
      <c r="V485" s="20">
        <v>55.975692010256907</v>
      </c>
      <c r="W485" s="20">
        <v>41.284649861005754</v>
      </c>
      <c r="X485" s="20">
        <v>57.359557276800217</v>
      </c>
    </row>
    <row r="486" spans="1:24">
      <c r="A486" s="13" t="s">
        <v>321</v>
      </c>
      <c r="B486" s="13">
        <v>60</v>
      </c>
      <c r="C486" s="13" t="s">
        <v>372</v>
      </c>
      <c r="D486" s="13">
        <v>-950.13564082394805</v>
      </c>
      <c r="E486" s="17">
        <v>2.78</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297.73628984013726</v>
      </c>
      <c r="Q486" s="15"/>
      <c r="R486" s="20">
        <v>9.924542994671242</v>
      </c>
      <c r="T486" s="118">
        <v>-3.7363974118933063</v>
      </c>
      <c r="U486" s="120">
        <v>1.1734441952759989</v>
      </c>
      <c r="V486" s="20">
        <v>26.281462891207546</v>
      </c>
      <c r="W486" s="20">
        <v>48.006847445132962</v>
      </c>
      <c r="X486" s="20">
        <v>45.620613625799329</v>
      </c>
    </row>
    <row r="487" spans="1:24">
      <c r="A487" s="13" t="s">
        <v>343</v>
      </c>
      <c r="B487" s="13">
        <v>60</v>
      </c>
      <c r="C487" s="13" t="s">
        <v>372</v>
      </c>
      <c r="D487" s="14">
        <v>11264.310423564546</v>
      </c>
      <c r="E487" s="17">
        <v>32</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1828.3598977373988</v>
      </c>
      <c r="Q487" s="15"/>
      <c r="R487" s="20">
        <v>60.945329924579958</v>
      </c>
      <c r="T487" s="118">
        <v>11.526064222372305</v>
      </c>
      <c r="U487" s="120">
        <v>11.180971336953398</v>
      </c>
      <c r="V487" s="20">
        <v>76.352631952309224</v>
      </c>
      <c r="W487" s="20">
        <v>41.847335343299257</v>
      </c>
      <c r="X487" s="20">
        <v>53.683770660190483</v>
      </c>
    </row>
    <row r="488" spans="1:24">
      <c r="A488" s="13" t="s">
        <v>665</v>
      </c>
      <c r="B488" s="13">
        <v>60</v>
      </c>
      <c r="C488" s="13" t="s">
        <v>372</v>
      </c>
      <c r="D488" s="14">
        <v>-1969.6490338620265</v>
      </c>
      <c r="E488" s="17">
        <v>8.41</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313.73141707552304</v>
      </c>
      <c r="Q488" s="15"/>
      <c r="R488" s="20">
        <v>10.457713902517435</v>
      </c>
      <c r="T488" s="118">
        <v>-14.057354023639732</v>
      </c>
      <c r="U488" s="120">
        <v>7.350978139535993</v>
      </c>
      <c r="V488" s="20">
        <v>39.804171170575891</v>
      </c>
      <c r="W488" s="20">
        <v>67.701518167037335</v>
      </c>
      <c r="X488" s="20">
        <v>46.212691470260332</v>
      </c>
    </row>
    <row r="489" spans="1:24">
      <c r="A489" s="13" t="s">
        <v>106</v>
      </c>
      <c r="B489" s="13">
        <v>60</v>
      </c>
      <c r="C489" s="13" t="s">
        <v>372</v>
      </c>
      <c r="D489" s="14">
        <v>27804.11035388667</v>
      </c>
      <c r="E489" s="17">
        <v>45.24</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2497.8735276466186</v>
      </c>
      <c r="Q489" s="15"/>
      <c r="R489" s="20">
        <v>83.262450921553949</v>
      </c>
      <c r="T489" s="120">
        <v>56.551089757756259</v>
      </c>
      <c r="U489" s="118">
        <v>67.547739308824106</v>
      </c>
      <c r="V489" s="20">
        <v>78.613558708904293</v>
      </c>
      <c r="W489" s="20">
        <v>49.684011726687061</v>
      </c>
      <c r="X489" s="20">
        <v>79.165217349679551</v>
      </c>
    </row>
    <row r="490" spans="1:24">
      <c r="A490" s="13" t="s">
        <v>739</v>
      </c>
      <c r="B490" s="13">
        <v>60</v>
      </c>
      <c r="C490" s="13" t="s">
        <v>372</v>
      </c>
      <c r="D490" s="14">
        <v>15677.756688376867</v>
      </c>
      <c r="E490" s="17">
        <v>28.02</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2729.4644380186242</v>
      </c>
      <c r="Q490" s="15"/>
      <c r="R490" s="20">
        <v>90.982147933954138</v>
      </c>
      <c r="T490" s="118">
        <v>21.205930395233956</v>
      </c>
      <c r="U490" s="118">
        <v>30.404515090221302</v>
      </c>
      <c r="V490" s="20">
        <v>61.563334684725952</v>
      </c>
      <c r="W490" s="20">
        <v>21.810990952321767</v>
      </c>
      <c r="X490" s="20">
        <v>69.743603564347325</v>
      </c>
    </row>
    <row r="491" spans="1:24">
      <c r="A491" s="13" t="s">
        <v>332</v>
      </c>
      <c r="B491" s="13">
        <v>60</v>
      </c>
      <c r="C491" s="13" t="s">
        <v>372</v>
      </c>
      <c r="D491" s="13">
        <v>-13275.197202424459</v>
      </c>
      <c r="E491" s="17">
        <v>14.75</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540.61047348901047</v>
      </c>
      <c r="Q491" s="16" t="s">
        <v>2397</v>
      </c>
      <c r="R491" s="20">
        <v>18.020349116300348</v>
      </c>
      <c r="T491" s="118">
        <v>-14.643878096267855</v>
      </c>
      <c r="U491" s="118">
        <v>33.548932187715401</v>
      </c>
      <c r="V491" s="20">
        <v>50.791815983645094</v>
      </c>
      <c r="W491" s="20">
        <v>27.630263069146082</v>
      </c>
      <c r="X491" s="20">
        <v>54.731240856779657</v>
      </c>
    </row>
    <row r="492" spans="1:24">
      <c r="A492" s="13" t="s">
        <v>251</v>
      </c>
      <c r="B492" s="13">
        <v>60</v>
      </c>
      <c r="C492" s="13" t="s">
        <v>372</v>
      </c>
      <c r="D492" s="14">
        <v>10040.274518724886</v>
      </c>
      <c r="E492" s="17">
        <v>93.6</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1320.9862177449472</v>
      </c>
      <c r="Q492" s="15"/>
      <c r="R492" s="20">
        <v>44.032873924831577</v>
      </c>
      <c r="T492" s="118">
        <v>-32.317768396688678</v>
      </c>
      <c r="U492" s="120">
        <v>46.962941154733073</v>
      </c>
      <c r="V492" s="20">
        <v>44.494845041832328</v>
      </c>
      <c r="W492" s="20">
        <v>51.12120388393194</v>
      </c>
      <c r="X492" s="20">
        <v>51.089345092839075</v>
      </c>
    </row>
    <row r="493" spans="1:24">
      <c r="A493" s="13" t="s">
        <v>37</v>
      </c>
      <c r="B493" s="13">
        <v>60</v>
      </c>
      <c r="C493" s="13" t="s">
        <v>372</v>
      </c>
      <c r="D493" s="14">
        <v>-1142.5012750206686</v>
      </c>
      <c r="E493" s="17">
        <v>5.23</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115.3868896033958</v>
      </c>
      <c r="Q493" s="16" t="s">
        <v>2398</v>
      </c>
      <c r="R493" s="20">
        <v>3.8462296534465268</v>
      </c>
      <c r="T493" s="118">
        <v>-2.5305516382366289</v>
      </c>
      <c r="U493" s="120">
        <v>-5.5769986456818721</v>
      </c>
      <c r="V493" s="20">
        <v>49.815348559187001</v>
      </c>
      <c r="W493" s="20">
        <v>56.847070461570524</v>
      </c>
      <c r="X493" s="20">
        <v>45.55076058747435</v>
      </c>
    </row>
    <row r="494" spans="1:24">
      <c r="A494" s="13" t="s">
        <v>314</v>
      </c>
      <c r="B494" s="13">
        <v>60</v>
      </c>
      <c r="C494" s="13" t="s">
        <v>372</v>
      </c>
      <c r="D494" s="14">
        <v>-34316.581426702585</v>
      </c>
      <c r="E494" s="17">
        <v>54.35</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1033.7488769179422</v>
      </c>
      <c r="Q494" s="15"/>
      <c r="R494" s="20">
        <v>34.45829589726474</v>
      </c>
      <c r="T494" s="120">
        <v>66.412126345979132</v>
      </c>
      <c r="U494" s="118">
        <v>95.847455405086208</v>
      </c>
      <c r="V494" s="20">
        <v>47.103451928330237</v>
      </c>
      <c r="W494" s="20">
        <v>45.939284235133783</v>
      </c>
      <c r="X494" s="20">
        <v>75.663866930314271</v>
      </c>
    </row>
    <row r="495" spans="1:24">
      <c r="A495" s="13" t="s">
        <v>74</v>
      </c>
      <c r="B495" s="13">
        <v>60</v>
      </c>
      <c r="C495" s="13" t="s">
        <v>372</v>
      </c>
      <c r="D495" s="14">
        <v>1345.4593096276567</v>
      </c>
      <c r="E495" s="17">
        <v>9.5500000000000007</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1325.651564423317</v>
      </c>
      <c r="Q495" s="15"/>
      <c r="R495" s="20">
        <v>44.188385480777235</v>
      </c>
      <c r="T495" s="118">
        <v>3.5032101067490018</v>
      </c>
      <c r="U495" s="120">
        <v>2.2524496185884146</v>
      </c>
      <c r="V495" s="20">
        <v>47.057123181819549</v>
      </c>
      <c r="W495" s="20">
        <v>28.518854205007514</v>
      </c>
      <c r="X495" s="20">
        <v>53.463444854400365</v>
      </c>
    </row>
    <row r="496" spans="1:24">
      <c r="A496" s="13" t="s">
        <v>65</v>
      </c>
      <c r="B496" s="13">
        <v>60</v>
      </c>
      <c r="C496" s="13" t="s">
        <v>372</v>
      </c>
      <c r="D496" s="14">
        <v>293.88009174965646</v>
      </c>
      <c r="E496" s="17">
        <v>19.64</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1782.7483466264453</v>
      </c>
      <c r="Q496" s="15"/>
      <c r="R496" s="20">
        <v>59.424944887548172</v>
      </c>
      <c r="T496" s="118">
        <v>-13.606259078786032</v>
      </c>
      <c r="U496" s="120">
        <v>-7.1964229947489855E-2</v>
      </c>
      <c r="V496" s="20">
        <v>42.083378046055074</v>
      </c>
      <c r="W496" s="20">
        <v>42.184593320757905</v>
      </c>
      <c r="X496" s="20">
        <v>45.303724572052268</v>
      </c>
    </row>
    <row r="497" spans="1:24">
      <c r="A497" s="13" t="s">
        <v>204</v>
      </c>
      <c r="B497" s="13">
        <v>60</v>
      </c>
      <c r="C497" s="13" t="s">
        <v>372</v>
      </c>
      <c r="D497" s="14">
        <v>-4442.6480966286872</v>
      </c>
      <c r="E497" s="17">
        <v>24</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424.87963734735678</v>
      </c>
      <c r="Q497" s="15"/>
      <c r="R497" s="20">
        <v>14.162654578245226</v>
      </c>
      <c r="T497" s="118">
        <v>-10.267051541574581</v>
      </c>
      <c r="U497" s="118">
        <v>38.67202461470896</v>
      </c>
      <c r="V497" s="20">
        <v>44.574713566606768</v>
      </c>
      <c r="W497" s="20">
        <v>72.106265327643399</v>
      </c>
      <c r="X497" s="20">
        <v>55.07418195697268</v>
      </c>
    </row>
    <row r="498" spans="1:24">
      <c r="A498" s="13" t="s">
        <v>3</v>
      </c>
      <c r="B498" s="13">
        <v>60</v>
      </c>
      <c r="C498" s="13" t="s">
        <v>372</v>
      </c>
      <c r="D498" s="14">
        <v>-295.89059482428405</v>
      </c>
      <c r="E498" s="17">
        <v>2.5099999999999998</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1335.0818974348415</v>
      </c>
      <c r="Q498" s="15"/>
      <c r="R498" s="20">
        <v>44.502729914494715</v>
      </c>
      <c r="T498" s="118">
        <v>-1.7038146230064743</v>
      </c>
      <c r="U498" s="120">
        <v>-4.5683823034888205</v>
      </c>
      <c r="V498" s="20">
        <v>40.425026642308922</v>
      </c>
      <c r="W498" s="20">
        <v>62.296462957658797</v>
      </c>
      <c r="X498" s="20">
        <v>40.639904352037902</v>
      </c>
    </row>
    <row r="499" spans="1:24">
      <c r="A499" s="13" t="s">
        <v>315</v>
      </c>
      <c r="B499" s="13">
        <v>60</v>
      </c>
      <c r="C499" s="13" t="s">
        <v>372</v>
      </c>
      <c r="D499" s="14">
        <v>11139.365066411741</v>
      </c>
      <c r="E499" s="17">
        <v>57.9</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2081.7568337899256</v>
      </c>
      <c r="Q499" s="15"/>
      <c r="R499" s="20">
        <v>69.391894459664186</v>
      </c>
      <c r="T499" s="118">
        <v>50.396995258092261</v>
      </c>
      <c r="U499" s="120">
        <v>6.7572020250853626</v>
      </c>
      <c r="V499" s="20">
        <v>68.497850707216728</v>
      </c>
      <c r="W499" s="20">
        <v>47.275459468107087</v>
      </c>
      <c r="X499" s="20">
        <v>56.871729415162442</v>
      </c>
    </row>
    <row r="500" spans="1:24">
      <c r="A500" s="13" t="s">
        <v>450</v>
      </c>
      <c r="B500" s="13">
        <v>60</v>
      </c>
      <c r="C500" s="13" t="s">
        <v>372</v>
      </c>
      <c r="D500" s="14">
        <v>-2563.5426862070431</v>
      </c>
      <c r="E500" s="17">
        <v>21.7</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1073.5213370035726</v>
      </c>
      <c r="Q500" s="16" t="s">
        <v>2399</v>
      </c>
      <c r="R500" s="20">
        <v>35.784044566785752</v>
      </c>
      <c r="T500" s="118">
        <v>88.8366393280549</v>
      </c>
      <c r="U500" s="120">
        <v>18.388397861643284</v>
      </c>
      <c r="V500" s="20">
        <v>54.080301733951103</v>
      </c>
      <c r="W500" s="20">
        <v>47.763307984050954</v>
      </c>
      <c r="X500" s="20">
        <v>55.902329196283176</v>
      </c>
    </row>
    <row r="501" spans="1:24">
      <c r="A501" s="13" t="s">
        <v>544</v>
      </c>
      <c r="B501" s="13">
        <v>60</v>
      </c>
      <c r="C501" s="13" t="s">
        <v>372</v>
      </c>
      <c r="D501" s="14">
        <v>-11641.250355299917</v>
      </c>
      <c r="E501" s="17">
        <v>47.08</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394.66562637709723</v>
      </c>
      <c r="Q501" s="15"/>
      <c r="R501" s="20">
        <v>13.155520879236574</v>
      </c>
      <c r="T501" s="118">
        <v>11.615137948390526</v>
      </c>
      <c r="U501" s="118"/>
      <c r="V501" s="20">
        <v>46.011299085864771</v>
      </c>
      <c r="W501" s="20">
        <v>61.971707461940674</v>
      </c>
      <c r="X501" s="20">
        <v>64.666267015151689</v>
      </c>
    </row>
    <row r="502" spans="1:24">
      <c r="A502" s="13" t="s">
        <v>419</v>
      </c>
      <c r="B502" s="13">
        <v>60</v>
      </c>
      <c r="C502" s="13" t="s">
        <v>372</v>
      </c>
      <c r="D502" s="13">
        <v>-1301.549571908871</v>
      </c>
      <c r="E502" s="17">
        <v>3.59</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304.18129490316824</v>
      </c>
      <c r="Q502" s="15"/>
      <c r="R502" s="20">
        <v>10.139376496772275</v>
      </c>
      <c r="T502" s="118">
        <v>-4.8266579786979724</v>
      </c>
      <c r="U502" s="120">
        <v>1.2401916143307368</v>
      </c>
      <c r="V502" s="20">
        <v>30.773740825918178</v>
      </c>
      <c r="W502" s="20">
        <v>37.714771803478875</v>
      </c>
      <c r="X502" s="20">
        <v>46.394386540718045</v>
      </c>
    </row>
    <row r="503" spans="1:24">
      <c r="A503" s="13" t="s">
        <v>740</v>
      </c>
      <c r="B503" s="13">
        <v>60</v>
      </c>
      <c r="C503" s="13" t="s">
        <v>372</v>
      </c>
      <c r="D503" s="14">
        <v>-3751.75893158489</v>
      </c>
      <c r="E503" s="17">
        <v>4.43</v>
      </c>
      <c r="F503" s="13" t="s">
        <v>699</v>
      </c>
      <c r="G503" s="13" t="s">
        <v>1069</v>
      </c>
      <c r="H503" s="13" t="s">
        <v>2002</v>
      </c>
      <c r="I503" s="13" t="s">
        <v>1070</v>
      </c>
      <c r="J503" s="13" t="s">
        <v>1071</v>
      </c>
      <c r="K503" s="13" t="s">
        <v>795</v>
      </c>
      <c r="L503" s="13" t="s">
        <v>1637</v>
      </c>
      <c r="M503" s="13" t="s">
        <v>2003</v>
      </c>
      <c r="N503" s="13" t="s">
        <v>1212</v>
      </c>
      <c r="P503" s="13">
        <v>612.0600281829486</v>
      </c>
      <c r="Q503" s="16" t="s">
        <v>2203</v>
      </c>
      <c r="R503" s="20">
        <v>20.40200093943162</v>
      </c>
      <c r="T503" s="118">
        <v>-21.487503161657557</v>
      </c>
      <c r="U503" s="120">
        <v>0.91099413640353788</v>
      </c>
      <c r="V503" s="20">
        <v>21.568075399603394</v>
      </c>
      <c r="W503" s="20">
        <v>45.145524812638676</v>
      </c>
      <c r="X503" s="20">
        <v>36.364319578367173</v>
      </c>
    </row>
    <row r="504" spans="1:24">
      <c r="A504" s="13" t="s">
        <v>43</v>
      </c>
      <c r="B504" s="13">
        <v>60</v>
      </c>
      <c r="C504" s="13" t="s">
        <v>372</v>
      </c>
      <c r="D504" s="14">
        <v>-2507.4037500763247</v>
      </c>
      <c r="E504" s="17">
        <v>9.73</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954.50316181015421</v>
      </c>
      <c r="Q504" s="16" t="s">
        <v>2400</v>
      </c>
      <c r="R504" s="20">
        <v>31.816772060338472</v>
      </c>
      <c r="T504" s="120">
        <v>19.877861448337182</v>
      </c>
      <c r="U504" s="118">
        <v>21.147249783914141</v>
      </c>
      <c r="V504" s="20">
        <v>57.300152197460463</v>
      </c>
      <c r="W504" s="20">
        <v>40.883475253273382</v>
      </c>
      <c r="X504" s="20">
        <v>84.346265448176339</v>
      </c>
    </row>
    <row r="505" spans="1:24">
      <c r="A505" s="13" t="s">
        <v>296</v>
      </c>
      <c r="B505" s="13">
        <v>60</v>
      </c>
      <c r="C505" s="13" t="s">
        <v>372</v>
      </c>
      <c r="D505" s="14">
        <v>334951.27469959413</v>
      </c>
      <c r="E505" s="17">
        <v>357.75</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-685.98002676086617</v>
      </c>
      <c r="E506" s="17">
        <v>1.55</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84.615920259663454</v>
      </c>
      <c r="Q506" s="16" t="s">
        <v>2221</v>
      </c>
      <c r="R506" s="20">
        <v>2.8205306753221153</v>
      </c>
      <c r="T506" s="118">
        <v>-2.7437476510748127</v>
      </c>
      <c r="U506" s="120">
        <v>-0.425872926090336</v>
      </c>
      <c r="V506" s="20">
        <v>35.799805726003008</v>
      </c>
      <c r="W506" s="20">
        <v>81.712091129254944</v>
      </c>
      <c r="X506" s="20">
        <v>44.952639435794076</v>
      </c>
    </row>
    <row r="507" spans="1:24">
      <c r="A507" s="13" t="s">
        <v>638</v>
      </c>
      <c r="B507" s="13">
        <v>60</v>
      </c>
      <c r="C507" s="13" t="s">
        <v>372</v>
      </c>
      <c r="D507" s="14">
        <v>-359.62201348228359</v>
      </c>
      <c r="E507" s="17">
        <v>8.52</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1483.1889089887347</v>
      </c>
      <c r="Q507" s="15"/>
      <c r="R507" s="20">
        <v>49.43963029962449</v>
      </c>
      <c r="T507" s="118">
        <v>-6.186272390294274</v>
      </c>
      <c r="U507" s="118"/>
      <c r="V507" s="20">
        <v>34.322220583451511</v>
      </c>
      <c r="W507" s="20">
        <v>38.391274662915308</v>
      </c>
      <c r="X507" s="20">
        <v>41.075145500877667</v>
      </c>
    </row>
    <row r="508" spans="1:24">
      <c r="A508" s="13" t="s">
        <v>44</v>
      </c>
      <c r="B508" s="13">
        <v>60</v>
      </c>
      <c r="C508" s="13" t="s">
        <v>372</v>
      </c>
      <c r="D508" s="14">
        <v>-1495.2785125332912</v>
      </c>
      <c r="E508" s="17">
        <v>4.2699999999999996</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150.49388270194464</v>
      </c>
      <c r="Q508" s="15"/>
      <c r="R508" s="20">
        <v>5.0164627567314879</v>
      </c>
      <c r="T508" s="118">
        <v>-1.6275672390233531</v>
      </c>
      <c r="U508" s="120">
        <v>-1.1211833210114541</v>
      </c>
      <c r="V508" s="20">
        <v>41.861487137648446</v>
      </c>
      <c r="W508" s="20">
        <v>49.123678802321017</v>
      </c>
      <c r="X508" s="20">
        <v>46.610137829016566</v>
      </c>
    </row>
    <row r="509" spans="1:24">
      <c r="A509" s="13" t="s">
        <v>333</v>
      </c>
      <c r="B509" s="13">
        <v>60</v>
      </c>
      <c r="C509" s="13" t="s">
        <v>372</v>
      </c>
      <c r="D509" s="14">
        <v>-425.2372864151921</v>
      </c>
      <c r="E509" s="17">
        <v>2.19</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351.42898031653147</v>
      </c>
      <c r="Q509" s="16" t="s">
        <v>2401</v>
      </c>
      <c r="R509" s="20">
        <v>11.714299343884383</v>
      </c>
      <c r="T509" s="118">
        <v>-2.0065299811740722</v>
      </c>
      <c r="U509" s="120">
        <v>0.33942265931139026</v>
      </c>
      <c r="V509" s="20">
        <v>26.032644213390114</v>
      </c>
      <c r="W509" s="20">
        <v>73.780094029554334</v>
      </c>
      <c r="X509" s="20">
        <v>44.354023230929414</v>
      </c>
    </row>
    <row r="510" spans="1:24">
      <c r="A510" s="13" t="s">
        <v>254</v>
      </c>
      <c r="B510" s="13">
        <v>60</v>
      </c>
      <c r="C510" s="13" t="s">
        <v>372</v>
      </c>
      <c r="D510" s="14">
        <v>-5267.478752802077</v>
      </c>
      <c r="E510" s="17">
        <v>42.34</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1531.9239885884499</v>
      </c>
      <c r="Q510" s="15"/>
      <c r="R510" s="20">
        <v>51.064132952948327</v>
      </c>
      <c r="T510" s="118">
        <v>-14.191983135194661</v>
      </c>
      <c r="U510" s="120">
        <v>13.321928254498729</v>
      </c>
      <c r="V510" s="20">
        <v>35.950682940832962</v>
      </c>
      <c r="W510" s="20">
        <v>49.083458386176801</v>
      </c>
      <c r="X510" s="20">
        <v>49.842422846968034</v>
      </c>
    </row>
    <row r="511" spans="1:24">
      <c r="A511" s="13" t="s">
        <v>741</v>
      </c>
      <c r="B511" s="13">
        <v>60</v>
      </c>
      <c r="C511" s="13" t="s">
        <v>372</v>
      </c>
      <c r="D511" s="14">
        <v>-9234.8189035631549</v>
      </c>
      <c r="E511" s="17">
        <v>6.23</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621.50951968296181</v>
      </c>
      <c r="Q511" s="15"/>
      <c r="R511" s="20">
        <v>20.716983989432059</v>
      </c>
      <c r="T511" s="118">
        <v>-30.53658125723139</v>
      </c>
      <c r="U511" s="118">
        <v>15.444447534620682</v>
      </c>
      <c r="V511" s="20">
        <v>21.928079835474943</v>
      </c>
      <c r="W511" s="20">
        <v>50.189244949910588</v>
      </c>
      <c r="X511" s="20">
        <v>45.775558280009015</v>
      </c>
    </row>
    <row r="512" spans="1:24">
      <c r="A512" s="13" t="s">
        <v>96</v>
      </c>
      <c r="B512" s="13">
        <v>60</v>
      </c>
      <c r="C512" s="13" t="s">
        <v>372</v>
      </c>
      <c r="D512" s="13">
        <v>-149.22143177019009</v>
      </c>
      <c r="E512" s="17">
        <v>3.31</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1213.5692964359137</v>
      </c>
      <c r="Q512" s="15"/>
      <c r="R512" s="20">
        <v>40.452309881197124</v>
      </c>
      <c r="T512" s="118">
        <v>-2.5917674611399022</v>
      </c>
      <c r="U512" s="120">
        <v>-3.0663721888758211</v>
      </c>
      <c r="V512" s="20">
        <v>38.193111782445804</v>
      </c>
      <c r="W512" s="20">
        <v>45.884965948261808</v>
      </c>
      <c r="X512" s="20">
        <v>43.653931383692296</v>
      </c>
    </row>
    <row r="513" spans="1:24">
      <c r="A513" s="13" t="s">
        <v>530</v>
      </c>
      <c r="B513" s="13">
        <v>60</v>
      </c>
      <c r="C513" s="13" t="s">
        <v>372</v>
      </c>
      <c r="D513" s="14">
        <v>-142751.82340850335</v>
      </c>
      <c r="E513" s="17">
        <v>183.5</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251.72361295207025</v>
      </c>
      <c r="Q513" s="15"/>
      <c r="R513" s="20">
        <v>8.3907870984023418</v>
      </c>
      <c r="T513" s="118">
        <v>57.440581538753008</v>
      </c>
      <c r="U513" s="118">
        <v>522.75849388818278</v>
      </c>
      <c r="V513" s="20">
        <v>55.850827729905227</v>
      </c>
      <c r="W513" s="20">
        <v>38.857538451639769</v>
      </c>
      <c r="X513" s="20">
        <v>61.812917820918997</v>
      </c>
    </row>
    <row r="514" spans="1:24">
      <c r="A514" s="13" t="s">
        <v>517</v>
      </c>
      <c r="B514" s="13">
        <v>60</v>
      </c>
      <c r="C514" s="13" t="s">
        <v>372</v>
      </c>
      <c r="D514" s="14">
        <v>3599.5128282412556</v>
      </c>
      <c r="E514" s="17">
        <v>17.07</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3000</v>
      </c>
      <c r="Q514" s="15"/>
      <c r="R514" s="20">
        <v>100</v>
      </c>
      <c r="T514" s="118">
        <v>3.5794406957717939</v>
      </c>
      <c r="U514" s="118"/>
      <c r="V514" s="20">
        <v>45.515141217005585</v>
      </c>
      <c r="W514" s="20">
        <v>27.031018500417645</v>
      </c>
      <c r="X514" s="20">
        <v>54.11126908668512</v>
      </c>
    </row>
    <row r="515" spans="1:24">
      <c r="A515" s="13" t="s">
        <v>335</v>
      </c>
      <c r="B515" s="13">
        <v>60</v>
      </c>
      <c r="C515" s="13" t="s">
        <v>372</v>
      </c>
      <c r="D515" s="14">
        <v>-7105.1505531252697</v>
      </c>
      <c r="E515" s="17">
        <v>22.78</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128.72669847269486</v>
      </c>
      <c r="Q515" s="15"/>
      <c r="R515" s="20">
        <v>4.2908899490898289</v>
      </c>
      <c r="T515" s="118">
        <v>-33.911170162624025</v>
      </c>
      <c r="U515" s="120">
        <v>7.1835617133958252</v>
      </c>
      <c r="V515" s="20">
        <v>36.24069697441</v>
      </c>
      <c r="W515" s="20">
        <v>60.06870529191162</v>
      </c>
      <c r="X515" s="20">
        <v>45.458307569199043</v>
      </c>
    </row>
    <row r="516" spans="1:24">
      <c r="A516" s="13" t="s">
        <v>212</v>
      </c>
      <c r="B516" s="13">
        <v>60</v>
      </c>
      <c r="C516" s="13" t="s">
        <v>372</v>
      </c>
      <c r="D516" s="14">
        <v>-4901.4831608238474</v>
      </c>
      <c r="E516" s="17">
        <v>8.6199999999999992</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352.76094120459334</v>
      </c>
      <c r="Q516" s="16" t="s">
        <v>2232</v>
      </c>
      <c r="R516" s="20">
        <v>11.758698040153112</v>
      </c>
      <c r="T516" s="118">
        <v>4.2165415057117883</v>
      </c>
      <c r="U516" s="120">
        <v>-6.5886282356110826</v>
      </c>
      <c r="V516" s="20">
        <v>40.478525727147101</v>
      </c>
      <c r="W516" s="20">
        <v>26.134473582550807</v>
      </c>
      <c r="X516" s="20">
        <v>50.603153966854791</v>
      </c>
    </row>
    <row r="517" spans="1:24">
      <c r="A517" s="13" t="s">
        <v>742</v>
      </c>
      <c r="B517" s="13">
        <v>60</v>
      </c>
      <c r="C517" s="13" t="s">
        <v>372</v>
      </c>
      <c r="D517" s="14">
        <v>-4526.5407660976643</v>
      </c>
      <c r="E517" s="17">
        <v>10.45</v>
      </c>
      <c r="F517" s="13" t="s">
        <v>695</v>
      </c>
      <c r="G517" s="13" t="s">
        <v>1049</v>
      </c>
      <c r="H517" s="13" t="s">
        <v>2018</v>
      </c>
      <c r="I517" s="13" t="s">
        <v>499</v>
      </c>
      <c r="J517" s="13" t="s">
        <v>1050</v>
      </c>
      <c r="K517" s="13" t="s">
        <v>801</v>
      </c>
      <c r="L517" s="13" t="s">
        <v>1064</v>
      </c>
      <c r="M517" s="13" t="s">
        <v>2019</v>
      </c>
      <c r="N517" s="13" t="s">
        <v>1161</v>
      </c>
      <c r="P517" s="13">
        <v>34.262358678487253</v>
      </c>
      <c r="Q517" s="15"/>
      <c r="R517" s="20">
        <v>1.1420786226162418</v>
      </c>
      <c r="T517" s="118">
        <v>-43.984950154560032</v>
      </c>
      <c r="U517" s="118"/>
      <c r="V517" s="20">
        <v>35.970851547615936</v>
      </c>
      <c r="W517" s="20">
        <v>54.209627182497016</v>
      </c>
      <c r="X517" s="20">
        <v>51.062366142025233</v>
      </c>
    </row>
    <row r="518" spans="1:24">
      <c r="A518" s="13" t="s">
        <v>137</v>
      </c>
      <c r="B518" s="13">
        <v>60</v>
      </c>
      <c r="C518" s="13" t="s">
        <v>372</v>
      </c>
      <c r="D518" s="14">
        <v>-182.79649064871785</v>
      </c>
      <c r="E518" s="17">
        <v>3.2</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324.85300991789023</v>
      </c>
      <c r="Q518" s="15"/>
      <c r="R518" s="20">
        <v>10.828433663929674</v>
      </c>
      <c r="T518" s="118">
        <v>-4.1514814543791401</v>
      </c>
      <c r="U518" s="120">
        <v>2.3592416556488294</v>
      </c>
      <c r="V518" s="20">
        <v>37.422831398441971</v>
      </c>
      <c r="W518" s="20">
        <v>49.180972792480851</v>
      </c>
      <c r="X518" s="20">
        <v>46.743532776429305</v>
      </c>
    </row>
    <row r="519" spans="1:24">
      <c r="A519" s="13" t="s">
        <v>429</v>
      </c>
      <c r="B519" s="13">
        <v>60</v>
      </c>
      <c r="C519" s="13" t="s">
        <v>372</v>
      </c>
      <c r="D519" s="13">
        <v>-1312.7093859830995</v>
      </c>
      <c r="E519" s="17">
        <v>3.16</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354.33867788822596</v>
      </c>
      <c r="Q519" s="15"/>
      <c r="R519" s="20">
        <v>11.811289262940866</v>
      </c>
      <c r="T519" s="118">
        <v>-4.3684312982325002</v>
      </c>
      <c r="U519" s="120">
        <v>-6.2802940698487664</v>
      </c>
      <c r="V519" s="20">
        <v>25.408185082253805</v>
      </c>
      <c r="W519" s="20">
        <v>45.497671100002108</v>
      </c>
      <c r="X519" s="20">
        <v>34.628383682136665</v>
      </c>
    </row>
    <row r="520" spans="1:24">
      <c r="A520" s="13" t="s">
        <v>420</v>
      </c>
      <c r="B520" s="13">
        <v>60</v>
      </c>
      <c r="C520" s="13" t="s">
        <v>372</v>
      </c>
      <c r="D520" s="13">
        <v>1439.4178516646505</v>
      </c>
      <c r="E520" s="17">
        <v>21.02</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1762.8451041046417</v>
      </c>
      <c r="Q520" s="15"/>
      <c r="R520" s="20">
        <v>58.761503470154722</v>
      </c>
      <c r="T520" s="118">
        <v>-11.953803712546467</v>
      </c>
      <c r="U520" s="120">
        <v>11.497496321997716</v>
      </c>
      <c r="V520" s="20">
        <v>44.506333251504373</v>
      </c>
      <c r="W520" s="20">
        <v>54.783223841292731</v>
      </c>
      <c r="X520" s="20">
        <v>49.377892602714361</v>
      </c>
    </row>
    <row r="521" spans="1:24">
      <c r="A521" s="13" t="s">
        <v>421</v>
      </c>
      <c r="B521" s="13">
        <v>60</v>
      </c>
      <c r="C521" s="13" t="s">
        <v>372</v>
      </c>
      <c r="D521" s="14">
        <v>-1879.434780788971</v>
      </c>
      <c r="E521" s="17">
        <v>7.44</v>
      </c>
      <c r="F521" s="13" t="s">
        <v>255</v>
      </c>
      <c r="G521" s="13" t="s">
        <v>968</v>
      </c>
      <c r="H521" s="13" t="s">
        <v>2023</v>
      </c>
      <c r="I521" s="13" t="s">
        <v>868</v>
      </c>
      <c r="J521" s="13" t="s">
        <v>969</v>
      </c>
      <c r="K521" s="13" t="s">
        <v>951</v>
      </c>
      <c r="L521" s="13" t="s">
        <v>2024</v>
      </c>
      <c r="M521" s="13" t="s">
        <v>2025</v>
      </c>
      <c r="N521" s="13" t="s">
        <v>1329</v>
      </c>
      <c r="O521" s="13">
        <v>14.244928020982345</v>
      </c>
      <c r="P521" s="13">
        <v>644.65132604611426</v>
      </c>
      <c r="Q521" s="16" t="s">
        <v>2222</v>
      </c>
      <c r="R521" s="20">
        <v>21.488377534870477</v>
      </c>
      <c r="T521" s="118">
        <v>-13.623063056031395</v>
      </c>
      <c r="U521" s="120">
        <v>-8.8818611838931538</v>
      </c>
      <c r="V521" s="20">
        <v>21.059878113334676</v>
      </c>
      <c r="W521" s="20">
        <v>43.79261404204977</v>
      </c>
      <c r="X521" s="20">
        <v>39.116034692750887</v>
      </c>
    </row>
    <row r="522" spans="1:24">
      <c r="A522" s="13" t="s">
        <v>451</v>
      </c>
      <c r="B522" s="13">
        <v>60</v>
      </c>
      <c r="C522" s="13" t="s">
        <v>372</v>
      </c>
      <c r="D522" s="14">
        <v>-11264.256554743906</v>
      </c>
      <c r="E522" s="17">
        <v>11.8</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458.43256108803922</v>
      </c>
      <c r="Q522" s="15"/>
      <c r="R522" s="20">
        <v>15.281085369601307</v>
      </c>
      <c r="T522" s="118">
        <v>-0.20834933772126973</v>
      </c>
      <c r="U522" s="120">
        <v>3.7942845056101504</v>
      </c>
      <c r="V522" s="20">
        <v>38.220807066612601</v>
      </c>
      <c r="W522" s="20">
        <v>40.010333787092243</v>
      </c>
      <c r="X522" s="20">
        <v>52.004085725171365</v>
      </c>
    </row>
    <row r="523" spans="1:24">
      <c r="A523" s="13" t="s">
        <v>4</v>
      </c>
      <c r="B523" s="13">
        <v>60</v>
      </c>
      <c r="C523" s="13" t="s">
        <v>372</v>
      </c>
      <c r="D523" s="14">
        <v>15185.513760438951</v>
      </c>
      <c r="E523" s="17">
        <v>57.9</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2046.2044884083746</v>
      </c>
      <c r="Q523" s="15"/>
      <c r="R523" s="20">
        <v>68.206816280279156</v>
      </c>
      <c r="T523" s="118">
        <v>4.9072539347562838</v>
      </c>
      <c r="U523" s="120">
        <v>28.41315172184359</v>
      </c>
      <c r="V523" s="20">
        <v>50.962896757368284</v>
      </c>
      <c r="W523" s="20">
        <v>54.964192016352328</v>
      </c>
      <c r="X523" s="20">
        <v>53.907578123276451</v>
      </c>
    </row>
    <row r="524" spans="1:24">
      <c r="A524" s="13" t="s">
        <v>422</v>
      </c>
      <c r="B524" s="13">
        <v>60</v>
      </c>
      <c r="C524" s="13" t="s">
        <v>372</v>
      </c>
      <c r="D524" s="14">
        <v>14913.154225483539</v>
      </c>
      <c r="E524" s="17">
        <v>135</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1050.2994303553292</v>
      </c>
      <c r="Q524" s="15"/>
      <c r="R524" s="20">
        <v>35.009981011844303</v>
      </c>
      <c r="T524" s="118">
        <v>-84.399480958894912</v>
      </c>
      <c r="U524" s="118">
        <v>128.92896490432079</v>
      </c>
      <c r="V524" s="20">
        <v>48.271931678660323</v>
      </c>
      <c r="W524" s="20">
        <v>76.109075115100595</v>
      </c>
      <c r="X524" s="20">
        <v>53.350704030345774</v>
      </c>
    </row>
    <row r="525" spans="1:24">
      <c r="A525" s="13" t="s">
        <v>318</v>
      </c>
      <c r="B525" s="13">
        <v>60</v>
      </c>
      <c r="C525" s="13" t="s">
        <v>372</v>
      </c>
      <c r="D525" s="14">
        <v>-294.27759418097389</v>
      </c>
      <c r="E525" s="17">
        <v>2.48</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585.15570624490397</v>
      </c>
      <c r="Q525" s="15"/>
      <c r="R525" s="20">
        <v>19.505190208163466</v>
      </c>
      <c r="T525" s="118">
        <v>-2.8693332607865463</v>
      </c>
      <c r="U525" s="120">
        <v>-2.5408026393432914</v>
      </c>
      <c r="V525" s="20">
        <v>36.545087487072962</v>
      </c>
      <c r="W525" s="20">
        <v>49.652451192051736</v>
      </c>
      <c r="X525" s="20">
        <v>39.60322894614351</v>
      </c>
    </row>
    <row r="526" spans="1:24">
      <c r="A526" s="13" t="s">
        <v>423</v>
      </c>
      <c r="B526" s="13">
        <v>60</v>
      </c>
      <c r="C526" s="13" t="s">
        <v>372</v>
      </c>
      <c r="D526" s="14">
        <v>-127096.38744749612</v>
      </c>
      <c r="E526" s="17">
        <v>255</v>
      </c>
      <c r="F526" s="13" t="s">
        <v>390</v>
      </c>
      <c r="G526" s="13" t="s">
        <v>970</v>
      </c>
      <c r="H526" s="13" t="s">
        <v>2029</v>
      </c>
      <c r="I526" s="13" t="s">
        <v>971</v>
      </c>
      <c r="J526" s="13" t="s">
        <v>972</v>
      </c>
      <c r="K526" s="13" t="s">
        <v>973</v>
      </c>
      <c r="L526" s="13" t="s">
        <v>2030</v>
      </c>
      <c r="M526" s="13" t="s">
        <v>2031</v>
      </c>
      <c r="N526" s="13" t="s">
        <v>1331</v>
      </c>
      <c r="O526" s="13">
        <v>24.534759882572583</v>
      </c>
      <c r="P526" s="13">
        <v>411.3456488496293</v>
      </c>
      <c r="Q526" s="15"/>
      <c r="R526" s="20">
        <v>13.711521628320977</v>
      </c>
      <c r="T526" s="118">
        <v>-170.13660586115805</v>
      </c>
      <c r="U526" s="120">
        <v>66.640041728524011</v>
      </c>
      <c r="V526" s="20">
        <v>36.752139528921667</v>
      </c>
      <c r="W526" s="20">
        <v>38.133932937689941</v>
      </c>
      <c r="X526" s="20">
        <v>48.794759288901702</v>
      </c>
    </row>
    <row r="527" spans="1:24">
      <c r="A527" s="13" t="s">
        <v>360</v>
      </c>
      <c r="B527" s="13">
        <v>60</v>
      </c>
      <c r="C527" s="13" t="s">
        <v>372</v>
      </c>
      <c r="D527" s="14">
        <v>-18987.471465209681</v>
      </c>
      <c r="E527" s="17">
        <v>33.299999999999997</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498.96685129189331</v>
      </c>
      <c r="Q527" s="15"/>
      <c r="R527" s="20">
        <v>16.632228376396444</v>
      </c>
      <c r="T527" s="118">
        <v>36.546864205958016</v>
      </c>
      <c r="U527" s="120">
        <v>39.1501587445849</v>
      </c>
      <c r="V527" s="20">
        <v>58.478459981238657</v>
      </c>
      <c r="W527" s="20">
        <v>51.806275040737297</v>
      </c>
      <c r="X527" s="20">
        <v>55.942527304643718</v>
      </c>
    </row>
    <row r="528" spans="1:24">
      <c r="A528" s="13" t="s">
        <v>520</v>
      </c>
      <c r="B528" s="13">
        <v>60</v>
      </c>
      <c r="C528" s="13" t="s">
        <v>372</v>
      </c>
      <c r="D528" s="14">
        <v>-72133.671186885244</v>
      </c>
      <c r="E528" s="17">
        <v>30.56</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545.29529379976316</v>
      </c>
      <c r="Q528" s="15"/>
      <c r="R528" s="20">
        <v>18.17650979332544</v>
      </c>
      <c r="T528" s="118">
        <v>-66.008873602803604</v>
      </c>
      <c r="U528" s="118"/>
      <c r="V528" s="20">
        <v>17.303002305856985</v>
      </c>
      <c r="W528" s="20">
        <v>30.415592408318226</v>
      </c>
      <c r="X528" s="20">
        <v>47.484162956490167</v>
      </c>
    </row>
    <row r="529" spans="1:24">
      <c r="A529" s="13" t="s">
        <v>288</v>
      </c>
      <c r="B529" s="13">
        <v>60</v>
      </c>
      <c r="C529" s="13" t="s">
        <v>372</v>
      </c>
      <c r="D529" s="14">
        <v>-176.0675017469282</v>
      </c>
      <c r="E529" s="17">
        <v>6.78</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1249.8139061333345</v>
      </c>
      <c r="Q529" s="15"/>
      <c r="R529" s="20">
        <v>41.660463537777815</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15.34</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-29659.357468055987</v>
      </c>
      <c r="E531" s="17">
        <v>239.6</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712.74804914967285</v>
      </c>
      <c r="Q531" s="15"/>
      <c r="R531" s="20">
        <v>23.758268304989095</v>
      </c>
      <c r="T531" s="118">
        <v>55.023845576045289</v>
      </c>
      <c r="U531" s="118">
        <v>275.88084699578076</v>
      </c>
      <c r="V531" s="20">
        <v>63.875219122795002</v>
      </c>
      <c r="W531" s="20">
        <v>60.267101805314191</v>
      </c>
      <c r="X531" s="20">
        <v>58.289077406333185</v>
      </c>
    </row>
    <row r="532" spans="1:24">
      <c r="A532" s="13" t="s">
        <v>482</v>
      </c>
      <c r="B532" s="13">
        <v>60</v>
      </c>
      <c r="C532" s="13" t="s">
        <v>372</v>
      </c>
      <c r="D532" s="14">
        <v>146865.9778354032</v>
      </c>
      <c r="E532" s="17">
        <v>514.5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2077.1219701801078</v>
      </c>
      <c r="Q532" s="15"/>
      <c r="R532" s="20">
        <v>69.237399006003599</v>
      </c>
      <c r="T532" s="118">
        <v>47.920156234668525</v>
      </c>
      <c r="U532" s="118"/>
      <c r="V532" s="20">
        <v>41.468757960141851</v>
      </c>
      <c r="W532" s="20">
        <v>38.957110263016659</v>
      </c>
      <c r="X532" s="20">
        <v>47.295154744551624</v>
      </c>
    </row>
    <row r="533" spans="1:24">
      <c r="A533" s="13" t="s">
        <v>474</v>
      </c>
      <c r="B533" s="13">
        <v>60</v>
      </c>
      <c r="C533" s="13" t="s">
        <v>372</v>
      </c>
      <c r="D533" s="14">
        <v>-8705.3632840981081</v>
      </c>
      <c r="E533" s="17">
        <v>7.66</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120.75865840004923</v>
      </c>
      <c r="Q533" s="16" t="s">
        <v>2220</v>
      </c>
      <c r="R533" s="20">
        <v>4.0252886133349746</v>
      </c>
      <c r="T533" s="118">
        <v>-19.898438615752543</v>
      </c>
      <c r="U533" s="120">
        <v>6.0515514326187692</v>
      </c>
      <c r="V533" s="20">
        <v>23.151319784988331</v>
      </c>
      <c r="W533" s="20">
        <v>20.707188869080007</v>
      </c>
      <c r="X533" s="20">
        <v>41.405933939360416</v>
      </c>
    </row>
    <row r="534" spans="1:24">
      <c r="A534" s="13" t="s">
        <v>234</v>
      </c>
      <c r="B534" s="13">
        <v>60</v>
      </c>
      <c r="C534" s="13" t="s">
        <v>372</v>
      </c>
      <c r="D534" s="14">
        <v>-2064.2978998056096</v>
      </c>
      <c r="E534" s="17">
        <v>17.73</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707.24801426993599</v>
      </c>
      <c r="Q534" s="15"/>
      <c r="R534" s="20">
        <v>23.574933808997866</v>
      </c>
      <c r="T534" s="118">
        <v>4.2254449524152804</v>
      </c>
      <c r="U534" s="120">
        <v>-4.1947121501258522</v>
      </c>
      <c r="V534" s="20">
        <v>46.520929633905936</v>
      </c>
      <c r="W534" s="20">
        <v>49.75900979603427</v>
      </c>
      <c r="X534" s="20">
        <v>50.750404894799537</v>
      </c>
    </row>
    <row r="535" spans="1:24">
      <c r="A535" s="13" t="s">
        <v>246</v>
      </c>
      <c r="B535" s="13">
        <v>60</v>
      </c>
      <c r="C535" s="13" t="s">
        <v>372</v>
      </c>
      <c r="D535" s="14">
        <v>-21323.682960412498</v>
      </c>
      <c r="E535" s="17">
        <v>268.5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269.56768410936218</v>
      </c>
      <c r="Q535" s="15"/>
      <c r="R535" s="20">
        <v>8.9855894703120729</v>
      </c>
      <c r="T535" s="118">
        <v>-57.321492631862156</v>
      </c>
      <c r="U535" s="120">
        <v>233.03298073721777</v>
      </c>
      <c r="V535" s="20">
        <v>51.153691106193925</v>
      </c>
      <c r="W535" s="20">
        <v>56.576105524192073</v>
      </c>
      <c r="X535" s="20">
        <v>54.771902310811932</v>
      </c>
    </row>
    <row r="536" spans="1:24">
      <c r="A536" s="13" t="s">
        <v>744</v>
      </c>
      <c r="B536" s="13">
        <v>60</v>
      </c>
      <c r="C536" s="13" t="s">
        <v>372</v>
      </c>
      <c r="D536" s="14">
        <v>32908.293282146988</v>
      </c>
      <c r="E536" s="17">
        <v>139.30000000000001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1199.6311691119367</v>
      </c>
      <c r="Q536" s="15"/>
      <c r="R536" s="20">
        <v>39.987705637064558</v>
      </c>
      <c r="T536" s="118">
        <v>-65.863912142307299</v>
      </c>
      <c r="U536" s="120">
        <v>77.141710618150796</v>
      </c>
      <c r="V536" s="20">
        <v>54.010534961936891</v>
      </c>
      <c r="W536" s="20">
        <v>55.833038437447712</v>
      </c>
      <c r="X536" s="20">
        <v>48.361090933733095</v>
      </c>
    </row>
    <row r="537" spans="1:24">
      <c r="A537" s="13" t="s">
        <v>5</v>
      </c>
      <c r="B537" s="13">
        <v>60</v>
      </c>
      <c r="C537" s="13" t="s">
        <v>372</v>
      </c>
      <c r="D537" s="14">
        <v>-20590.956126319212</v>
      </c>
      <c r="E537" s="17">
        <v>98.5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552.50832048624147</v>
      </c>
      <c r="Q537" s="15"/>
      <c r="R537" s="20">
        <v>18.416944016208049</v>
      </c>
      <c r="T537" s="118">
        <v>-24.564515457481235</v>
      </c>
      <c r="U537" s="120">
        <v>82.168074911351567</v>
      </c>
      <c r="V537" s="20">
        <v>42.436984985597235</v>
      </c>
      <c r="W537" s="20">
        <v>51.655982911704548</v>
      </c>
      <c r="X537" s="20">
        <v>55.594238300636924</v>
      </c>
    </row>
    <row r="538" spans="1:24">
      <c r="A538" s="13" t="s">
        <v>551</v>
      </c>
      <c r="B538" s="13">
        <v>60</v>
      </c>
      <c r="C538" s="13" t="s">
        <v>372</v>
      </c>
      <c r="D538" s="14">
        <v>-19569.826565912364</v>
      </c>
      <c r="E538" s="17">
        <v>136.69999999999999</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1071.3435531352989</v>
      </c>
      <c r="Q538" s="15"/>
      <c r="R538" s="20">
        <v>35.711451771176627</v>
      </c>
      <c r="T538" s="120">
        <v>209.65642723889303</v>
      </c>
      <c r="U538" s="118"/>
      <c r="V538" s="20">
        <v>62.225630230549783</v>
      </c>
      <c r="W538" s="20">
        <v>46.336378456861617</v>
      </c>
      <c r="X538" s="20">
        <v>78.578194791083291</v>
      </c>
    </row>
    <row r="539" spans="1:24">
      <c r="A539" s="13" t="s">
        <v>27</v>
      </c>
      <c r="B539" s="13">
        <v>60</v>
      </c>
      <c r="C539" s="13" t="s">
        <v>372</v>
      </c>
      <c r="D539" s="14">
        <v>148.33996206657929</v>
      </c>
      <c r="E539" s="17">
        <v>16.79</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1308.5265031540748</v>
      </c>
      <c r="Q539" s="15"/>
      <c r="R539" s="20">
        <v>43.617550105135827</v>
      </c>
      <c r="T539" s="118">
        <v>-6.4196654244457818</v>
      </c>
      <c r="U539" s="120">
        <v>16.926085343402271</v>
      </c>
      <c r="V539" s="20">
        <v>70.930814138393586</v>
      </c>
      <c r="W539" s="20">
        <v>37.007430910684882</v>
      </c>
      <c r="X539" s="20">
        <v>51.364978679050083</v>
      </c>
    </row>
    <row r="540" spans="1:24">
      <c r="A540" s="13" t="s">
        <v>668</v>
      </c>
      <c r="B540" s="13">
        <v>60</v>
      </c>
      <c r="C540" s="13" t="s">
        <v>372</v>
      </c>
      <c r="D540" s="14">
        <v>-10295.143055550043</v>
      </c>
      <c r="E540" s="17">
        <v>44.98</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1988.7861548737387</v>
      </c>
      <c r="Q540" s="16" t="s">
        <v>2203</v>
      </c>
      <c r="R540" s="20">
        <v>66.292871829124621</v>
      </c>
      <c r="T540" s="120">
        <v>104.15531141383717</v>
      </c>
      <c r="U540" s="118">
        <v>83.747451236614978</v>
      </c>
      <c r="V540" s="20">
        <v>97.176047874678645</v>
      </c>
      <c r="W540" s="20">
        <v>58.67982374642196</v>
      </c>
      <c r="X540" s="20">
        <v>71.874150238515625</v>
      </c>
    </row>
    <row r="541" spans="1:24">
      <c r="A541" s="13" t="s">
        <v>110</v>
      </c>
      <c r="B541" s="13">
        <v>60</v>
      </c>
      <c r="C541" s="13" t="s">
        <v>372</v>
      </c>
      <c r="D541" s="14">
        <v>-2088.515966587865</v>
      </c>
      <c r="E541" s="17">
        <v>7.26</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169.40305855916279</v>
      </c>
      <c r="Q541" s="15"/>
      <c r="R541" s="20">
        <v>5.6467686186387596</v>
      </c>
      <c r="T541" s="118">
        <v>-14.400726520665312</v>
      </c>
      <c r="U541" s="118">
        <v>8.5816841310440672</v>
      </c>
      <c r="V541" s="20">
        <v>32.620351137624588</v>
      </c>
      <c r="W541" s="20">
        <v>46.716294405522902</v>
      </c>
      <c r="X541" s="20">
        <v>47.008226291360636</v>
      </c>
    </row>
    <row r="542" spans="1:24">
      <c r="A542" s="13" t="s">
        <v>452</v>
      </c>
      <c r="B542" s="13">
        <v>60</v>
      </c>
      <c r="C542" s="13" t="s">
        <v>372</v>
      </c>
      <c r="D542" s="14">
        <v>47688.552630555707</v>
      </c>
      <c r="E542" s="17">
        <v>194.9</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1914.8919551683173</v>
      </c>
      <c r="Q542" s="16" t="s">
        <v>2205</v>
      </c>
      <c r="R542" s="20">
        <v>63.829731838943907</v>
      </c>
      <c r="T542" s="118">
        <v>-200.86821646803685</v>
      </c>
      <c r="U542" s="118">
        <v>479.86712591797328</v>
      </c>
      <c r="V542" s="20">
        <v>49.432735571127189</v>
      </c>
      <c r="W542" s="20">
        <v>42.728887504560674</v>
      </c>
      <c r="X542" s="20">
        <v>54.568230358262028</v>
      </c>
    </row>
    <row r="543" spans="1:24">
      <c r="A543" s="13" t="s">
        <v>198</v>
      </c>
      <c r="B543" s="13">
        <v>60</v>
      </c>
      <c r="C543" s="13" t="s">
        <v>372</v>
      </c>
      <c r="D543" s="14">
        <v>-8732.3312086583719</v>
      </c>
      <c r="E543" s="17">
        <v>8.9</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473.62260586122864</v>
      </c>
      <c r="Q543" s="15"/>
      <c r="R543" s="20">
        <v>15.787420195374288</v>
      </c>
      <c r="T543" s="118">
        <v>-28.687979014597165</v>
      </c>
      <c r="U543" s="120">
        <v>-1.6634410359034923</v>
      </c>
      <c r="V543" s="20">
        <v>26.408907786740759</v>
      </c>
      <c r="W543" s="20">
        <v>44.052273597236628</v>
      </c>
      <c r="X543" s="20">
        <v>39.995922542085211</v>
      </c>
    </row>
    <row r="544" spans="1:24">
      <c r="A544" s="13" t="s">
        <v>104</v>
      </c>
      <c r="B544" s="13">
        <v>60</v>
      </c>
      <c r="C544" s="13" t="s">
        <v>372</v>
      </c>
      <c r="D544" s="14">
        <v>122478.94957140175</v>
      </c>
      <c r="E544" s="17">
        <v>236.5</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2546.3950163027998</v>
      </c>
      <c r="Q544" s="15"/>
      <c r="R544" s="20">
        <v>84.879833876759989</v>
      </c>
      <c r="T544" s="118">
        <v>3.897660662144915</v>
      </c>
      <c r="U544" s="118">
        <v>299.20560178130955</v>
      </c>
      <c r="V544" s="20">
        <v>49.960379765960589</v>
      </c>
      <c r="W544" s="20">
        <v>64.637682514996072</v>
      </c>
      <c r="X544" s="20">
        <v>63.980478626261764</v>
      </c>
    </row>
    <row r="545" spans="1:24">
      <c r="A545" s="13" t="s">
        <v>294</v>
      </c>
      <c r="B545" s="13">
        <v>60</v>
      </c>
      <c r="C545" s="13" t="s">
        <v>372</v>
      </c>
      <c r="D545" s="14">
        <v>-46965.966863668313</v>
      </c>
      <c r="E545" s="17">
        <v>295.75</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692.5593394984154</v>
      </c>
      <c r="Q545" s="15"/>
      <c r="R545" s="20">
        <v>23.085311316613847</v>
      </c>
      <c r="T545" s="118">
        <v>-44.475610959204914</v>
      </c>
      <c r="U545" s="120">
        <v>174.44648581846479</v>
      </c>
      <c r="V545" s="20">
        <v>37.787780099582385</v>
      </c>
      <c r="W545" s="20">
        <v>59.824330603432202</v>
      </c>
      <c r="X545" s="20">
        <v>54.006946482677115</v>
      </c>
    </row>
    <row r="546" spans="1:24">
      <c r="A546" s="13" t="s">
        <v>247</v>
      </c>
      <c r="B546" s="13">
        <v>60</v>
      </c>
      <c r="C546" s="13" t="s">
        <v>372</v>
      </c>
      <c r="D546" s="14">
        <v>71557.201299693537</v>
      </c>
      <c r="E546" s="17">
        <v>206.2</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1958.9380988883183</v>
      </c>
      <c r="Q546" s="15"/>
      <c r="R546" s="20">
        <v>65.297936629610618</v>
      </c>
      <c r="T546" s="120">
        <v>482.05313268072189</v>
      </c>
      <c r="U546" s="118">
        <v>259.3005512991665</v>
      </c>
      <c r="V546" s="20">
        <v>90.012146547374229</v>
      </c>
      <c r="W546" s="20">
        <v>76.75784574390488</v>
      </c>
      <c r="X546" s="20">
        <v>77.514420381629961</v>
      </c>
    </row>
    <row r="547" spans="1:24">
      <c r="A547" s="13" t="s">
        <v>271</v>
      </c>
      <c r="B547" s="13">
        <v>60</v>
      </c>
      <c r="C547" s="13" t="s">
        <v>372</v>
      </c>
      <c r="D547" s="14">
        <v>-2447.4306125778612</v>
      </c>
      <c r="E547" s="17">
        <v>16.850000000000001</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198.46847487322401</v>
      </c>
      <c r="Q547" s="15"/>
      <c r="R547" s="20">
        <v>6.6156158291074671</v>
      </c>
      <c r="T547" s="118">
        <v>-27.740421300598523</v>
      </c>
      <c r="U547" s="120">
        <v>-21.112656214217154</v>
      </c>
      <c r="V547" s="20">
        <v>23.062560189013244</v>
      </c>
      <c r="W547" s="20">
        <v>47.327382435049287</v>
      </c>
      <c r="X547" s="20">
        <v>39.998732283290806</v>
      </c>
    </row>
    <row r="548" spans="1:24">
      <c r="A548" s="13" t="s">
        <v>68</v>
      </c>
      <c r="B548" s="13">
        <v>60</v>
      </c>
      <c r="C548" s="13" t="s">
        <v>372</v>
      </c>
      <c r="D548" s="14">
        <v>-12782.040312569336</v>
      </c>
      <c r="E548" s="17">
        <v>79.3</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678.95362963586751</v>
      </c>
      <c r="Q548" s="15"/>
      <c r="R548" s="20">
        <v>22.631787654528917</v>
      </c>
      <c r="T548" s="118">
        <v>-76.743584311928572</v>
      </c>
      <c r="U548" s="120">
        <v>4.412225157790175</v>
      </c>
      <c r="V548" s="20">
        <v>30.79495900005185</v>
      </c>
      <c r="W548" s="20">
        <v>46.055923503875391</v>
      </c>
      <c r="X548" s="20">
        <v>43.923696652867633</v>
      </c>
    </row>
    <row r="549" spans="1:24">
      <c r="A549" s="13" t="s">
        <v>45</v>
      </c>
      <c r="B549" s="13">
        <v>60</v>
      </c>
      <c r="C549" s="13" t="s">
        <v>372</v>
      </c>
      <c r="D549" s="13">
        <v>-286241.97303419863</v>
      </c>
      <c r="E549" s="17">
        <v>360.75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852.68522497740298</v>
      </c>
      <c r="Q549" s="15"/>
      <c r="R549" s="20">
        <v>28.4228408325801</v>
      </c>
      <c r="T549" s="118">
        <v>244.96523003751065</v>
      </c>
      <c r="U549" s="118">
        <v>1021.8771577238363</v>
      </c>
      <c r="V549" s="20">
        <v>58.282899853302808</v>
      </c>
      <c r="W549" s="20">
        <v>55.628476451466469</v>
      </c>
      <c r="X549" s="20">
        <v>64.271129168278406</v>
      </c>
    </row>
    <row r="550" spans="1:24">
      <c r="A550" s="13" t="s">
        <v>195</v>
      </c>
      <c r="B550" s="13">
        <v>60</v>
      </c>
      <c r="C550" s="13" t="s">
        <v>372</v>
      </c>
      <c r="D550" s="14">
        <v>-25053.331110619722</v>
      </c>
      <c r="E550" s="17">
        <v>72.2</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336.44223322441883</v>
      </c>
      <c r="Q550" s="15"/>
      <c r="R550" s="20">
        <v>11.214741107480627</v>
      </c>
      <c r="T550" s="118">
        <v>-99.900218731162624</v>
      </c>
      <c r="U550" s="120">
        <v>-28.863242632020985</v>
      </c>
      <c r="V550" s="20">
        <v>34.667858318696297</v>
      </c>
      <c r="W550" s="20">
        <v>37.929512396822318</v>
      </c>
      <c r="X550" s="20">
        <v>39.279169115739464</v>
      </c>
    </row>
    <row r="551" spans="1:24">
      <c r="A551" s="13" t="s">
        <v>444</v>
      </c>
      <c r="B551" s="13">
        <v>60</v>
      </c>
      <c r="C551" s="13" t="s">
        <v>372</v>
      </c>
      <c r="D551" s="14">
        <v>8020.3736310783215</v>
      </c>
      <c r="E551" s="17">
        <v>29.14</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1546.5957144447725</v>
      </c>
      <c r="Q551" s="16" t="s">
        <v>2402</v>
      </c>
      <c r="R551" s="20">
        <v>51.553190481492415</v>
      </c>
      <c r="T551" s="118">
        <v>18.807908116061611</v>
      </c>
      <c r="U551" s="120">
        <v>25.125682894865449</v>
      </c>
      <c r="V551" s="20">
        <v>62.871864779493336</v>
      </c>
      <c r="W551" s="20">
        <v>31.565895976934609</v>
      </c>
      <c r="X551" s="20">
        <v>62.542388579324331</v>
      </c>
    </row>
    <row r="552" spans="1:24">
      <c r="A552" s="13" t="s">
        <v>196</v>
      </c>
      <c r="B552" s="13">
        <v>60</v>
      </c>
      <c r="C552" s="13" t="s">
        <v>372</v>
      </c>
      <c r="D552" s="14">
        <v>-16653.232501553815</v>
      </c>
      <c r="E552" s="17">
        <v>286</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1506.9288216696968</v>
      </c>
      <c r="Q552" s="15"/>
      <c r="R552" s="20">
        <v>50.230960722323225</v>
      </c>
      <c r="T552" s="118">
        <v>-113.53208896093804</v>
      </c>
      <c r="U552" s="120">
        <v>209.31370866447793</v>
      </c>
      <c r="V552" s="20">
        <v>40.040078417394199</v>
      </c>
      <c r="W552" s="20">
        <v>54.034442073672146</v>
      </c>
      <c r="X552" s="20">
        <v>52.55077635584923</v>
      </c>
    </row>
    <row r="553" spans="1:24">
      <c r="A553" s="13" t="s">
        <v>676</v>
      </c>
      <c r="B553" s="13">
        <v>60</v>
      </c>
      <c r="C553" s="13" t="s">
        <v>372</v>
      </c>
      <c r="D553" s="14">
        <v>5376.9965403157021</v>
      </c>
      <c r="E553" s="17">
        <v>50.7</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1533.8779267341022</v>
      </c>
      <c r="Q553" s="15"/>
      <c r="R553" s="20">
        <v>51.12926422447007</v>
      </c>
      <c r="T553" s="118">
        <v>20.491768772654879</v>
      </c>
      <c r="U553" s="118">
        <v>71.396247277888207</v>
      </c>
      <c r="V553" s="20">
        <v>49.707837407619252</v>
      </c>
      <c r="W553" s="20">
        <v>37.5408719156991</v>
      </c>
      <c r="X553" s="20">
        <v>64.157756323735285</v>
      </c>
    </row>
    <row r="554" spans="1:24">
      <c r="A554" s="13" t="s">
        <v>112</v>
      </c>
      <c r="B554" s="13">
        <v>60</v>
      </c>
      <c r="C554" s="13" t="s">
        <v>372</v>
      </c>
      <c r="D554" s="14">
        <v>9917.6107925348588</v>
      </c>
      <c r="E554" s="17">
        <v>48.46</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2407.8535027602247</v>
      </c>
      <c r="Q554" s="15"/>
      <c r="R554" s="20">
        <v>80.261783425340823</v>
      </c>
      <c r="T554" s="118">
        <v>8.3620314524709727</v>
      </c>
      <c r="U554" s="118">
        <v>54.373845729728671</v>
      </c>
      <c r="V554" s="20">
        <v>54.930330533152201</v>
      </c>
      <c r="W554" s="20">
        <v>46.005809946972974</v>
      </c>
      <c r="X554" s="20">
        <v>62.426226258183938</v>
      </c>
    </row>
    <row r="555" spans="1:24">
      <c r="A555" s="13" t="s">
        <v>746</v>
      </c>
      <c r="B555" s="13">
        <v>60</v>
      </c>
      <c r="C555" s="13" t="s">
        <v>372</v>
      </c>
      <c r="D555" s="14">
        <v>26000.905309972779</v>
      </c>
      <c r="E555" s="17">
        <v>104.1</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1823.6407758776465</v>
      </c>
      <c r="Q555" s="15"/>
      <c r="R555" s="20">
        <v>60.788025862588221</v>
      </c>
      <c r="T555" s="118">
        <v>24.224036763759642</v>
      </c>
      <c r="U555" s="118">
        <v>132.67537599043948</v>
      </c>
      <c r="V555" s="20">
        <v>50.283046332353429</v>
      </c>
      <c r="W555" s="20">
        <v>40.941373676375441</v>
      </c>
      <c r="X555" s="20">
        <v>61.663905953275048</v>
      </c>
    </row>
    <row r="556" spans="1:24">
      <c r="A556" s="13" t="s">
        <v>229</v>
      </c>
      <c r="B556" s="13">
        <v>60</v>
      </c>
      <c r="C556" s="13" t="s">
        <v>372</v>
      </c>
      <c r="D556" s="14">
        <v>-1893.377258342781</v>
      </c>
      <c r="E556" s="17">
        <v>93.35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1106.7393839082235</v>
      </c>
      <c r="Q556" s="15"/>
      <c r="R556" s="20">
        <v>36.891312796940788</v>
      </c>
      <c r="T556" s="118">
        <v>2.475714329287797</v>
      </c>
      <c r="U556" s="118">
        <v>132.00186735683388</v>
      </c>
      <c r="V556" s="20">
        <v>35.71705601088771</v>
      </c>
      <c r="W556" s="20">
        <v>58.9631350776245</v>
      </c>
      <c r="X556" s="20">
        <v>66.486591037547143</v>
      </c>
    </row>
    <row r="557" spans="1:24">
      <c r="A557" s="13" t="s">
        <v>669</v>
      </c>
      <c r="B557" s="13">
        <v>60</v>
      </c>
      <c r="C557" s="13" t="s">
        <v>372</v>
      </c>
      <c r="D557" s="13">
        <v>4300446.0909611546</v>
      </c>
      <c r="E557" s="17">
        <v>3570</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2922.9400904943932</v>
      </c>
      <c r="Q557" s="15"/>
      <c r="R557" s="20">
        <v>97.431336349813108</v>
      </c>
      <c r="T557" s="120">
        <v>3580.4204497531509</v>
      </c>
      <c r="U557" s="118">
        <v>4455.6658443303613</v>
      </c>
      <c r="V557" s="20">
        <v>66.843109442881357</v>
      </c>
      <c r="W557" s="20">
        <v>68.015402351915441</v>
      </c>
      <c r="X557" s="20">
        <v>96.051415804778358</v>
      </c>
    </row>
    <row r="558" spans="1:24">
      <c r="A558" s="13" t="s">
        <v>241</v>
      </c>
      <c r="B558" s="13">
        <v>60</v>
      </c>
      <c r="C558" s="13" t="s">
        <v>372</v>
      </c>
      <c r="D558" s="14">
        <v>-593.05440785119231</v>
      </c>
      <c r="E558" s="17">
        <v>1.04</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512.84831612571918</v>
      </c>
      <c r="Q558" s="16" t="s">
        <v>2403</v>
      </c>
      <c r="R558" s="20">
        <v>17.094943870857307</v>
      </c>
      <c r="T558" s="118">
        <v>-5.2168690772219257</v>
      </c>
      <c r="U558" s="120">
        <v>-3.0539797538592506</v>
      </c>
      <c r="V558" s="20">
        <v>38.666970462616909</v>
      </c>
      <c r="W558" s="20">
        <v>33.640898233107201</v>
      </c>
      <c r="X558" s="20">
        <v>38.115784386433369</v>
      </c>
    </row>
    <row r="559" spans="1:24">
      <c r="A559" s="13" t="s">
        <v>747</v>
      </c>
      <c r="B559" s="13">
        <v>60</v>
      </c>
      <c r="C559" s="13" t="s">
        <v>372</v>
      </c>
      <c r="D559" s="14">
        <v>28275.211289379455</v>
      </c>
      <c r="E559" s="17">
        <v>136.6</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1782.6911408674664</v>
      </c>
      <c r="Q559" s="15"/>
      <c r="R559" s="20">
        <v>59.423038028915549</v>
      </c>
      <c r="T559" s="118">
        <v>52.043194755117952</v>
      </c>
      <c r="U559" s="118">
        <v>172.93313986504486</v>
      </c>
      <c r="V559" s="20">
        <v>51.978346913613457</v>
      </c>
      <c r="W559" s="20">
        <v>44.324934112278775</v>
      </c>
      <c r="X559" s="20">
        <v>61.944762677369106</v>
      </c>
    </row>
    <row r="560" spans="1:24">
      <c r="A560" s="13" t="s">
        <v>225</v>
      </c>
      <c r="B560" s="13">
        <v>60</v>
      </c>
      <c r="C560" s="13" t="s">
        <v>372</v>
      </c>
      <c r="D560" s="13">
        <v>-607.3252614571345</v>
      </c>
      <c r="E560" s="17">
        <v>5.88</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674.0381387363152</v>
      </c>
      <c r="Q560" s="15"/>
      <c r="R560" s="20">
        <v>22.467937957877172</v>
      </c>
      <c r="T560" s="118">
        <v>-5.0008396876768835</v>
      </c>
      <c r="U560" s="120">
        <v>-5.2552850563109921</v>
      </c>
      <c r="V560" s="20">
        <v>46.102935837491387</v>
      </c>
      <c r="W560" s="20">
        <v>61.219159634957826</v>
      </c>
      <c r="X560" s="20">
        <v>43.444516381277012</v>
      </c>
    </row>
    <row r="561" spans="1:24">
      <c r="A561" s="13" t="s">
        <v>748</v>
      </c>
      <c r="B561" s="13">
        <v>60</v>
      </c>
      <c r="C561" s="13" t="s">
        <v>372</v>
      </c>
      <c r="D561" s="14">
        <v>-573.14479630488086</v>
      </c>
      <c r="E561" s="17">
        <v>11.1</v>
      </c>
      <c r="F561" s="13" t="s">
        <v>374</v>
      </c>
      <c r="G561" s="13">
        <v>0</v>
      </c>
      <c r="H561" s="13" t="s">
        <v>2070</v>
      </c>
      <c r="I561" s="13">
        <v>16.860156785714285</v>
      </c>
      <c r="J561" s="13">
        <v>47208439000</v>
      </c>
      <c r="K561" s="13">
        <v>2800000000</v>
      </c>
      <c r="L561" s="13">
        <v>0.65242572413800848</v>
      </c>
      <c r="M561" s="13">
        <v>30800000000</v>
      </c>
      <c r="N561" s="13" t="s">
        <v>986</v>
      </c>
      <c r="O561" s="13">
        <v>0</v>
      </c>
      <c r="P561" s="13">
        <v>505.36463078376613</v>
      </c>
      <c r="Q561" s="15"/>
      <c r="R561" s="20">
        <v>16.845487692792204</v>
      </c>
      <c r="T561" s="118">
        <v>-6.1796581259536332</v>
      </c>
      <c r="U561" s="120">
        <v>4.9867721435386692</v>
      </c>
      <c r="V561" s="20">
        <v>37.603384634801877</v>
      </c>
      <c r="W561" s="20">
        <v>55.268497503070279</v>
      </c>
      <c r="X561" s="20">
        <v>48.296141404330697</v>
      </c>
    </row>
    <row r="562" spans="1:24">
      <c r="A562" s="13" t="s">
        <v>749</v>
      </c>
      <c r="B562" s="13">
        <v>60</v>
      </c>
      <c r="C562" s="13" t="s">
        <v>372</v>
      </c>
      <c r="D562" s="13">
        <v>144.79892163798746</v>
      </c>
      <c r="E562" s="17">
        <v>1.04</v>
      </c>
      <c r="F562" s="13" t="s">
        <v>693</v>
      </c>
      <c r="G562" s="13" t="s">
        <v>1053</v>
      </c>
      <c r="H562" s="13" t="s">
        <v>2071</v>
      </c>
      <c r="I562" s="13" t="s">
        <v>961</v>
      </c>
      <c r="J562" s="13" t="s">
        <v>1054</v>
      </c>
      <c r="K562" s="13" t="s">
        <v>987</v>
      </c>
      <c r="L562" s="13" t="s">
        <v>945</v>
      </c>
      <c r="M562" s="13" t="s">
        <v>2072</v>
      </c>
      <c r="N562" s="13" t="s">
        <v>1338</v>
      </c>
      <c r="O562" s="13">
        <v>0</v>
      </c>
      <c r="P562" s="13">
        <v>1123.3833142034437</v>
      </c>
      <c r="Q562" s="15"/>
      <c r="R562" s="20">
        <v>37.446110473448122</v>
      </c>
      <c r="T562" s="118">
        <v>8.2211410368360216E-2</v>
      </c>
      <c r="U562" s="120">
        <v>-1.3001457007115524</v>
      </c>
      <c r="V562" s="20">
        <v>62.103336123385176</v>
      </c>
      <c r="W562" s="20">
        <v>47.914714705580536</v>
      </c>
      <c r="X562" s="20">
        <v>45.737849457093141</v>
      </c>
    </row>
    <row r="563" spans="1:24">
      <c r="A563" s="13" t="s">
        <v>239</v>
      </c>
      <c r="B563" s="13">
        <v>60</v>
      </c>
      <c r="C563" s="13" t="s">
        <v>372</v>
      </c>
      <c r="D563" s="14">
        <v>-10697.575380214204</v>
      </c>
      <c r="E563" s="17">
        <v>52</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325.0712503201006</v>
      </c>
      <c r="Q563" s="15"/>
      <c r="R563" s="20">
        <v>10.835708344003354</v>
      </c>
      <c r="T563" s="118">
        <v>-25.88006852500115</v>
      </c>
      <c r="U563" s="120">
        <v>51.90761880703036</v>
      </c>
      <c r="V563" s="20">
        <v>47.513432415159272</v>
      </c>
      <c r="W563" s="20">
        <v>63.210248684791715</v>
      </c>
      <c r="X563" s="20">
        <v>53.808126217974333</v>
      </c>
    </row>
    <row r="564" spans="1:24">
      <c r="A564" s="13" t="s">
        <v>1</v>
      </c>
      <c r="B564" s="13">
        <v>60</v>
      </c>
      <c r="C564" s="13" t="s">
        <v>372</v>
      </c>
      <c r="D564" s="14">
        <v>23657.491089336985</v>
      </c>
      <c r="E564" s="17">
        <v>432</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1473.2391782763693</v>
      </c>
      <c r="Q564" s="15"/>
      <c r="R564" s="20">
        <v>49.107972609212311</v>
      </c>
      <c r="T564" s="118">
        <v>-354.57908667700281</v>
      </c>
      <c r="U564" s="120">
        <v>-506.94201923395724</v>
      </c>
      <c r="V564" s="20">
        <v>35.235474527258887</v>
      </c>
      <c r="W564" s="20">
        <v>65.101482514814194</v>
      </c>
      <c r="X564" s="20">
        <v>37.737834097641368</v>
      </c>
    </row>
    <row r="565" spans="1:24">
      <c r="A565" s="13" t="s">
        <v>121</v>
      </c>
      <c r="B565" s="13">
        <v>60</v>
      </c>
      <c r="C565" s="13" t="s">
        <v>372</v>
      </c>
      <c r="D565" s="14">
        <v>-72.005510566306441</v>
      </c>
      <c r="E565" s="17">
        <v>3.94</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1468.4196469372828</v>
      </c>
      <c r="Q565" s="16" t="s">
        <v>2203</v>
      </c>
      <c r="R565" s="20">
        <v>48.947321564576093</v>
      </c>
      <c r="T565" s="118">
        <v>-5.485135171373452</v>
      </c>
      <c r="U565" s="120">
        <v>-14.553774781147713</v>
      </c>
      <c r="V565" s="20">
        <v>38.97052529247496</v>
      </c>
      <c r="W565" s="20">
        <v>46.611610128045122</v>
      </c>
      <c r="X565" s="20">
        <v>37.179107648054178</v>
      </c>
    </row>
    <row r="566" spans="1:24">
      <c r="A566" s="13" t="s">
        <v>236</v>
      </c>
      <c r="B566" s="13">
        <v>60</v>
      </c>
      <c r="C566" s="13" t="s">
        <v>372</v>
      </c>
      <c r="D566" s="14">
        <v>-193.42538464515613</v>
      </c>
      <c r="E566" s="17">
        <v>2.0299999999999998</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779.44075428951203</v>
      </c>
      <c r="Q566" s="15"/>
      <c r="R566" s="20">
        <v>25.981358476317066</v>
      </c>
      <c r="T566" s="118">
        <v>-2.2815970115572837</v>
      </c>
      <c r="U566" s="120">
        <v>-8.2709144904801271</v>
      </c>
      <c r="V566" s="20">
        <v>31.781273540174773</v>
      </c>
      <c r="W566" s="20">
        <v>49.845636444766519</v>
      </c>
      <c r="X566" s="20">
        <v>38.10319182398927</v>
      </c>
    </row>
    <row r="567" spans="1:24">
      <c r="A567" s="13" t="s">
        <v>259</v>
      </c>
      <c r="B567" s="13">
        <v>60</v>
      </c>
      <c r="C567" s="13" t="s">
        <v>372</v>
      </c>
      <c r="D567" s="14">
        <v>211616.45310125322</v>
      </c>
      <c r="E567" s="17">
        <v>394.5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2792.8639612111483</v>
      </c>
      <c r="Q567" s="15"/>
      <c r="R567" s="20">
        <v>93.09546537370494</v>
      </c>
      <c r="T567" s="120">
        <v>455.07615910540096</v>
      </c>
      <c r="U567" s="118">
        <v>409.97547007183726</v>
      </c>
      <c r="V567" s="20">
        <v>75.023490232403233</v>
      </c>
      <c r="W567" s="20">
        <v>71.555691634019581</v>
      </c>
      <c r="X567" s="20">
        <v>73.749406468335891</v>
      </c>
    </row>
    <row r="568" spans="1:24">
      <c r="A568" s="13" t="s">
        <v>118</v>
      </c>
      <c r="B568" s="13">
        <v>60</v>
      </c>
      <c r="C568" s="13" t="s">
        <v>372</v>
      </c>
      <c r="D568" s="14">
        <v>-2096.950009128946</v>
      </c>
      <c r="E568" s="17">
        <v>6.07</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76.552474822337288</v>
      </c>
      <c r="Q568" s="15"/>
      <c r="R568" s="20">
        <v>2.5517491607445764</v>
      </c>
      <c r="T568" s="118">
        <v>-7.7264878900894907</v>
      </c>
      <c r="U568" s="120">
        <v>-7.4241990298242833</v>
      </c>
      <c r="V568" s="20">
        <v>34.888249888999518</v>
      </c>
      <c r="W568" s="20">
        <v>38.435074249593143</v>
      </c>
      <c r="X568" s="20">
        <v>45.039842178072405</v>
      </c>
    </row>
    <row r="569" spans="1:24">
      <c r="A569" s="13" t="s">
        <v>70</v>
      </c>
      <c r="B569" s="13">
        <v>60</v>
      </c>
      <c r="C569" s="13" t="s">
        <v>372</v>
      </c>
      <c r="D569" s="13">
        <v>5758.2350417485277</v>
      </c>
      <c r="E569" s="17">
        <v>30.92</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2621.6098267858929</v>
      </c>
      <c r="Q569" s="15"/>
      <c r="R569" s="20">
        <v>87.386994226196435</v>
      </c>
      <c r="T569" s="118">
        <v>-11.764040466939782</v>
      </c>
      <c r="U569" s="120">
        <v>8.4950249280835521</v>
      </c>
      <c r="V569" s="20">
        <v>47.296585213485848</v>
      </c>
      <c r="W569" s="20">
        <v>45.92760448821199</v>
      </c>
      <c r="X569" s="20">
        <v>48.445529902191758</v>
      </c>
    </row>
    <row r="570" spans="1:24">
      <c r="A570" s="13" t="s">
        <v>750</v>
      </c>
      <c r="B570" s="13">
        <v>60</v>
      </c>
      <c r="C570" s="13" t="s">
        <v>372</v>
      </c>
      <c r="D570" s="14">
        <v>-693.00475546944187</v>
      </c>
      <c r="E570" s="17">
        <v>6.12</v>
      </c>
      <c r="F570" s="13" t="s">
        <v>683</v>
      </c>
      <c r="G570" s="13">
        <v>8018316367</v>
      </c>
      <c r="H570" s="13" t="s">
        <v>2079</v>
      </c>
      <c r="I570" s="13" t="s">
        <v>790</v>
      </c>
      <c r="J570" s="13">
        <v>54752015449</v>
      </c>
      <c r="K570" s="13">
        <v>0</v>
      </c>
      <c r="L570" s="13" t="s">
        <v>1099</v>
      </c>
      <c r="M570" s="13" t="s">
        <v>2080</v>
      </c>
      <c r="N570" s="13" t="s">
        <v>2081</v>
      </c>
      <c r="O570" s="13">
        <v>304.66968663870136</v>
      </c>
      <c r="P570" s="13">
        <v>771.05383965394833</v>
      </c>
      <c r="Q570" s="15"/>
      <c r="R570" s="20">
        <v>25.701794655131611</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22.22</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-375793.12543399283</v>
      </c>
      <c r="E572" s="17">
        <v>1654</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1679.360084442716</v>
      </c>
      <c r="Q572" s="15"/>
      <c r="R572" s="20">
        <v>55.978669481423864</v>
      </c>
      <c r="T572" s="118">
        <v>1439.6819178664009</v>
      </c>
      <c r="U572" s="118">
        <v>3316.2264235635666</v>
      </c>
      <c r="V572" s="20">
        <v>68.234484867080994</v>
      </c>
      <c r="W572" s="20">
        <v>72.913123126563974</v>
      </c>
      <c r="X572" s="20">
        <v>67.769996346869604</v>
      </c>
    </row>
    <row r="573" spans="1:24">
      <c r="A573" s="13" t="s">
        <v>312</v>
      </c>
      <c r="B573" s="13">
        <v>60</v>
      </c>
      <c r="C573" s="13" t="s">
        <v>372</v>
      </c>
      <c r="D573" s="14">
        <v>-2078.6595095884409</v>
      </c>
      <c r="E573" s="17">
        <v>21.9</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424.58372438482291</v>
      </c>
      <c r="Q573" s="15"/>
      <c r="R573" s="20">
        <v>14.15279081282743</v>
      </c>
      <c r="T573" s="118">
        <v>-40.801468846899809</v>
      </c>
      <c r="U573" s="120">
        <v>9.4505848743104082</v>
      </c>
      <c r="V573" s="20">
        <v>28.396389812919427</v>
      </c>
      <c r="W573" s="20">
        <v>70.975334756768234</v>
      </c>
      <c r="X573" s="20">
        <v>43.957218508143967</v>
      </c>
    </row>
    <row r="574" spans="1:24">
      <c r="A574" s="13" t="s">
        <v>237</v>
      </c>
      <c r="B574" s="13">
        <v>60</v>
      </c>
      <c r="C574" s="13" t="s">
        <v>372</v>
      </c>
      <c r="D574" s="14">
        <v>-6554.2236478968616</v>
      </c>
      <c r="E574" s="17">
        <v>92.65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1007.4823624253642</v>
      </c>
      <c r="Q574" s="15"/>
      <c r="R574" s="20">
        <v>33.582745414178802</v>
      </c>
      <c r="T574" s="118">
        <v>-116.91340547440461</v>
      </c>
      <c r="U574" s="120">
        <v>11.212985175614705</v>
      </c>
      <c r="V574" s="20">
        <v>28.499523836350285</v>
      </c>
      <c r="W574" s="20">
        <v>46.154704091622456</v>
      </c>
      <c r="X574" s="20">
        <v>41.962608755136358</v>
      </c>
    </row>
    <row r="575" spans="1:24">
      <c r="A575" s="13" t="s">
        <v>751</v>
      </c>
      <c r="B575" s="13">
        <v>60</v>
      </c>
      <c r="C575" s="13" t="s">
        <v>372</v>
      </c>
      <c r="D575" s="14">
        <v>-225.89442452546794</v>
      </c>
      <c r="E575" s="17">
        <v>1.66</v>
      </c>
      <c r="F575" s="13" t="s">
        <v>699</v>
      </c>
      <c r="G575" s="13" t="s">
        <v>991</v>
      </c>
      <c r="H575" s="13" t="s">
        <v>2086</v>
      </c>
      <c r="I575" s="13" t="s">
        <v>1128</v>
      </c>
      <c r="J575" s="13" t="s">
        <v>1010</v>
      </c>
      <c r="K575" s="13" t="s">
        <v>988</v>
      </c>
      <c r="L575" s="13" t="s">
        <v>1173</v>
      </c>
      <c r="M575" s="13" t="s">
        <v>2087</v>
      </c>
      <c r="N575" s="13" t="s">
        <v>656</v>
      </c>
      <c r="P575" s="13">
        <v>382.1276528368461</v>
      </c>
      <c r="Q575" s="16" t="s">
        <v>2202</v>
      </c>
      <c r="R575" s="20">
        <v>12.73758842789487</v>
      </c>
      <c r="T575" s="118">
        <v>-1.4954317454041455</v>
      </c>
      <c r="U575" s="120">
        <v>0.91713910133480514</v>
      </c>
      <c r="V575" s="20">
        <v>38.908089263355521</v>
      </c>
      <c r="W575" s="20">
        <v>46.191456399429079</v>
      </c>
      <c r="X575" s="20">
        <v>46.817706040580667</v>
      </c>
    </row>
    <row r="576" spans="1:24">
      <c r="A576" s="13" t="s">
        <v>424</v>
      </c>
      <c r="B576" s="13">
        <v>60</v>
      </c>
      <c r="C576" s="13" t="s">
        <v>372</v>
      </c>
      <c r="D576" s="14">
        <v>-167730.66415736792</v>
      </c>
      <c r="E576" s="17">
        <v>223</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526.93575860739622</v>
      </c>
      <c r="Q576" s="15"/>
      <c r="R576" s="20">
        <v>17.564525286913206</v>
      </c>
      <c r="T576" s="118">
        <v>176.28781053585726</v>
      </c>
      <c r="U576" s="118">
        <v>307.59605878629912</v>
      </c>
      <c r="V576" s="20">
        <v>46.803826699137495</v>
      </c>
      <c r="W576" s="20">
        <v>47.712925699231313</v>
      </c>
      <c r="X576" s="20">
        <v>60.868746652196336</v>
      </c>
    </row>
    <row r="577" spans="1:24">
      <c r="A577" s="13" t="s">
        <v>108</v>
      </c>
      <c r="B577" s="13">
        <v>60</v>
      </c>
      <c r="C577" s="13" t="s">
        <v>372</v>
      </c>
      <c r="D577" s="14">
        <v>-233.42670613226701</v>
      </c>
      <c r="E577" s="17">
        <v>8.49</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1042.3080386728539</v>
      </c>
      <c r="Q577" s="15"/>
      <c r="R577" s="20">
        <v>34.743601289095132</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998</v>
      </c>
      <c r="Q578" s="15"/>
      <c r="R578" s="20">
        <v>33.266666666666666</v>
      </c>
      <c r="T578" s="118"/>
      <c r="U578" s="120">
        <v>3.368042693428297</v>
      </c>
      <c r="V578" s="20">
        <v>41.493052316305409</v>
      </c>
      <c r="W578" s="20"/>
      <c r="X578" s="20">
        <v>56.560709786759972</v>
      </c>
    </row>
    <row r="579" spans="1:24">
      <c r="A579" s="13" t="s">
        <v>752</v>
      </c>
      <c r="B579" s="13">
        <v>60</v>
      </c>
      <c r="C579" s="13" t="s">
        <v>372</v>
      </c>
      <c r="D579" s="14">
        <v>-2553.2549366645439</v>
      </c>
      <c r="E579" s="17">
        <v>10.53</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394.81889520298819</v>
      </c>
      <c r="Q579" s="15"/>
      <c r="R579" s="20">
        <v>13.160629840099606</v>
      </c>
      <c r="T579" s="118">
        <v>-14.235647520466035</v>
      </c>
      <c r="U579" s="120">
        <v>-3.9286346224560909</v>
      </c>
      <c r="V579" s="20">
        <v>29.606589680936793</v>
      </c>
      <c r="W579" s="20">
        <v>53.033342023603424</v>
      </c>
      <c r="X579" s="20">
        <v>39.018231572407153</v>
      </c>
    </row>
    <row r="580" spans="1:24">
      <c r="A580" s="13" t="s">
        <v>173</v>
      </c>
      <c r="B580" s="13">
        <v>60</v>
      </c>
      <c r="C580" s="13" t="s">
        <v>372</v>
      </c>
      <c r="D580" s="14">
        <v>-356.86112142109926</v>
      </c>
      <c r="E580" s="17">
        <v>1.2</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321.17946836934215</v>
      </c>
      <c r="Q580" s="16" t="s">
        <v>2203</v>
      </c>
      <c r="R580" s="20">
        <v>10.705982278978071</v>
      </c>
      <c r="T580" s="118">
        <v>-3.6270929235639171</v>
      </c>
      <c r="U580" s="120">
        <v>-3.4445214493341236</v>
      </c>
      <c r="V580" s="20">
        <v>27.40572885397134</v>
      </c>
      <c r="W580" s="20">
        <v>44.383728354454554</v>
      </c>
      <c r="X580" s="20">
        <v>39.294279648031058</v>
      </c>
    </row>
    <row r="581" spans="1:24">
      <c r="A581" s="13" t="s">
        <v>753</v>
      </c>
      <c r="B581" s="13">
        <v>60</v>
      </c>
      <c r="C581" s="13" t="s">
        <v>372</v>
      </c>
      <c r="D581" s="14">
        <v>7284.5706201821513</v>
      </c>
      <c r="E581" s="17">
        <v>33.42</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2063.3297436407274</v>
      </c>
      <c r="Q581" s="15"/>
      <c r="R581" s="20">
        <v>68.777658121357575</v>
      </c>
      <c r="T581" s="118">
        <v>-14.32365874041782</v>
      </c>
      <c r="U581" s="118">
        <v>33.663612105580256</v>
      </c>
      <c r="V581" s="20">
        <v>37.722328216791169</v>
      </c>
      <c r="W581" s="20">
        <v>68.670109019486873</v>
      </c>
      <c r="X581" s="20">
        <v>53.605953012770769</v>
      </c>
    </row>
    <row r="582" spans="1:24">
      <c r="A582" s="13" t="s">
        <v>754</v>
      </c>
      <c r="B582" s="13">
        <v>60</v>
      </c>
      <c r="C582" s="13" t="s">
        <v>372</v>
      </c>
      <c r="D582" s="14">
        <v>-327.03881821587902</v>
      </c>
      <c r="E582" s="17">
        <v>11.16</v>
      </c>
      <c r="F582" s="13" t="s">
        <v>699</v>
      </c>
      <c r="G582" s="13" t="s">
        <v>1055</v>
      </c>
      <c r="H582" s="13" t="s">
        <v>2095</v>
      </c>
      <c r="I582" s="13" t="s">
        <v>1051</v>
      </c>
      <c r="J582" s="13" t="s">
        <v>1056</v>
      </c>
      <c r="K582" s="13" t="s">
        <v>904</v>
      </c>
      <c r="L582" s="13" t="s">
        <v>1400</v>
      </c>
      <c r="M582" s="13" t="s">
        <v>2096</v>
      </c>
      <c r="N582" s="13" t="s">
        <v>2097</v>
      </c>
      <c r="P582" s="13">
        <v>747.72410296600322</v>
      </c>
      <c r="Q582" s="15"/>
      <c r="R582" s="20">
        <v>24.92413676553344</v>
      </c>
      <c r="T582" s="118">
        <v>-8.3643048895507022</v>
      </c>
      <c r="U582" s="118"/>
      <c r="V582" s="20">
        <v>35.79392252191343</v>
      </c>
      <c r="W582" s="20">
        <v>40.273226091228956</v>
      </c>
      <c r="X582" s="20"/>
    </row>
    <row r="583" spans="1:24">
      <c r="A583" s="13" t="s">
        <v>755</v>
      </c>
      <c r="B583" s="13">
        <v>60</v>
      </c>
      <c r="C583" s="13" t="s">
        <v>372</v>
      </c>
      <c r="D583" s="13">
        <v>-280.49184746141043</v>
      </c>
      <c r="E583" s="17">
        <v>1.1399999999999999</v>
      </c>
      <c r="F583" s="13" t="s">
        <v>699</v>
      </c>
      <c r="G583" s="13" t="s">
        <v>1024</v>
      </c>
      <c r="H583" s="13" t="s">
        <v>2098</v>
      </c>
      <c r="I583" s="13" t="s">
        <v>781</v>
      </c>
      <c r="J583" s="13" t="s">
        <v>1025</v>
      </c>
      <c r="K583" s="13" t="s">
        <v>953</v>
      </c>
      <c r="L583" s="13" t="s">
        <v>1196</v>
      </c>
      <c r="M583" s="13" t="s">
        <v>2099</v>
      </c>
      <c r="N583" s="13" t="s">
        <v>496</v>
      </c>
      <c r="P583" s="13">
        <v>803.84696839509934</v>
      </c>
      <c r="Q583" s="16" t="s">
        <v>2404</v>
      </c>
      <c r="R583" s="20">
        <v>26.794898946503313</v>
      </c>
      <c r="T583" s="118">
        <v>-1.475990558357434</v>
      </c>
      <c r="U583" s="120">
        <v>0.8118703304248287</v>
      </c>
      <c r="V583" s="20">
        <v>30.159026155205588</v>
      </c>
      <c r="W583" s="20">
        <v>49.76953482307372</v>
      </c>
      <c r="X583" s="20">
        <v>46.098946708271278</v>
      </c>
    </row>
    <row r="584" spans="1:24">
      <c r="A584" s="13" t="s">
        <v>146</v>
      </c>
      <c r="B584" s="13">
        <v>60</v>
      </c>
      <c r="C584" s="13" t="s">
        <v>372</v>
      </c>
      <c r="D584" s="14">
        <v>-8465.1950972165941</v>
      </c>
      <c r="E584" s="17">
        <v>66.150000000000006</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590.87431631056984</v>
      </c>
      <c r="Q584" s="15"/>
      <c r="R584" s="20">
        <v>19.69581054368566</v>
      </c>
      <c r="T584" s="118">
        <v>-30.742075137740841</v>
      </c>
      <c r="U584" s="120">
        <v>4.1485765791787799</v>
      </c>
      <c r="V584" s="20">
        <v>41.462711147539707</v>
      </c>
      <c r="W584" s="20">
        <v>61.003294372284657</v>
      </c>
      <c r="X584" s="20">
        <v>47.996182217603398</v>
      </c>
    </row>
    <row r="585" spans="1:24">
      <c r="A585" s="13" t="s">
        <v>33</v>
      </c>
      <c r="B585" s="13">
        <v>60</v>
      </c>
      <c r="C585" s="13" t="s">
        <v>372</v>
      </c>
      <c r="D585" s="14">
        <v>-5373.3030334478826</v>
      </c>
      <c r="E585" s="17">
        <v>91.55</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1088.141491359456</v>
      </c>
      <c r="Q585" s="15"/>
      <c r="R585" s="20">
        <v>36.271383045315204</v>
      </c>
      <c r="T585" s="118">
        <v>69.303539764233761</v>
      </c>
      <c r="U585" s="118">
        <v>183.33502679429307</v>
      </c>
      <c r="V585" s="20">
        <v>52.913978644888985</v>
      </c>
      <c r="W585" s="20">
        <v>76.646486324304107</v>
      </c>
      <c r="X585" s="20">
        <v>79.549720690339342</v>
      </c>
    </row>
    <row r="586" spans="1:24">
      <c r="A586" s="13" t="s">
        <v>89</v>
      </c>
      <c r="B586" s="13">
        <v>60</v>
      </c>
      <c r="C586" s="13" t="s">
        <v>372</v>
      </c>
      <c r="D586" s="14">
        <v>18137.096269888174</v>
      </c>
      <c r="E586" s="17">
        <v>37.700000000000003</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2612.6543105168821</v>
      </c>
      <c r="Q586" s="15"/>
      <c r="R586" s="20">
        <v>87.088477017229408</v>
      </c>
      <c r="T586" s="120">
        <v>32.31251078761435</v>
      </c>
      <c r="U586" s="120">
        <v>17.057172077043248</v>
      </c>
      <c r="V586" s="20">
        <v>51.256709362490966</v>
      </c>
      <c r="W586" s="20">
        <v>40.760169187913391</v>
      </c>
      <c r="X586" s="20">
        <v>63.00808609328277</v>
      </c>
    </row>
    <row r="587" spans="1:24">
      <c r="A587" s="13" t="s">
        <v>91</v>
      </c>
      <c r="B587" s="13">
        <v>60</v>
      </c>
      <c r="C587" s="13" t="s">
        <v>372</v>
      </c>
      <c r="D587" s="14">
        <v>-9030.9407624241085</v>
      </c>
      <c r="E587" s="17">
        <v>33.56</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226.90784273981194</v>
      </c>
      <c r="Q587" s="15"/>
      <c r="R587" s="20">
        <v>7.563594757993731</v>
      </c>
      <c r="T587" s="118">
        <v>-15.735570614535916</v>
      </c>
      <c r="U587" s="120">
        <v>0.68681358211016175</v>
      </c>
      <c r="V587" s="20">
        <v>46.292786982575969</v>
      </c>
      <c r="W587" s="20">
        <v>45.560421898511869</v>
      </c>
      <c r="X587" s="20">
        <v>48.347964724842321</v>
      </c>
    </row>
    <row r="588" spans="1:24">
      <c r="A588" s="13" t="s">
        <v>240</v>
      </c>
      <c r="B588" s="13">
        <v>60</v>
      </c>
      <c r="C588" s="13" t="s">
        <v>372</v>
      </c>
      <c r="D588" s="14">
        <v>184642.31187970313</v>
      </c>
      <c r="E588" s="17">
        <v>558</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1596.7643982708785</v>
      </c>
      <c r="Q588" s="15"/>
      <c r="R588" s="20">
        <v>53.225479942362618</v>
      </c>
      <c r="T588" s="120">
        <v>752.11229559985895</v>
      </c>
      <c r="U588" s="118">
        <v>894.62773411314231</v>
      </c>
      <c r="V588" s="20">
        <v>70.223596120850701</v>
      </c>
      <c r="W588" s="20">
        <v>67.928589151333597</v>
      </c>
      <c r="X588" s="20">
        <v>62.582073539239168</v>
      </c>
    </row>
    <row r="589" spans="1:24">
      <c r="A589" s="13" t="s">
        <v>268</v>
      </c>
      <c r="B589" s="13">
        <v>60</v>
      </c>
      <c r="C589" s="13" t="s">
        <v>372</v>
      </c>
      <c r="D589" s="14">
        <v>-243.21915137998752</v>
      </c>
      <c r="E589" s="17">
        <v>6.06</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1949.2729900638835</v>
      </c>
      <c r="Q589" s="15"/>
      <c r="R589" s="20">
        <v>64.975766335462779</v>
      </c>
      <c r="T589" s="118">
        <v>-8.3116563351825068</v>
      </c>
      <c r="U589" s="120">
        <v>-21.906510171626216</v>
      </c>
      <c r="V589" s="20">
        <v>32.434725878250973</v>
      </c>
      <c r="W589" s="20">
        <v>37.898874561620524</v>
      </c>
      <c r="X589" s="20">
        <v>32.128797050186805</v>
      </c>
    </row>
    <row r="590" spans="1:24">
      <c r="A590" s="13" t="s">
        <v>266</v>
      </c>
      <c r="B590" s="13">
        <v>60</v>
      </c>
      <c r="C590" s="13" t="s">
        <v>372</v>
      </c>
      <c r="D590" s="14">
        <v>5249.7089508490189</v>
      </c>
      <c r="E590" s="17">
        <v>26.98</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2364.91144107522</v>
      </c>
      <c r="Q590" s="15"/>
      <c r="R590" s="20">
        <v>78.830381369173992</v>
      </c>
      <c r="T590" s="118">
        <v>-29.383477862228062</v>
      </c>
      <c r="U590" s="120">
        <v>-78.526796286170111</v>
      </c>
      <c r="V590" s="20">
        <v>34.289466774918893</v>
      </c>
      <c r="W590" s="20">
        <v>44.919461626751151</v>
      </c>
      <c r="X590" s="20">
        <v>32.339605989192499</v>
      </c>
    </row>
    <row r="591" spans="1:24">
      <c r="A591" s="13" t="s">
        <v>756</v>
      </c>
      <c r="B591" s="13">
        <v>60</v>
      </c>
      <c r="C591" s="13" t="s">
        <v>372</v>
      </c>
      <c r="D591" s="14">
        <v>-7199.8216824753672</v>
      </c>
      <c r="E591" s="17">
        <v>21.72</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152.1305415446831</v>
      </c>
      <c r="Q591" s="15"/>
      <c r="R591" s="20">
        <v>5.0710180514894363</v>
      </c>
      <c r="T591" s="118">
        <v>-39.662720298501668</v>
      </c>
      <c r="U591" s="118">
        <v>25.589263026587084</v>
      </c>
      <c r="V591" s="20">
        <v>30.551374082654569</v>
      </c>
      <c r="W591" s="20">
        <v>57.199249790900218</v>
      </c>
      <c r="X591" s="20">
        <v>47.150776475229044</v>
      </c>
    </row>
    <row r="592" spans="1:24">
      <c r="A592" s="13" t="s">
        <v>28</v>
      </c>
      <c r="B592" s="13">
        <v>60</v>
      </c>
      <c r="C592" s="13" t="s">
        <v>372</v>
      </c>
      <c r="D592" s="13">
        <v>-269.11649038660721</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694.22460769691634</v>
      </c>
      <c r="Q592" s="16" t="s">
        <v>2405</v>
      </c>
      <c r="R592" s="20">
        <v>23.140820256563877</v>
      </c>
      <c r="T592" s="118">
        <v>-0.8615002366016089</v>
      </c>
      <c r="U592" s="120">
        <v>1.7929025906480356</v>
      </c>
      <c r="V592" s="20">
        <v>27.649364436193565</v>
      </c>
      <c r="W592" s="20">
        <v>53.538716806479449</v>
      </c>
      <c r="X592" s="20">
        <v>53.142558699589671</v>
      </c>
    </row>
    <row r="593" spans="1:24">
      <c r="A593" s="13" t="s">
        <v>38</v>
      </c>
      <c r="B593" s="13">
        <v>60</v>
      </c>
      <c r="C593" s="13" t="s">
        <v>372</v>
      </c>
      <c r="D593" s="14">
        <v>-7143.4985781570504</v>
      </c>
      <c r="E593" s="17">
        <v>20.36</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413.34527236552452</v>
      </c>
      <c r="Q593" s="15"/>
      <c r="R593" s="20">
        <v>13.778175745517483</v>
      </c>
      <c r="T593" s="118">
        <v>-26.553070953300164</v>
      </c>
      <c r="U593" s="120">
        <v>-16.303484733566904</v>
      </c>
      <c r="V593" s="20">
        <v>31.746045513866719</v>
      </c>
      <c r="W593" s="20">
        <v>44.75101595911547</v>
      </c>
      <c r="X593" s="20">
        <v>42.030918818560529</v>
      </c>
    </row>
    <row r="594" spans="1:24">
      <c r="A594" s="13" t="s">
        <v>511</v>
      </c>
      <c r="B594" s="13">
        <v>60</v>
      </c>
      <c r="C594" s="13" t="s">
        <v>372</v>
      </c>
      <c r="D594" s="14">
        <v>-176.39647644245082</v>
      </c>
      <c r="E594" s="17">
        <v>1.78</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406.91928494308303</v>
      </c>
      <c r="Q594" s="15"/>
      <c r="R594" s="20">
        <v>13.563976164769434</v>
      </c>
      <c r="T594" s="118">
        <v>-2.9017809093137914</v>
      </c>
      <c r="U594" s="120">
        <v>-9.8733399629333007</v>
      </c>
      <c r="V594" s="20">
        <v>20.754634421370415</v>
      </c>
      <c r="W594" s="20">
        <v>52.789673915705201</v>
      </c>
      <c r="X594" s="20">
        <v>39.528310451388876</v>
      </c>
    </row>
    <row r="595" spans="1:24">
      <c r="A595" s="13" t="s">
        <v>630</v>
      </c>
      <c r="B595" s="13">
        <v>60</v>
      </c>
      <c r="C595" s="13" t="s">
        <v>372</v>
      </c>
      <c r="D595" s="14">
        <v>-26271.366790134605</v>
      </c>
      <c r="E595" s="17">
        <v>41.12</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98.380112540837047</v>
      </c>
      <c r="Q595" s="16" t="s">
        <v>2406</v>
      </c>
      <c r="R595" s="20">
        <v>3.2793370846945682</v>
      </c>
      <c r="T595" s="118">
        <v>-241.5015331553721</v>
      </c>
      <c r="U595" s="118"/>
      <c r="V595" s="20">
        <v>42.439322043132712</v>
      </c>
      <c r="W595" s="20">
        <v>36.572892169676777</v>
      </c>
      <c r="X595" s="20">
        <v>49.111456772666607</v>
      </c>
    </row>
    <row r="596" spans="1:24">
      <c r="A596" s="13" t="s">
        <v>130</v>
      </c>
      <c r="B596" s="13">
        <v>60</v>
      </c>
      <c r="C596" s="13" t="s">
        <v>372</v>
      </c>
      <c r="D596" s="14">
        <v>-1759.8711137055111</v>
      </c>
      <c r="E596" s="17">
        <v>10.71</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344.34356880768803</v>
      </c>
      <c r="Q596" s="15"/>
      <c r="R596" s="20">
        <v>11.478118960256268</v>
      </c>
      <c r="T596" s="118">
        <v>-9.8070821204711223</v>
      </c>
      <c r="U596" s="120">
        <v>-12.265429810450588</v>
      </c>
      <c r="V596" s="20">
        <v>49.28124369043298</v>
      </c>
      <c r="W596" s="20">
        <v>44.64176765248309</v>
      </c>
      <c r="X596" s="20">
        <v>43.557666356529779</v>
      </c>
    </row>
    <row r="597" spans="1:24">
      <c r="A597" s="13" t="s">
        <v>0</v>
      </c>
      <c r="B597" s="13">
        <v>60</v>
      </c>
      <c r="C597" s="13" t="s">
        <v>372</v>
      </c>
      <c r="D597" s="14">
        <v>-11368.802514734532</v>
      </c>
      <c r="E597" s="17">
        <v>30.62</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505.46531325298906</v>
      </c>
      <c r="Q597" s="15"/>
      <c r="R597" s="20">
        <v>16.848843775099635</v>
      </c>
      <c r="T597" s="118">
        <v>-39.780380341417683</v>
      </c>
      <c r="U597" s="120">
        <v>27.156391975347205</v>
      </c>
      <c r="V597" s="20">
        <v>28.276905353710383</v>
      </c>
      <c r="W597" s="20">
        <v>61.877319389385107</v>
      </c>
      <c r="X597" s="20">
        <v>47.451445729588173</v>
      </c>
    </row>
    <row r="598" spans="1:24">
      <c r="A598" s="13" t="s">
        <v>757</v>
      </c>
      <c r="B598" s="13">
        <v>60</v>
      </c>
      <c r="C598" s="13" t="s">
        <v>372</v>
      </c>
      <c r="D598" s="13">
        <v>-3054.8256079152479</v>
      </c>
      <c r="E598" s="17">
        <v>23.04</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1531.333020367736</v>
      </c>
      <c r="Q598" s="15"/>
      <c r="R598" s="20">
        <v>51.044434012257867</v>
      </c>
      <c r="T598" s="118">
        <v>-16.703961639049467</v>
      </c>
      <c r="U598" s="120">
        <v>18.017682266733672</v>
      </c>
      <c r="V598" s="20">
        <v>49.921477551839786</v>
      </c>
      <c r="W598" s="20">
        <v>64.942224363412578</v>
      </c>
      <c r="X598" s="20">
        <v>48.84587562801827</v>
      </c>
    </row>
    <row r="599" spans="1:24">
      <c r="A599" s="13" t="s">
        <v>758</v>
      </c>
      <c r="B599" s="13">
        <v>60</v>
      </c>
      <c r="C599" s="13" t="s">
        <v>372</v>
      </c>
      <c r="D599" s="14">
        <v>-4604.6420512920604</v>
      </c>
      <c r="E599" s="17">
        <v>13.1</v>
      </c>
      <c r="F599" s="13" t="s">
        <v>353</v>
      </c>
      <c r="G599" s="13" t="s">
        <v>999</v>
      </c>
      <c r="H599" s="13" t="s">
        <v>2113</v>
      </c>
      <c r="I599" s="13" t="s">
        <v>1000</v>
      </c>
      <c r="J599" s="13" t="s">
        <v>1001</v>
      </c>
      <c r="K599" s="13" t="s">
        <v>791</v>
      </c>
      <c r="L599" s="13" t="s">
        <v>843</v>
      </c>
      <c r="M599" s="13" t="s">
        <v>2114</v>
      </c>
      <c r="N599" s="13" t="s">
        <v>2115</v>
      </c>
      <c r="O599" s="13">
        <v>9.0611392962528559</v>
      </c>
      <c r="P599" s="13">
        <v>377.53841928335333</v>
      </c>
      <c r="Q599" s="16" t="s">
        <v>2407</v>
      </c>
      <c r="R599" s="20">
        <v>12.584613976111777</v>
      </c>
      <c r="T599" s="118">
        <v>-21.469936407455226</v>
      </c>
      <c r="U599" s="120">
        <v>-61.022156850563825</v>
      </c>
      <c r="V599" s="20">
        <v>47.900831008240075</v>
      </c>
      <c r="W599" s="20">
        <v>75.299547232329289</v>
      </c>
      <c r="X599" s="20">
        <v>38.648685293297376</v>
      </c>
    </row>
    <row r="600" spans="1:24">
      <c r="A600" s="13" t="s">
        <v>132</v>
      </c>
      <c r="B600" s="13">
        <v>60</v>
      </c>
      <c r="C600" s="13" t="s">
        <v>372</v>
      </c>
      <c r="D600" s="14">
        <v>-19264.636395717716</v>
      </c>
      <c r="E600" s="17">
        <v>32.659999999999997</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470</v>
      </c>
      <c r="Q600" s="16" t="s">
        <v>2408</v>
      </c>
      <c r="R600" s="20">
        <v>15.666666666666666</v>
      </c>
      <c r="T600" s="118">
        <v>33.484401177000649</v>
      </c>
      <c r="U600" s="118">
        <v>54.486514371664292</v>
      </c>
      <c r="V600" s="20">
        <v>41.803106697266827</v>
      </c>
      <c r="W600" s="20">
        <v>50.235152247843054</v>
      </c>
      <c r="X600" s="20">
        <v>65.544854416981849</v>
      </c>
    </row>
    <row r="601" spans="1:24">
      <c r="A601" s="13" t="s">
        <v>82</v>
      </c>
      <c r="B601" s="13">
        <v>60</v>
      </c>
      <c r="C601" s="13" t="s">
        <v>372</v>
      </c>
      <c r="D601" s="14">
        <v>-320.8556245258132</v>
      </c>
      <c r="E601" s="17">
        <v>1.1399999999999999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138.48904202422648</v>
      </c>
      <c r="Q601" s="15"/>
      <c r="R601" s="20">
        <v>4.6163014008075489</v>
      </c>
      <c r="T601" s="118">
        <v>-2.0986991802965393</v>
      </c>
      <c r="U601" s="120">
        <v>-3.6916225281508264</v>
      </c>
      <c r="V601" s="20">
        <v>31.109658046869743</v>
      </c>
      <c r="W601" s="20">
        <v>42.352862751792983</v>
      </c>
      <c r="X601" s="20">
        <v>37.544498313359213</v>
      </c>
    </row>
    <row r="602" spans="1:24">
      <c r="A602" s="13" t="s">
        <v>223</v>
      </c>
      <c r="B602" s="13">
        <v>60</v>
      </c>
      <c r="C602" s="13" t="s">
        <v>372</v>
      </c>
      <c r="D602" s="14">
        <v>-11077.390968717964</v>
      </c>
      <c r="E602" s="17">
        <v>219.8</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892.23457312012579</v>
      </c>
      <c r="Q602" s="15"/>
      <c r="R602" s="20">
        <v>29.741152437337526</v>
      </c>
      <c r="T602" s="118">
        <v>188.19642591458631</v>
      </c>
      <c r="U602" s="118">
        <v>466.3716926350952</v>
      </c>
      <c r="V602" s="20">
        <v>64.240420989665921</v>
      </c>
      <c r="W602" s="20">
        <v>53.078053321247161</v>
      </c>
      <c r="X602" s="20">
        <v>81.03659477954578</v>
      </c>
    </row>
    <row r="603" spans="1:24">
      <c r="A603" s="13" t="s">
        <v>542</v>
      </c>
      <c r="B603" s="13">
        <v>60</v>
      </c>
      <c r="C603" s="13" t="s">
        <v>372</v>
      </c>
      <c r="D603" s="13">
        <v>1170.3249653399084</v>
      </c>
      <c r="E603" s="17">
        <v>22.16</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1601.7384056583794</v>
      </c>
      <c r="Q603" s="15"/>
      <c r="R603" s="20">
        <v>53.391280188612647</v>
      </c>
      <c r="T603" s="118">
        <v>-13.954234683454345</v>
      </c>
      <c r="U603" s="118"/>
      <c r="V603" s="20">
        <v>40.282915455632825</v>
      </c>
      <c r="W603" s="20">
        <v>38.183292963281509</v>
      </c>
      <c r="X603" s="20">
        <v>38.383473211084862</v>
      </c>
    </row>
    <row r="604" spans="1:24">
      <c r="A604" s="13" t="s">
        <v>759</v>
      </c>
      <c r="B604" s="13">
        <v>60</v>
      </c>
      <c r="C604" s="13" t="s">
        <v>372</v>
      </c>
      <c r="D604" s="14">
        <v>3821.4923274280463</v>
      </c>
      <c r="E604" s="17">
        <v>36.28</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948.02340340076103</v>
      </c>
      <c r="Q604" s="15"/>
      <c r="R604" s="20">
        <v>31.600780113358702</v>
      </c>
      <c r="T604" s="118">
        <v>-14.389551707775823</v>
      </c>
      <c r="U604" s="120">
        <v>31.353403268514128</v>
      </c>
      <c r="V604" s="20">
        <v>46.41317657339922</v>
      </c>
      <c r="W604" s="20">
        <v>70.158094150270983</v>
      </c>
      <c r="X604" s="20">
        <v>52.883692482392853</v>
      </c>
    </row>
    <row r="605" spans="1:24">
      <c r="A605" s="13" t="s">
        <v>181</v>
      </c>
      <c r="B605" s="13">
        <v>60</v>
      </c>
      <c r="C605" s="13" t="s">
        <v>372</v>
      </c>
      <c r="D605" s="14">
        <v>-652.32131729103139</v>
      </c>
      <c r="E605" s="17">
        <v>2.89</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1248.787097464615</v>
      </c>
      <c r="Q605" s="16" t="s">
        <v>2203</v>
      </c>
      <c r="R605" s="20">
        <v>41.626236582153837</v>
      </c>
      <c r="T605" s="118">
        <v>-3.5802402368743813</v>
      </c>
      <c r="U605" s="120">
        <v>-10.308668619221262</v>
      </c>
      <c r="V605" s="20">
        <v>32.138419942045878</v>
      </c>
      <c r="W605" s="20">
        <v>59.705628452789021</v>
      </c>
      <c r="X605" s="20">
        <v>33.468220772958759</v>
      </c>
    </row>
    <row r="606" spans="1:24">
      <c r="A606" s="13" t="s">
        <v>427</v>
      </c>
      <c r="B606" s="13">
        <v>60</v>
      </c>
      <c r="C606" s="13" t="s">
        <v>372</v>
      </c>
      <c r="D606" s="14">
        <v>-15976.035501594764</v>
      </c>
      <c r="E606" s="17">
        <v>44.02</v>
      </c>
      <c r="F606" s="13" t="s">
        <v>390</v>
      </c>
      <c r="G606" s="13" t="s">
        <v>1003</v>
      </c>
      <c r="H606" s="13" t="s">
        <v>1434</v>
      </c>
      <c r="I606" s="13" t="s">
        <v>828</v>
      </c>
      <c r="J606" s="13" t="s">
        <v>1004</v>
      </c>
      <c r="K606" s="13" t="s">
        <v>1005</v>
      </c>
      <c r="L606" s="13" t="s">
        <v>796</v>
      </c>
      <c r="M606" s="13" t="s">
        <v>2123</v>
      </c>
      <c r="N606" s="13" t="s">
        <v>1179</v>
      </c>
      <c r="O606" s="13">
        <v>52.723015007891988</v>
      </c>
      <c r="P606" s="13">
        <v>379.06158479216077</v>
      </c>
      <c r="Q606" s="15"/>
      <c r="R606" s="20">
        <v>12.635386159738692</v>
      </c>
      <c r="T606" s="118">
        <v>-34.857744308487213</v>
      </c>
      <c r="U606" s="120">
        <v>-15.952876692993812</v>
      </c>
      <c r="V606" s="20">
        <v>40.74154073090692</v>
      </c>
      <c r="W606" s="20">
        <v>33.001582277197699</v>
      </c>
      <c r="X606" s="20">
        <v>43.569755084033154</v>
      </c>
    </row>
    <row r="607" spans="1:24">
      <c r="A607" s="13" t="s">
        <v>19</v>
      </c>
      <c r="B607" s="13">
        <v>60</v>
      </c>
      <c r="C607" s="13" t="s">
        <v>372</v>
      </c>
      <c r="D607" s="14">
        <v>-4039.2965639712397</v>
      </c>
      <c r="E607" s="17">
        <v>7.54</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669.93476186549788</v>
      </c>
      <c r="Q607" s="15"/>
      <c r="R607" s="20">
        <v>22.331158728849928</v>
      </c>
      <c r="T607" s="118">
        <v>0.1048241098543734</v>
      </c>
      <c r="U607" s="120">
        <v>6.9420892999390649</v>
      </c>
      <c r="V607" s="20">
        <v>46.72934108205434</v>
      </c>
      <c r="W607" s="20">
        <v>61.613626742699012</v>
      </c>
      <c r="X607" s="20">
        <v>55.354970338078289</v>
      </c>
    </row>
    <row r="608" spans="1:24">
      <c r="A608" s="13" t="s">
        <v>123</v>
      </c>
      <c r="B608" s="13">
        <v>60</v>
      </c>
      <c r="C608" s="13" t="s">
        <v>372</v>
      </c>
      <c r="D608" s="14">
        <v>-202.58938736169685</v>
      </c>
      <c r="E608" s="17">
        <v>0.79</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481.18110949590368</v>
      </c>
      <c r="Q608" s="16" t="s">
        <v>2203</v>
      </c>
      <c r="R608" s="20">
        <v>16.039370316530121</v>
      </c>
      <c r="T608" s="118">
        <v>-2.3255887107519824</v>
      </c>
      <c r="U608" s="120">
        <v>-1.5678626435014964</v>
      </c>
      <c r="V608" s="20">
        <v>38.492345160874393</v>
      </c>
      <c r="W608" s="20">
        <v>49.074335663464772</v>
      </c>
      <c r="X608" s="20">
        <v>40.489124650278953</v>
      </c>
    </row>
    <row r="609" spans="1:24">
      <c r="A609" s="13" t="s">
        <v>340</v>
      </c>
      <c r="B609" s="13">
        <v>60</v>
      </c>
      <c r="C609" s="13" t="s">
        <v>372</v>
      </c>
      <c r="D609" s="13">
        <v>-1299.2407872267543</v>
      </c>
      <c r="E609" s="17">
        <v>10</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448.76265330041042</v>
      </c>
      <c r="Q609" s="15"/>
      <c r="R609" s="20">
        <v>14.95875511001368</v>
      </c>
      <c r="T609" s="118">
        <v>-2.0899736489692522</v>
      </c>
      <c r="U609" s="120">
        <v>-1.9119325363759998</v>
      </c>
      <c r="V609" s="20">
        <v>55.46890012180296</v>
      </c>
      <c r="W609" s="20">
        <v>33.332797372882844</v>
      </c>
      <c r="X609" s="20">
        <v>50.148175112640658</v>
      </c>
    </row>
    <row r="610" spans="1:24">
      <c r="A610" s="13" t="s">
        <v>678</v>
      </c>
      <c r="B610" s="13">
        <v>60</v>
      </c>
      <c r="C610" s="13" t="s">
        <v>372</v>
      </c>
      <c r="D610" s="14">
        <v>-637.00399017029952</v>
      </c>
      <c r="E610" s="17">
        <v>9.5500000000000007</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543.07461057068133</v>
      </c>
      <c r="Q610" s="15"/>
      <c r="R610" s="20">
        <v>18.102487019022711</v>
      </c>
      <c r="T610" s="118">
        <v>-27.589644981116237</v>
      </c>
      <c r="U610" s="118"/>
      <c r="V610" s="20">
        <v>30.036020193135169</v>
      </c>
      <c r="W610" s="20">
        <v>42.534442998676077</v>
      </c>
      <c r="X610" s="20"/>
    </row>
    <row r="611" spans="1:24">
      <c r="A611" s="13" t="s">
        <v>763</v>
      </c>
      <c r="B611" s="13">
        <v>60</v>
      </c>
      <c r="C611" s="13" t="s">
        <v>372</v>
      </c>
      <c r="D611" s="14">
        <v>-33822.208058315402</v>
      </c>
      <c r="E611" s="17">
        <v>21.6</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387.03662770456424</v>
      </c>
      <c r="Q611" s="15"/>
      <c r="R611" s="20">
        <v>12.901220923485475</v>
      </c>
      <c r="T611" s="118"/>
      <c r="U611" s="118"/>
      <c r="V611" s="20">
        <v>20.60452914947788</v>
      </c>
      <c r="W611" s="20">
        <v>37.399530610425117</v>
      </c>
      <c r="X611" s="20"/>
    </row>
    <row r="612" spans="1:24">
      <c r="A612" s="13" t="s">
        <v>339</v>
      </c>
      <c r="B612" s="13">
        <v>60</v>
      </c>
      <c r="C612" s="13" t="s">
        <v>372</v>
      </c>
      <c r="D612" s="14">
        <v>2873.2902530617821</v>
      </c>
      <c r="E612" s="17">
        <v>19.600000000000001</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1145.8569670953925</v>
      </c>
      <c r="Q612" s="15"/>
      <c r="R612" s="20">
        <v>38.195232236513085</v>
      </c>
      <c r="T612" s="118">
        <v>-5.618541194897908</v>
      </c>
      <c r="U612" s="118">
        <v>19.252413188049431</v>
      </c>
      <c r="V612" s="20">
        <v>63.354583275951796</v>
      </c>
      <c r="W612" s="20">
        <v>73.624697370502105</v>
      </c>
      <c r="X612" s="20">
        <v>53.377584635523867</v>
      </c>
    </row>
    <row r="613" spans="1:24">
      <c r="A613" s="13" t="s">
        <v>2135</v>
      </c>
      <c r="B613" s="13">
        <v>60</v>
      </c>
      <c r="C613" s="13" t="s">
        <v>372</v>
      </c>
      <c r="D613" s="13">
        <v>-249.14139925523494</v>
      </c>
      <c r="E613" s="17">
        <v>2.35</v>
      </c>
      <c r="G613" s="13">
        <v>-3064127000</v>
      </c>
      <c r="I613" s="13">
        <v>12.215866999999999</v>
      </c>
      <c r="J613" s="13">
        <v>61079335000</v>
      </c>
      <c r="K613" s="13">
        <v>5000000000</v>
      </c>
      <c r="L613" s="13">
        <v>0.16372149434829308</v>
      </c>
      <c r="M613" s="13">
        <v>10000000000</v>
      </c>
      <c r="O613" s="13">
        <v>54.768695200955861</v>
      </c>
      <c r="P613" s="13">
        <v>1291.9818555596371</v>
      </c>
      <c r="Q613" s="15"/>
      <c r="R613" s="20">
        <v>43.066061851987904</v>
      </c>
      <c r="T613" s="118">
        <v>-3.4683144902598162</v>
      </c>
      <c r="U613" s="120">
        <v>-3.2814868354605453</v>
      </c>
      <c r="V613" s="20">
        <v>25.594863534557845</v>
      </c>
      <c r="W613" s="20">
        <v>42.370741647297514</v>
      </c>
      <c r="X613" s="20">
        <v>35.609604188301986</v>
      </c>
    </row>
    <row r="614" spans="1:24">
      <c r="A614" s="13" t="s">
        <v>2160</v>
      </c>
      <c r="B614" s="13">
        <v>60</v>
      </c>
      <c r="C614" s="13" t="s">
        <v>372</v>
      </c>
      <c r="E614" s="17">
        <v>83.05</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18.05</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12.38</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89.9</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88.25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80.900000000000006</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10.57</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33.04</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-1814.8260741120571</v>
      </c>
      <c r="E622" s="17">
        <v>7.53</v>
      </c>
      <c r="G622" s="13">
        <v>-31207398</v>
      </c>
      <c r="I622" s="13">
        <v>14.004177167381973</v>
      </c>
      <c r="J622" s="13">
        <v>2447229960</v>
      </c>
      <c r="K622" s="13">
        <v>174750000</v>
      </c>
      <c r="L622" s="13">
        <v>0.49985085994942624</v>
      </c>
      <c r="M622" s="13">
        <v>1223250000</v>
      </c>
      <c r="O622" s="13">
        <v>20.947779956750757</v>
      </c>
      <c r="P622" s="13">
        <v>564.51706673318097</v>
      </c>
      <c r="Q622" s="15"/>
      <c r="R622" s="20">
        <v>18.817235557772698</v>
      </c>
      <c r="T622" s="118">
        <v>-5.5934515925553985</v>
      </c>
      <c r="U622" s="120">
        <v>1.4445417019682871</v>
      </c>
      <c r="V622" s="20">
        <v>34.683656021494414</v>
      </c>
      <c r="W622" s="20">
        <v>41.421585043474927</v>
      </c>
      <c r="X622" s="20">
        <v>45.569040580027668</v>
      </c>
    </row>
    <row r="623" spans="1:24">
      <c r="A623" s="13" t="s">
        <v>2179</v>
      </c>
      <c r="B623" s="13">
        <v>60</v>
      </c>
      <c r="C623" s="13" t="s">
        <v>372</v>
      </c>
      <c r="E623" s="17">
        <v>34.700000000000003</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154.4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181.3</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98.35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38.619999999999997</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19.53</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61.85</v>
      </c>
      <c r="G629" s="13">
        <v>6729630082</v>
      </c>
      <c r="J629" s="13">
        <v>27947178234</v>
      </c>
      <c r="K629" s="13">
        <v>0</v>
      </c>
      <c r="O629" s="13">
        <v>15.485962233158652</v>
      </c>
      <c r="Q629" s="15"/>
    </row>
    <row r="630" spans="1:17">
      <c r="A630" s="13" t="s">
        <v>2191</v>
      </c>
      <c r="B630" s="13">
        <v>60</v>
      </c>
      <c r="C630" s="13" t="s">
        <v>372</v>
      </c>
      <c r="E630" s="17">
        <v>169.2</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120.3</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46272.668043981481</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61.85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98.35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169.2</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154.4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7.53</v>
      </c>
      <c r="I7" s="19">
        <v>-0.1814826074112057</v>
      </c>
      <c r="J7" s="14">
        <v>-31207398</v>
      </c>
      <c r="K7" s="19">
        <v>-39.197436454010038</v>
      </c>
      <c r="L7" s="19">
        <v>228.89842632331903</v>
      </c>
      <c r="M7" s="19">
        <v>0</v>
      </c>
      <c r="N7" s="20">
        <v>20.947779956750757</v>
      </c>
      <c r="O7" s="21">
        <v>564.51706673318097</v>
      </c>
      <c r="P7" s="24">
        <v>18.817235557772698</v>
      </c>
    </row>
    <row r="8" spans="1:16">
      <c r="A8" t="s">
        <v>2171</v>
      </c>
      <c r="C8" s="14">
        <v>3999024540</v>
      </c>
      <c r="D8" s="14">
        <v>200000000</v>
      </c>
      <c r="E8" s="19">
        <v>0</v>
      </c>
      <c r="F8" s="19">
        <v>0</v>
      </c>
      <c r="G8" s="14">
        <v>0</v>
      </c>
      <c r="H8" s="19">
        <v>12.38</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34.700000000000003</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10.57</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89.9</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88.25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83.05</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80.900000000000006</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38.619999999999997</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120.3</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19.53</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33.04</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18.05</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181.3</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2.35</v>
      </c>
      <c r="I21" s="19">
        <v>-2.4914139925523493E-2</v>
      </c>
      <c r="J21" s="14">
        <v>-3064127000</v>
      </c>
      <c r="K21" s="19">
        <v>-3.2635722997121204</v>
      </c>
      <c r="L21" s="19">
        <v>8</v>
      </c>
      <c r="M21" s="19">
        <v>0</v>
      </c>
      <c r="N21" s="20">
        <v>54.768695200955861</v>
      </c>
      <c r="O21" s="21">
        <v>1291.9818555596371</v>
      </c>
      <c r="P21" s="24">
        <v>43.066061851987904</v>
      </c>
    </row>
    <row r="22" spans="1:16">
      <c r="A22" s="35" t="s">
        <v>50</v>
      </c>
      <c r="B22" s="35" t="s">
        <v>200</v>
      </c>
      <c r="C22" s="36">
        <v>91186532</v>
      </c>
      <c r="D22" s="36">
        <v>7347672</v>
      </c>
      <c r="E22" s="37">
        <v>19.773713788494284</v>
      </c>
      <c r="F22" s="37">
        <v>4.2921109687687862</v>
      </c>
      <c r="G22" s="36">
        <v>3.211576</v>
      </c>
      <c r="H22" s="37">
        <v>630</v>
      </c>
      <c r="I22" s="37">
        <v>-48.900363153699232</v>
      </c>
      <c r="J22" s="36">
        <v>-1925420</v>
      </c>
      <c r="K22" s="37">
        <v>-2392.7196892106658</v>
      </c>
      <c r="L22" s="37">
        <v>5443.9011431103618</v>
      </c>
      <c r="M22" s="37">
        <v>43.7</v>
      </c>
      <c r="N22" s="38">
        <v>57.965254331545879</v>
      </c>
      <c r="O22" s="39">
        <v>550.72984827927053</v>
      </c>
      <c r="P22" s="38">
        <v>18.357661609309016</v>
      </c>
    </row>
    <row r="23" spans="1:16">
      <c r="A23" s="35" t="s">
        <v>201</v>
      </c>
      <c r="B23" s="35" t="s">
        <v>200</v>
      </c>
      <c r="C23" s="36">
        <v>3755081013</v>
      </c>
      <c r="D23" s="36">
        <v>20000000</v>
      </c>
      <c r="E23" s="37">
        <v>23.325859339236718</v>
      </c>
      <c r="F23" s="37">
        <v>8.1558948738589923</v>
      </c>
      <c r="G23" s="36">
        <v>11.626663000000001</v>
      </c>
      <c r="H23" s="37">
        <v>147.5</v>
      </c>
      <c r="I23" s="37">
        <v>-3.7320040992642878</v>
      </c>
      <c r="J23" s="36">
        <v>-127375317</v>
      </c>
      <c r="K23" s="37">
        <v>-22.453329792301911</v>
      </c>
      <c r="L23" s="37">
        <v>2000</v>
      </c>
      <c r="M23" s="37">
        <v>58.13</v>
      </c>
      <c r="N23" s="38">
        <v>26.672591286716067</v>
      </c>
      <c r="O23" s="39">
        <v>299.26315789473682</v>
      </c>
      <c r="P23" s="38">
        <v>9.9754385964912267</v>
      </c>
    </row>
    <row r="24" spans="1:16">
      <c r="A24" s="35" t="s">
        <v>508</v>
      </c>
      <c r="B24" s="35" t="s">
        <v>200</v>
      </c>
      <c r="C24" s="36">
        <v>1552282099</v>
      </c>
      <c r="D24" s="36">
        <v>55750000</v>
      </c>
      <c r="E24" s="37">
        <v>75.070508708489612</v>
      </c>
      <c r="F24" s="37">
        <v>49.872452222879666</v>
      </c>
      <c r="G24" s="36">
        <v>18.855746</v>
      </c>
      <c r="H24" s="37">
        <v>28.26</v>
      </c>
      <c r="I24" s="37">
        <v>-0.53893390013293896</v>
      </c>
      <c r="J24" s="36">
        <v>-90367678</v>
      </c>
      <c r="K24" s="37">
        <v>-16.656951172298573</v>
      </c>
      <c r="L24" s="37">
        <v>717.48878923766813</v>
      </c>
      <c r="M24" s="37">
        <v>33.82</v>
      </c>
      <c r="N24" s="38">
        <v>51.23630334503607</v>
      </c>
      <c r="O24" s="39">
        <v>307.09856139289906</v>
      </c>
      <c r="P24" s="38">
        <v>10.236618713096636</v>
      </c>
    </row>
    <row r="25" spans="1:16">
      <c r="A25" s="35" t="s">
        <v>103</v>
      </c>
      <c r="B25" s="35" t="s">
        <v>200</v>
      </c>
      <c r="C25" s="36">
        <v>739485696</v>
      </c>
      <c r="D25" s="36">
        <v>71250000</v>
      </c>
      <c r="E25" s="37">
        <v>88.482459458443117</v>
      </c>
      <c r="F25" s="37">
        <v>53.993873048630427</v>
      </c>
      <c r="G25" s="36">
        <v>18.348433</v>
      </c>
      <c r="H25" s="37">
        <v>24.64</v>
      </c>
      <c r="I25" s="37">
        <v>-0.24193102934191657</v>
      </c>
      <c r="J25" s="36">
        <v>-87222048</v>
      </c>
      <c r="K25" s="37">
        <v>-18.788254089149568</v>
      </c>
      <c r="L25" s="37">
        <v>561.40350877192986</v>
      </c>
      <c r="M25" s="37">
        <v>25.75</v>
      </c>
      <c r="N25" s="38">
        <v>89.410013938106616</v>
      </c>
      <c r="O25" s="39">
        <v>884.8810026478252</v>
      </c>
      <c r="P25" s="38">
        <v>29.496033421594174</v>
      </c>
    </row>
    <row r="26" spans="1:16">
      <c r="A26" s="35" t="s">
        <v>325</v>
      </c>
      <c r="B26" s="35" t="s">
        <v>200</v>
      </c>
      <c r="C26" s="36">
        <v>3231285211</v>
      </c>
      <c r="D26" s="36">
        <v>75000000</v>
      </c>
      <c r="E26" s="37">
        <v>47.289146709316746</v>
      </c>
      <c r="F26" s="37">
        <v>16.167229644210853</v>
      </c>
      <c r="G26" s="36">
        <v>20.950914999999998</v>
      </c>
      <c r="H26" s="37">
        <v>40.380000000000003</v>
      </c>
      <c r="I26" s="37">
        <v>-1.3175233005516702</v>
      </c>
      <c r="J26" s="36">
        <v>-43919717</v>
      </c>
      <c r="K26" s="37">
        <v>-66.59878978728392</v>
      </c>
      <c r="L26" s="37">
        <v>533.33333333333337</v>
      </c>
      <c r="M26" s="37">
        <v>27.93</v>
      </c>
      <c r="N26" s="38">
        <v>42.642969707434972</v>
      </c>
      <c r="O26" s="39">
        <v>425.18616495725536</v>
      </c>
      <c r="P26" s="38">
        <v>14.172872165241845</v>
      </c>
    </row>
    <row r="27" spans="1:16">
      <c r="A27" s="35" t="s">
        <v>202</v>
      </c>
      <c r="B27" s="35" t="s">
        <v>200</v>
      </c>
      <c r="C27" s="36">
        <v>5927165415</v>
      </c>
      <c r="D27" s="36">
        <v>77770481</v>
      </c>
      <c r="E27" s="37">
        <v>27.399755740847276</v>
      </c>
      <c r="F27" s="37">
        <v>8.3884672988822064</v>
      </c>
      <c r="G27" s="36">
        <v>31.848393999999999</v>
      </c>
      <c r="H27" s="37">
        <v>45.84</v>
      </c>
      <c r="I27" s="37">
        <v>-1.4228014661467512</v>
      </c>
      <c r="J27" s="36">
        <v>117049208</v>
      </c>
      <c r="K27" s="37">
        <v>27.905871879116003</v>
      </c>
      <c r="L27" s="37">
        <v>514.33396689419988</v>
      </c>
      <c r="M27" s="37">
        <v>40.950000000000003</v>
      </c>
      <c r="N27" s="38">
        <v>67.682098111339656</v>
      </c>
      <c r="O27" s="39">
        <v>398.0788355638856</v>
      </c>
      <c r="P27" s="38">
        <v>13.269294518796187</v>
      </c>
    </row>
    <row r="28" spans="1:16">
      <c r="A28" s="35" t="s">
        <v>120</v>
      </c>
      <c r="B28" s="35" t="s">
        <v>200</v>
      </c>
      <c r="C28" s="36">
        <v>1191941245</v>
      </c>
      <c r="D28" s="36">
        <v>84240000</v>
      </c>
      <c r="E28" s="37">
        <v>27.474019468779026</v>
      </c>
      <c r="F28" s="37">
        <v>10.520639750014944</v>
      </c>
      <c r="G28" s="36">
        <v>44.361629999999998</v>
      </c>
      <c r="H28" s="37">
        <v>32.82</v>
      </c>
      <c r="I28" s="37">
        <v>-1.312542065614565</v>
      </c>
      <c r="J28" s="36">
        <v>-28264473</v>
      </c>
      <c r="K28" s="37">
        <v>-92.393019321464081</v>
      </c>
      <c r="L28" s="37">
        <v>474.83380816714151</v>
      </c>
      <c r="M28" s="37">
        <v>52.66</v>
      </c>
      <c r="N28" s="38">
        <v>41.741516858980198</v>
      </c>
      <c r="O28" s="39">
        <v>166.69346519603971</v>
      </c>
      <c r="P28" s="38">
        <v>5.5564488398679908</v>
      </c>
    </row>
    <row r="29" spans="1:16">
      <c r="A29" s="35" t="s">
        <v>85</v>
      </c>
      <c r="B29" s="35" t="s">
        <v>200</v>
      </c>
      <c r="C29" s="36">
        <v>1271636030</v>
      </c>
      <c r="D29" s="36">
        <v>100000000</v>
      </c>
      <c r="E29" s="37">
        <v>62.538167825551035</v>
      </c>
      <c r="F29" s="37">
        <v>69.48685313950115</v>
      </c>
      <c r="G29" s="36">
        <v>62.830463000000002</v>
      </c>
      <c r="H29" s="37">
        <v>10.18</v>
      </c>
      <c r="I29" s="37">
        <v>-0.7150173605430119</v>
      </c>
      <c r="J29" s="36">
        <v>15898817</v>
      </c>
      <c r="K29" s="37">
        <v>56.607985361426579</v>
      </c>
      <c r="L29" s="37">
        <v>400</v>
      </c>
      <c r="M29" s="37">
        <v>62.83</v>
      </c>
      <c r="N29" s="38">
        <v>43.630524173015907</v>
      </c>
      <c r="O29" s="39">
        <v>295.38244014329314</v>
      </c>
      <c r="P29" s="38">
        <v>9.8460813381097712</v>
      </c>
    </row>
    <row r="30" spans="1:16">
      <c r="A30" s="35" t="s">
        <v>539</v>
      </c>
      <c r="B30" s="35" t="s">
        <v>200</v>
      </c>
      <c r="C30" s="36">
        <v>3339027503</v>
      </c>
      <c r="D30" s="36">
        <v>103200000</v>
      </c>
      <c r="E30" s="37">
        <v>119.23831432861806</v>
      </c>
      <c r="F30" s="37">
        <v>105.03727477855713</v>
      </c>
      <c r="G30" s="36">
        <v>113.051084</v>
      </c>
      <c r="H30" s="37">
        <v>12.17</v>
      </c>
      <c r="I30" s="37">
        <v>-0.25323612530773865</v>
      </c>
      <c r="J30" s="36">
        <v>31743454</v>
      </c>
      <c r="K30" s="37">
        <v>35.761703814588039</v>
      </c>
      <c r="L30" s="37">
        <v>387.59689922480618</v>
      </c>
      <c r="M30" s="37">
        <v>26.71</v>
      </c>
      <c r="N30" s="38">
        <v>55.935807862681933</v>
      </c>
      <c r="O30" s="39">
        <v>1178.0972155611676</v>
      </c>
      <c r="P30" s="38">
        <v>39.269907185372254</v>
      </c>
    </row>
    <row r="31" spans="1:16">
      <c r="A31" s="35" t="s">
        <v>145</v>
      </c>
      <c r="B31" s="35" t="s">
        <v>200</v>
      </c>
      <c r="C31" s="36">
        <v>9789764290</v>
      </c>
      <c r="D31" s="36">
        <v>119470352</v>
      </c>
      <c r="E31" s="37">
        <v>3.2885940277543315</v>
      </c>
      <c r="F31" s="37">
        <v>0.25024040561311139</v>
      </c>
      <c r="G31" s="36">
        <v>116.852366</v>
      </c>
      <c r="H31" s="37">
        <v>104.1</v>
      </c>
      <c r="I31" s="37">
        <v>-5.3169447417723887</v>
      </c>
      <c r="J31" s="36">
        <v>2569715</v>
      </c>
      <c r="K31" s="37">
        <v>5114.0841377351189</v>
      </c>
      <c r="L31" s="37">
        <v>334.81110024686291</v>
      </c>
      <c r="M31" s="37">
        <v>97.8</v>
      </c>
      <c r="N31" s="38">
        <v>33.840898574145413</v>
      </c>
      <c r="O31" s="39">
        <v>1103.6251427263317</v>
      </c>
      <c r="P31" s="38">
        <v>36.78750475754439</v>
      </c>
    </row>
    <row r="32" spans="1:16">
      <c r="A32" s="35" t="s">
        <v>144</v>
      </c>
      <c r="B32" s="35" t="s">
        <v>200</v>
      </c>
      <c r="C32" s="36">
        <v>39381685000</v>
      </c>
      <c r="D32" s="36">
        <v>141772000</v>
      </c>
      <c r="E32" s="37">
        <v>1.7870349855595928</v>
      </c>
      <c r="F32" s="37">
        <v>1.8321209914752504E-2</v>
      </c>
      <c r="G32" s="36">
        <v>31.219389</v>
      </c>
      <c r="H32" s="37">
        <v>717</v>
      </c>
      <c r="I32" s="37">
        <v>31.172427747793794</v>
      </c>
      <c r="J32" s="36">
        <v>273620000</v>
      </c>
      <c r="K32" s="37">
        <v>356.47663182515896</v>
      </c>
      <c r="L32" s="37">
        <v>282.14315943909941</v>
      </c>
      <c r="M32" s="37">
        <v>22.02</v>
      </c>
      <c r="N32" s="38">
        <v>54.759415974334225</v>
      </c>
      <c r="O32" s="39">
        <v>2481.0875104108586</v>
      </c>
      <c r="P32" s="38">
        <v>82.702917013695284</v>
      </c>
    </row>
    <row r="33" spans="1:16">
      <c r="A33" s="35" t="s">
        <v>322</v>
      </c>
      <c r="B33" s="35" t="s">
        <v>200</v>
      </c>
      <c r="C33" s="36">
        <v>1380911336</v>
      </c>
      <c r="D33" s="36">
        <v>150000000</v>
      </c>
      <c r="E33" s="37">
        <v>12.344563429576489</v>
      </c>
      <c r="F33" s="37">
        <v>1.9138858030351145</v>
      </c>
      <c r="G33" s="36">
        <v>74.740385000000003</v>
      </c>
      <c r="H33" s="37">
        <v>43.36</v>
      </c>
      <c r="I33" s="37">
        <v>-0.50116763636641792</v>
      </c>
      <c r="J33" s="36">
        <v>-32821003</v>
      </c>
      <c r="K33" s="37">
        <v>-196.5205024355898</v>
      </c>
      <c r="L33" s="37">
        <v>266.66666666666669</v>
      </c>
      <c r="M33" s="37">
        <v>49.82</v>
      </c>
      <c r="N33" s="38">
        <v>43.313206955788672</v>
      </c>
      <c r="O33" s="39">
        <v>836.18920214200875</v>
      </c>
      <c r="P33" s="38">
        <v>27.872973404733624</v>
      </c>
    </row>
    <row r="34" spans="1:16">
      <c r="A34" s="35" t="s">
        <v>551</v>
      </c>
      <c r="B34" s="35" t="s">
        <v>200</v>
      </c>
      <c r="C34" s="36">
        <v>6093838382</v>
      </c>
      <c r="D34" s="36">
        <v>170000000</v>
      </c>
      <c r="E34" s="37">
        <v>5.49216483645308</v>
      </c>
      <c r="F34" s="37">
        <v>0.23076322842239833</v>
      </c>
      <c r="G34" s="36">
        <v>53.288747999999998</v>
      </c>
      <c r="H34" s="37">
        <v>136.69999999999999</v>
      </c>
      <c r="I34" s="37">
        <v>-1.9569826565912365</v>
      </c>
      <c r="J34" s="36">
        <v>418881945</v>
      </c>
      <c r="K34" s="37">
        <v>56.817917993576927</v>
      </c>
      <c r="L34" s="37">
        <v>235.29411764705881</v>
      </c>
      <c r="M34" s="37">
        <v>31.34</v>
      </c>
      <c r="N34" s="38">
        <v>27.048725024412825</v>
      </c>
      <c r="O34" s="39">
        <v>1071.3435531352989</v>
      </c>
      <c r="P34" s="38">
        <v>35.711451771176627</v>
      </c>
    </row>
    <row r="35" spans="1:16">
      <c r="A35" s="35" t="s">
        <v>49</v>
      </c>
      <c r="B35" s="35" t="s">
        <v>200</v>
      </c>
      <c r="C35" s="36">
        <v>1429330090</v>
      </c>
      <c r="D35" s="36">
        <v>200000000</v>
      </c>
      <c r="E35" s="37">
        <v>46.688643010931912</v>
      </c>
      <c r="F35" s="37">
        <v>29.180401881832445</v>
      </c>
      <c r="G35" s="36">
        <v>105.381429</v>
      </c>
      <c r="H35" s="37">
        <v>8.1300000000000008</v>
      </c>
      <c r="I35" s="37">
        <v>-0.11312506860647177</v>
      </c>
      <c r="J35" s="36">
        <v>-731122</v>
      </c>
      <c r="K35" s="37">
        <v>-2188.4172545758438</v>
      </c>
      <c r="L35" s="37">
        <v>200</v>
      </c>
      <c r="M35" s="37">
        <v>52.69</v>
      </c>
      <c r="N35" s="38">
        <v>52.175558701832458</v>
      </c>
      <c r="O35" s="39">
        <v>30.489516242404104</v>
      </c>
      <c r="P35" s="38">
        <v>1.0163172080801368</v>
      </c>
    </row>
    <row r="36" spans="1:16">
      <c r="A36" s="35" t="s">
        <v>9</v>
      </c>
      <c r="B36" s="35" t="s">
        <v>200</v>
      </c>
      <c r="C36" s="36">
        <v>19691212171</v>
      </c>
      <c r="D36" s="36">
        <v>240303646</v>
      </c>
      <c r="E36" s="37">
        <v>2.9920821523866712</v>
      </c>
      <c r="F36" s="37">
        <v>0.22234385255842631</v>
      </c>
      <c r="G36" s="36">
        <v>239.36703</v>
      </c>
      <c r="H36" s="37">
        <v>55.85</v>
      </c>
      <c r="I36" s="37">
        <v>4.1022988368687265</v>
      </c>
      <c r="J36" s="36">
        <v>5168746</v>
      </c>
      <c r="K36" s="37">
        <v>2603.533657099807</v>
      </c>
      <c r="L36" s="37">
        <v>166.45606783677349</v>
      </c>
      <c r="M36" s="37">
        <v>99.61</v>
      </c>
      <c r="N36" s="38">
        <v>33.840898578320015</v>
      </c>
      <c r="O36" s="39">
        <v>2641.7841421704229</v>
      </c>
      <c r="P36" s="38">
        <v>88.059471405680767</v>
      </c>
    </row>
    <row r="37" spans="1:16">
      <c r="A37" s="35" t="s">
        <v>521</v>
      </c>
      <c r="B37" s="35" t="s">
        <v>200</v>
      </c>
      <c r="C37" s="36">
        <v>4605953109</v>
      </c>
      <c r="D37" s="36">
        <v>265000000</v>
      </c>
      <c r="E37" s="37">
        <v>9.7480996494027714</v>
      </c>
      <c r="F37" s="37">
        <v>0.85547166734557012</v>
      </c>
      <c r="G37" s="36">
        <v>85.702517999999998</v>
      </c>
      <c r="H37" s="37">
        <v>47.88</v>
      </c>
      <c r="I37" s="37">
        <v>-6.6170822236830773</v>
      </c>
      <c r="J37" s="36">
        <v>481101194</v>
      </c>
      <c r="K37" s="37">
        <v>23.685245728157557</v>
      </c>
      <c r="L37" s="37">
        <v>150.9433962264151</v>
      </c>
      <c r="M37" s="37">
        <v>32.340000000000003</v>
      </c>
      <c r="N37" s="38">
        <v>71.885404838781412</v>
      </c>
      <c r="O37" s="39">
        <v>770</v>
      </c>
      <c r="P37" s="38">
        <v>25.666666666666668</v>
      </c>
    </row>
    <row r="38" spans="1:16">
      <c r="A38" s="35" t="s">
        <v>1263</v>
      </c>
      <c r="B38" s="35" t="s">
        <v>200</v>
      </c>
      <c r="C38" s="36">
        <v>14622631268</v>
      </c>
      <c r="D38" s="36">
        <v>280000000</v>
      </c>
      <c r="E38" s="37">
        <v>18.740140811918852</v>
      </c>
      <c r="F38" s="37">
        <v>1.4873127628507026</v>
      </c>
      <c r="G38" s="36">
        <v>51.990901999999998</v>
      </c>
      <c r="H38" s="37">
        <v>46.94</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55.691392430833602</v>
      </c>
      <c r="F39" s="37">
        <v>7.813046076155107</v>
      </c>
      <c r="G39" s="36">
        <v>32.008808999999999</v>
      </c>
      <c r="H39" s="37">
        <v>22.46</v>
      </c>
      <c r="I39" s="37">
        <v>-7.8854592954172631E-2</v>
      </c>
      <c r="J39" s="36">
        <v>-40736806</v>
      </c>
      <c r="K39" s="37">
        <v>-174.97689926893139</v>
      </c>
      <c r="L39" s="37">
        <v>123.45679012345678</v>
      </c>
      <c r="M39" s="37">
        <v>9.8699999999999992</v>
      </c>
      <c r="N39" s="38">
        <v>66.348617699494284</v>
      </c>
      <c r="O39" s="39">
        <v>375.00136294831407</v>
      </c>
      <c r="P39" s="38">
        <v>12.500045431610468</v>
      </c>
    </row>
    <row r="40" spans="1:16">
      <c r="A40" s="35" t="s">
        <v>121</v>
      </c>
      <c r="B40" s="35" t="s">
        <v>200</v>
      </c>
      <c r="C40" s="36">
        <v>3548001757</v>
      </c>
      <c r="D40" s="36">
        <v>360000000</v>
      </c>
      <c r="E40" s="37">
        <v>35.901705438713456</v>
      </c>
      <c r="F40" s="37">
        <v>33.242319850660607</v>
      </c>
      <c r="G40" s="36">
        <v>282.78303399999999</v>
      </c>
      <c r="H40" s="37">
        <v>3.94</v>
      </c>
      <c r="I40" s="37">
        <v>-7.2005510566306441E-3</v>
      </c>
      <c r="J40" s="36">
        <v>-173040268</v>
      </c>
      <c r="K40" s="37">
        <v>-6.2413218176476706</v>
      </c>
      <c r="L40" s="37">
        <v>111.11111111111111</v>
      </c>
      <c r="M40" s="37">
        <v>78.55</v>
      </c>
      <c r="N40" s="38">
        <v>51.803211992031088</v>
      </c>
      <c r="O40" s="39">
        <v>1468.4196469372828</v>
      </c>
      <c r="P40" s="38">
        <v>48.947321564576093</v>
      </c>
    </row>
    <row r="41" spans="1:16">
      <c r="A41" s="35" t="s">
        <v>48</v>
      </c>
      <c r="B41" s="35" t="s">
        <v>200</v>
      </c>
      <c r="C41" s="36">
        <v>4404805235</v>
      </c>
      <c r="D41" s="36">
        <v>385499653</v>
      </c>
      <c r="E41" s="37">
        <v>21.693509076251495</v>
      </c>
      <c r="F41" s="37">
        <v>2.3447393648120327</v>
      </c>
      <c r="G41" s="36">
        <v>74.176674000000006</v>
      </c>
      <c r="H41" s="37">
        <v>24.86</v>
      </c>
      <c r="I41" s="37">
        <v>0.24198969835696715</v>
      </c>
      <c r="J41" s="36">
        <v>-306785046</v>
      </c>
      <c r="K41" s="37">
        <v>-30.157896522765977</v>
      </c>
      <c r="L41" s="37">
        <v>103.76144229629178</v>
      </c>
      <c r="M41" s="37">
        <v>19.239999999999998</v>
      </c>
      <c r="N41" s="38">
        <v>25.79853448839917</v>
      </c>
      <c r="O41" s="39">
        <v>1898.7736870560871</v>
      </c>
      <c r="P41" s="38">
        <v>63.292456235202899</v>
      </c>
    </row>
    <row r="42" spans="1:16">
      <c r="A42" s="35" t="s">
        <v>203</v>
      </c>
      <c r="B42" s="35" t="s">
        <v>200</v>
      </c>
      <c r="C42" s="36">
        <v>6764257574</v>
      </c>
      <c r="D42" s="36">
        <v>500000000</v>
      </c>
      <c r="E42" s="37">
        <v>23.426644587054145</v>
      </c>
      <c r="F42" s="37">
        <v>5.8566611467635363</v>
      </c>
      <c r="G42" s="36">
        <v>194.287902</v>
      </c>
      <c r="H42" s="37">
        <v>8.7899999999999991</v>
      </c>
      <c r="I42" s="37">
        <v>-0.10084626501037697</v>
      </c>
      <c r="J42" s="36">
        <v>-270382363</v>
      </c>
      <c r="K42" s="37">
        <v>-14.793864346839813</v>
      </c>
      <c r="L42" s="37">
        <v>80</v>
      </c>
      <c r="M42" s="37">
        <v>38.85</v>
      </c>
      <c r="N42" s="38">
        <v>28.472212148442246</v>
      </c>
      <c r="O42" s="39">
        <v>413.59909622177952</v>
      </c>
      <c r="P42" s="38">
        <v>13.786636540725985</v>
      </c>
    </row>
    <row r="43" spans="1:16">
      <c r="A43" s="35" t="s">
        <v>181</v>
      </c>
      <c r="B43" s="35" t="s">
        <v>200</v>
      </c>
      <c r="C43" s="36">
        <v>959761015</v>
      </c>
      <c r="D43" s="36">
        <v>500000000</v>
      </c>
      <c r="E43" s="37">
        <v>70.760891870281128</v>
      </c>
      <c r="F43" s="37">
        <v>70.760891870281128</v>
      </c>
      <c r="G43" s="36">
        <v>195.60929400000001</v>
      </c>
      <c r="H43" s="37">
        <v>2.89</v>
      </c>
      <c r="I43" s="37">
        <v>-6.5232131729103138E-2</v>
      </c>
      <c r="J43" s="36">
        <v>70090339</v>
      </c>
      <c r="K43" s="37">
        <v>14.267301517831152</v>
      </c>
      <c r="L43" s="37">
        <v>80</v>
      </c>
      <c r="M43" s="37">
        <v>39.119999999999997</v>
      </c>
      <c r="N43" s="38">
        <v>52.723015007891988</v>
      </c>
      <c r="O43" s="39">
        <v>1248.787097464615</v>
      </c>
      <c r="P43" s="38">
        <v>41.626236582153837</v>
      </c>
    </row>
    <row r="44" spans="1:16">
      <c r="A44" s="35" t="s">
        <v>207</v>
      </c>
      <c r="B44" s="35" t="s">
        <v>200</v>
      </c>
      <c r="C44" s="36">
        <v>63934093330</v>
      </c>
      <c r="D44" s="36">
        <v>780226002</v>
      </c>
      <c r="E44" s="37">
        <v>1.2224378323816003</v>
      </c>
      <c r="F44" s="37">
        <v>3.7304143416323092E-2</v>
      </c>
      <c r="G44" s="36">
        <v>725.54518099999996</v>
      </c>
      <c r="H44" s="37">
        <v>45.1</v>
      </c>
      <c r="I44" s="37">
        <v>0.75432690338956832</v>
      </c>
      <c r="J44" s="36">
        <v>16782058</v>
      </c>
      <c r="K44" s="37">
        <v>1952.6503891239083</v>
      </c>
      <c r="L44" s="37">
        <v>51.267196808957415</v>
      </c>
      <c r="M44" s="37">
        <v>92.99</v>
      </c>
      <c r="N44" s="38">
        <v>33.840898578139964</v>
      </c>
      <c r="O44" s="39">
        <v>2068.8064238466541</v>
      </c>
      <c r="P44" s="38">
        <v>68.960214128221807</v>
      </c>
    </row>
    <row r="45" spans="1:16">
      <c r="A45" s="35" t="s">
        <v>323</v>
      </c>
      <c r="B45" s="35" t="s">
        <v>200</v>
      </c>
      <c r="C45" s="36">
        <v>3818084897</v>
      </c>
      <c r="D45" s="36">
        <v>791000000</v>
      </c>
      <c r="E45" s="37">
        <v>13.856486241561388</v>
      </c>
      <c r="F45" s="37">
        <v>4.3794204303291364</v>
      </c>
      <c r="G45" s="36">
        <v>679.26380900000004</v>
      </c>
      <c r="H45" s="37">
        <v>4.25</v>
      </c>
      <c r="I45" s="37">
        <v>-1.5735399477947887E-2</v>
      </c>
      <c r="J45" s="36">
        <v>-264395717</v>
      </c>
      <c r="K45" s="37">
        <v>-11.966910946594494</v>
      </c>
      <c r="L45" s="37">
        <v>50.56890012642225</v>
      </c>
      <c r="M45" s="37">
        <v>85.87</v>
      </c>
      <c r="N45" s="38">
        <v>22.009294454752027</v>
      </c>
      <c r="O45" s="39">
        <v>1106.9161330723971</v>
      </c>
      <c r="P45" s="38">
        <v>36.897204435746566</v>
      </c>
    </row>
    <row r="46" spans="1:16">
      <c r="A46" s="35" t="s">
        <v>204</v>
      </c>
      <c r="B46" s="35" t="s">
        <v>200</v>
      </c>
      <c r="C46" s="36">
        <v>12909517992</v>
      </c>
      <c r="D46" s="36">
        <v>1000000000</v>
      </c>
      <c r="E46" s="37">
        <v>1.9626314963102527</v>
      </c>
      <c r="F46" s="37">
        <v>8.5331804187402285E-2</v>
      </c>
      <c r="G46" s="36">
        <v>849.28664500000002</v>
      </c>
      <c r="H46" s="37">
        <v>24</v>
      </c>
      <c r="I46" s="37">
        <v>-0.44426480966286874</v>
      </c>
      <c r="J46" s="36">
        <v>391337210</v>
      </c>
      <c r="K46" s="37">
        <v>58.772841969206048</v>
      </c>
      <c r="L46" s="37">
        <v>40</v>
      </c>
      <c r="M46" s="37">
        <v>84.92</v>
      </c>
      <c r="N46" s="38">
        <v>63.971565907770085</v>
      </c>
      <c r="O46" s="39">
        <v>424.87963734735678</v>
      </c>
      <c r="P46" s="38">
        <v>14.162654578245226</v>
      </c>
    </row>
    <row r="47" spans="1:16">
      <c r="A47" s="35" t="s">
        <v>324</v>
      </c>
      <c r="B47" s="35" t="s">
        <v>200</v>
      </c>
      <c r="C47" s="36">
        <v>19079519513</v>
      </c>
      <c r="D47" s="36">
        <v>1500000000</v>
      </c>
      <c r="E47" s="37">
        <v>10.342471553355194</v>
      </c>
      <c r="F47" s="37">
        <v>0.76610900395223658</v>
      </c>
      <c r="G47" s="36">
        <v>363.24555199999998</v>
      </c>
      <c r="H47" s="37">
        <v>10.65</v>
      </c>
      <c r="I47" s="37">
        <v>-0.39982767722709056</v>
      </c>
      <c r="J47" s="36">
        <v>-705417106</v>
      </c>
      <c r="K47" s="37">
        <v>-19.137613597932795</v>
      </c>
      <c r="L47" s="37">
        <v>26.666666666666668</v>
      </c>
      <c r="M47" s="37">
        <v>24.21</v>
      </c>
      <c r="N47" s="38">
        <v>56.651725632344082</v>
      </c>
      <c r="O47" s="39">
        <v>1283.7837590279121</v>
      </c>
      <c r="P47" s="38">
        <v>42.792791967597068</v>
      </c>
    </row>
    <row r="48" spans="1:16">
      <c r="A48" s="35" t="s">
        <v>344</v>
      </c>
      <c r="B48" s="35" t="s">
        <v>200</v>
      </c>
      <c r="C48" s="36">
        <v>13652788635</v>
      </c>
      <c r="D48" s="36">
        <v>1915000000</v>
      </c>
      <c r="E48" s="37">
        <v>5.6996185723345043</v>
      </c>
      <c r="F48" s="37">
        <v>0.22894631742657176</v>
      </c>
      <c r="G48" s="36">
        <v>493.98133899999999</v>
      </c>
      <c r="H48" s="37">
        <v>14.21</v>
      </c>
      <c r="I48" s="37">
        <v>-0.15488070845698765</v>
      </c>
      <c r="J48" s="36">
        <v>123979435</v>
      </c>
      <c r="K48" s="37">
        <v>200.79943097014436</v>
      </c>
      <c r="L48" s="37">
        <v>20.887728459530027</v>
      </c>
      <c r="M48" s="37">
        <v>25.79</v>
      </c>
      <c r="N48" s="38">
        <v>52.196302135846381</v>
      </c>
      <c r="O48" s="39">
        <v>1134.5365201115023</v>
      </c>
      <c r="P48" s="38">
        <v>37.817884003716742</v>
      </c>
    </row>
    <row r="49" spans="1:16">
      <c r="A49" s="35" t="s">
        <v>538</v>
      </c>
      <c r="B49" s="35" t="s">
        <v>200</v>
      </c>
      <c r="C49" s="36">
        <v>12776501404</v>
      </c>
      <c r="D49" s="36">
        <v>2500000000</v>
      </c>
      <c r="E49" s="37">
        <v>16.57982980804702</v>
      </c>
      <c r="F49" s="37">
        <v>2.2106439744062691</v>
      </c>
      <c r="G49" s="36">
        <v>587.20383200000003</v>
      </c>
      <c r="H49" s="37">
        <v>4.1100000000000003</v>
      </c>
      <c r="I49" s="37">
        <v>-0.27482431187730061</v>
      </c>
      <c r="J49" s="36">
        <v>-201213065</v>
      </c>
      <c r="K49" s="37">
        <v>-37.273921551764047</v>
      </c>
      <c r="L49" s="37">
        <v>16</v>
      </c>
      <c r="M49" s="37">
        <v>23.48</v>
      </c>
      <c r="N49" s="38">
        <v>34.57935142676601</v>
      </c>
      <c r="O49" s="39">
        <v>1367.3897347360353</v>
      </c>
      <c r="P49" s="38">
        <v>45.579657824534507</v>
      </c>
    </row>
    <row r="50" spans="1:16">
      <c r="A50" s="35" t="s">
        <v>205</v>
      </c>
      <c r="B50" s="35" t="s">
        <v>200</v>
      </c>
      <c r="C50" s="36">
        <v>141356914000</v>
      </c>
      <c r="D50" s="36">
        <v>2900000000</v>
      </c>
      <c r="E50" s="37">
        <v>4.7283777491527044</v>
      </c>
      <c r="F50" s="37">
        <v>3.019398307249492E-2</v>
      </c>
      <c r="G50" s="36">
        <v>147.02876900000001</v>
      </c>
      <c r="H50" s="37">
        <v>57.65</v>
      </c>
      <c r="I50" s="37">
        <v>0.45747813679275851</v>
      </c>
      <c r="J50" s="36">
        <v>1502626000</v>
      </c>
      <c r="K50" s="37">
        <v>104.21754980946689</v>
      </c>
      <c r="L50" s="37">
        <v>13.793103448275861</v>
      </c>
      <c r="M50" s="37">
        <v>5.0599999999999996</v>
      </c>
      <c r="N50" s="38">
        <v>42.073912866682321</v>
      </c>
      <c r="O50" s="39">
        <v>2515.479939220194</v>
      </c>
      <c r="P50" s="38">
        <v>83.849331307339796</v>
      </c>
    </row>
    <row r="51" spans="1:16">
      <c r="A51" s="35" t="s">
        <v>206</v>
      </c>
      <c r="B51" s="35" t="s">
        <v>200</v>
      </c>
      <c r="C51" s="36">
        <v>295496351000</v>
      </c>
      <c r="D51" s="36">
        <v>7000000000</v>
      </c>
      <c r="E51" s="37">
        <v>0.31918726241096629</v>
      </c>
      <c r="F51" s="37">
        <v>1.2666161206784377E-3</v>
      </c>
      <c r="G51" s="36">
        <v>3267.1327310000001</v>
      </c>
      <c r="H51" s="37">
        <v>38.36</v>
      </c>
      <c r="I51" s="37">
        <v>-0.6457591224005057</v>
      </c>
      <c r="J51" s="36">
        <v>405786000</v>
      </c>
      <c r="K51" s="37">
        <v>621.01698925049163</v>
      </c>
      <c r="L51" s="37">
        <v>5.7142857142857144</v>
      </c>
      <c r="M51" s="37">
        <v>46.67</v>
      </c>
      <c r="N51" s="38">
        <v>47.143383227344799</v>
      </c>
      <c r="O51" s="39">
        <v>1230.1133722463753</v>
      </c>
      <c r="P51" s="38">
        <v>41.003779074879176</v>
      </c>
    </row>
    <row r="52" spans="1:16">
      <c r="A52" s="75" t="s">
        <v>710</v>
      </c>
      <c r="B52" s="75" t="s">
        <v>679</v>
      </c>
      <c r="C52" s="76">
        <v>599344233</v>
      </c>
      <c r="D52" s="76">
        <v>118000000</v>
      </c>
      <c r="E52" s="77">
        <v>121.9337175627352</v>
      </c>
      <c r="F52" s="77">
        <v>93.939689955882272</v>
      </c>
      <c r="G52" s="76">
        <v>28.655494999999998</v>
      </c>
      <c r="H52" s="77">
        <v>11.45</v>
      </c>
      <c r="I52" s="77">
        <v>-0.28794968517087227</v>
      </c>
      <c r="J52" s="76">
        <v>-28506759</v>
      </c>
      <c r="K52" s="77">
        <v>-45.533061124205666</v>
      </c>
      <c r="L52" s="77">
        <v>338.9830508474576</v>
      </c>
      <c r="M52" s="77">
        <v>24.28</v>
      </c>
      <c r="N52" s="78">
        <v>81.986278622089756</v>
      </c>
      <c r="O52" s="79">
        <v>142.27647257283257</v>
      </c>
      <c r="P52" s="78">
        <v>4.7425490857610857</v>
      </c>
    </row>
    <row r="53" spans="1:16">
      <c r="A53" s="75" t="s">
        <v>517</v>
      </c>
      <c r="B53" s="75" t="s">
        <v>679</v>
      </c>
      <c r="C53" s="76">
        <v>1187480335</v>
      </c>
      <c r="D53" s="76">
        <v>155000000</v>
      </c>
      <c r="E53" s="77">
        <v>44.674985238268</v>
      </c>
      <c r="F53" s="77">
        <v>19.215047414308817</v>
      </c>
      <c r="G53" s="76">
        <v>52.462822000000003</v>
      </c>
      <c r="H53" s="77">
        <v>17.07</v>
      </c>
      <c r="I53" s="77">
        <v>0.35995128282412558</v>
      </c>
      <c r="J53" s="76">
        <v>-76765590</v>
      </c>
      <c r="K53" s="77">
        <v>-30.287007499063058</v>
      </c>
      <c r="L53" s="77">
        <v>258.06451612903226</v>
      </c>
      <c r="M53" s="77">
        <v>33.840000000000003</v>
      </c>
      <c r="N53" s="78">
        <v>63.147914193727914</v>
      </c>
      <c r="O53" s="79">
        <v>3000</v>
      </c>
      <c r="P53" s="78">
        <v>100</v>
      </c>
    </row>
    <row r="54" spans="1:16">
      <c r="A54" s="75" t="s">
        <v>358</v>
      </c>
      <c r="B54" s="75" t="s">
        <v>679</v>
      </c>
      <c r="C54" s="76">
        <v>12992829112</v>
      </c>
      <c r="D54" s="76">
        <v>300000000</v>
      </c>
      <c r="E54" s="77">
        <v>13.282620289069667</v>
      </c>
      <c r="F54" s="77">
        <v>1.3022176753989869</v>
      </c>
      <c r="G54" s="76">
        <v>87.924075000000002</v>
      </c>
      <c r="H54" s="77">
        <v>34.26</v>
      </c>
      <c r="I54" s="77">
        <v>-0.4994977522701376</v>
      </c>
      <c r="J54" s="76">
        <v>-369030105</v>
      </c>
      <c r="K54" s="77">
        <v>-27.640021401505983</v>
      </c>
      <c r="L54" s="77">
        <v>133.33333333333334</v>
      </c>
      <c r="M54" s="77">
        <v>29.3</v>
      </c>
      <c r="N54" s="78">
        <v>38.873591189468115</v>
      </c>
      <c r="O54" s="79">
        <v>535.70968525284263</v>
      </c>
      <c r="P54" s="78">
        <v>17.856989508428089</v>
      </c>
    </row>
    <row r="55" spans="1:16">
      <c r="A55" s="75" t="s">
        <v>188</v>
      </c>
      <c r="B55" s="75" t="s">
        <v>679</v>
      </c>
      <c r="C55" s="76">
        <v>3014472211</v>
      </c>
      <c r="D55" s="76">
        <v>400000000</v>
      </c>
      <c r="E55" s="77">
        <v>44.605917867123431</v>
      </c>
      <c r="F55" s="77">
        <v>18.58579911130143</v>
      </c>
      <c r="G55" s="76">
        <v>129.881788</v>
      </c>
      <c r="H55" s="77">
        <v>6.93</v>
      </c>
      <c r="I55" s="77">
        <v>-0.3141562151880315</v>
      </c>
      <c r="J55" s="76">
        <v>44096898</v>
      </c>
      <c r="K55" s="77">
        <v>54.425597011381619</v>
      </c>
      <c r="L55" s="77">
        <v>100</v>
      </c>
      <c r="M55" s="77">
        <v>32.35</v>
      </c>
      <c r="N55" s="78">
        <v>54.297609710812118</v>
      </c>
      <c r="O55" s="79">
        <v>71.66342462559129</v>
      </c>
      <c r="P55" s="78">
        <v>2.388780820853043</v>
      </c>
    </row>
    <row r="56" spans="1:16">
      <c r="A56" s="75" t="s">
        <v>466</v>
      </c>
      <c r="B56" s="75" t="s">
        <v>679</v>
      </c>
      <c r="C56" s="76">
        <v>9055647326</v>
      </c>
      <c r="D56" s="76">
        <v>675000000</v>
      </c>
      <c r="E56" s="77">
        <v>23.342455856862895</v>
      </c>
      <c r="F56" s="77">
        <v>4.940202297748761</v>
      </c>
      <c r="G56" s="76">
        <v>233.17816500000001</v>
      </c>
      <c r="H56" s="77">
        <v>7.35</v>
      </c>
      <c r="I56" s="77">
        <v>-0.42685774606000498</v>
      </c>
      <c r="J56" s="76">
        <v>-1049101373</v>
      </c>
      <c r="K56" s="77">
        <v>-4.5038545574375108</v>
      </c>
      <c r="L56" s="77">
        <v>59.25925925925926</v>
      </c>
      <c r="M56" s="77">
        <v>34.54</v>
      </c>
      <c r="N56" s="78">
        <v>43.778318896109958</v>
      </c>
      <c r="O56" s="79">
        <v>260.59000872494056</v>
      </c>
      <c r="P56" s="78">
        <v>8.6863336241646856</v>
      </c>
    </row>
    <row r="57" spans="1:16">
      <c r="A57" s="75" t="s">
        <v>452</v>
      </c>
      <c r="B57" s="75" t="s">
        <v>679</v>
      </c>
      <c r="C57" s="76">
        <v>60137175087</v>
      </c>
      <c r="D57" s="76">
        <v>700000000</v>
      </c>
      <c r="E57" s="77">
        <v>1.295011692660573</v>
      </c>
      <c r="F57" s="77">
        <v>9.5361685762928791E-3</v>
      </c>
      <c r="G57" s="76">
        <v>158.53750099999999</v>
      </c>
      <c r="H57" s="77">
        <v>194.9</v>
      </c>
      <c r="I57" s="77">
        <v>4.7688552630555705</v>
      </c>
      <c r="J57" s="76">
        <v>20192725560</v>
      </c>
      <c r="K57" s="77">
        <v>6.7251941594753193</v>
      </c>
      <c r="L57" s="77">
        <v>57.142857142857146</v>
      </c>
      <c r="M57" s="77">
        <v>22.64</v>
      </c>
      <c r="N57" s="78">
        <v>67.936528496692148</v>
      </c>
      <c r="O57" s="79">
        <v>1914.8919551683173</v>
      </c>
      <c r="P57" s="78">
        <v>63.829731838943907</v>
      </c>
    </row>
    <row r="58" spans="1:16">
      <c r="A58" s="75" t="s">
        <v>187</v>
      </c>
      <c r="B58" s="75" t="s">
        <v>679</v>
      </c>
      <c r="C58" s="76">
        <v>3578645146</v>
      </c>
      <c r="D58" s="76">
        <v>960336000</v>
      </c>
      <c r="E58" s="77">
        <v>17.817398335007688</v>
      </c>
      <c r="F58" s="77">
        <v>3.710659255720433</v>
      </c>
      <c r="G58" s="76">
        <v>464.88056799999998</v>
      </c>
      <c r="H58" s="77">
        <v>4.83</v>
      </c>
      <c r="I58" s="77">
        <v>-0.38935619078134032</v>
      </c>
      <c r="J58" s="76">
        <v>433474987</v>
      </c>
      <c r="K58" s="77">
        <v>11.077178946890424</v>
      </c>
      <c r="L58" s="77">
        <v>41.65208843571417</v>
      </c>
      <c r="M58" s="77">
        <v>48.4</v>
      </c>
      <c r="N58" s="78">
        <v>88.53991117236194</v>
      </c>
      <c r="O58" s="79">
        <v>1068.8890106084841</v>
      </c>
      <c r="P58" s="78">
        <v>35.629633686949468</v>
      </c>
    </row>
    <row r="59" spans="1:16">
      <c r="A59" s="75" t="s">
        <v>724</v>
      </c>
      <c r="B59" s="75" t="s">
        <v>679</v>
      </c>
      <c r="C59" s="76">
        <v>31421246000</v>
      </c>
      <c r="D59" s="76">
        <v>1500000000</v>
      </c>
      <c r="E59" s="77">
        <v>2.6914191099369345</v>
      </c>
      <c r="F59" s="77">
        <v>5.1265125903560659E-2</v>
      </c>
      <c r="G59" s="76">
        <v>438.15582999999998</v>
      </c>
      <c r="H59" s="77">
        <v>33.92</v>
      </c>
      <c r="I59" s="77">
        <v>-5.6388608166948018E-2</v>
      </c>
      <c r="J59" s="76">
        <v>871646000</v>
      </c>
      <c r="K59" s="77">
        <v>60.230873542699676</v>
      </c>
      <c r="L59" s="77">
        <v>26.666666666666668</v>
      </c>
      <c r="M59" s="77">
        <v>29.21</v>
      </c>
      <c r="N59" s="78">
        <v>77.830087534897643</v>
      </c>
      <c r="O59" s="79">
        <v>947.79717160772157</v>
      </c>
      <c r="P59" s="78">
        <v>31.593239053590718</v>
      </c>
    </row>
    <row r="60" spans="1:16">
      <c r="A60" s="75" t="s">
        <v>398</v>
      </c>
      <c r="B60" s="75" t="s">
        <v>679</v>
      </c>
      <c r="C60" s="76">
        <v>5116474915</v>
      </c>
      <c r="D60" s="76">
        <v>2000000000</v>
      </c>
      <c r="E60" s="77">
        <v>25.536587545806253</v>
      </c>
      <c r="F60" s="77">
        <v>2.5536587545806251</v>
      </c>
      <c r="G60" s="76">
        <v>271.03651100000002</v>
      </c>
      <c r="H60" s="77">
        <v>5.78</v>
      </c>
      <c r="I60" s="77">
        <v>-0.20069344195770533</v>
      </c>
      <c r="J60" s="76">
        <v>321175807</v>
      </c>
      <c r="K60" s="77">
        <v>31.135595465320961</v>
      </c>
      <c r="L60" s="77">
        <v>20</v>
      </c>
      <c r="M60" s="77">
        <v>13.55</v>
      </c>
      <c r="N60" s="78">
        <v>84.55799595142372</v>
      </c>
      <c r="O60" s="79">
        <v>454.90800186180388</v>
      </c>
      <c r="P60" s="78">
        <v>15.16360006206013</v>
      </c>
    </row>
    <row r="61" spans="1:16">
      <c r="A61" s="60" t="s">
        <v>434</v>
      </c>
      <c r="B61" s="60" t="s">
        <v>374</v>
      </c>
      <c r="C61" s="61">
        <v>29439691000</v>
      </c>
      <c r="D61" s="61">
        <v>0</v>
      </c>
      <c r="E61" s="62">
        <v>0</v>
      </c>
      <c r="F61" s="62">
        <v>0</v>
      </c>
      <c r="G61" s="61">
        <v>1007.169114</v>
      </c>
      <c r="H61" s="62">
        <v>8.8800000000000008</v>
      </c>
      <c r="I61" s="62">
        <v>0.14297495110233527</v>
      </c>
      <c r="J61" s="61">
        <v>0</v>
      </c>
      <c r="K61" s="62">
        <v>0</v>
      </c>
      <c r="L61" s="62">
        <v>0</v>
      </c>
      <c r="M61" s="62">
        <v>40.28</v>
      </c>
      <c r="N61" s="63">
        <v>347.93630595625137</v>
      </c>
      <c r="O61" s="64">
        <v>2554.2460849989775</v>
      </c>
      <c r="P61" s="63">
        <v>85.141536166632577</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-4.1532674804329872E-3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10.906671618459184</v>
      </c>
      <c r="F64" s="62">
        <v>0.76441488775295652</v>
      </c>
      <c r="G64" s="61">
        <v>7.4329999999999998E-6</v>
      </c>
      <c r="H64" s="62">
        <v>493425</v>
      </c>
      <c r="I64" s="62">
        <v>1509.0383654808393</v>
      </c>
      <c r="J64" s="61">
        <v>0</v>
      </c>
      <c r="K64" s="62">
        <v>0</v>
      </c>
      <c r="L64" s="62">
        <v>1379310.3448275863</v>
      </c>
      <c r="M64" s="62">
        <v>25.63</v>
      </c>
      <c r="N64" s="63">
        <v>368.7554026000949</v>
      </c>
      <c r="O64" s="64">
        <v>1223.4922070760449</v>
      </c>
      <c r="P64" s="63">
        <v>40.783073569201498</v>
      </c>
    </row>
    <row r="65" spans="1:16">
      <c r="A65" s="60" t="s">
        <v>717</v>
      </c>
      <c r="B65" s="60" t="s">
        <v>374</v>
      </c>
      <c r="C65" s="61">
        <v>5630964000</v>
      </c>
      <c r="D65" s="61">
        <v>860000000</v>
      </c>
      <c r="E65" s="62">
        <v>33.752505701642022</v>
      </c>
      <c r="F65" s="62">
        <v>2.1803944251706731</v>
      </c>
      <c r="G65" s="61">
        <v>61.448740000000001</v>
      </c>
      <c r="H65" s="62">
        <v>19.3</v>
      </c>
      <c r="I65" s="62">
        <v>-0.60073555727832328</v>
      </c>
      <c r="J65" s="61">
        <v>0</v>
      </c>
      <c r="K65" s="62">
        <v>0</v>
      </c>
      <c r="L65" s="62">
        <v>46.511627906976742</v>
      </c>
      <c r="M65" s="62">
        <v>7.14</v>
      </c>
      <c r="N65" s="63">
        <v>136.2496245406914</v>
      </c>
      <c r="O65" s="64">
        <v>834.30289856122192</v>
      </c>
      <c r="P65" s="63">
        <v>27.810096618707398</v>
      </c>
    </row>
    <row r="66" spans="1:16">
      <c r="A66" s="60" t="s">
        <v>741</v>
      </c>
      <c r="B66" s="60" t="s">
        <v>374</v>
      </c>
      <c r="C66" s="61">
        <v>22456783000</v>
      </c>
      <c r="D66" s="61">
        <v>2500000000</v>
      </c>
      <c r="E66" s="62">
        <v>5.1529259601833406</v>
      </c>
      <c r="F66" s="62">
        <v>0.34352839734555601</v>
      </c>
      <c r="G66" s="61">
        <v>1246.060845</v>
      </c>
      <c r="H66" s="62">
        <v>6.23</v>
      </c>
      <c r="I66" s="62">
        <v>-0.92348189035631545</v>
      </c>
      <c r="J66" s="61">
        <v>0</v>
      </c>
      <c r="K66" s="62">
        <v>0</v>
      </c>
      <c r="L66" s="62">
        <v>16</v>
      </c>
      <c r="M66" s="62">
        <v>49.84</v>
      </c>
      <c r="N66" s="63">
        <v>404.10131576931047</v>
      </c>
      <c r="O66" s="64">
        <v>621.50951968296181</v>
      </c>
      <c r="P66" s="63">
        <v>20.716983989432059</v>
      </c>
    </row>
    <row r="67" spans="1:16">
      <c r="A67" s="60" t="s">
        <v>748</v>
      </c>
      <c r="B67" s="60" t="s">
        <v>374</v>
      </c>
      <c r="C67" s="61">
        <v>47208439000</v>
      </c>
      <c r="D67" s="61">
        <v>2800000000</v>
      </c>
      <c r="E67" s="62">
        <v>3.1245479169732633</v>
      </c>
      <c r="F67" s="62">
        <v>0.10144636094069037</v>
      </c>
      <c r="G67" s="61">
        <v>1153.5045090000001</v>
      </c>
      <c r="H67" s="62">
        <v>11.1</v>
      </c>
      <c r="I67" s="62">
        <v>-5.7314479630488087E-2</v>
      </c>
      <c r="J67" s="61">
        <v>0</v>
      </c>
      <c r="K67" s="62">
        <v>0</v>
      </c>
      <c r="L67" s="62">
        <v>14.285714285714286</v>
      </c>
      <c r="M67" s="62">
        <v>41.19</v>
      </c>
      <c r="N67" s="63">
        <v>0</v>
      </c>
      <c r="O67" s="64">
        <v>505.36463078376613</v>
      </c>
      <c r="P67" s="63">
        <v>16.845487692792204</v>
      </c>
    </row>
    <row r="68" spans="1:16">
      <c r="A68" s="60" t="s">
        <v>708</v>
      </c>
      <c r="B68" s="60" t="s">
        <v>374</v>
      </c>
      <c r="C68" s="61">
        <v>453087703000</v>
      </c>
      <c r="D68" s="61">
        <v>4200000000</v>
      </c>
      <c r="E68" s="62">
        <v>0.51453573749127601</v>
      </c>
      <c r="F68" s="62">
        <v>9.3517945745415492E-4</v>
      </c>
      <c r="G68" s="61">
        <v>587.28230399999995</v>
      </c>
      <c r="H68" s="62">
        <v>132.4</v>
      </c>
      <c r="I68" s="62">
        <v>0.77794059304022767</v>
      </c>
      <c r="J68" s="61">
        <v>0</v>
      </c>
      <c r="K68" s="62">
        <v>0</v>
      </c>
      <c r="L68" s="62">
        <v>9.5238095238095237</v>
      </c>
      <c r="M68" s="62">
        <v>13.98</v>
      </c>
      <c r="N68" s="63">
        <v>558.75548580426141</v>
      </c>
      <c r="O68" s="64">
        <v>1234.733347105757</v>
      </c>
      <c r="P68" s="63">
        <v>41.157778236858569</v>
      </c>
    </row>
    <row r="69" spans="1:16">
      <c r="A69" s="60" t="s">
        <v>684</v>
      </c>
      <c r="B69" s="60" t="s">
        <v>374</v>
      </c>
      <c r="C69" s="61">
        <v>302574628000</v>
      </c>
      <c r="D69" s="61">
        <v>5200000000</v>
      </c>
      <c r="E69" s="62">
        <v>0.19917556453624899</v>
      </c>
      <c r="F69" s="62">
        <v>5.3947877718377299E-4</v>
      </c>
      <c r="G69" s="61">
        <v>2764.7628810000001</v>
      </c>
      <c r="H69" s="62">
        <v>72.650000000000006</v>
      </c>
      <c r="I69" s="62">
        <v>1.0063049512235835</v>
      </c>
      <c r="J69" s="61">
        <v>0</v>
      </c>
      <c r="K69" s="62">
        <v>0</v>
      </c>
      <c r="L69" s="62">
        <v>7.6923076923076925</v>
      </c>
      <c r="M69" s="62">
        <v>53.16</v>
      </c>
      <c r="N69" s="63">
        <v>462.14763056066346</v>
      </c>
      <c r="O69" s="64">
        <v>1336.1831022580336</v>
      </c>
      <c r="P69" s="63">
        <v>44.539436741934452</v>
      </c>
    </row>
    <row r="70" spans="1:16">
      <c r="A70" s="60" t="s">
        <v>737</v>
      </c>
      <c r="B70" s="60" t="s">
        <v>374</v>
      </c>
      <c r="C70" s="61">
        <v>185469496000</v>
      </c>
      <c r="D70" s="61">
        <v>5500000000</v>
      </c>
      <c r="E70" s="62">
        <v>33.896007050369462</v>
      </c>
      <c r="F70" s="62">
        <v>3.3677105862264745E-2</v>
      </c>
      <c r="G70" s="61">
        <v>6.687265</v>
      </c>
      <c r="H70" s="62">
        <v>178.8</v>
      </c>
      <c r="I70" s="62">
        <v>-4.9051135810412632</v>
      </c>
      <c r="J70" s="61">
        <v>0</v>
      </c>
      <c r="K70" s="62">
        <v>0</v>
      </c>
      <c r="L70" s="62">
        <v>7.2727272727272725</v>
      </c>
      <c r="M70" s="62">
        <v>0.12</v>
      </c>
      <c r="N70" s="63">
        <v>306.00182904578674</v>
      </c>
      <c r="O70" s="64">
        <v>480.65324487165975</v>
      </c>
      <c r="P70" s="63">
        <v>16.021774829055325</v>
      </c>
    </row>
    <row r="71" spans="1:16">
      <c r="A71" s="60" t="s">
        <v>439</v>
      </c>
      <c r="B71" s="60" t="s">
        <v>374</v>
      </c>
      <c r="C71" s="61">
        <v>231079767000</v>
      </c>
      <c r="D71" s="61">
        <v>7184778000</v>
      </c>
      <c r="E71" s="62">
        <v>1.2870941648840517</v>
      </c>
      <c r="F71" s="62">
        <v>3.6559553899614666E-3</v>
      </c>
      <c r="G71" s="61">
        <v>606.51760000000002</v>
      </c>
      <c r="H71" s="62">
        <v>51.25</v>
      </c>
      <c r="I71" s="62">
        <v>3.3589424573442344</v>
      </c>
      <c r="J71" s="61">
        <v>0</v>
      </c>
      <c r="K71" s="62">
        <v>0</v>
      </c>
      <c r="L71" s="62">
        <v>5.5673258102059657</v>
      </c>
      <c r="M71" s="62">
        <v>8.44</v>
      </c>
      <c r="N71" s="63">
        <v>445.04371990188656</v>
      </c>
      <c r="O71" s="64">
        <v>2765.1098218599623</v>
      </c>
      <c r="P71" s="63">
        <v>92.17032739533208</v>
      </c>
    </row>
    <row r="72" spans="1:16">
      <c r="A72" s="60" t="s">
        <v>759</v>
      </c>
      <c r="B72" s="60" t="s">
        <v>374</v>
      </c>
      <c r="C72" s="61">
        <v>271134773000</v>
      </c>
      <c r="D72" s="61">
        <v>8447051000</v>
      </c>
      <c r="E72" s="62">
        <v>0.33866934383963793</v>
      </c>
      <c r="F72" s="62">
        <v>1.1455201308535723E-3</v>
      </c>
      <c r="G72" s="61">
        <v>3255.5922759999999</v>
      </c>
      <c r="H72" s="62">
        <v>36.28</v>
      </c>
      <c r="I72" s="62">
        <v>0.38214923274280466</v>
      </c>
      <c r="J72" s="61">
        <v>0</v>
      </c>
      <c r="K72" s="62">
        <v>0</v>
      </c>
      <c r="L72" s="62">
        <v>4.7353804304010954</v>
      </c>
      <c r="M72" s="62">
        <v>38.54</v>
      </c>
      <c r="N72" s="63">
        <v>360.19262975459509</v>
      </c>
      <c r="O72" s="64">
        <v>948.02340340076103</v>
      </c>
      <c r="P72" s="63">
        <v>31.600780113358702</v>
      </c>
    </row>
    <row r="73" spans="1:16">
      <c r="A73" s="60" t="s">
        <v>753</v>
      </c>
      <c r="B73" s="60" t="s">
        <v>374</v>
      </c>
      <c r="C73" s="61">
        <v>355956160000</v>
      </c>
      <c r="D73" s="61">
        <v>9915922000</v>
      </c>
      <c r="E73" s="62">
        <v>1.628929302836239</v>
      </c>
      <c r="F73" s="62">
        <v>4.9780034600252583E-3</v>
      </c>
      <c r="G73" s="61">
        <v>734.86807199999998</v>
      </c>
      <c r="H73" s="62">
        <v>33.42</v>
      </c>
      <c r="I73" s="62">
        <v>0.72845706201821514</v>
      </c>
      <c r="J73" s="61">
        <v>0</v>
      </c>
      <c r="K73" s="62">
        <v>0</v>
      </c>
      <c r="L73" s="62">
        <v>4.0339163619883251</v>
      </c>
      <c r="M73" s="62">
        <v>7.41</v>
      </c>
      <c r="N73" s="63">
        <v>406.56201047755781</v>
      </c>
      <c r="O73" s="64">
        <v>2063.3297436407274</v>
      </c>
      <c r="P73" s="63">
        <v>68.777658121357575</v>
      </c>
    </row>
    <row r="74" spans="1:16">
      <c r="A74" s="60" t="s">
        <v>726</v>
      </c>
      <c r="B74" s="60" t="s">
        <v>374</v>
      </c>
      <c r="C74" s="61">
        <v>35890787000</v>
      </c>
      <c r="D74" s="61">
        <v>10000000000</v>
      </c>
      <c r="E74" s="62">
        <v>49.667846278015773</v>
      </c>
      <c r="F74" s="62">
        <v>0.62084807847519718</v>
      </c>
      <c r="G74" s="61">
        <v>91.632469999999998</v>
      </c>
      <c r="H74" s="62">
        <v>8.85</v>
      </c>
      <c r="I74" s="62">
        <v>-6.2905440775171684E-2</v>
      </c>
      <c r="J74" s="61">
        <v>0</v>
      </c>
      <c r="K74" s="62">
        <v>0</v>
      </c>
      <c r="L74" s="62">
        <v>4</v>
      </c>
      <c r="M74" s="62">
        <v>0.91</v>
      </c>
      <c r="N74" s="63">
        <v>0</v>
      </c>
      <c r="O74" s="64">
        <v>292.32731801138118</v>
      </c>
      <c r="P74" s="63">
        <v>9.7442439337127063</v>
      </c>
    </row>
    <row r="75" spans="1:16">
      <c r="A75" s="60" t="s">
        <v>776</v>
      </c>
      <c r="B75" s="60" t="s">
        <v>374</v>
      </c>
      <c r="C75" s="61">
        <v>20572406000</v>
      </c>
      <c r="D75" s="61">
        <v>12475290000</v>
      </c>
      <c r="E75" s="62">
        <v>47.417011084453485</v>
      </c>
      <c r="F75" s="62">
        <v>6.6682007989117081E-2</v>
      </c>
      <c r="G75" s="61">
        <v>15.215797999999999</v>
      </c>
      <c r="H75" s="62">
        <v>56.35</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0.38104356275358514</v>
      </c>
      <c r="F76" s="62">
        <v>1.2701467333546971E-3</v>
      </c>
      <c r="G76" s="61">
        <v>8077.1113800000003</v>
      </c>
      <c r="H76" s="62">
        <v>13</v>
      </c>
      <c r="I76" s="62">
        <v>1.1146792774590963E-2</v>
      </c>
      <c r="J76" s="61">
        <v>0</v>
      </c>
      <c r="K76" s="62">
        <v>0</v>
      </c>
      <c r="L76" s="62">
        <v>1.6000019200023039</v>
      </c>
      <c r="M76" s="62">
        <v>32.299999999999997</v>
      </c>
      <c r="N76" s="63">
        <v>368.75544770542894</v>
      </c>
      <c r="O76" s="64">
        <v>1284.7425072516621</v>
      </c>
      <c r="P76" s="63">
        <v>42.824750241722072</v>
      </c>
    </row>
    <row r="77" spans="1:16">
      <c r="A77" s="90" t="s">
        <v>402</v>
      </c>
      <c r="B77" s="90" t="s">
        <v>718</v>
      </c>
      <c r="C77" s="91">
        <v>298644898</v>
      </c>
      <c r="D77" s="91">
        <v>163000000</v>
      </c>
      <c r="E77" s="92">
        <v>14.152451792242525</v>
      </c>
      <c r="F77" s="92">
        <v>1.771935869818771</v>
      </c>
      <c r="G77" s="91">
        <v>56.026116999999999</v>
      </c>
      <c r="H77" s="92">
        <v>50.45</v>
      </c>
      <c r="I77" s="92">
        <v>-1.6403015728197445</v>
      </c>
      <c r="J77" s="91">
        <v>-85773363</v>
      </c>
      <c r="K77" s="92">
        <v>-93.117486835627517</v>
      </c>
      <c r="L77" s="92">
        <v>245.39877300613497</v>
      </c>
      <c r="M77" s="92">
        <v>34.369999999999997</v>
      </c>
      <c r="N77" s="93">
        <v>43.681114393218152</v>
      </c>
      <c r="O77" s="94">
        <v>70.999273973953123</v>
      </c>
      <c r="P77" s="93">
        <v>2.3666424657984373</v>
      </c>
    </row>
    <row r="78" spans="1:16">
      <c r="A78" s="111" t="s">
        <v>134</v>
      </c>
      <c r="B78" s="111" t="s">
        <v>697</v>
      </c>
      <c r="C78" s="112">
        <v>443664778</v>
      </c>
      <c r="D78" s="112">
        <v>44000000</v>
      </c>
      <c r="E78" s="113">
        <v>75.522386459077779</v>
      </c>
      <c r="F78" s="113">
        <v>74.62686408999781</v>
      </c>
      <c r="G78" s="112">
        <v>22.200189999999999</v>
      </c>
      <c r="H78" s="113">
        <v>23.86</v>
      </c>
      <c r="I78" s="113">
        <v>-0.15335355647369653</v>
      </c>
      <c r="J78" s="112">
        <v>-36555569</v>
      </c>
      <c r="K78" s="113">
        <v>-27.683880395898093</v>
      </c>
      <c r="L78" s="113">
        <v>909.09090909090912</v>
      </c>
      <c r="M78" s="113">
        <v>50.45</v>
      </c>
      <c r="N78" s="114">
        <v>10.941316003748438</v>
      </c>
      <c r="O78" s="115">
        <v>112.83520080151426</v>
      </c>
      <c r="P78" s="114">
        <v>3.7611733600504755</v>
      </c>
    </row>
    <row r="79" spans="1:16">
      <c r="A79" s="111" t="s">
        <v>707</v>
      </c>
      <c r="B79" s="111" t="s">
        <v>697</v>
      </c>
      <c r="C79" s="112">
        <v>1069503962</v>
      </c>
      <c r="D79" s="112">
        <v>93750000</v>
      </c>
      <c r="E79" s="113">
        <v>50.356484569750272</v>
      </c>
      <c r="F79" s="113">
        <v>48.830530491879053</v>
      </c>
      <c r="G79" s="112">
        <v>69.867154999999997</v>
      </c>
      <c r="H79" s="113">
        <v>11.37</v>
      </c>
      <c r="I79" s="113">
        <v>0.14763399749652173</v>
      </c>
      <c r="J79" s="112">
        <v>-42754773</v>
      </c>
      <c r="K79" s="113">
        <v>-24.120114027970633</v>
      </c>
      <c r="L79" s="113">
        <v>426.66666666666669</v>
      </c>
      <c r="M79" s="113">
        <v>74.52</v>
      </c>
      <c r="N79" s="114">
        <v>14.341569462501884</v>
      </c>
      <c r="O79" s="115">
        <v>2074.5359363411199</v>
      </c>
      <c r="P79" s="114">
        <v>69.151197878037323</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16.637282729773474</v>
      </c>
      <c r="F81" s="113">
        <v>2.1340109321498764</v>
      </c>
      <c r="G81" s="112">
        <v>71.729606000000004</v>
      </c>
      <c r="H81" s="113">
        <v>33.520000000000003</v>
      </c>
      <c r="I81" s="113">
        <v>0.28684894479368239</v>
      </c>
      <c r="J81" s="112">
        <v>-35004000</v>
      </c>
      <c r="K81" s="113">
        <v>-222.72454576619816</v>
      </c>
      <c r="L81" s="113">
        <v>153.92015392015392</v>
      </c>
      <c r="M81" s="113">
        <v>27.6</v>
      </c>
      <c r="N81" s="114">
        <v>63.914985035081152</v>
      </c>
      <c r="O81" s="115">
        <v>1467.6008194700278</v>
      </c>
      <c r="P81" s="114">
        <v>48.920027315667589</v>
      </c>
    </row>
    <row r="82" spans="1:16">
      <c r="A82" s="35" t="s">
        <v>127</v>
      </c>
      <c r="B82" s="35" t="s">
        <v>208</v>
      </c>
      <c r="C82" s="36">
        <v>666088085</v>
      </c>
      <c r="D82" s="36">
        <v>31095331</v>
      </c>
      <c r="E82" s="37">
        <v>75.773869114853042</v>
      </c>
      <c r="F82" s="37">
        <v>33.381159604082725</v>
      </c>
      <c r="G82" s="36">
        <v>7.4210630000000002</v>
      </c>
      <c r="H82" s="37">
        <v>71.150000000000006</v>
      </c>
      <c r="I82" s="37">
        <v>-2.3530527424278915</v>
      </c>
      <c r="J82" s="36">
        <v>-76866655</v>
      </c>
      <c r="K82" s="37">
        <v>-29.531129759711803</v>
      </c>
      <c r="L82" s="37">
        <v>1286.3667539027001</v>
      </c>
      <c r="M82" s="37">
        <v>23.86</v>
      </c>
      <c r="N82" s="38">
        <v>44.240831009941445</v>
      </c>
      <c r="O82" s="39">
        <v>373.56190562182309</v>
      </c>
      <c r="P82" s="38">
        <v>12.452063520727437</v>
      </c>
    </row>
    <row r="83" spans="1:16">
      <c r="A83" s="35" t="s">
        <v>666</v>
      </c>
      <c r="B83" s="35" t="s">
        <v>208</v>
      </c>
      <c r="C83" s="36">
        <v>3375599291</v>
      </c>
      <c r="D83" s="36">
        <v>55000000</v>
      </c>
      <c r="E83" s="37">
        <v>369.84024889139232</v>
      </c>
      <c r="F83" s="37">
        <v>3362.1840808308393</v>
      </c>
      <c r="G83" s="36">
        <v>448.67192799999998</v>
      </c>
      <c r="H83" s="37">
        <v>2.63</v>
      </c>
      <c r="I83" s="37">
        <v>-5.6409853991142622E-2</v>
      </c>
      <c r="J83" s="36">
        <v>3618440</v>
      </c>
      <c r="K83" s="37">
        <v>30.399840815379005</v>
      </c>
      <c r="L83" s="37">
        <v>727.27272727272725</v>
      </c>
      <c r="M83" s="37">
        <v>74.77</v>
      </c>
      <c r="N83" s="38">
        <v>22.700966757361265</v>
      </c>
      <c r="O83" s="39">
        <v>251.2862531726756</v>
      </c>
      <c r="P83" s="38">
        <v>8.3762084390891864</v>
      </c>
    </row>
    <row r="84" spans="1:16">
      <c r="A84" s="35" t="s">
        <v>35</v>
      </c>
      <c r="B84" s="35" t="s">
        <v>208</v>
      </c>
      <c r="C84" s="36">
        <v>989726098</v>
      </c>
      <c r="D84" s="36">
        <v>66000000</v>
      </c>
      <c r="E84" s="37">
        <v>23.761443208090615</v>
      </c>
      <c r="F84" s="37">
        <v>12.857923813901849</v>
      </c>
      <c r="G84" s="36">
        <v>53.070768999999999</v>
      </c>
      <c r="H84" s="37">
        <v>31.72</v>
      </c>
      <c r="I84" s="37">
        <v>-3.8426845293600991</v>
      </c>
      <c r="J84" s="36">
        <v>-21593090</v>
      </c>
      <c r="K84" s="37">
        <v>-85.582934170144242</v>
      </c>
      <c r="L84" s="37">
        <v>606.06060606060601</v>
      </c>
      <c r="M84" s="37">
        <v>80.41</v>
      </c>
      <c r="N84" s="38">
        <v>12.387574177549329</v>
      </c>
      <c r="O84" s="39">
        <v>1038.9249813883855</v>
      </c>
      <c r="P84" s="38">
        <v>34.63083271294618</v>
      </c>
    </row>
    <row r="85" spans="1:16">
      <c r="A85" s="35" t="s">
        <v>518</v>
      </c>
      <c r="B85" s="35" t="s">
        <v>208</v>
      </c>
      <c r="C85" s="36">
        <v>13276708610</v>
      </c>
      <c r="D85" s="36">
        <v>165200000</v>
      </c>
      <c r="E85" s="37">
        <v>18.324650268048316</v>
      </c>
      <c r="F85" s="37">
        <v>1.607594682602407</v>
      </c>
      <c r="G85" s="36">
        <v>33.030631999999997</v>
      </c>
      <c r="H85" s="37">
        <v>66.099999999999994</v>
      </c>
      <c r="I85" s="37">
        <v>5.6596744456683226</v>
      </c>
      <c r="J85" s="36">
        <v>-782673371</v>
      </c>
      <c r="K85" s="37">
        <v>-14.563929759659601</v>
      </c>
      <c r="L85" s="37">
        <v>242.13075060532688</v>
      </c>
      <c r="M85" s="37">
        <v>19.989999999999998</v>
      </c>
      <c r="N85" s="38">
        <v>17.836485614502372</v>
      </c>
      <c r="O85" s="39">
        <v>2795.1575035054943</v>
      </c>
      <c r="P85" s="38">
        <v>93.17191678351648</v>
      </c>
    </row>
    <row r="86" spans="1:16">
      <c r="A86" s="35" t="s">
        <v>760</v>
      </c>
      <c r="B86" s="35" t="s">
        <v>208</v>
      </c>
      <c r="C86" s="36">
        <v>2062053729</v>
      </c>
      <c r="D86" s="36">
        <v>182837401</v>
      </c>
      <c r="E86" s="37">
        <v>42.18331119492931</v>
      </c>
      <c r="F86" s="37">
        <v>12.817493990779184</v>
      </c>
      <c r="G86" s="36">
        <v>46.995370999999999</v>
      </c>
      <c r="H86" s="37">
        <v>20.18</v>
      </c>
      <c r="I86" s="37">
        <v>-2.2472581608820299</v>
      </c>
      <c r="J86" s="36">
        <v>8309193</v>
      </c>
      <c r="K86" s="37">
        <v>396.07615541003804</v>
      </c>
      <c r="L86" s="37">
        <v>218.77361951781407</v>
      </c>
      <c r="M86" s="37">
        <v>25.7</v>
      </c>
      <c r="N86" s="38">
        <v>23.048177221786212</v>
      </c>
      <c r="O86" s="39">
        <v>470</v>
      </c>
      <c r="P86" s="38">
        <v>15.666666666666666</v>
      </c>
    </row>
    <row r="87" spans="1:16">
      <c r="A87" s="35" t="s">
        <v>768</v>
      </c>
      <c r="B87" s="35" t="s">
        <v>208</v>
      </c>
      <c r="C87" s="36">
        <v>4337630740</v>
      </c>
      <c r="D87" s="36">
        <v>188205000</v>
      </c>
      <c r="E87" s="37">
        <v>21.910620778355742</v>
      </c>
      <c r="F87" s="37">
        <v>3.6380909079122072</v>
      </c>
      <c r="G87" s="36">
        <v>54.564166</v>
      </c>
      <c r="H87" s="37">
        <v>33.46</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7.5652264366837834</v>
      </c>
      <c r="F88" s="37">
        <v>0.2521742145561261</v>
      </c>
      <c r="G88" s="36">
        <v>43.649664999999999</v>
      </c>
      <c r="H88" s="37">
        <v>121.2</v>
      </c>
      <c r="I88" s="37">
        <v>1.3648314197743332</v>
      </c>
      <c r="J88" s="36">
        <v>438581833</v>
      </c>
      <c r="K88" s="37">
        <v>68.402286056385748</v>
      </c>
      <c r="L88" s="37">
        <v>160</v>
      </c>
      <c r="M88" s="37">
        <v>17.45</v>
      </c>
      <c r="N88" s="38">
        <v>26.30437637555308</v>
      </c>
      <c r="O88" s="39">
        <v>2211.001339038939</v>
      </c>
      <c r="P88" s="38">
        <v>73.700044634631297</v>
      </c>
    </row>
    <row r="89" spans="1:16">
      <c r="A89" s="35" t="s">
        <v>36</v>
      </c>
      <c r="B89" s="35" t="s">
        <v>208</v>
      </c>
      <c r="C89" s="36">
        <v>18685926047</v>
      </c>
      <c r="D89" s="36">
        <v>277500000</v>
      </c>
      <c r="E89" s="37">
        <v>27.751386787097143</v>
      </c>
      <c r="F89" s="37">
        <v>3.3334999143660231</v>
      </c>
      <c r="G89" s="36">
        <v>46.985779999999998</v>
      </c>
      <c r="H89" s="37">
        <v>30.68</v>
      </c>
      <c r="I89" s="37">
        <v>-0.87515634622839755</v>
      </c>
      <c r="J89" s="36">
        <v>149659919</v>
      </c>
      <c r="K89" s="37">
        <v>55.626115900811094</v>
      </c>
      <c r="L89" s="37">
        <v>144.14414414414415</v>
      </c>
      <c r="M89" s="37">
        <v>16.93</v>
      </c>
      <c r="N89" s="38">
        <v>30.207879709360263</v>
      </c>
      <c r="O89" s="39">
        <v>606.57370709146358</v>
      </c>
      <c r="P89" s="38">
        <v>20.219123569715453</v>
      </c>
    </row>
    <row r="90" spans="1:16">
      <c r="A90" s="35" t="s">
        <v>128</v>
      </c>
      <c r="B90" s="35" t="s">
        <v>208</v>
      </c>
      <c r="C90" s="36">
        <v>739991756</v>
      </c>
      <c r="D90" s="36">
        <v>331056000</v>
      </c>
      <c r="E90" s="37">
        <v>3.3837051733210308</v>
      </c>
      <c r="F90" s="37">
        <v>0.29202700046613012</v>
      </c>
      <c r="G90" s="36">
        <v>306.919645</v>
      </c>
      <c r="H90" s="37">
        <v>38.520000000000003</v>
      </c>
      <c r="I90" s="37">
        <v>1.4897436971470697</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11.931594014283915</v>
      </c>
      <c r="F91" s="37">
        <v>0.87629215733577515</v>
      </c>
      <c r="G91" s="36">
        <v>84.545681999999999</v>
      </c>
      <c r="H91" s="37">
        <v>39.659999999999997</v>
      </c>
      <c r="I91" s="37">
        <v>-1.2119881954254552</v>
      </c>
      <c r="J91" s="36">
        <v>48198916</v>
      </c>
      <c r="K91" s="37">
        <v>282.49597978510553</v>
      </c>
      <c r="L91" s="37">
        <v>108.69565217391305</v>
      </c>
      <c r="M91" s="37">
        <v>22.97</v>
      </c>
      <c r="N91" s="38">
        <v>54.967134518471845</v>
      </c>
      <c r="O91" s="39">
        <v>286.89875666807961</v>
      </c>
      <c r="P91" s="38">
        <v>9.5632918889359875</v>
      </c>
    </row>
    <row r="92" spans="1:16">
      <c r="A92" s="35" t="s">
        <v>632</v>
      </c>
      <c r="B92" s="35" t="s">
        <v>208</v>
      </c>
      <c r="C92" s="36">
        <v>16201756742</v>
      </c>
      <c r="D92" s="36">
        <v>411441018</v>
      </c>
      <c r="E92" s="37">
        <v>13.925869640810703</v>
      </c>
      <c r="F92" s="37">
        <v>0.55486189986853229</v>
      </c>
      <c r="G92" s="36">
        <v>46.332011000000001</v>
      </c>
      <c r="H92" s="37">
        <v>62</v>
      </c>
      <c r="I92" s="37">
        <v>0.58347178914174691</v>
      </c>
      <c r="J92" s="36">
        <v>-1023520289</v>
      </c>
      <c r="K92" s="37">
        <v>-24.521157389582534</v>
      </c>
      <c r="L92" s="37">
        <v>97.219281136427682</v>
      </c>
      <c r="M92" s="37">
        <v>11.26</v>
      </c>
      <c r="N92" s="38">
        <v>56.519867545663011</v>
      </c>
      <c r="O92" s="39">
        <v>1974.0144186407679</v>
      </c>
      <c r="P92" s="38">
        <v>65.800480621358929</v>
      </c>
    </row>
    <row r="93" spans="1:16">
      <c r="A93" s="35" t="s">
        <v>633</v>
      </c>
      <c r="B93" s="35" t="s">
        <v>208</v>
      </c>
      <c r="C93" s="36">
        <v>11730613818</v>
      </c>
      <c r="D93" s="36">
        <v>437197170</v>
      </c>
      <c r="E93" s="37">
        <v>17.530394561475649</v>
      </c>
      <c r="F93" s="37">
        <v>2.5060767435713918</v>
      </c>
      <c r="G93" s="36">
        <v>129.50326799999999</v>
      </c>
      <c r="H93" s="37">
        <v>17.62</v>
      </c>
      <c r="I93" s="37">
        <v>1.9541429753392237E-2</v>
      </c>
      <c r="J93" s="36">
        <v>147302768</v>
      </c>
      <c r="K93" s="37">
        <v>47.48827747758277</v>
      </c>
      <c r="L93" s="37">
        <v>91.491900553702123</v>
      </c>
      <c r="M93" s="37">
        <v>29.62</v>
      </c>
      <c r="N93" s="38">
        <v>13.468328786144243</v>
      </c>
      <c r="O93" s="39">
        <v>1364.597218538471</v>
      </c>
      <c r="P93" s="38">
        <v>45.486573951282367</v>
      </c>
    </row>
    <row r="94" spans="1:16">
      <c r="A94" s="35" t="s">
        <v>211</v>
      </c>
      <c r="B94" s="35" t="s">
        <v>208</v>
      </c>
      <c r="C94" s="36">
        <v>15338755000</v>
      </c>
      <c r="D94" s="36">
        <v>460000000</v>
      </c>
      <c r="E94" s="37">
        <v>3.5228374454651554</v>
      </c>
      <c r="F94" s="37">
        <v>0.11430361601119907</v>
      </c>
      <c r="G94" s="36">
        <v>175.77502699999999</v>
      </c>
      <c r="H94" s="37">
        <v>64.599999999999994</v>
      </c>
      <c r="I94" s="37">
        <v>-2.9423892463730823</v>
      </c>
      <c r="J94" s="36">
        <v>167767000</v>
      </c>
      <c r="K94" s="37">
        <v>183.70716529472423</v>
      </c>
      <c r="L94" s="37">
        <v>86.956521739130437</v>
      </c>
      <c r="M94" s="37">
        <v>38.21</v>
      </c>
      <c r="N94" s="38">
        <v>44.753513851165764</v>
      </c>
      <c r="O94" s="39">
        <v>1404.1908197624746</v>
      </c>
      <c r="P94" s="38">
        <v>46.806360658749149</v>
      </c>
    </row>
    <row r="95" spans="1:16">
      <c r="A95" s="35" t="s">
        <v>215</v>
      </c>
      <c r="B95" s="35" t="s">
        <v>208</v>
      </c>
      <c r="C95" s="36">
        <v>3274896343</v>
      </c>
      <c r="D95" s="36">
        <v>500000000</v>
      </c>
      <c r="E95" s="37">
        <v>10.815844563334611</v>
      </c>
      <c r="F95" s="37">
        <v>1.2017605070371791</v>
      </c>
      <c r="G95" s="36">
        <v>189.86396500000001</v>
      </c>
      <c r="H95" s="37">
        <v>19.48</v>
      </c>
      <c r="I95" s="37">
        <v>0.42220568795389118</v>
      </c>
      <c r="J95" s="36">
        <v>223475323</v>
      </c>
      <c r="K95" s="37">
        <v>40.272902972826223</v>
      </c>
      <c r="L95" s="37">
        <v>80</v>
      </c>
      <c r="M95" s="37">
        <v>37.97</v>
      </c>
      <c r="N95" s="38">
        <v>70.159724080812026</v>
      </c>
      <c r="O95" s="39">
        <v>2172.7599145472295</v>
      </c>
      <c r="P95" s="38">
        <v>72.425330484907647</v>
      </c>
    </row>
    <row r="96" spans="1:16">
      <c r="A96" s="35" t="s">
        <v>702</v>
      </c>
      <c r="B96" s="35" t="s">
        <v>208</v>
      </c>
      <c r="C96" s="36">
        <v>18418307434</v>
      </c>
      <c r="D96" s="36">
        <v>540000000</v>
      </c>
      <c r="E96" s="37">
        <v>10.945294280873588</v>
      </c>
      <c r="F96" s="37">
        <v>0.61421404494240117</v>
      </c>
      <c r="G96" s="36">
        <v>109.977541</v>
      </c>
      <c r="H96" s="37">
        <v>33.24</v>
      </c>
      <c r="I96" s="37">
        <v>-1.0214429165597778</v>
      </c>
      <c r="J96" s="36">
        <v>45967799</v>
      </c>
      <c r="K96" s="37">
        <v>387.66267664892985</v>
      </c>
      <c r="L96" s="37">
        <v>74.074074074074076</v>
      </c>
      <c r="M96" s="37">
        <v>20.36</v>
      </c>
      <c r="N96" s="38">
        <v>50.05341483616828</v>
      </c>
      <c r="O96" s="39">
        <v>399.29326339791629</v>
      </c>
      <c r="P96" s="38">
        <v>13.309775446597209</v>
      </c>
    </row>
    <row r="97" spans="1:16">
      <c r="A97" s="35" t="s">
        <v>216</v>
      </c>
      <c r="B97" s="35" t="s">
        <v>208</v>
      </c>
      <c r="C97" s="36">
        <v>15688842293</v>
      </c>
      <c r="D97" s="36">
        <v>540000000</v>
      </c>
      <c r="E97" s="37">
        <v>10.974639276776539</v>
      </c>
      <c r="F97" s="37">
        <v>0.96778124133831911</v>
      </c>
      <c r="G97" s="36">
        <v>160.71315899999999</v>
      </c>
      <c r="H97" s="37">
        <v>22.68</v>
      </c>
      <c r="I97" s="37">
        <v>-0.48454664382728652</v>
      </c>
      <c r="J97" s="36">
        <v>164148082</v>
      </c>
      <c r="K97" s="37">
        <v>69.083962857391171</v>
      </c>
      <c r="L97" s="37">
        <v>74.074074074074076</v>
      </c>
      <c r="M97" s="37">
        <v>29.76</v>
      </c>
      <c r="N97" s="38">
        <v>29.454461619168644</v>
      </c>
      <c r="O97" s="39">
        <v>520.19808745603768</v>
      </c>
      <c r="P97" s="38">
        <v>17.339936248534588</v>
      </c>
    </row>
    <row r="98" spans="1:16">
      <c r="A98" s="35" t="s">
        <v>631</v>
      </c>
      <c r="B98" s="35" t="s">
        <v>208</v>
      </c>
      <c r="C98" s="36">
        <v>3343455014</v>
      </c>
      <c r="D98" s="36">
        <v>577000000</v>
      </c>
      <c r="E98" s="37">
        <v>2.5399356817675161</v>
      </c>
      <c r="F98" s="37">
        <v>2.6202191979940538E-2</v>
      </c>
      <c r="G98" s="36">
        <v>115.48181</v>
      </c>
      <c r="H98" s="37">
        <v>136.4</v>
      </c>
      <c r="I98" s="37">
        <v>12.948604589951685</v>
      </c>
      <c r="J98" s="36">
        <v>-69780713</v>
      </c>
      <c r="K98" s="37">
        <v>-1389.1517560160212</v>
      </c>
      <c r="L98" s="37">
        <v>69.324090121317155</v>
      </c>
      <c r="M98" s="37">
        <v>20.010000000000002</v>
      </c>
      <c r="N98" s="38">
        <v>54.971075240939129</v>
      </c>
      <c r="O98" s="39">
        <v>1680</v>
      </c>
      <c r="P98" s="38">
        <v>56</v>
      </c>
    </row>
    <row r="99" spans="1:16">
      <c r="A99" s="35" t="s">
        <v>217</v>
      </c>
      <c r="B99" s="35" t="s">
        <v>208</v>
      </c>
      <c r="C99" s="36">
        <v>41071171048</v>
      </c>
      <c r="D99" s="36">
        <v>705000000</v>
      </c>
      <c r="E99" s="37">
        <v>12.032095856338698</v>
      </c>
      <c r="F99" s="37">
        <v>0.68267210532418143</v>
      </c>
      <c r="G99" s="36">
        <v>129.924835</v>
      </c>
      <c r="H99" s="37">
        <v>25.6</v>
      </c>
      <c r="I99" s="37">
        <v>0.21382936341213107</v>
      </c>
      <c r="J99" s="36">
        <v>301575390</v>
      </c>
      <c r="K99" s="37">
        <v>58.443097760729081</v>
      </c>
      <c r="L99" s="37">
        <v>56.737588652482266</v>
      </c>
      <c r="M99" s="37">
        <v>18.420000000000002</v>
      </c>
      <c r="N99" s="38">
        <v>45.062376056892298</v>
      </c>
      <c r="O99" s="39">
        <v>1226.7956756540032</v>
      </c>
      <c r="P99" s="38">
        <v>40.893189188466771</v>
      </c>
    </row>
    <row r="100" spans="1:16">
      <c r="A100" s="35" t="s">
        <v>34</v>
      </c>
      <c r="B100" s="35" t="s">
        <v>208</v>
      </c>
      <c r="C100" s="36">
        <v>14552864000</v>
      </c>
      <c r="D100" s="36">
        <v>729164000</v>
      </c>
      <c r="E100" s="37">
        <v>20.890077486018551</v>
      </c>
      <c r="F100" s="37">
        <v>2.8649353898462557</v>
      </c>
      <c r="G100" s="36">
        <v>184.162025</v>
      </c>
      <c r="H100" s="37">
        <v>10.4</v>
      </c>
      <c r="I100" s="37">
        <v>-9.6342603205993527E-2</v>
      </c>
      <c r="J100" s="36">
        <v>389489000</v>
      </c>
      <c r="K100" s="37">
        <v>18.721042186043764</v>
      </c>
      <c r="L100" s="37">
        <v>54.857343478284719</v>
      </c>
      <c r="M100" s="37">
        <v>25.25</v>
      </c>
      <c r="N100" s="38">
        <v>65.824283227917107</v>
      </c>
      <c r="O100" s="39">
        <v>530.71896538770261</v>
      </c>
      <c r="P100" s="38">
        <v>17.690632179590086</v>
      </c>
    </row>
    <row r="101" spans="1:16">
      <c r="A101" s="35" t="s">
        <v>214</v>
      </c>
      <c r="B101" s="35" t="s">
        <v>208</v>
      </c>
      <c r="C101" s="36">
        <v>2238803365</v>
      </c>
      <c r="D101" s="36">
        <v>771000000</v>
      </c>
      <c r="E101" s="37">
        <v>46.680806096109954</v>
      </c>
      <c r="F101" s="37">
        <v>30.27289630097922</v>
      </c>
      <c r="G101" s="36">
        <v>377.50861900000001</v>
      </c>
      <c r="H101" s="37">
        <v>2.27</v>
      </c>
      <c r="I101" s="37">
        <v>-3.8164009097398921E-2</v>
      </c>
      <c r="J101" s="36">
        <v>32206309</v>
      </c>
      <c r="K101" s="37">
        <v>47.878817780702533</v>
      </c>
      <c r="L101" s="37">
        <v>51.880674448767834</v>
      </c>
      <c r="M101" s="37">
        <v>48.96</v>
      </c>
      <c r="N101" s="38">
        <v>70.207991156954805</v>
      </c>
      <c r="O101" s="39">
        <v>430.9689932369227</v>
      </c>
      <c r="P101" s="38">
        <v>14.365633107897423</v>
      </c>
    </row>
    <row r="102" spans="1:16">
      <c r="A102" s="35" t="s">
        <v>129</v>
      </c>
      <c r="B102" s="35" t="s">
        <v>208</v>
      </c>
      <c r="C102" s="36">
        <v>7703042931</v>
      </c>
      <c r="D102" s="36">
        <v>825000000</v>
      </c>
      <c r="E102" s="37">
        <v>20.889925446989569</v>
      </c>
      <c r="F102" s="37">
        <v>6.3302804384816875</v>
      </c>
      <c r="G102" s="36">
        <v>371.10216800000001</v>
      </c>
      <c r="H102" s="37">
        <v>5.16</v>
      </c>
      <c r="I102" s="37">
        <v>-0.21490407302212858</v>
      </c>
      <c r="J102" s="36">
        <v>1636745004</v>
      </c>
      <c r="K102" s="37">
        <v>2.0161967758784738</v>
      </c>
      <c r="L102" s="37">
        <v>48.484848484848484</v>
      </c>
      <c r="M102" s="37">
        <v>44.98</v>
      </c>
      <c r="N102" s="38">
        <v>45.079154068160797</v>
      </c>
      <c r="O102" s="39">
        <v>281.69843556535631</v>
      </c>
      <c r="P102" s="38">
        <v>9.389947852178544</v>
      </c>
    </row>
    <row r="103" spans="1:16">
      <c r="A103" s="35" t="s">
        <v>298</v>
      </c>
      <c r="B103" s="35" t="s">
        <v>208</v>
      </c>
      <c r="C103" s="36">
        <v>4913859307</v>
      </c>
      <c r="D103" s="36">
        <v>1000000000</v>
      </c>
      <c r="E103" s="37">
        <v>15.278045143567791</v>
      </c>
      <c r="F103" s="37">
        <v>5.0926817145225973</v>
      </c>
      <c r="G103" s="36">
        <v>669.65183400000001</v>
      </c>
      <c r="H103" s="37">
        <v>3.91</v>
      </c>
      <c r="I103" s="37">
        <v>7.3952425849036718E-2</v>
      </c>
      <c r="J103" s="36">
        <v>-19394238</v>
      </c>
      <c r="K103" s="37">
        <v>-154.68511833256866</v>
      </c>
      <c r="L103" s="37">
        <v>40</v>
      </c>
      <c r="M103" s="37">
        <v>66.959999999999994</v>
      </c>
      <c r="N103" s="38">
        <v>47.741842057173251</v>
      </c>
      <c r="O103" s="39">
        <v>2219.2222473409065</v>
      </c>
      <c r="P103" s="38">
        <v>73.974074911363545</v>
      </c>
    </row>
    <row r="104" spans="1:16">
      <c r="A104" s="35" t="s">
        <v>459</v>
      </c>
      <c r="B104" s="35" t="s">
        <v>208</v>
      </c>
      <c r="C104" s="36">
        <v>16106307516</v>
      </c>
      <c r="D104" s="36">
        <v>1078290009</v>
      </c>
      <c r="E104" s="37">
        <v>4.4138365751677053</v>
      </c>
      <c r="F104" s="37">
        <v>0.13644556159373958</v>
      </c>
      <c r="G104" s="36">
        <v>287.17617999999999</v>
      </c>
      <c r="H104" s="37">
        <v>31.56</v>
      </c>
      <c r="I104" s="37">
        <v>-1.7562778559543233</v>
      </c>
      <c r="J104" s="36">
        <v>737659411</v>
      </c>
      <c r="K104" s="37">
        <v>43.853165549866482</v>
      </c>
      <c r="L104" s="37">
        <v>37.095771699763567</v>
      </c>
      <c r="M104" s="37">
        <v>26.63</v>
      </c>
      <c r="N104" s="38">
        <v>55.741824471158907</v>
      </c>
      <c r="O104" s="39">
        <v>300</v>
      </c>
      <c r="P104" s="38">
        <v>10</v>
      </c>
    </row>
    <row r="105" spans="1:16">
      <c r="A105" s="35" t="s">
        <v>474</v>
      </c>
      <c r="B105" s="35" t="s">
        <v>208</v>
      </c>
      <c r="C105" s="36">
        <v>5706930368</v>
      </c>
      <c r="D105" s="36">
        <v>1122000000</v>
      </c>
      <c r="E105" s="37">
        <v>13.700701927102781</v>
      </c>
      <c r="F105" s="37">
        <v>1.7444234692007614</v>
      </c>
      <c r="G105" s="36">
        <v>381.16404999999997</v>
      </c>
      <c r="H105" s="37">
        <v>7.66</v>
      </c>
      <c r="I105" s="37">
        <v>-0.87053632840981077</v>
      </c>
      <c r="J105" s="36">
        <v>245113454</v>
      </c>
      <c r="K105" s="37">
        <v>32.04230478511392</v>
      </c>
      <c r="L105" s="37">
        <v>35.650623885918002</v>
      </c>
      <c r="M105" s="37">
        <v>33.97</v>
      </c>
      <c r="N105" s="38">
        <v>47.927232402258987</v>
      </c>
      <c r="O105" s="39">
        <v>120.75865840004923</v>
      </c>
      <c r="P105" s="38">
        <v>4.0252886133349746</v>
      </c>
    </row>
    <row r="106" spans="1:16">
      <c r="A106" s="35" t="s">
        <v>218</v>
      </c>
      <c r="B106" s="35" t="s">
        <v>208</v>
      </c>
      <c r="C106" s="36">
        <v>100728570000</v>
      </c>
      <c r="D106" s="36">
        <v>1181069000</v>
      </c>
      <c r="E106" s="37">
        <v>1.4953471137216099</v>
      </c>
      <c r="F106" s="37">
        <v>1.1106108063903466E-2</v>
      </c>
      <c r="G106" s="36">
        <v>236.099774</v>
      </c>
      <c r="H106" s="37">
        <v>113.3</v>
      </c>
      <c r="I106" s="37">
        <v>1.3717303908384366</v>
      </c>
      <c r="J106" s="36">
        <v>1079652000</v>
      </c>
      <c r="K106" s="37">
        <v>124.70857831968078</v>
      </c>
      <c r="L106" s="37">
        <v>33.867623314133212</v>
      </c>
      <c r="M106" s="37">
        <v>19.989999999999998</v>
      </c>
      <c r="N106" s="38">
        <v>61.968624806499939</v>
      </c>
      <c r="O106" s="39">
        <v>1891.3117674966618</v>
      </c>
      <c r="P106" s="38">
        <v>63.043725583222063</v>
      </c>
    </row>
    <row r="107" spans="1:16">
      <c r="A107" s="35" t="s">
        <v>454</v>
      </c>
      <c r="B107" s="35" t="s">
        <v>208</v>
      </c>
      <c r="C107" s="36">
        <v>62308804000</v>
      </c>
      <c r="D107" s="36">
        <v>1196962000</v>
      </c>
      <c r="E107" s="37">
        <v>5.9573781227375564</v>
      </c>
      <c r="F107" s="37">
        <v>0.22623100371598173</v>
      </c>
      <c r="G107" s="36">
        <v>294.01063399999998</v>
      </c>
      <c r="H107" s="37">
        <v>22.84</v>
      </c>
      <c r="I107" s="37">
        <v>-0.35664338168496457</v>
      </c>
      <c r="J107" s="36">
        <v>485076000</v>
      </c>
      <c r="K107" s="37">
        <v>54.286676726945878</v>
      </c>
      <c r="L107" s="37">
        <v>33.41793640900881</v>
      </c>
      <c r="M107" s="37">
        <v>24.56</v>
      </c>
      <c r="N107" s="38">
        <v>23.563854855396485</v>
      </c>
      <c r="O107" s="39">
        <v>1116.0115993959489</v>
      </c>
      <c r="P107" s="38">
        <v>37.200386646531634</v>
      </c>
    </row>
    <row r="108" spans="1:16">
      <c r="A108" s="35" t="s">
        <v>219</v>
      </c>
      <c r="B108" s="35" t="s">
        <v>208</v>
      </c>
      <c r="C108" s="36">
        <v>64142566183</v>
      </c>
      <c r="D108" s="36">
        <v>1226338236</v>
      </c>
      <c r="E108" s="37">
        <v>2.1080938066170898</v>
      </c>
      <c r="F108" s="37">
        <v>2.1759683377702538E-2</v>
      </c>
      <c r="G108" s="36">
        <v>238.53873200000001</v>
      </c>
      <c r="H108" s="37">
        <v>79.55</v>
      </c>
      <c r="I108" s="37">
        <v>-3.023848851041322</v>
      </c>
      <c r="J108" s="36">
        <v>795959146</v>
      </c>
      <c r="K108" s="37">
        <v>121.7156949962354</v>
      </c>
      <c r="L108" s="37">
        <v>32.617428720537752</v>
      </c>
      <c r="M108" s="37">
        <v>19.45</v>
      </c>
      <c r="N108" s="38">
        <v>49.584664049256041</v>
      </c>
      <c r="O108" s="39">
        <v>1069.2876207636491</v>
      </c>
      <c r="P108" s="38">
        <v>35.642920692121635</v>
      </c>
    </row>
    <row r="109" spans="1:16">
      <c r="A109" s="35" t="s">
        <v>220</v>
      </c>
      <c r="B109" s="35" t="s">
        <v>208</v>
      </c>
      <c r="C109" s="36">
        <v>15672179161</v>
      </c>
      <c r="D109" s="36">
        <v>1400000000</v>
      </c>
      <c r="E109" s="37">
        <v>4.9925567219970928</v>
      </c>
      <c r="F109" s="37">
        <v>0.50944456346909106</v>
      </c>
      <c r="G109" s="36">
        <v>1087.1196239999999</v>
      </c>
      <c r="H109" s="37">
        <v>7.37</v>
      </c>
      <c r="I109" s="37">
        <v>-0.14436756144136442</v>
      </c>
      <c r="J109" s="36">
        <v>-1252485525</v>
      </c>
      <c r="K109" s="37">
        <v>-7.8244417235879835</v>
      </c>
      <c r="L109" s="37">
        <v>28.571428571428573</v>
      </c>
      <c r="M109" s="37">
        <v>77.650000000000006</v>
      </c>
      <c r="N109" s="38">
        <v>13.407811117927388</v>
      </c>
      <c r="O109" s="39">
        <v>1107.5921732454426</v>
      </c>
      <c r="P109" s="38">
        <v>36.919739108181417</v>
      </c>
    </row>
    <row r="110" spans="1:16">
      <c r="A110" s="35" t="s">
        <v>212</v>
      </c>
      <c r="B110" s="35" t="s">
        <v>208</v>
      </c>
      <c r="C110" s="36">
        <v>5062845915</v>
      </c>
      <c r="D110" s="36">
        <v>1817640000</v>
      </c>
      <c r="E110" s="37">
        <v>6.9905940851373352</v>
      </c>
      <c r="F110" s="37">
        <v>0.42733031630376234</v>
      </c>
      <c r="G110" s="36">
        <v>663.82721200000003</v>
      </c>
      <c r="H110" s="37">
        <v>8.6199999999999992</v>
      </c>
      <c r="I110" s="37">
        <v>-0.49014831608238474</v>
      </c>
      <c r="J110" s="36">
        <v>54761750</v>
      </c>
      <c r="K110" s="37">
        <v>298.72602683442364</v>
      </c>
      <c r="L110" s="37">
        <v>22.006557954270374</v>
      </c>
      <c r="M110" s="37">
        <v>36.520000000000003</v>
      </c>
      <c r="N110" s="38">
        <v>82.379562067151525</v>
      </c>
      <c r="O110" s="39">
        <v>352.76094120459334</v>
      </c>
      <c r="P110" s="38">
        <v>11.758698040153112</v>
      </c>
    </row>
    <row r="111" spans="1:16">
      <c r="A111" s="35" t="s">
        <v>210</v>
      </c>
      <c r="B111" s="35" t="s">
        <v>208</v>
      </c>
      <c r="C111" s="36">
        <v>12047691662</v>
      </c>
      <c r="D111" s="36">
        <v>1820000000</v>
      </c>
      <c r="E111" s="37">
        <v>13.982264196979342</v>
      </c>
      <c r="F111" s="37">
        <v>2.5608542485310148</v>
      </c>
      <c r="G111" s="36">
        <v>817.38648999999998</v>
      </c>
      <c r="H111" s="37">
        <v>3.5</v>
      </c>
      <c r="I111" s="37">
        <v>-1.5444257756441093E-2</v>
      </c>
      <c r="J111" s="36">
        <v>1689358773</v>
      </c>
      <c r="K111" s="37">
        <v>3.2319955282820199</v>
      </c>
      <c r="L111" s="37">
        <v>21.978021978021978</v>
      </c>
      <c r="M111" s="37">
        <v>44.91</v>
      </c>
      <c r="N111" s="38">
        <v>44.723995564110723</v>
      </c>
      <c r="O111" s="39">
        <v>731.04775802312872</v>
      </c>
      <c r="P111" s="38">
        <v>24.368258600770957</v>
      </c>
    </row>
    <row r="112" spans="1:16">
      <c r="A112" s="35" t="s">
        <v>532</v>
      </c>
      <c r="B112" s="35" t="s">
        <v>208</v>
      </c>
      <c r="C112" s="36">
        <v>38509619000</v>
      </c>
      <c r="D112" s="36">
        <v>1845000000</v>
      </c>
      <c r="E112" s="37">
        <v>25.151063575600958</v>
      </c>
      <c r="F112" s="37">
        <v>3.4080031945258749</v>
      </c>
      <c r="G112" s="36">
        <v>808.153325</v>
      </c>
      <c r="H112" s="37">
        <v>4.3099999999999996</v>
      </c>
      <c r="I112" s="37">
        <v>-0.12445161603114929</v>
      </c>
      <c r="J112" s="36">
        <v>-217866000</v>
      </c>
      <c r="K112" s="37">
        <v>-33.874032662278651</v>
      </c>
      <c r="L112" s="37">
        <v>21.680216802168022</v>
      </c>
      <c r="M112" s="37">
        <v>20</v>
      </c>
      <c r="N112" s="38">
        <v>31.773293874321489</v>
      </c>
      <c r="O112" s="39">
        <v>281.9976263513405</v>
      </c>
      <c r="P112" s="38">
        <v>9.3999208783780173</v>
      </c>
    </row>
    <row r="113" spans="1:16">
      <c r="A113" s="35" t="s">
        <v>531</v>
      </c>
      <c r="B113" s="35" t="s">
        <v>208</v>
      </c>
      <c r="C113" s="36">
        <v>83859863477</v>
      </c>
      <c r="D113" s="36">
        <v>2440108000</v>
      </c>
      <c r="E113" s="37">
        <v>10.922099522993131</v>
      </c>
      <c r="F113" s="37">
        <v>0.34431324423701837</v>
      </c>
      <c r="G113" s="36">
        <v>260.87328100000002</v>
      </c>
      <c r="H113" s="37">
        <v>14.04</v>
      </c>
      <c r="I113" s="37">
        <v>-0.92110318078900022</v>
      </c>
      <c r="J113" s="36">
        <v>-2588694314</v>
      </c>
      <c r="K113" s="37">
        <v>-12.253823801615535</v>
      </c>
      <c r="L113" s="37">
        <v>16.392717043671837</v>
      </c>
      <c r="M113" s="37">
        <v>10.69</v>
      </c>
      <c r="N113" s="38">
        <v>38.978784400761242</v>
      </c>
      <c r="O113" s="39">
        <v>1250</v>
      </c>
      <c r="P113" s="38">
        <v>41.666666666666664</v>
      </c>
    </row>
    <row r="114" spans="1:16">
      <c r="A114" s="35" t="s">
        <v>484</v>
      </c>
      <c r="B114" s="35" t="s">
        <v>208</v>
      </c>
      <c r="C114" s="36">
        <v>18078434358</v>
      </c>
      <c r="D114" s="36">
        <v>2443750000</v>
      </c>
      <c r="E114" s="37">
        <v>6.8303763004999123</v>
      </c>
      <c r="F114" s="37">
        <v>0.46583981589087209</v>
      </c>
      <c r="G114" s="36">
        <v>846.39887099999999</v>
      </c>
      <c r="H114" s="37">
        <v>6.92</v>
      </c>
      <c r="I114" s="37">
        <v>-0.55055751403534625</v>
      </c>
      <c r="J114" s="36">
        <v>-565215489</v>
      </c>
      <c r="K114" s="37">
        <v>-25.941433462733716</v>
      </c>
      <c r="L114" s="37">
        <v>16.368286445012789</v>
      </c>
      <c r="M114" s="37">
        <v>34.630000000000003</v>
      </c>
      <c r="N114" s="38">
        <v>10.091855288331461</v>
      </c>
      <c r="O114" s="39">
        <v>107.02402830051547</v>
      </c>
      <c r="P114" s="38">
        <v>3.5674676100171823</v>
      </c>
    </row>
    <row r="115" spans="1:16">
      <c r="A115" s="35" t="s">
        <v>446</v>
      </c>
      <c r="B115" s="35" t="s">
        <v>208</v>
      </c>
      <c r="C115" s="36">
        <v>54701388025</v>
      </c>
      <c r="D115" s="36">
        <v>2600000000</v>
      </c>
      <c r="E115" s="37">
        <v>2.6398884826628493</v>
      </c>
      <c r="F115" s="37">
        <v>2.6719519055291997E-2</v>
      </c>
      <c r="G115" s="36">
        <v>387.97063400000002</v>
      </c>
      <c r="H115" s="37">
        <v>39.06</v>
      </c>
      <c r="I115" s="37">
        <v>1.4326352825326083</v>
      </c>
      <c r="J115" s="36">
        <v>3203485026</v>
      </c>
      <c r="K115" s="37">
        <v>30.841411524674939</v>
      </c>
      <c r="L115" s="37">
        <v>15.384615384615385</v>
      </c>
      <c r="M115" s="37">
        <v>14.92</v>
      </c>
      <c r="N115" s="38">
        <v>65.787100536891458</v>
      </c>
      <c r="O115" s="39">
        <v>2912.9466758712183</v>
      </c>
      <c r="P115" s="38">
        <v>97.098222529040612</v>
      </c>
    </row>
    <row r="116" spans="1:16">
      <c r="A116" s="35" t="s">
        <v>299</v>
      </c>
      <c r="B116" s="35" t="s">
        <v>208</v>
      </c>
      <c r="C116" s="36">
        <v>15218561138</v>
      </c>
      <c r="D116" s="36">
        <v>2950000000</v>
      </c>
      <c r="E116" s="37">
        <v>3.2066050934356625</v>
      </c>
      <c r="F116" s="37">
        <v>3.2938932649570235E-2</v>
      </c>
      <c r="G116" s="36">
        <v>371.95620600000001</v>
      </c>
      <c r="H116" s="37">
        <v>33.56</v>
      </c>
      <c r="I116" s="37">
        <v>-0.8256386285638726</v>
      </c>
      <c r="J116" s="36">
        <v>1787902943</v>
      </c>
      <c r="K116" s="37">
        <v>54.449264363675248</v>
      </c>
      <c r="L116" s="37">
        <v>13.559322033898304</v>
      </c>
      <c r="M116" s="37">
        <v>12.6</v>
      </c>
      <c r="N116" s="38">
        <v>45.204108315085591</v>
      </c>
      <c r="O116" s="39">
        <v>285.59662460378127</v>
      </c>
      <c r="P116" s="38">
        <v>9.5198874867927081</v>
      </c>
    </row>
    <row r="117" spans="1:16">
      <c r="A117" s="35" t="s">
        <v>486</v>
      </c>
      <c r="B117" s="35" t="s">
        <v>208</v>
      </c>
      <c r="C117" s="36">
        <v>59206007042</v>
      </c>
      <c r="D117" s="36">
        <v>9000000000</v>
      </c>
      <c r="E117" s="37">
        <v>2.0303306012697182</v>
      </c>
      <c r="F117" s="37">
        <v>2.2559228902996869E-2</v>
      </c>
      <c r="G117" s="36">
        <v>1822.556022</v>
      </c>
      <c r="H117" s="37">
        <v>10.81</v>
      </c>
      <c r="I117" s="37">
        <v>0.43376491321462046</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4.2909983436746391</v>
      </c>
      <c r="F118" s="37">
        <v>0.42909983436746391</v>
      </c>
      <c r="G118" s="36">
        <v>7062.483639</v>
      </c>
      <c r="H118" s="37">
        <v>1.32</v>
      </c>
      <c r="I118" s="37">
        <v>2.1909374048667107E-2</v>
      </c>
      <c r="J118" s="36">
        <v>-953190221</v>
      </c>
      <c r="K118" s="37">
        <v>-10.4910853885061</v>
      </c>
      <c r="L118" s="37">
        <v>4</v>
      </c>
      <c r="M118" s="37">
        <v>70.62</v>
      </c>
      <c r="N118" s="38">
        <v>6.3036302502844075</v>
      </c>
      <c r="O118" s="39">
        <v>1641.2557660826035</v>
      </c>
      <c r="P118" s="38">
        <v>54.708525536086782</v>
      </c>
    </row>
    <row r="119" spans="1:16">
      <c r="A119" s="70" t="s">
        <v>740</v>
      </c>
      <c r="B119" s="70" t="s">
        <v>699</v>
      </c>
      <c r="C119" s="71">
        <v>1018312000</v>
      </c>
      <c r="D119" s="71">
        <v>100000000</v>
      </c>
      <c r="E119" s="72">
        <v>176.907236921248</v>
      </c>
      <c r="F119" s="72">
        <v>171.92151321007728</v>
      </c>
      <c r="G119" s="71">
        <v>51.044795000000001</v>
      </c>
      <c r="H119" s="72">
        <v>4.43</v>
      </c>
      <c r="I119" s="72">
        <v>-0.37517589315848898</v>
      </c>
      <c r="J119" s="71">
        <v>73854000</v>
      </c>
      <c r="K119" s="72">
        <v>13.93289461640534</v>
      </c>
      <c r="L119" s="72">
        <v>400</v>
      </c>
      <c r="M119" s="72">
        <v>51.04</v>
      </c>
      <c r="N119" s="73">
        <v>0</v>
      </c>
      <c r="O119" s="74">
        <v>612.0600281829486</v>
      </c>
      <c r="P119" s="73">
        <v>20.40200093943162</v>
      </c>
    </row>
    <row r="120" spans="1:16">
      <c r="A120" s="70" t="s">
        <v>698</v>
      </c>
      <c r="B120" s="70" t="s">
        <v>699</v>
      </c>
      <c r="C120" s="71">
        <v>1839661730</v>
      </c>
      <c r="D120" s="71">
        <v>300000000</v>
      </c>
      <c r="E120" s="72">
        <v>10.039011599074003</v>
      </c>
      <c r="F120" s="72">
        <v>0.8536574489008506</v>
      </c>
      <c r="G120" s="71">
        <v>153.859475</v>
      </c>
      <c r="H120" s="72">
        <v>25.9</v>
      </c>
      <c r="I120" s="72">
        <v>-2.5159128958422947</v>
      </c>
      <c r="J120" s="71">
        <v>378885188</v>
      </c>
      <c r="K120" s="72">
        <v>31.038426342494024</v>
      </c>
      <c r="L120" s="72">
        <v>133.33333333333334</v>
      </c>
      <c r="M120" s="72">
        <v>51.28</v>
      </c>
      <c r="N120" s="73">
        <v>0</v>
      </c>
      <c r="O120" s="74">
        <v>798.87785672788982</v>
      </c>
      <c r="P120" s="73">
        <v>26.629261890929662</v>
      </c>
    </row>
    <row r="121" spans="1:16">
      <c r="A121" s="70" t="s">
        <v>701</v>
      </c>
      <c r="B121" s="70" t="s">
        <v>699</v>
      </c>
      <c r="C121" s="71">
        <v>13307866000</v>
      </c>
      <c r="D121" s="71">
        <v>333333333</v>
      </c>
      <c r="E121" s="72">
        <v>0.20465749309920514</v>
      </c>
      <c r="F121" s="72">
        <v>1.8437612009356995E-4</v>
      </c>
      <c r="G121" s="71">
        <v>84.532953000000006</v>
      </c>
      <c r="H121" s="72">
        <v>2313</v>
      </c>
      <c r="I121" s="72">
        <v>19.937167044558464</v>
      </c>
      <c r="J121" s="71">
        <v>1179195000</v>
      </c>
      <c r="K121" s="72">
        <v>941.32013694935949</v>
      </c>
      <c r="L121" s="72">
        <v>120.00000012</v>
      </c>
      <c r="M121" s="72">
        <v>25.35</v>
      </c>
      <c r="N121" s="73">
        <v>0</v>
      </c>
      <c r="O121" s="74">
        <v>1522.2921480359018</v>
      </c>
      <c r="P121" s="73">
        <v>50.743071601196725</v>
      </c>
    </row>
    <row r="122" spans="1:16">
      <c r="A122" s="70" t="s">
        <v>709</v>
      </c>
      <c r="B122" s="70" t="s">
        <v>699</v>
      </c>
      <c r="C122" s="71">
        <v>5985751000</v>
      </c>
      <c r="D122" s="71">
        <v>397500000</v>
      </c>
      <c r="E122" s="72">
        <v>45.594520632888432</v>
      </c>
      <c r="F122" s="72">
        <v>3.7830869578075732</v>
      </c>
      <c r="G122" s="71">
        <v>33.254894999999998</v>
      </c>
      <c r="H122" s="72">
        <v>26.4</v>
      </c>
      <c r="I122" s="72">
        <v>-0.15837607056856839</v>
      </c>
      <c r="J122" s="71">
        <v>682431000</v>
      </c>
      <c r="K122" s="72">
        <v>17.660686574906475</v>
      </c>
      <c r="L122" s="72">
        <v>100.62893081761007</v>
      </c>
      <c r="M122" s="72">
        <v>8.36</v>
      </c>
      <c r="N122" s="73">
        <v>0</v>
      </c>
      <c r="O122" s="74">
        <v>469.1879233667546</v>
      </c>
      <c r="P122" s="73">
        <v>15.639597445558486</v>
      </c>
    </row>
    <row r="123" spans="1:16">
      <c r="A123" s="70" t="s">
        <v>722</v>
      </c>
      <c r="B123" s="70" t="s">
        <v>699</v>
      </c>
      <c r="C123" s="71">
        <v>13043459000</v>
      </c>
      <c r="D123" s="71">
        <v>695302645</v>
      </c>
      <c r="E123" s="72">
        <v>7.6806745547760453</v>
      </c>
      <c r="F123" s="72">
        <v>0.5468574243706128</v>
      </c>
      <c r="G123" s="71">
        <v>270.84692699999999</v>
      </c>
      <c r="H123" s="72">
        <v>19.23</v>
      </c>
      <c r="I123" s="72">
        <v>-0.18040982460539823</v>
      </c>
      <c r="J123" s="71">
        <v>804969000</v>
      </c>
      <c r="K123" s="72">
        <v>17.448017785778084</v>
      </c>
      <c r="L123" s="72">
        <v>57.528905272609741</v>
      </c>
      <c r="M123" s="72">
        <v>38.950000000000003</v>
      </c>
      <c r="N123" s="73">
        <v>0</v>
      </c>
      <c r="O123" s="74">
        <v>588.70472093561898</v>
      </c>
      <c r="P123" s="73">
        <v>19.623490697853967</v>
      </c>
    </row>
    <row r="124" spans="1:16">
      <c r="A124" s="70" t="s">
        <v>754</v>
      </c>
      <c r="B124" s="70" t="s">
        <v>699</v>
      </c>
      <c r="C124" s="71">
        <v>7376632000</v>
      </c>
      <c r="D124" s="71">
        <v>900000000</v>
      </c>
      <c r="E124" s="72">
        <v>16.747170314367832</v>
      </c>
      <c r="F124" s="72">
        <v>1.5429491721363398</v>
      </c>
      <c r="G124" s="71">
        <v>214.106866</v>
      </c>
      <c r="H124" s="72">
        <v>11.16</v>
      </c>
      <c r="I124" s="72">
        <v>-3.2703881821587899E-2</v>
      </c>
      <c r="J124" s="71">
        <v>461585000</v>
      </c>
      <c r="K124" s="72">
        <v>23.514628941581723</v>
      </c>
      <c r="L124" s="72">
        <v>44.444444444444443</v>
      </c>
      <c r="M124" s="72">
        <v>23.78</v>
      </c>
      <c r="N124" s="73">
        <v>0</v>
      </c>
      <c r="O124" s="74">
        <v>747.72410296600322</v>
      </c>
      <c r="P124" s="73">
        <v>24.92413676553344</v>
      </c>
    </row>
    <row r="125" spans="1:16">
      <c r="A125" s="70" t="s">
        <v>751</v>
      </c>
      <c r="B125" s="70" t="s">
        <v>699</v>
      </c>
      <c r="C125" s="71">
        <v>2004187000</v>
      </c>
      <c r="D125" s="71">
        <v>1080000000</v>
      </c>
      <c r="E125" s="72">
        <v>39.482336037162675</v>
      </c>
      <c r="F125" s="72">
        <v>19.040478412983543</v>
      </c>
      <c r="G125" s="71">
        <v>610.40025600000001</v>
      </c>
      <c r="H125" s="72">
        <v>1.66</v>
      </c>
      <c r="I125" s="72">
        <v>-2.2589442452546793E-2</v>
      </c>
      <c r="J125" s="71">
        <v>112484000</v>
      </c>
      <c r="K125" s="72">
        <v>18.434621812880053</v>
      </c>
      <c r="L125" s="72">
        <v>37.037037037037038</v>
      </c>
      <c r="M125" s="72">
        <v>56.51</v>
      </c>
      <c r="N125" s="73">
        <v>0</v>
      </c>
      <c r="O125" s="74">
        <v>382.1276528368461</v>
      </c>
      <c r="P125" s="73">
        <v>12.73758842789487</v>
      </c>
    </row>
    <row r="126" spans="1:16">
      <c r="A126" s="70" t="s">
        <v>728</v>
      </c>
      <c r="B126" s="70" t="s">
        <v>699</v>
      </c>
      <c r="C126" s="71">
        <v>3173753000</v>
      </c>
      <c r="D126" s="71">
        <v>1088802000</v>
      </c>
      <c r="E126" s="72">
        <v>34.520348862331261</v>
      </c>
      <c r="F126" s="72">
        <v>9.9388373420074849</v>
      </c>
      <c r="G126" s="71">
        <v>447.465259</v>
      </c>
      <c r="H126" s="72">
        <v>2.59</v>
      </c>
      <c r="I126" s="72">
        <v>-5.2243811280537684E-2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66.630575105151379</v>
      </c>
      <c r="F127" s="72">
        <v>0.73180203300550661</v>
      </c>
      <c r="G127" s="71">
        <v>14.975438</v>
      </c>
      <c r="H127" s="72">
        <v>40.700000000000003</v>
      </c>
      <c r="I127" s="72">
        <v>-1.3355535384228432</v>
      </c>
      <c r="J127" s="71">
        <v>562601000</v>
      </c>
      <c r="K127" s="72">
        <v>161.83760782508386</v>
      </c>
      <c r="L127" s="72">
        <v>16</v>
      </c>
      <c r="M127" s="72">
        <v>0.59</v>
      </c>
      <c r="N127" s="73">
        <v>0</v>
      </c>
      <c r="O127" s="74">
        <v>198.1519841513161</v>
      </c>
      <c r="P127" s="73">
        <v>6.6050661383772029</v>
      </c>
    </row>
    <row r="128" spans="1:16">
      <c r="A128" s="70" t="s">
        <v>755</v>
      </c>
      <c r="B128" s="70" t="s">
        <v>699</v>
      </c>
      <c r="C128" s="71">
        <v>7859832000</v>
      </c>
      <c r="D128" s="71">
        <v>5000000000</v>
      </c>
      <c r="E128" s="72">
        <v>19.25780422516225</v>
      </c>
      <c r="F128" s="72">
        <v>2.3063238593008681</v>
      </c>
      <c r="G128" s="71">
        <v>1822.4706020000001</v>
      </c>
      <c r="H128" s="72">
        <v>1.1399999999999999</v>
      </c>
      <c r="I128" s="72">
        <v>-2.8049184746141043E-2</v>
      </c>
      <c r="J128" s="71">
        <v>410655000</v>
      </c>
      <c r="K128" s="72">
        <v>20.333369860345059</v>
      </c>
      <c r="L128" s="72">
        <v>8</v>
      </c>
      <c r="M128" s="72">
        <v>36.44</v>
      </c>
      <c r="N128" s="73">
        <v>0</v>
      </c>
      <c r="O128" s="74">
        <v>803.84696839509934</v>
      </c>
      <c r="P128" s="73">
        <v>26.794898946503313</v>
      </c>
    </row>
    <row r="129" spans="1:16">
      <c r="A129" s="80" t="s">
        <v>465</v>
      </c>
      <c r="B129" s="80" t="s">
        <v>618</v>
      </c>
      <c r="C129" s="81">
        <v>15819301983</v>
      </c>
      <c r="D129" s="81">
        <v>2070000000</v>
      </c>
      <c r="E129" s="82">
        <v>1.8146609799546745</v>
      </c>
      <c r="F129" s="82">
        <v>4.916701157617635E-3</v>
      </c>
      <c r="G129" s="81">
        <v>515.12446699999998</v>
      </c>
      <c r="H129" s="82">
        <v>42.8</v>
      </c>
      <c r="I129" s="82">
        <v>-0.78743849869505311</v>
      </c>
      <c r="J129" s="81">
        <v>3353158441</v>
      </c>
      <c r="K129" s="82">
        <v>110.06965715879812</v>
      </c>
      <c r="L129" s="82">
        <v>19.323671497584542</v>
      </c>
      <c r="M129" s="82">
        <v>24.88</v>
      </c>
      <c r="N129" s="83">
        <v>0</v>
      </c>
      <c r="O129" s="84">
        <v>1182.7393074661863</v>
      </c>
      <c r="P129" s="83">
        <v>39.424643582206208</v>
      </c>
    </row>
    <row r="130" spans="1:16">
      <c r="A130" s="90" t="s">
        <v>422</v>
      </c>
      <c r="B130" s="90" t="s">
        <v>404</v>
      </c>
      <c r="C130" s="91">
        <v>4679410564</v>
      </c>
      <c r="D130" s="91">
        <v>74000000</v>
      </c>
      <c r="E130" s="92">
        <v>74.562458175121108</v>
      </c>
      <c r="F130" s="92">
        <v>7.4637095270391498</v>
      </c>
      <c r="G130" s="91">
        <v>3.9758849999999999</v>
      </c>
      <c r="H130" s="92">
        <v>135</v>
      </c>
      <c r="I130" s="92">
        <v>1.4913154225483538</v>
      </c>
      <c r="J130" s="91">
        <v>-113857279</v>
      </c>
      <c r="K130" s="92">
        <v>-87.741425824869751</v>
      </c>
      <c r="L130" s="92">
        <v>540.54054054054052</v>
      </c>
      <c r="M130" s="92">
        <v>5.37</v>
      </c>
      <c r="N130" s="93">
        <v>14.442523569404742</v>
      </c>
      <c r="O130" s="94">
        <v>1050.2994303553292</v>
      </c>
      <c r="P130" s="93">
        <v>35.009981011844303</v>
      </c>
    </row>
    <row r="131" spans="1:16">
      <c r="A131" s="90" t="s">
        <v>533</v>
      </c>
      <c r="B131" s="90" t="s">
        <v>404</v>
      </c>
      <c r="C131" s="91">
        <v>149138524000</v>
      </c>
      <c r="D131" s="91">
        <v>331000000</v>
      </c>
      <c r="E131" s="92">
        <v>2.256920799672629</v>
      </c>
      <c r="F131" s="92">
        <v>3.3423979617212086E-2</v>
      </c>
      <c r="G131" s="91">
        <v>89.976471000000004</v>
      </c>
      <c r="H131" s="92">
        <v>197</v>
      </c>
      <c r="I131" s="92">
        <v>0.52569580093231139</v>
      </c>
      <c r="J131" s="91">
        <v>2799410000</v>
      </c>
      <c r="K131" s="92">
        <v>24.120796882200178</v>
      </c>
      <c r="L131" s="92">
        <v>120.84592145015105</v>
      </c>
      <c r="M131" s="92">
        <v>27.18</v>
      </c>
      <c r="N131" s="93">
        <v>32.093628650565343</v>
      </c>
      <c r="O131" s="94">
        <v>1764.4128124474714</v>
      </c>
      <c r="P131" s="93">
        <v>58.813760414915713</v>
      </c>
    </row>
    <row r="132" spans="1:16">
      <c r="A132" s="90" t="s">
        <v>403</v>
      </c>
      <c r="B132" s="90" t="s">
        <v>404</v>
      </c>
      <c r="C132" s="91">
        <v>2193688534</v>
      </c>
      <c r="D132" s="91">
        <v>1000000000</v>
      </c>
      <c r="E132" s="92">
        <v>33.560876073109014</v>
      </c>
      <c r="F132" s="92">
        <v>33.560876073109014</v>
      </c>
      <c r="G132" s="91">
        <v>749.65266799999995</v>
      </c>
      <c r="H132" s="92">
        <v>1.59</v>
      </c>
      <c r="I132" s="92">
        <v>-1.6475689884032141E-2</v>
      </c>
      <c r="J132" s="91">
        <v>288393147</v>
      </c>
      <c r="K132" s="92">
        <v>3.4674887749673191</v>
      </c>
      <c r="L132" s="92">
        <v>40</v>
      </c>
      <c r="M132" s="92">
        <v>74.959999999999994</v>
      </c>
      <c r="N132" s="93">
        <v>62.088599450525059</v>
      </c>
      <c r="O132" s="94">
        <v>570.21168796288691</v>
      </c>
      <c r="P132" s="93">
        <v>19.007056265429565</v>
      </c>
    </row>
    <row r="133" spans="1:16">
      <c r="A133" s="90" t="s">
        <v>316</v>
      </c>
      <c r="B133" s="90" t="s">
        <v>404</v>
      </c>
      <c r="C133" s="91">
        <v>13894759000</v>
      </c>
      <c r="D133" s="91">
        <v>5040000000</v>
      </c>
      <c r="E133" s="92">
        <v>10.176888985284382</v>
      </c>
      <c r="F133" s="92">
        <v>2.3209471322031523</v>
      </c>
      <c r="G133" s="91">
        <v>4679.5978699999996</v>
      </c>
      <c r="H133" s="92">
        <v>0.84</v>
      </c>
      <c r="I133" s="92">
        <v>-1.253831360285329E-2</v>
      </c>
      <c r="J133" s="91">
        <v>-245597000</v>
      </c>
      <c r="K133" s="92">
        <v>-17.853638277340522</v>
      </c>
      <c r="L133" s="92">
        <v>7.9365079365079367</v>
      </c>
      <c r="M133" s="92">
        <v>92.84</v>
      </c>
      <c r="N133" s="93">
        <v>22.994381818103587</v>
      </c>
      <c r="O133" s="94">
        <v>516.36337043387687</v>
      </c>
      <c r="P133" s="93">
        <v>17.212112347795895</v>
      </c>
    </row>
    <row r="134" spans="1:16">
      <c r="A134" s="70" t="s">
        <v>165</v>
      </c>
      <c r="B134" s="70" t="s">
        <v>221</v>
      </c>
      <c r="C134" s="71">
        <v>10580143341</v>
      </c>
      <c r="D134" s="71">
        <v>37264000</v>
      </c>
      <c r="E134" s="72">
        <v>48.029444816168336</v>
      </c>
      <c r="F134" s="72">
        <v>5.2394172819391427</v>
      </c>
      <c r="G134" s="71">
        <v>3.3655849999999998</v>
      </c>
      <c r="H134" s="72">
        <v>247.5</v>
      </c>
      <c r="I134" s="72">
        <v>-0.79925345771744105</v>
      </c>
      <c r="J134" s="71">
        <v>25223013</v>
      </c>
      <c r="K134" s="72">
        <v>363.4357243522017</v>
      </c>
      <c r="L134" s="72">
        <v>1073.4220695577501</v>
      </c>
      <c r="M134" s="72">
        <v>9.0299999999999994</v>
      </c>
      <c r="N134" s="73">
        <v>19.320531940060764</v>
      </c>
      <c r="O134" s="74">
        <v>863.30540492479986</v>
      </c>
      <c r="P134" s="73">
        <v>28.776846830826663</v>
      </c>
    </row>
    <row r="135" spans="1:16">
      <c r="A135" s="70" t="s">
        <v>302</v>
      </c>
      <c r="B135" s="70" t="s">
        <v>221</v>
      </c>
      <c r="C135" s="71">
        <v>791053925</v>
      </c>
      <c r="D135" s="71">
        <v>47500000</v>
      </c>
      <c r="E135" s="72">
        <v>164.6569937543544</v>
      </c>
      <c r="F135" s="72">
        <v>385.16255848971792</v>
      </c>
      <c r="G135" s="71">
        <v>24.419506999999999</v>
      </c>
      <c r="H135" s="72">
        <v>9.9499999999999993</v>
      </c>
      <c r="I135" s="72">
        <v>-0.28530891418387405</v>
      </c>
      <c r="J135" s="71">
        <v>-11680733</v>
      </c>
      <c r="K135" s="72">
        <v>-36.598730576240378</v>
      </c>
      <c r="L135" s="72">
        <v>842.10526315789468</v>
      </c>
      <c r="M135" s="72">
        <v>51.4</v>
      </c>
      <c r="N135" s="73">
        <v>18.32080735445652</v>
      </c>
      <c r="O135" s="74">
        <v>622.86571798728073</v>
      </c>
      <c r="P135" s="73">
        <v>20.762190599576023</v>
      </c>
    </row>
    <row r="136" spans="1:16">
      <c r="A136" s="70" t="s">
        <v>27</v>
      </c>
      <c r="B136" s="70" t="s">
        <v>221</v>
      </c>
      <c r="C136" s="71">
        <v>567993172</v>
      </c>
      <c r="D136" s="71">
        <v>69000000</v>
      </c>
      <c r="E136" s="72">
        <v>38.440334107931058</v>
      </c>
      <c r="F136" s="72">
        <v>34.819143213705665</v>
      </c>
      <c r="G136" s="71">
        <v>61.979830999999997</v>
      </c>
      <c r="H136" s="72">
        <v>16.79</v>
      </c>
      <c r="I136" s="72">
        <v>1.4833996206657929E-2</v>
      </c>
      <c r="J136" s="71">
        <v>136985810</v>
      </c>
      <c r="K136" s="72">
        <v>8.0592289084540951</v>
      </c>
      <c r="L136" s="72">
        <v>579.71014492753625</v>
      </c>
      <c r="M136" s="72">
        <v>89.82</v>
      </c>
      <c r="N136" s="73">
        <v>13.03940445679757</v>
      </c>
      <c r="O136" s="74">
        <v>1308.5265031540748</v>
      </c>
      <c r="P136" s="73">
        <v>43.617550105135827</v>
      </c>
    </row>
    <row r="137" spans="1:16">
      <c r="A137" s="70" t="s">
        <v>25</v>
      </c>
      <c r="B137" s="70" t="s">
        <v>221</v>
      </c>
      <c r="C137" s="71">
        <v>16873295401</v>
      </c>
      <c r="D137" s="71">
        <v>87000000</v>
      </c>
      <c r="E137" s="72">
        <v>8.8105031347065328</v>
      </c>
      <c r="F137" s="72">
        <v>0.70326493731693274</v>
      </c>
      <c r="G137" s="71">
        <v>32.857968999999997</v>
      </c>
      <c r="H137" s="72">
        <v>138.19999999999999</v>
      </c>
      <c r="I137" s="72">
        <v>-3.9926498650006295</v>
      </c>
      <c r="J137" s="71">
        <v>175549475</v>
      </c>
      <c r="K137" s="72">
        <v>71.364497102597426</v>
      </c>
      <c r="L137" s="72">
        <v>459.77011494252872</v>
      </c>
      <c r="M137" s="72">
        <v>37.76</v>
      </c>
      <c r="N137" s="73">
        <v>9.1480119449217447</v>
      </c>
      <c r="O137" s="74">
        <v>883.0847109006553</v>
      </c>
      <c r="P137" s="73">
        <v>29.436157030021842</v>
      </c>
    </row>
    <row r="138" spans="1:16">
      <c r="A138" s="70" t="s">
        <v>72</v>
      </c>
      <c r="B138" s="70" t="s">
        <v>221</v>
      </c>
      <c r="C138" s="71">
        <v>2379193448</v>
      </c>
      <c r="D138" s="71">
        <v>111600000</v>
      </c>
      <c r="E138" s="72">
        <v>39.103186865933999</v>
      </c>
      <c r="F138" s="72">
        <v>21.89918619283938</v>
      </c>
      <c r="G138" s="71">
        <v>58.125256</v>
      </c>
      <c r="H138" s="72">
        <v>17.600000000000001</v>
      </c>
      <c r="I138" s="72">
        <v>0.25243016326875356</v>
      </c>
      <c r="J138" s="71">
        <v>84066155</v>
      </c>
      <c r="K138" s="72">
        <v>21.240414766204069</v>
      </c>
      <c r="L138" s="72">
        <v>358.42293906810033</v>
      </c>
      <c r="M138" s="72">
        <v>52.08</v>
      </c>
      <c r="N138" s="73">
        <v>12.560142828813397</v>
      </c>
      <c r="O138" s="74">
        <v>2332.1077134602365</v>
      </c>
      <c r="P138" s="73">
        <v>77.736923782007878</v>
      </c>
    </row>
    <row r="139" spans="1:16">
      <c r="A139" s="70" t="s">
        <v>300</v>
      </c>
      <c r="B139" s="70" t="s">
        <v>221</v>
      </c>
      <c r="C139" s="71">
        <v>503612621</v>
      </c>
      <c r="D139" s="71">
        <v>150000000</v>
      </c>
      <c r="E139" s="72">
        <v>122.74080211114182</v>
      </c>
      <c r="F139" s="72">
        <v>409.13600703713939</v>
      </c>
      <c r="G139" s="71">
        <v>114.763935</v>
      </c>
      <c r="H139" s="72">
        <v>2.84</v>
      </c>
      <c r="I139" s="72">
        <v>-0.25718626974921843</v>
      </c>
      <c r="J139" s="71">
        <v>-2270847</v>
      </c>
      <c r="K139" s="72">
        <v>-132.10929666331549</v>
      </c>
      <c r="L139" s="72">
        <v>266.66666666666669</v>
      </c>
      <c r="M139" s="72">
        <v>76.5</v>
      </c>
      <c r="N139" s="73">
        <v>51.27527549155068</v>
      </c>
      <c r="O139" s="74">
        <v>555.73909250113957</v>
      </c>
      <c r="P139" s="73">
        <v>18.524636416704652</v>
      </c>
    </row>
    <row r="140" spans="1:16">
      <c r="A140" s="70" t="s">
        <v>520</v>
      </c>
      <c r="B140" s="70" t="s">
        <v>221</v>
      </c>
      <c r="C140" s="71">
        <v>9975791841</v>
      </c>
      <c r="D140" s="71">
        <v>167500000</v>
      </c>
      <c r="E140" s="72">
        <v>26.293174575846397</v>
      </c>
      <c r="F140" s="72">
        <v>5.4129026404212857</v>
      </c>
      <c r="G140" s="71">
        <v>49.784793999999998</v>
      </c>
      <c r="H140" s="72">
        <v>30.56</v>
      </c>
      <c r="I140" s="72">
        <v>-7.2133671186885246</v>
      </c>
      <c r="J140" s="71">
        <v>5369486</v>
      </c>
      <c r="K140" s="72">
        <v>904.64897384963854</v>
      </c>
      <c r="L140" s="72">
        <v>238.80597014925374</v>
      </c>
      <c r="M140" s="72">
        <v>29.72</v>
      </c>
      <c r="N140" s="73">
        <v>30.059948739314372</v>
      </c>
      <c r="O140" s="74">
        <v>545.29529379976316</v>
      </c>
      <c r="P140" s="73">
        <v>18.17650979332544</v>
      </c>
    </row>
    <row r="141" spans="1:16">
      <c r="A141" s="70" t="s">
        <v>634</v>
      </c>
      <c r="B141" s="70" t="s">
        <v>221</v>
      </c>
      <c r="C141" s="71">
        <v>2408811125</v>
      </c>
      <c r="D141" s="71">
        <v>200000000</v>
      </c>
      <c r="E141" s="72">
        <v>22.78361038203558</v>
      </c>
      <c r="F141" s="72">
        <v>4.7465854962574126</v>
      </c>
      <c r="G141" s="71">
        <v>69.12876</v>
      </c>
      <c r="H141" s="72">
        <v>25.4</v>
      </c>
      <c r="I141" s="72">
        <v>-1.080039724100228</v>
      </c>
      <c r="J141" s="71">
        <v>520774798</v>
      </c>
      <c r="K141" s="72">
        <v>9.2170358827540646</v>
      </c>
      <c r="L141" s="72">
        <v>200</v>
      </c>
      <c r="M141" s="72">
        <v>34.56</v>
      </c>
      <c r="N141" s="73">
        <v>67.950097492857083</v>
      </c>
      <c r="O141" s="74">
        <v>492.58405767180602</v>
      </c>
      <c r="P141" s="73">
        <v>16.419468589060202</v>
      </c>
    </row>
    <row r="142" spans="1:16">
      <c r="A142" s="70" t="s">
        <v>475</v>
      </c>
      <c r="B142" s="70" t="s">
        <v>221</v>
      </c>
      <c r="C142" s="71">
        <v>13860116923</v>
      </c>
      <c r="D142" s="71">
        <v>200000000</v>
      </c>
      <c r="E142" s="72">
        <v>34.311343879267994</v>
      </c>
      <c r="F142" s="72">
        <v>8.1693675903019027</v>
      </c>
      <c r="G142" s="71">
        <v>49.455556000000001</v>
      </c>
      <c r="H142" s="72">
        <v>23.58</v>
      </c>
      <c r="I142" s="72">
        <v>0.358671543696925</v>
      </c>
      <c r="J142" s="71">
        <v>-174076040</v>
      </c>
      <c r="K142" s="72">
        <v>-24.127387088998578</v>
      </c>
      <c r="L142" s="72">
        <v>200</v>
      </c>
      <c r="M142" s="72">
        <v>24.72</v>
      </c>
      <c r="N142" s="73">
        <v>27.525613905649237</v>
      </c>
      <c r="O142" s="74">
        <v>2299.5659143522694</v>
      </c>
      <c r="P142" s="73">
        <v>76.652197145075647</v>
      </c>
    </row>
    <row r="143" spans="1:16">
      <c r="A143" s="70" t="s">
        <v>763</v>
      </c>
      <c r="B143" s="70" t="s">
        <v>221</v>
      </c>
      <c r="C143" s="71">
        <v>3157167716</v>
      </c>
      <c r="D143" s="71">
        <v>210492225</v>
      </c>
      <c r="E143" s="72">
        <v>37.043035462073199</v>
      </c>
      <c r="F143" s="72">
        <v>8.3801388370640932</v>
      </c>
      <c r="G143" s="71">
        <v>50.002209999999998</v>
      </c>
      <c r="H143" s="72">
        <v>21.6</v>
      </c>
      <c r="I143" s="72">
        <v>-3.3822208058315404</v>
      </c>
      <c r="J143" s="71">
        <v>-28917987</v>
      </c>
      <c r="K143" s="72">
        <v>-152.85769113182047</v>
      </c>
      <c r="L143" s="72">
        <v>190.03077192043554</v>
      </c>
      <c r="M143" s="72">
        <v>23.75</v>
      </c>
      <c r="N143" s="73">
        <v>13.81744201004169</v>
      </c>
      <c r="O143" s="74">
        <v>387.03662770456424</v>
      </c>
      <c r="P143" s="73">
        <v>12.901220923485475</v>
      </c>
    </row>
    <row r="144" spans="1:16">
      <c r="A144" s="70" t="s">
        <v>223</v>
      </c>
      <c r="B144" s="70" t="s">
        <v>221</v>
      </c>
      <c r="C144" s="71">
        <v>28485883551</v>
      </c>
      <c r="D144" s="71">
        <v>241920000</v>
      </c>
      <c r="E144" s="72">
        <v>0.91425268907958557</v>
      </c>
      <c r="F144" s="72">
        <v>1.725640630435182E-2</v>
      </c>
      <c r="G144" s="71">
        <v>199.069242</v>
      </c>
      <c r="H144" s="72">
        <v>219.8</v>
      </c>
      <c r="I144" s="72">
        <v>-1.1077390968717964</v>
      </c>
      <c r="J144" s="71">
        <v>195144717</v>
      </c>
      <c r="K144" s="72">
        <v>271.4932836229433</v>
      </c>
      <c r="L144" s="72">
        <v>165.34391534391534</v>
      </c>
      <c r="M144" s="72">
        <v>82.28</v>
      </c>
      <c r="N144" s="73">
        <v>5.3348550683884595</v>
      </c>
      <c r="O144" s="74">
        <v>892.23457312012579</v>
      </c>
      <c r="P144" s="73">
        <v>29.741152437337526</v>
      </c>
    </row>
    <row r="145" spans="1:16">
      <c r="A145" s="70" t="s">
        <v>21</v>
      </c>
      <c r="B145" s="70" t="s">
        <v>221</v>
      </c>
      <c r="C145" s="71">
        <v>6280910429</v>
      </c>
      <c r="D145" s="71">
        <v>263340000</v>
      </c>
      <c r="E145" s="72">
        <v>114.96214881022206</v>
      </c>
      <c r="F145" s="72">
        <v>62.364867151765814</v>
      </c>
      <c r="G145" s="71">
        <v>48.209040000000002</v>
      </c>
      <c r="H145" s="72">
        <v>7.22</v>
      </c>
      <c r="I145" s="72">
        <v>-9.6053608404996105E-2</v>
      </c>
      <c r="J145" s="71">
        <v>-94693699</v>
      </c>
      <c r="K145" s="72">
        <v>-19.466765154036278</v>
      </c>
      <c r="L145" s="72">
        <v>151.89488873699401</v>
      </c>
      <c r="M145" s="72">
        <v>18.3</v>
      </c>
      <c r="N145" s="73">
        <v>14.753632742616743</v>
      </c>
      <c r="O145" s="74">
        <v>336.28870251522113</v>
      </c>
      <c r="P145" s="73">
        <v>11.209623417174038</v>
      </c>
    </row>
    <row r="146" spans="1:16">
      <c r="A146" s="70" t="s">
        <v>774</v>
      </c>
      <c r="B146" s="70" t="s">
        <v>221</v>
      </c>
      <c r="C146" s="71">
        <v>1994126679</v>
      </c>
      <c r="D146" s="71">
        <v>330000000</v>
      </c>
      <c r="E146" s="72">
        <v>36.374475957471695</v>
      </c>
      <c r="F146" s="72">
        <v>13.778210589951399</v>
      </c>
      <c r="G146" s="71">
        <v>119.817104</v>
      </c>
      <c r="H146" s="72">
        <v>9.18</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66.879331122969461</v>
      </c>
      <c r="F147" s="72">
        <v>6.1042134646376676</v>
      </c>
      <c r="G147" s="71">
        <v>18.464296999999998</v>
      </c>
      <c r="H147" s="72">
        <v>32.4</v>
      </c>
      <c r="I147" s="72">
        <v>-0.8109874604523668</v>
      </c>
      <c r="J147" s="71">
        <v>85099618</v>
      </c>
      <c r="K147" s="72">
        <v>128.74625286802109</v>
      </c>
      <c r="L147" s="72">
        <v>120.4791022581621</v>
      </c>
      <c r="M147" s="72">
        <v>5.56</v>
      </c>
      <c r="N147" s="73">
        <v>29.746366599996623</v>
      </c>
      <c r="O147" s="74">
        <v>495.35053438640773</v>
      </c>
      <c r="P147" s="73">
        <v>16.511684479546926</v>
      </c>
    </row>
    <row r="148" spans="1:16">
      <c r="A148" s="70" t="s">
        <v>78</v>
      </c>
      <c r="B148" s="70" t="s">
        <v>221</v>
      </c>
      <c r="C148" s="71">
        <v>6825401407</v>
      </c>
      <c r="D148" s="71">
        <v>335348000</v>
      </c>
      <c r="E148" s="72">
        <v>26.524698816710497</v>
      </c>
      <c r="F148" s="72">
        <v>9.8870049980581722</v>
      </c>
      <c r="G148" s="71">
        <v>166.28656799999999</v>
      </c>
      <c r="H148" s="72">
        <v>9.07</v>
      </c>
      <c r="I148" s="72">
        <v>-6.4817495918468637E-2</v>
      </c>
      <c r="J148" s="71">
        <v>-244353964</v>
      </c>
      <c r="K148" s="72">
        <v>-10.979089334519657</v>
      </c>
      <c r="L148" s="72">
        <v>119.27907725705833</v>
      </c>
      <c r="M148" s="72">
        <v>49.58</v>
      </c>
      <c r="N148" s="73">
        <v>2.9868246776869745</v>
      </c>
      <c r="O148" s="74">
        <v>502.23515562186611</v>
      </c>
      <c r="P148" s="73">
        <v>16.741171854062205</v>
      </c>
    </row>
    <row r="149" spans="1:16">
      <c r="A149" s="70" t="s">
        <v>523</v>
      </c>
      <c r="B149" s="70" t="s">
        <v>221</v>
      </c>
      <c r="C149" s="71">
        <v>44419666520</v>
      </c>
      <c r="D149" s="71">
        <v>400000000</v>
      </c>
      <c r="E149" s="72">
        <v>8.4440524527650265</v>
      </c>
      <c r="F149" s="72">
        <v>0.39092835429467715</v>
      </c>
      <c r="G149" s="71">
        <v>86.717521000000005</v>
      </c>
      <c r="H149" s="72">
        <v>54.65</v>
      </c>
      <c r="I149" s="72">
        <v>0.6199123648447582</v>
      </c>
      <c r="J149" s="71">
        <v>157582227</v>
      </c>
      <c r="K149" s="72">
        <v>137.07129548308771</v>
      </c>
      <c r="L149" s="72">
        <v>100</v>
      </c>
      <c r="M149" s="72">
        <v>21.67</v>
      </c>
      <c r="N149" s="73">
        <v>20.376992076860382</v>
      </c>
      <c r="O149" s="74">
        <v>1198.5371715116553</v>
      </c>
      <c r="P149" s="73">
        <v>39.951239050388509</v>
      </c>
    </row>
    <row r="150" spans="1:16">
      <c r="A150" s="70" t="s">
        <v>22</v>
      </c>
      <c r="B150" s="70" t="s">
        <v>221</v>
      </c>
      <c r="C150" s="71">
        <v>6246124497</v>
      </c>
      <c r="D150" s="71">
        <v>400000000</v>
      </c>
      <c r="E150" s="72">
        <v>48.521548419653172</v>
      </c>
      <c r="F150" s="72">
        <v>17.329124435590419</v>
      </c>
      <c r="G150" s="71">
        <v>112.187603</v>
      </c>
      <c r="H150" s="72">
        <v>7.35</v>
      </c>
      <c r="I150" s="72">
        <v>-5.2231409636950943E-2</v>
      </c>
      <c r="J150" s="71">
        <v>5617957</v>
      </c>
      <c r="K150" s="72">
        <v>498.40182116025454</v>
      </c>
      <c r="L150" s="72">
        <v>100</v>
      </c>
      <c r="M150" s="72">
        <v>28.04</v>
      </c>
      <c r="N150" s="73">
        <v>18.423591177382772</v>
      </c>
      <c r="O150" s="74">
        <v>894.20714761723048</v>
      </c>
      <c r="P150" s="73">
        <v>29.80690492057435</v>
      </c>
    </row>
    <row r="151" spans="1:16">
      <c r="A151" s="70" t="s">
        <v>23</v>
      </c>
      <c r="B151" s="70" t="s">
        <v>221</v>
      </c>
      <c r="C151" s="71">
        <v>5228066628</v>
      </c>
      <c r="D151" s="71">
        <v>469768118</v>
      </c>
      <c r="E151" s="72">
        <v>46.975831566155783</v>
      </c>
      <c r="F151" s="72">
        <v>19.99958267332045</v>
      </c>
      <c r="G151" s="71">
        <v>141.922583</v>
      </c>
      <c r="H151" s="72">
        <v>6</v>
      </c>
      <c r="I151" s="72">
        <v>-9.6350088005134893E-2</v>
      </c>
      <c r="J151" s="71">
        <v>-49137165</v>
      </c>
      <c r="K151" s="72">
        <v>-47.801711596507452</v>
      </c>
      <c r="L151" s="72">
        <v>85.148392296813981</v>
      </c>
      <c r="M151" s="72">
        <v>30.21</v>
      </c>
      <c r="N151" s="73">
        <v>20.320273280154019</v>
      </c>
      <c r="O151" s="74">
        <v>998.84108683694126</v>
      </c>
      <c r="P151" s="73">
        <v>33.294702894564708</v>
      </c>
    </row>
    <row r="152" spans="1:16">
      <c r="A152" s="70" t="s">
        <v>478</v>
      </c>
      <c r="B152" s="70" t="s">
        <v>221</v>
      </c>
      <c r="C152" s="71">
        <v>15925799746</v>
      </c>
      <c r="D152" s="71">
        <v>545854435</v>
      </c>
      <c r="E152" s="72">
        <v>10.38649943367767</v>
      </c>
      <c r="F152" s="72">
        <v>0.33382395859829289</v>
      </c>
      <c r="G152" s="71">
        <v>65.829008000000002</v>
      </c>
      <c r="H152" s="72">
        <v>58.55</v>
      </c>
      <c r="I152" s="72">
        <v>1.1316982928966723</v>
      </c>
      <c r="J152" s="71">
        <v>-113776797</v>
      </c>
      <c r="K152" s="72">
        <v>-273.46263575164625</v>
      </c>
      <c r="L152" s="72">
        <v>73.279609791940231</v>
      </c>
      <c r="M152" s="72">
        <v>12.05</v>
      </c>
      <c r="N152" s="73">
        <v>16.606615783972916</v>
      </c>
      <c r="O152" s="74">
        <v>1694.2086712432661</v>
      </c>
      <c r="P152" s="73">
        <v>56.473622374775537</v>
      </c>
    </row>
    <row r="153" spans="1:16">
      <c r="A153" s="70" t="s">
        <v>775</v>
      </c>
      <c r="B153" s="70" t="s">
        <v>221</v>
      </c>
      <c r="C153" s="71">
        <v>13661644947</v>
      </c>
      <c r="D153" s="71">
        <v>595348000</v>
      </c>
      <c r="E153" s="72">
        <v>22.521980410490187</v>
      </c>
      <c r="F153" s="72">
        <v>3.4390856517364918</v>
      </c>
      <c r="G153" s="71">
        <v>175.89696599999999</v>
      </c>
      <c r="H153" s="72">
        <v>11.89</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28.172064404860738</v>
      </c>
      <c r="F154" s="72">
        <v>5.000366419038115</v>
      </c>
      <c r="G154" s="71">
        <v>148.71153100000001</v>
      </c>
      <c r="H154" s="72">
        <v>9.5500000000000007</v>
      </c>
      <c r="I154" s="72">
        <v>-6.3700399017029952E-2</v>
      </c>
      <c r="J154" s="71">
        <v>184943299</v>
      </c>
      <c r="K154" s="72">
        <v>30.463390836344928</v>
      </c>
      <c r="L154" s="72">
        <v>63.897763578274763</v>
      </c>
      <c r="M154" s="72">
        <v>23.75</v>
      </c>
      <c r="N154" s="73">
        <v>72.868133229381698</v>
      </c>
      <c r="O154" s="74">
        <v>543.07461057068133</v>
      </c>
      <c r="P154" s="73">
        <v>18.102487019022711</v>
      </c>
    </row>
    <row r="155" spans="1:16">
      <c r="A155" s="70" t="s">
        <v>225</v>
      </c>
      <c r="B155" s="70" t="s">
        <v>221</v>
      </c>
      <c r="C155" s="71">
        <v>6768948418</v>
      </c>
      <c r="D155" s="71">
        <v>650000000</v>
      </c>
      <c r="E155" s="72">
        <v>91.965946849200677</v>
      </c>
      <c r="F155" s="72">
        <v>28.297214415138669</v>
      </c>
      <c r="G155" s="71">
        <v>73.999791000000002</v>
      </c>
      <c r="H155" s="72">
        <v>5.88</v>
      </c>
      <c r="I155" s="72">
        <v>-6.073252614571345E-2</v>
      </c>
      <c r="J155" s="71">
        <v>-57755948</v>
      </c>
      <c r="K155" s="72">
        <v>-56.271260580814982</v>
      </c>
      <c r="L155" s="72">
        <v>61.53846153846154</v>
      </c>
      <c r="M155" s="72">
        <v>11.38</v>
      </c>
      <c r="N155" s="73">
        <v>12.667407535590895</v>
      </c>
      <c r="O155" s="74">
        <v>674.0381387363152</v>
      </c>
      <c r="P155" s="73">
        <v>22.467937957877172</v>
      </c>
    </row>
    <row r="156" spans="1:16">
      <c r="A156" s="70" t="s">
        <v>473</v>
      </c>
      <c r="B156" s="70" t="s">
        <v>221</v>
      </c>
      <c r="C156" s="71">
        <v>26339017679</v>
      </c>
      <c r="D156" s="71">
        <v>659000000</v>
      </c>
      <c r="E156" s="72">
        <v>24.588335479290553</v>
      </c>
      <c r="F156" s="72">
        <v>3.3919624057512143</v>
      </c>
      <c r="G156" s="71">
        <v>145.66302899999999</v>
      </c>
      <c r="H156" s="72">
        <v>11.17</v>
      </c>
      <c r="I156" s="72">
        <v>-8.4487284152242381E-2</v>
      </c>
      <c r="J156" s="71">
        <v>4303189114</v>
      </c>
      <c r="K156" s="72">
        <v>1.6845645887177247</v>
      </c>
      <c r="L156" s="72">
        <v>60.698027314112288</v>
      </c>
      <c r="M156" s="72">
        <v>22.1</v>
      </c>
      <c r="N156" s="73">
        <v>8.0551703289758159</v>
      </c>
      <c r="O156" s="74">
        <v>630.42107325351901</v>
      </c>
      <c r="P156" s="73">
        <v>21.0140357751173</v>
      </c>
    </row>
    <row r="157" spans="1:16">
      <c r="A157" s="70" t="s">
        <v>226</v>
      </c>
      <c r="B157" s="70" t="s">
        <v>221</v>
      </c>
      <c r="C157" s="71">
        <v>33519259493</v>
      </c>
      <c r="D157" s="71">
        <v>700000000</v>
      </c>
      <c r="E157" s="72">
        <v>8.3364150280887177</v>
      </c>
      <c r="F157" s="72">
        <v>0.27066282558729604</v>
      </c>
      <c r="G157" s="71">
        <v>106.98084299999999</v>
      </c>
      <c r="H157" s="72">
        <v>44.86</v>
      </c>
      <c r="I157" s="72">
        <v>-0.13887033848343577</v>
      </c>
      <c r="J157" s="71">
        <v>2068365799</v>
      </c>
      <c r="K157" s="72">
        <v>14.890983023839876</v>
      </c>
      <c r="L157" s="72">
        <v>57.142857142857146</v>
      </c>
      <c r="M157" s="72">
        <v>15.28</v>
      </c>
      <c r="N157" s="73">
        <v>50.429681266990528</v>
      </c>
      <c r="O157" s="74">
        <v>1410.2647969635566</v>
      </c>
      <c r="P157" s="73">
        <v>47.008826565451884</v>
      </c>
    </row>
    <row r="158" spans="1:16">
      <c r="A158" s="70" t="s">
        <v>445</v>
      </c>
      <c r="B158" s="70" t="s">
        <v>221</v>
      </c>
      <c r="C158" s="71">
        <v>1936877995</v>
      </c>
      <c r="D158" s="71">
        <v>700000000</v>
      </c>
      <c r="E158" s="72">
        <v>61.707483081350837</v>
      </c>
      <c r="F158" s="72">
        <v>44.076773629536312</v>
      </c>
      <c r="G158" s="71">
        <v>248.370544</v>
      </c>
      <c r="H158" s="72">
        <v>2.61</v>
      </c>
      <c r="I158" s="72">
        <v>4.4975076753186016E-2</v>
      </c>
      <c r="J158" s="71">
        <v>-73334422</v>
      </c>
      <c r="K158" s="72">
        <v>-19.090625681893286</v>
      </c>
      <c r="L158" s="72">
        <v>57.142857142857146</v>
      </c>
      <c r="M158" s="72">
        <v>35.479999999999997</v>
      </c>
      <c r="N158" s="73">
        <v>41.319308031139713</v>
      </c>
      <c r="O158" s="74">
        <v>1131.1606113976734</v>
      </c>
      <c r="P158" s="73">
        <v>37.705353713255782</v>
      </c>
    </row>
    <row r="159" spans="1:16">
      <c r="A159" s="70" t="s">
        <v>547</v>
      </c>
      <c r="B159" s="70" t="s">
        <v>221</v>
      </c>
      <c r="C159" s="71">
        <v>10039494449</v>
      </c>
      <c r="D159" s="71">
        <v>721500000</v>
      </c>
      <c r="E159" s="72">
        <v>24.260419165736234</v>
      </c>
      <c r="F159" s="72">
        <v>2.4017838991917864</v>
      </c>
      <c r="G159" s="71">
        <v>112.720027</v>
      </c>
      <c r="H159" s="72">
        <v>14.63</v>
      </c>
      <c r="I159" s="72">
        <v>-1.1484474561876432</v>
      </c>
      <c r="J159" s="71">
        <v>-66130209</v>
      </c>
      <c r="K159" s="72">
        <v>-152.74411124271512</v>
      </c>
      <c r="L159" s="72">
        <v>55.440055440055438</v>
      </c>
      <c r="M159" s="72">
        <v>15.62</v>
      </c>
      <c r="N159" s="73">
        <v>22.21995357494685</v>
      </c>
      <c r="O159" s="74">
        <v>386.5412797636543</v>
      </c>
      <c r="P159" s="73">
        <v>12.884709325455143</v>
      </c>
    </row>
    <row r="160" spans="1:16">
      <c r="A160" s="70" t="s">
        <v>419</v>
      </c>
      <c r="B160" s="70" t="s">
        <v>221</v>
      </c>
      <c r="C160" s="71">
        <v>6754555404</v>
      </c>
      <c r="D160" s="71">
        <v>813555283</v>
      </c>
      <c r="E160" s="72">
        <v>54.935893776071971</v>
      </c>
      <c r="F160" s="72">
        <v>22.508568224765607</v>
      </c>
      <c r="G160" s="71">
        <v>202.870632</v>
      </c>
      <c r="H160" s="72">
        <v>3.59</v>
      </c>
      <c r="I160" s="72">
        <v>-0.1301549571908871</v>
      </c>
      <c r="J160" s="71">
        <v>-393754363</v>
      </c>
      <c r="K160" s="72">
        <v>-6.1984477591680678</v>
      </c>
      <c r="L160" s="72">
        <v>49.166910762965323</v>
      </c>
      <c r="M160" s="72">
        <v>24.93</v>
      </c>
      <c r="N160" s="73">
        <v>10.590985687234088</v>
      </c>
      <c r="O160" s="74">
        <v>304.18129490316824</v>
      </c>
      <c r="P160" s="73">
        <v>10.139376496772275</v>
      </c>
    </row>
    <row r="161" spans="1:16">
      <c r="A161" s="70" t="s">
        <v>522</v>
      </c>
      <c r="B161" s="70" t="s">
        <v>221</v>
      </c>
      <c r="C161" s="71">
        <v>5500889819</v>
      </c>
      <c r="D161" s="71">
        <v>815000000</v>
      </c>
      <c r="E161" s="72">
        <v>41.397252485051197</v>
      </c>
      <c r="F161" s="72">
        <v>16.931391609427891</v>
      </c>
      <c r="G161" s="71">
        <v>284.200897</v>
      </c>
      <c r="H161" s="72">
        <v>3.4</v>
      </c>
      <c r="I161" s="72">
        <v>-6.8198431335711351E-2</v>
      </c>
      <c r="J161" s="71">
        <v>-223530864</v>
      </c>
      <c r="K161" s="72">
        <v>-10.938086831713763</v>
      </c>
      <c r="L161" s="72">
        <v>49.079754601226995</v>
      </c>
      <c r="M161" s="72">
        <v>34.869999999999997</v>
      </c>
      <c r="N161" s="73">
        <v>1.8249728518080817</v>
      </c>
      <c r="O161" s="74">
        <v>251.61618118918636</v>
      </c>
      <c r="P161" s="73">
        <v>8.3872060396395458</v>
      </c>
    </row>
    <row r="162" spans="1:16">
      <c r="A162" s="70" t="s">
        <v>511</v>
      </c>
      <c r="B162" s="70" t="s">
        <v>221</v>
      </c>
      <c r="C162" s="71">
        <v>4887672096</v>
      </c>
      <c r="D162" s="71">
        <v>820000000</v>
      </c>
      <c r="E162" s="72">
        <v>37.77362981351726</v>
      </c>
      <c r="F162" s="72">
        <v>46.065402211606418</v>
      </c>
      <c r="G162" s="71">
        <v>594.91427499999998</v>
      </c>
      <c r="H162" s="72">
        <v>1.78</v>
      </c>
      <c r="I162" s="72">
        <v>-1.7639647644245082E-2</v>
      </c>
      <c r="J162" s="71">
        <v>-492287088</v>
      </c>
      <c r="K162" s="72">
        <v>-1.6656947134879962</v>
      </c>
      <c r="L162" s="72">
        <v>48.780487804878049</v>
      </c>
      <c r="M162" s="72">
        <v>72.55</v>
      </c>
      <c r="N162" s="73">
        <v>38.606751960873375</v>
      </c>
      <c r="O162" s="74">
        <v>406.91928494308303</v>
      </c>
      <c r="P162" s="73">
        <v>13.563976164769434</v>
      </c>
    </row>
    <row r="163" spans="1:16">
      <c r="A163" s="70" t="s">
        <v>228</v>
      </c>
      <c r="B163" s="70" t="s">
        <v>221</v>
      </c>
      <c r="C163" s="71">
        <v>54593744694</v>
      </c>
      <c r="D163" s="71">
        <v>958750000</v>
      </c>
      <c r="E163" s="72">
        <v>4.5580521534463978</v>
      </c>
      <c r="F163" s="72">
        <v>0.19809005447398512</v>
      </c>
      <c r="G163" s="71">
        <v>373.44712099999998</v>
      </c>
      <c r="H163" s="72">
        <v>23.5</v>
      </c>
      <c r="I163" s="72">
        <v>-0.47028974010398267</v>
      </c>
      <c r="J163" s="71">
        <v>-611029605</v>
      </c>
      <c r="K163" s="72">
        <v>-37.657749823758536</v>
      </c>
      <c r="L163" s="72">
        <v>41.720990873533246</v>
      </c>
      <c r="M163" s="72">
        <v>38.950000000000003</v>
      </c>
      <c r="N163" s="73">
        <v>16.806199459896121</v>
      </c>
      <c r="O163" s="74">
        <v>1245.2797954961472</v>
      </c>
      <c r="P163" s="73">
        <v>41.509326516538245</v>
      </c>
    </row>
    <row r="164" spans="1:16">
      <c r="A164" s="70" t="s">
        <v>77</v>
      </c>
      <c r="B164" s="70" t="s">
        <v>221</v>
      </c>
      <c r="C164" s="71">
        <v>2595983504</v>
      </c>
      <c r="D164" s="71">
        <v>990000000</v>
      </c>
      <c r="E164" s="72">
        <v>52.242100341402121</v>
      </c>
      <c r="F164" s="72">
        <v>26.384899162324302</v>
      </c>
      <c r="G164" s="71">
        <v>255.32031000000001</v>
      </c>
      <c r="H164" s="72">
        <v>3</v>
      </c>
      <c r="I164" s="72">
        <v>0.10160326164734945</v>
      </c>
      <c r="J164" s="71">
        <v>-53669125</v>
      </c>
      <c r="K164" s="72">
        <v>-36.892719976336487</v>
      </c>
      <c r="L164" s="72">
        <v>40.404040404040401</v>
      </c>
      <c r="M164" s="72">
        <v>25.78</v>
      </c>
      <c r="N164" s="73">
        <v>14.487175620352568</v>
      </c>
      <c r="O164" s="74">
        <v>1898.5040468608101</v>
      </c>
      <c r="P164" s="73">
        <v>63.283468228693671</v>
      </c>
    </row>
    <row r="165" spans="1:16">
      <c r="A165" s="70" t="s">
        <v>107</v>
      </c>
      <c r="B165" s="70" t="s">
        <v>221</v>
      </c>
      <c r="C165" s="71">
        <v>1367528517</v>
      </c>
      <c r="D165" s="71">
        <v>1000000000</v>
      </c>
      <c r="E165" s="72">
        <v>11.39096821521184</v>
      </c>
      <c r="F165" s="72">
        <v>0.94924735126765336</v>
      </c>
      <c r="G165" s="71">
        <v>294.12620600000002</v>
      </c>
      <c r="H165" s="72">
        <v>11.94</v>
      </c>
      <c r="I165" s="72">
        <v>0.35896662098369703</v>
      </c>
      <c r="J165" s="71">
        <v>32367219</v>
      </c>
      <c r="K165" s="72">
        <v>370.74547553807452</v>
      </c>
      <c r="L165" s="72">
        <v>40</v>
      </c>
      <c r="M165" s="72">
        <v>29.41</v>
      </c>
      <c r="N165" s="73">
        <v>84.668967591995113</v>
      </c>
      <c r="O165" s="74">
        <v>1483.2484978784253</v>
      </c>
      <c r="P165" s="73">
        <v>49.441616595947508</v>
      </c>
    </row>
    <row r="166" spans="1:16">
      <c r="A166" s="70" t="s">
        <v>24</v>
      </c>
      <c r="B166" s="70" t="s">
        <v>221</v>
      </c>
      <c r="C166" s="71">
        <v>6655755186</v>
      </c>
      <c r="D166" s="71">
        <v>1000000000</v>
      </c>
      <c r="E166" s="72">
        <v>57.035630158159805</v>
      </c>
      <c r="F166" s="72">
        <v>28.517815079079902</v>
      </c>
      <c r="G166" s="71">
        <v>338.83675399999998</v>
      </c>
      <c r="H166" s="72">
        <v>2.0699999999999998</v>
      </c>
      <c r="I166" s="72">
        <v>-1.8971128212918131E-2</v>
      </c>
      <c r="J166" s="71">
        <v>-17216026</v>
      </c>
      <c r="K166" s="72">
        <v>-116.17082827360971</v>
      </c>
      <c r="L166" s="72">
        <v>40</v>
      </c>
      <c r="M166" s="72">
        <v>33.880000000000003</v>
      </c>
      <c r="N166" s="73">
        <v>6.2607413714538058</v>
      </c>
      <c r="O166" s="74">
        <v>1070.7628737385044</v>
      </c>
      <c r="P166" s="73">
        <v>35.692095791283478</v>
      </c>
    </row>
    <row r="167" spans="1:16">
      <c r="A167" s="70" t="s">
        <v>229</v>
      </c>
      <c r="B167" s="70" t="s">
        <v>221</v>
      </c>
      <c r="C167" s="71">
        <v>145847856000</v>
      </c>
      <c r="D167" s="71">
        <v>1000000000</v>
      </c>
      <c r="E167" s="72">
        <v>2.0700237276469782</v>
      </c>
      <c r="F167" s="72">
        <v>2.2258319652118046E-2</v>
      </c>
      <c r="G167" s="71">
        <v>207.02247700000001</v>
      </c>
      <c r="H167" s="72">
        <v>93.35</v>
      </c>
      <c r="I167" s="72">
        <v>-0.1893377258342781</v>
      </c>
      <c r="J167" s="71">
        <v>1709697000</v>
      </c>
      <c r="K167" s="72">
        <v>54.395603431485227</v>
      </c>
      <c r="L167" s="72">
        <v>40</v>
      </c>
      <c r="M167" s="72">
        <v>20.7</v>
      </c>
      <c r="N167" s="73">
        <v>22.268741509760424</v>
      </c>
      <c r="O167" s="74">
        <v>1106.7393839082235</v>
      </c>
      <c r="P167" s="73">
        <v>36.891312796940788</v>
      </c>
    </row>
    <row r="168" spans="1:16">
      <c r="A168" s="70" t="s">
        <v>772</v>
      </c>
      <c r="B168" s="70" t="s">
        <v>221</v>
      </c>
      <c r="C168" s="71">
        <v>4233251169</v>
      </c>
      <c r="D168" s="71">
        <v>1083000000</v>
      </c>
      <c r="E168" s="72">
        <v>8.8291935458717035</v>
      </c>
      <c r="F168" s="72">
        <v>0.5095333302095858</v>
      </c>
      <c r="G168" s="71">
        <v>295.34477800000002</v>
      </c>
      <c r="H168" s="72">
        <v>15.34</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46.99240788778468</v>
      </c>
      <c r="F169" s="72">
        <v>12.62727606819419</v>
      </c>
      <c r="G169" s="71">
        <v>259.57994600000001</v>
      </c>
      <c r="H169" s="72">
        <v>3.28</v>
      </c>
      <c r="I169" s="72">
        <v>-6.9980028433342056E-2</v>
      </c>
      <c r="J169" s="71">
        <v>-82420523</v>
      </c>
      <c r="K169" s="72">
        <v>-45.152588997766976</v>
      </c>
      <c r="L169" s="72">
        <v>32.245062474808542</v>
      </c>
      <c r="M169" s="72">
        <v>20.92</v>
      </c>
      <c r="N169" s="73">
        <v>20.064725677726244</v>
      </c>
      <c r="O169" s="74">
        <v>384.98751774996231</v>
      </c>
      <c r="P169" s="73">
        <v>12.832917258332078</v>
      </c>
    </row>
    <row r="170" spans="1:16">
      <c r="A170" s="70" t="s">
        <v>471</v>
      </c>
      <c r="B170" s="70" t="s">
        <v>221</v>
      </c>
      <c r="C170" s="71">
        <v>4477591418</v>
      </c>
      <c r="D170" s="71">
        <v>1250000000</v>
      </c>
      <c r="E170" s="72">
        <v>12.159736376915349</v>
      </c>
      <c r="F170" s="72">
        <v>1.3896841573617542</v>
      </c>
      <c r="G170" s="71">
        <v>398.33480200000002</v>
      </c>
      <c r="H170" s="72">
        <v>8.26</v>
      </c>
      <c r="I170" s="72">
        <v>-0.92207229899972631</v>
      </c>
      <c r="J170" s="71">
        <v>-26535988</v>
      </c>
      <c r="K170" s="72">
        <v>-329.74087868897135</v>
      </c>
      <c r="L170" s="72">
        <v>32</v>
      </c>
      <c r="M170" s="72">
        <v>31.86</v>
      </c>
      <c r="N170" s="73">
        <v>69.736044483809337</v>
      </c>
      <c r="O170" s="74">
        <v>285.91512756033438</v>
      </c>
      <c r="P170" s="73">
        <v>9.5305042520111467</v>
      </c>
    </row>
    <row r="171" spans="1:16">
      <c r="A171" s="70" t="s">
        <v>76</v>
      </c>
      <c r="B171" s="70" t="s">
        <v>221</v>
      </c>
      <c r="C171" s="71">
        <v>25510366000</v>
      </c>
      <c r="D171" s="71">
        <v>1395000000</v>
      </c>
      <c r="E171" s="72">
        <v>13.853111496809442</v>
      </c>
      <c r="F171" s="72">
        <v>2.4826364689622658</v>
      </c>
      <c r="G171" s="71">
        <v>610.57306400000004</v>
      </c>
      <c r="H171" s="72">
        <v>4.7300000000000004</v>
      </c>
      <c r="I171" s="72">
        <v>6.794327359600949E-2</v>
      </c>
      <c r="J171" s="71">
        <v>-526924000</v>
      </c>
      <c r="K171" s="72">
        <v>-10.589762470489102</v>
      </c>
      <c r="L171" s="72">
        <v>28.673835125448029</v>
      </c>
      <c r="M171" s="72">
        <v>43.76</v>
      </c>
      <c r="N171" s="73">
        <v>31.580387760644541</v>
      </c>
      <c r="O171" s="74">
        <v>755.68123420540564</v>
      </c>
      <c r="P171" s="73">
        <v>25.189374473513521</v>
      </c>
    </row>
    <row r="172" spans="1:16">
      <c r="A172" s="70" t="s">
        <v>227</v>
      </c>
      <c r="B172" s="70" t="s">
        <v>221</v>
      </c>
      <c r="C172" s="71">
        <v>71398402340</v>
      </c>
      <c r="D172" s="71">
        <v>1456000000</v>
      </c>
      <c r="E172" s="72">
        <v>10.728463808346996</v>
      </c>
      <c r="F172" s="72">
        <v>0.566803878293903</v>
      </c>
      <c r="G172" s="71">
        <v>282.07432799999998</v>
      </c>
      <c r="H172" s="72">
        <v>13.22</v>
      </c>
      <c r="I172" s="72">
        <v>8.1383810402133605E-2</v>
      </c>
      <c r="J172" s="71">
        <v>-549932498</v>
      </c>
      <c r="K172" s="72">
        <v>-34.418769701440702</v>
      </c>
      <c r="L172" s="72">
        <v>27.472527472527471</v>
      </c>
      <c r="M172" s="72">
        <v>19.37</v>
      </c>
      <c r="N172" s="73">
        <v>18.619236983349644</v>
      </c>
      <c r="O172" s="74">
        <v>788.70253898754504</v>
      </c>
      <c r="P172" s="73">
        <v>26.29008463291817</v>
      </c>
    </row>
    <row r="173" spans="1:16">
      <c r="A173" s="70" t="s">
        <v>106</v>
      </c>
      <c r="B173" s="70" t="s">
        <v>221</v>
      </c>
      <c r="C173" s="71">
        <v>95458865905</v>
      </c>
      <c r="D173" s="71">
        <v>2000000000</v>
      </c>
      <c r="E173" s="72">
        <v>1.5233861095217116</v>
      </c>
      <c r="F173" s="72">
        <v>1.5868605307517828E-2</v>
      </c>
      <c r="G173" s="71">
        <v>580.533368</v>
      </c>
      <c r="H173" s="72">
        <v>45.24</v>
      </c>
      <c r="I173" s="72">
        <v>2.7804110353886671</v>
      </c>
      <c r="J173" s="71">
        <v>618250934</v>
      </c>
      <c r="K173" s="72">
        <v>155.27675692925035</v>
      </c>
      <c r="L173" s="72">
        <v>20</v>
      </c>
      <c r="M173" s="72">
        <v>29.02</v>
      </c>
      <c r="N173" s="73">
        <v>16.053427253348495</v>
      </c>
      <c r="O173" s="74">
        <v>2497.8735276466186</v>
      </c>
      <c r="P173" s="73">
        <v>83.262450921553949</v>
      </c>
    </row>
    <row r="174" spans="1:16">
      <c r="A174" s="70" t="s">
        <v>222</v>
      </c>
      <c r="B174" s="70" t="s">
        <v>221</v>
      </c>
      <c r="C174" s="71">
        <v>17584122383</v>
      </c>
      <c r="D174" s="71">
        <v>2028600000</v>
      </c>
      <c r="E174" s="72">
        <v>12.779329212944438</v>
      </c>
      <c r="F174" s="72">
        <v>2.0998602012791148</v>
      </c>
      <c r="G174" s="71">
        <v>886.89157399999999</v>
      </c>
      <c r="H174" s="72">
        <v>3.53</v>
      </c>
      <c r="I174" s="72">
        <v>-2.3798556936279525E-2</v>
      </c>
      <c r="J174" s="71">
        <v>57488849</v>
      </c>
      <c r="K174" s="72">
        <v>105.86052957852748</v>
      </c>
      <c r="L174" s="72">
        <v>19.718032140392388</v>
      </c>
      <c r="M174" s="72">
        <v>43.71</v>
      </c>
      <c r="N174" s="73">
        <v>39.090749986156084</v>
      </c>
      <c r="O174" s="74">
        <v>156.38437895745341</v>
      </c>
      <c r="P174" s="73">
        <v>5.2128126319151136</v>
      </c>
    </row>
    <row r="175" spans="1:16">
      <c r="A175" s="70" t="s">
        <v>174</v>
      </c>
      <c r="B175" s="70" t="s">
        <v>221</v>
      </c>
      <c r="C175" s="71">
        <v>14150616391</v>
      </c>
      <c r="D175" s="71">
        <v>2400156000</v>
      </c>
      <c r="E175" s="72">
        <v>15.308907978675222</v>
      </c>
      <c r="F175" s="72">
        <v>6.378297068471892</v>
      </c>
      <c r="G175" s="71">
        <v>1653.7573420000001</v>
      </c>
      <c r="H175" s="72">
        <v>1.58</v>
      </c>
      <c r="I175" s="72">
        <v>6.1706285233185998E-2</v>
      </c>
      <c r="J175" s="71">
        <v>13770039</v>
      </c>
      <c r="K175" s="72">
        <v>174.30277430586798</v>
      </c>
      <c r="L175" s="72">
        <v>16.665583403745423</v>
      </c>
      <c r="M175" s="72">
        <v>68.900000000000006</v>
      </c>
      <c r="N175" s="73">
        <v>29.912930970065197</v>
      </c>
      <c r="O175" s="74">
        <v>1976.0918508488985</v>
      </c>
      <c r="P175" s="73">
        <v>65.869728361629953</v>
      </c>
    </row>
    <row r="176" spans="1:16">
      <c r="A176" s="70" t="s">
        <v>433</v>
      </c>
      <c r="B176" s="70" t="s">
        <v>221</v>
      </c>
      <c r="C176" s="71">
        <v>49231975000</v>
      </c>
      <c r="D176" s="71">
        <v>2415000000</v>
      </c>
      <c r="E176" s="72">
        <v>3.129881857679718</v>
      </c>
      <c r="F176" s="72">
        <v>0.14400192581917268</v>
      </c>
      <c r="G176" s="71">
        <v>1289.753751</v>
      </c>
      <c r="H176" s="72">
        <v>9.91</v>
      </c>
      <c r="I176" s="72">
        <v>8.6332158174926121E-2</v>
      </c>
      <c r="J176" s="71">
        <v>164632000</v>
      </c>
      <c r="K176" s="72">
        <v>132.02172117206862</v>
      </c>
      <c r="L176" s="72">
        <v>16.563146997929607</v>
      </c>
      <c r="M176" s="72">
        <v>53.4</v>
      </c>
      <c r="N176" s="73">
        <v>17.414725653682858</v>
      </c>
      <c r="O176" s="74">
        <v>1862.7880401166169</v>
      </c>
      <c r="P176" s="73">
        <v>62.092934670553895</v>
      </c>
    </row>
    <row r="177" spans="1:16">
      <c r="A177" s="70" t="s">
        <v>318</v>
      </c>
      <c r="B177" s="70" t="s">
        <v>221</v>
      </c>
      <c r="C177" s="71">
        <v>30085753929</v>
      </c>
      <c r="D177" s="71">
        <v>3250000000</v>
      </c>
      <c r="E177" s="72">
        <v>20.223223945915013</v>
      </c>
      <c r="F177" s="72">
        <v>3.1112652224484636</v>
      </c>
      <c r="G177" s="71">
        <v>797.71454900000003</v>
      </c>
      <c r="H177" s="72">
        <v>2.48</v>
      </c>
      <c r="I177" s="72">
        <v>-2.9427759418097388E-2</v>
      </c>
      <c r="J177" s="71">
        <v>-805930697</v>
      </c>
      <c r="K177" s="72">
        <v>-8.0652096069744328</v>
      </c>
      <c r="L177" s="72">
        <v>12.307692307692308</v>
      </c>
      <c r="M177" s="72">
        <v>24.54</v>
      </c>
      <c r="N177" s="73">
        <v>24.534759882572583</v>
      </c>
      <c r="O177" s="74">
        <v>585.15570624490397</v>
      </c>
      <c r="P177" s="73">
        <v>19.505190208163466</v>
      </c>
    </row>
    <row r="178" spans="1:16">
      <c r="A178" s="70" t="s">
        <v>28</v>
      </c>
      <c r="B178" s="70" t="s">
        <v>221</v>
      </c>
      <c r="C178" s="71">
        <v>27193874502</v>
      </c>
      <c r="D178" s="71">
        <v>3450000000</v>
      </c>
      <c r="E178" s="72">
        <v>22.803483003994028</v>
      </c>
      <c r="F178" s="72">
        <v>6.609705218548994</v>
      </c>
      <c r="G178" s="71">
        <v>923.53386499999999</v>
      </c>
      <c r="H178" s="72">
        <v>1.9</v>
      </c>
      <c r="I178" s="72">
        <v>-2.691164903866072E-2</v>
      </c>
      <c r="J178" s="71">
        <v>171341389</v>
      </c>
      <c r="K178" s="72">
        <v>20.135240061582554</v>
      </c>
      <c r="L178" s="72">
        <v>11.594202898550725</v>
      </c>
      <c r="M178" s="72">
        <v>26.76</v>
      </c>
      <c r="N178" s="73">
        <v>20.565682265413518</v>
      </c>
      <c r="O178" s="74">
        <v>694.22460769691634</v>
      </c>
      <c r="P178" s="73">
        <v>23.140820256563877</v>
      </c>
    </row>
    <row r="179" spans="1:16">
      <c r="A179" s="70" t="s">
        <v>232</v>
      </c>
      <c r="B179" s="70" t="s">
        <v>221</v>
      </c>
      <c r="C179" s="71">
        <v>145246137000</v>
      </c>
      <c r="D179" s="71">
        <v>3800000000</v>
      </c>
      <c r="E179" s="72">
        <v>1.1119038367742959</v>
      </c>
      <c r="F179" s="72">
        <v>1.5400330149228475E-2</v>
      </c>
      <c r="G179" s="71">
        <v>1837.418021</v>
      </c>
      <c r="H179" s="72">
        <v>19.579999999999998</v>
      </c>
      <c r="I179" s="72">
        <v>0.17381174068255945</v>
      </c>
      <c r="J179" s="71">
        <v>1670697000</v>
      </c>
      <c r="K179" s="72">
        <v>43.215496286879066</v>
      </c>
      <c r="L179" s="72">
        <v>10.526315789473685</v>
      </c>
      <c r="M179" s="72">
        <v>48.35</v>
      </c>
      <c r="N179" s="73">
        <v>58.815192354201898</v>
      </c>
      <c r="O179" s="74">
        <v>770.26354896381679</v>
      </c>
      <c r="P179" s="73">
        <v>25.675451632127228</v>
      </c>
    </row>
    <row r="180" spans="1:16">
      <c r="A180" s="70" t="s">
        <v>231</v>
      </c>
      <c r="B180" s="70" t="s">
        <v>221</v>
      </c>
      <c r="C180" s="71">
        <v>63039967565</v>
      </c>
      <c r="D180" s="71">
        <v>3840000000</v>
      </c>
      <c r="E180" s="72">
        <v>11.102702664293352</v>
      </c>
      <c r="F180" s="72">
        <v>0.72283220470659837</v>
      </c>
      <c r="G180" s="71">
        <v>792.09881199999995</v>
      </c>
      <c r="H180" s="72">
        <v>4.55</v>
      </c>
      <c r="I180" s="72">
        <v>-0.10724950230383444</v>
      </c>
      <c r="J180" s="71">
        <v>1583012802</v>
      </c>
      <c r="K180" s="72">
        <v>9.7030169184948889</v>
      </c>
      <c r="L180" s="72">
        <v>10.416666666666666</v>
      </c>
      <c r="M180" s="72">
        <v>20.62</v>
      </c>
      <c r="N180" s="73">
        <v>29.52643017938497</v>
      </c>
      <c r="O180" s="74">
        <v>1459.7600716022714</v>
      </c>
      <c r="P180" s="73">
        <v>48.658669053409049</v>
      </c>
    </row>
    <row r="181" spans="1:16">
      <c r="A181" s="70" t="s">
        <v>230</v>
      </c>
      <c r="B181" s="70" t="s">
        <v>221</v>
      </c>
      <c r="C181" s="71">
        <v>35563376411</v>
      </c>
      <c r="D181" s="71">
        <v>3900000000</v>
      </c>
      <c r="E181" s="72">
        <v>9.1613945703849922</v>
      </c>
      <c r="F181" s="72">
        <v>1.1745377654339733</v>
      </c>
      <c r="G181" s="71">
        <v>1726.023676</v>
      </c>
      <c r="H181" s="72">
        <v>2.5299999999999998</v>
      </c>
      <c r="I181" s="72">
        <v>-4.6668160656735402E-2</v>
      </c>
      <c r="J181" s="71">
        <v>86736503</v>
      </c>
      <c r="K181" s="72">
        <v>89.92753604557933</v>
      </c>
      <c r="L181" s="72">
        <v>10.256410256410257</v>
      </c>
      <c r="M181" s="72">
        <v>44.25</v>
      </c>
      <c r="N181" s="73">
        <v>27.065497326170942</v>
      </c>
      <c r="O181" s="74">
        <v>270.0648758539885</v>
      </c>
      <c r="P181" s="73">
        <v>9.0021625284662825</v>
      </c>
    </row>
    <row r="182" spans="1:16">
      <c r="A182" s="70" t="s">
        <v>124</v>
      </c>
      <c r="B182" s="70" t="s">
        <v>221</v>
      </c>
      <c r="C182" s="71">
        <v>25119375153</v>
      </c>
      <c r="D182" s="71">
        <v>4000000000</v>
      </c>
      <c r="E182" s="72">
        <v>15.379906767005176</v>
      </c>
      <c r="F182" s="72">
        <v>3.844976691751294</v>
      </c>
      <c r="G182" s="71">
        <v>1390.9996160000001</v>
      </c>
      <c r="H182" s="72">
        <v>1.87</v>
      </c>
      <c r="I182" s="72">
        <v>-8.3482330689305329E-2</v>
      </c>
      <c r="J182" s="71">
        <v>72975866</v>
      </c>
      <c r="K182" s="72">
        <v>54.812641757481849</v>
      </c>
      <c r="L182" s="72">
        <v>10</v>
      </c>
      <c r="M182" s="72">
        <v>34.770000000000003</v>
      </c>
      <c r="N182" s="73">
        <v>36.852657403320535</v>
      </c>
      <c r="O182" s="74">
        <v>517.93460897405043</v>
      </c>
      <c r="P182" s="73">
        <v>17.26448696580168</v>
      </c>
    </row>
    <row r="183" spans="1:16">
      <c r="A183" s="70" t="s">
        <v>137</v>
      </c>
      <c r="B183" s="70" t="s">
        <v>221</v>
      </c>
      <c r="C183" s="71">
        <v>52477720474</v>
      </c>
      <c r="D183" s="71">
        <v>4000000000</v>
      </c>
      <c r="E183" s="72">
        <v>5.2822853279242734</v>
      </c>
      <c r="F183" s="72">
        <v>0.44019044399368945</v>
      </c>
      <c r="G183" s="71">
        <v>2366.5207919999998</v>
      </c>
      <c r="H183" s="72">
        <v>3.2</v>
      </c>
      <c r="I183" s="72">
        <v>-1.8279649064871784E-2</v>
      </c>
      <c r="J183" s="71">
        <v>557366146</v>
      </c>
      <c r="K183" s="72">
        <v>21.529832922432284</v>
      </c>
      <c r="L183" s="72">
        <v>10</v>
      </c>
      <c r="M183" s="72">
        <v>59.16</v>
      </c>
      <c r="N183" s="73">
        <v>25.984572626139563</v>
      </c>
      <c r="O183" s="74">
        <v>324.85300991789023</v>
      </c>
      <c r="P183" s="73">
        <v>10.828433663929674</v>
      </c>
    </row>
    <row r="184" spans="1:16">
      <c r="A184" s="70" t="s">
        <v>339</v>
      </c>
      <c r="B184" s="70" t="s">
        <v>221</v>
      </c>
      <c r="C184" s="71">
        <v>87699773164</v>
      </c>
      <c r="D184" s="71">
        <v>4693620000</v>
      </c>
      <c r="E184" s="72">
        <v>7.9489299147607655</v>
      </c>
      <c r="F184" s="72">
        <v>8.9134768548759749E-2</v>
      </c>
      <c r="G184" s="71">
        <v>256.94425699999999</v>
      </c>
      <c r="H184" s="72">
        <v>19.600000000000001</v>
      </c>
      <c r="I184" s="72">
        <v>0.28732902530617821</v>
      </c>
      <c r="J184" s="71">
        <v>378526912</v>
      </c>
      <c r="K184" s="72">
        <v>235.59429243435142</v>
      </c>
      <c r="L184" s="72">
        <v>8.5222067402133117</v>
      </c>
      <c r="M184" s="72">
        <v>5.47</v>
      </c>
      <c r="N184" s="73">
        <v>17.722282723905966</v>
      </c>
      <c r="O184" s="74">
        <v>1145.8569670953925</v>
      </c>
      <c r="P184" s="73">
        <v>38.195232236513085</v>
      </c>
    </row>
    <row r="185" spans="1:16">
      <c r="A185" s="70" t="s">
        <v>26</v>
      </c>
      <c r="B185" s="70" t="s">
        <v>221</v>
      </c>
      <c r="C185" s="71">
        <v>8135775636</v>
      </c>
      <c r="D185" s="71">
        <v>5000000000</v>
      </c>
      <c r="E185" s="72">
        <v>1.164457835709555</v>
      </c>
      <c r="F185" s="72">
        <v>2.1171960649264635E-2</v>
      </c>
      <c r="G185" s="71">
        <v>3271.9011879999998</v>
      </c>
      <c r="H185" s="72">
        <v>10.5</v>
      </c>
      <c r="I185" s="72">
        <v>-0.78254785287983886</v>
      </c>
      <c r="J185" s="71">
        <v>1715491599</v>
      </c>
      <c r="K185" s="72">
        <v>32.060780730177157</v>
      </c>
      <c r="L185" s="72">
        <v>8</v>
      </c>
      <c r="M185" s="72">
        <v>65.430000000000007</v>
      </c>
      <c r="N185" s="73">
        <v>40.280426802602889</v>
      </c>
      <c r="O185" s="74">
        <v>1174.7808923955945</v>
      </c>
      <c r="P185" s="73">
        <v>39.159363079853151</v>
      </c>
    </row>
    <row r="186" spans="1:16">
      <c r="A186" s="70" t="s">
        <v>224</v>
      </c>
      <c r="B186" s="70" t="s">
        <v>221</v>
      </c>
      <c r="C186" s="71">
        <v>40618634332</v>
      </c>
      <c r="D186" s="71">
        <v>6900847276</v>
      </c>
      <c r="E186" s="72">
        <v>4.6008350871718404</v>
      </c>
      <c r="F186" s="72">
        <v>0.33335291328448757</v>
      </c>
      <c r="G186" s="71">
        <v>2787.1569650000001</v>
      </c>
      <c r="H186" s="72">
        <v>3.12</v>
      </c>
      <c r="I186" s="72">
        <v>-0.11694071375289816</v>
      </c>
      <c r="J186" s="71">
        <v>1633229917</v>
      </c>
      <c r="K186" s="72">
        <v>8.4505521288464127</v>
      </c>
      <c r="L186" s="72">
        <v>5.7963896895839664</v>
      </c>
      <c r="M186" s="72">
        <v>40.380000000000003</v>
      </c>
      <c r="N186" s="73">
        <v>53.064254765514917</v>
      </c>
      <c r="O186" s="74">
        <v>943.11883920127241</v>
      </c>
      <c r="P186" s="73">
        <v>31.437294640042413</v>
      </c>
    </row>
    <row r="187" spans="1:16">
      <c r="A187" s="55" t="s">
        <v>554</v>
      </c>
      <c r="B187" s="55" t="s">
        <v>233</v>
      </c>
      <c r="C187" s="56">
        <v>3279541734</v>
      </c>
      <c r="D187" s="56">
        <v>1891070</v>
      </c>
      <c r="E187" s="57">
        <v>5.1949259438101878</v>
      </c>
      <c r="F187" s="57">
        <v>0.23178221723892567</v>
      </c>
      <c r="G187" s="56">
        <v>6.0773900000000004E-4</v>
      </c>
      <c r="H187" s="57">
        <v>12672.5</v>
      </c>
      <c r="I187" s="57">
        <v>-249.22783542094479</v>
      </c>
      <c r="J187" s="56">
        <v>-614132063</v>
      </c>
      <c r="K187" s="57">
        <v>-36.495345203951679</v>
      </c>
      <c r="L187" s="57">
        <v>21152.046196068892</v>
      </c>
      <c r="M187" s="57">
        <v>32.130000000000003</v>
      </c>
      <c r="N187" s="58">
        <v>23.985322030848558</v>
      </c>
      <c r="O187" s="59">
        <v>830.12984501164533</v>
      </c>
      <c r="P187" s="58">
        <v>27.670994833721512</v>
      </c>
    </row>
    <row r="188" spans="1:16">
      <c r="A188" s="55" t="s">
        <v>436</v>
      </c>
      <c r="B188" s="55" t="s">
        <v>233</v>
      </c>
      <c r="C188" s="56">
        <v>358892796</v>
      </c>
      <c r="D188" s="56">
        <v>9284470</v>
      </c>
      <c r="E188" s="57">
        <v>119.97439191077972</v>
      </c>
      <c r="F188" s="57">
        <v>230.75090506508587</v>
      </c>
      <c r="G188" s="56">
        <v>5.8189539999999997</v>
      </c>
      <c r="H188" s="57">
        <v>57.3</v>
      </c>
      <c r="I188" s="57">
        <v>-2.8019022580364137</v>
      </c>
      <c r="J188" s="56">
        <v>-3381110</v>
      </c>
      <c r="K188" s="57">
        <v>-153.77503837497153</v>
      </c>
      <c r="L188" s="57">
        <v>4308.2696158208273</v>
      </c>
      <c r="M188" s="57">
        <v>62.67</v>
      </c>
      <c r="N188" s="58">
        <v>22.042094139091056</v>
      </c>
      <c r="O188" s="59">
        <v>628.39458787492845</v>
      </c>
      <c r="P188" s="58">
        <v>20.946486262497615</v>
      </c>
    </row>
    <row r="189" spans="1:16">
      <c r="A189" s="55" t="s">
        <v>33</v>
      </c>
      <c r="B189" s="55" t="s">
        <v>233</v>
      </c>
      <c r="C189" s="56">
        <v>519583617</v>
      </c>
      <c r="D189" s="56">
        <v>25000000</v>
      </c>
      <c r="E189" s="57">
        <v>19.025461180151737</v>
      </c>
      <c r="F189" s="57">
        <v>8.5507690697311176</v>
      </c>
      <c r="G189" s="56">
        <v>22.966707</v>
      </c>
      <c r="H189" s="57">
        <v>91.55</v>
      </c>
      <c r="I189" s="57">
        <v>-0.53733030334478826</v>
      </c>
      <c r="J189" s="56">
        <v>1543645</v>
      </c>
      <c r="K189" s="57">
        <v>1441.3935846648678</v>
      </c>
      <c r="L189" s="57">
        <v>1600</v>
      </c>
      <c r="M189" s="57">
        <v>91.86</v>
      </c>
      <c r="N189" s="58">
        <v>19.349633158093827</v>
      </c>
      <c r="O189" s="59">
        <v>1088.141491359456</v>
      </c>
      <c r="P189" s="58">
        <v>36.271383045315204</v>
      </c>
    </row>
    <row r="190" spans="1:16">
      <c r="A190" s="55" t="s">
        <v>29</v>
      </c>
      <c r="B190" s="55" t="s">
        <v>233</v>
      </c>
      <c r="C190" s="56">
        <v>453946752</v>
      </c>
      <c r="D190" s="56">
        <v>36000000</v>
      </c>
      <c r="E190" s="57">
        <v>73.543735488717843</v>
      </c>
      <c r="F190" s="57">
        <v>92.858251879694251</v>
      </c>
      <c r="G190" s="56">
        <v>23.567941000000001</v>
      </c>
      <c r="H190" s="57">
        <v>23.08</v>
      </c>
      <c r="I190" s="57">
        <v>-0.25233727264047445</v>
      </c>
      <c r="J190" s="56">
        <v>-15955475</v>
      </c>
      <c r="K190" s="57">
        <v>-49.638133618710818</v>
      </c>
      <c r="L190" s="57">
        <v>1111.1111111111111</v>
      </c>
      <c r="M190" s="57">
        <v>65.459999999999994</v>
      </c>
      <c r="N190" s="58">
        <v>39.925299861183376</v>
      </c>
      <c r="O190" s="59">
        <v>757.53300023490772</v>
      </c>
      <c r="P190" s="58">
        <v>25.251100007830257</v>
      </c>
    </row>
    <row r="191" spans="1:16">
      <c r="A191" s="55" t="s">
        <v>550</v>
      </c>
      <c r="B191" s="55" t="s">
        <v>233</v>
      </c>
      <c r="C191" s="56">
        <v>832617284</v>
      </c>
      <c r="D191" s="56">
        <v>39000000</v>
      </c>
      <c r="E191" s="57">
        <v>3.4638823841507569</v>
      </c>
      <c r="F191" s="57">
        <v>6.3668456651976055E-2</v>
      </c>
      <c r="G191" s="56">
        <v>10.211128</v>
      </c>
      <c r="H191" s="57">
        <v>1131</v>
      </c>
      <c r="I191" s="57">
        <v>-146.5848873746736</v>
      </c>
      <c r="J191" s="56">
        <v>-34585163</v>
      </c>
      <c r="K191" s="57">
        <v>-1573.0734014467419</v>
      </c>
      <c r="L191" s="57">
        <v>1025.6410256410256</v>
      </c>
      <c r="M191" s="57">
        <v>26.18</v>
      </c>
      <c r="N191" s="58">
        <v>15.489860437091497</v>
      </c>
      <c r="O191" s="59">
        <v>1199.6055130379723</v>
      </c>
      <c r="P191" s="58">
        <v>39.986850434599077</v>
      </c>
    </row>
    <row r="192" spans="1:16">
      <c r="A192" s="55" t="s">
        <v>79</v>
      </c>
      <c r="B192" s="55" t="s">
        <v>233</v>
      </c>
      <c r="C192" s="56">
        <v>6239033292</v>
      </c>
      <c r="D192" s="56">
        <v>46000000</v>
      </c>
      <c r="E192" s="57">
        <v>35.24980252840313</v>
      </c>
      <c r="F192" s="57">
        <v>10.217334066203806</v>
      </c>
      <c r="G192" s="56">
        <v>14.636780999999999</v>
      </c>
      <c r="H192" s="57">
        <v>77.55</v>
      </c>
      <c r="I192" s="57">
        <v>-3.8008898437938545</v>
      </c>
      <c r="J192" s="56">
        <v>-47850125</v>
      </c>
      <c r="K192" s="57">
        <v>-72.100125130289626</v>
      </c>
      <c r="L192" s="57">
        <v>869.56521739130437</v>
      </c>
      <c r="M192" s="57">
        <v>31.81</v>
      </c>
      <c r="N192" s="58">
        <v>18.951677649315446</v>
      </c>
      <c r="O192" s="59">
        <v>546.99735126450128</v>
      </c>
      <c r="P192" s="58">
        <v>18.233245042150042</v>
      </c>
    </row>
    <row r="193" spans="1:16">
      <c r="A193" s="55" t="s">
        <v>30</v>
      </c>
      <c r="B193" s="55" t="s">
        <v>233</v>
      </c>
      <c r="C193" s="56">
        <v>2031267319</v>
      </c>
      <c r="D193" s="56">
        <v>83895000</v>
      </c>
      <c r="E193" s="57">
        <v>60.513306421986556</v>
      </c>
      <c r="F193" s="57">
        <v>48.086541845550236</v>
      </c>
      <c r="G193" s="56">
        <v>41.711512999999997</v>
      </c>
      <c r="H193" s="57">
        <v>15.85</v>
      </c>
      <c r="I193" s="57">
        <v>-6.2781442560416068E-2</v>
      </c>
      <c r="J193" s="56">
        <v>41940809</v>
      </c>
      <c r="K193" s="57">
        <v>30.00478603071295</v>
      </c>
      <c r="L193" s="57">
        <v>476.78645926455687</v>
      </c>
      <c r="M193" s="57">
        <v>49.71</v>
      </c>
      <c r="N193" s="58">
        <v>22.517969335342844</v>
      </c>
      <c r="O193" s="59">
        <v>1623.5413792546406</v>
      </c>
      <c r="P193" s="58">
        <v>54.118045975154686</v>
      </c>
    </row>
    <row r="194" spans="1:16">
      <c r="A194" s="55" t="s">
        <v>301</v>
      </c>
      <c r="B194" s="55" t="s">
        <v>233</v>
      </c>
      <c r="C194" s="56">
        <v>1140720033</v>
      </c>
      <c r="D194" s="56">
        <v>85000000</v>
      </c>
      <c r="E194" s="57">
        <v>84.488493459270458</v>
      </c>
      <c r="F194" s="57">
        <v>141.99746799877389</v>
      </c>
      <c r="G194" s="56">
        <v>66.222807000000003</v>
      </c>
      <c r="H194" s="57">
        <v>7.15</v>
      </c>
      <c r="I194" s="57">
        <v>-0.16400011162317174</v>
      </c>
      <c r="J194" s="56">
        <v>-28264429</v>
      </c>
      <c r="K194" s="57">
        <v>-21.051194772057841</v>
      </c>
      <c r="L194" s="57">
        <v>470.58823529411762</v>
      </c>
      <c r="M194" s="57">
        <v>77.900000000000006</v>
      </c>
      <c r="N194" s="58">
        <v>29.477841937279432</v>
      </c>
      <c r="O194" s="59">
        <v>612.85587630697205</v>
      </c>
      <c r="P194" s="58">
        <v>20.428529210232401</v>
      </c>
    </row>
    <row r="195" spans="1:16">
      <c r="A195" s="55" t="s">
        <v>161</v>
      </c>
      <c r="B195" s="55" t="s">
        <v>233</v>
      </c>
      <c r="C195" s="56">
        <v>11386108733</v>
      </c>
      <c r="D195" s="56">
        <v>100023579</v>
      </c>
      <c r="E195" s="57">
        <v>31.736533095797668</v>
      </c>
      <c r="F195" s="57">
        <v>2.1438548447768033</v>
      </c>
      <c r="G195" s="56">
        <v>8.2922969999999996</v>
      </c>
      <c r="H195" s="57">
        <v>152</v>
      </c>
      <c r="I195" s="57">
        <v>-2.4474010062208436</v>
      </c>
      <c r="J195" s="56">
        <v>-796663172</v>
      </c>
      <c r="K195" s="57">
        <v>-18.581867735690938</v>
      </c>
      <c r="L195" s="57">
        <v>399.90570623352721</v>
      </c>
      <c r="M195" s="57">
        <v>8.2899999999999991</v>
      </c>
      <c r="N195" s="58">
        <v>54.512083255061555</v>
      </c>
      <c r="O195" s="59">
        <v>458.94479737468941</v>
      </c>
      <c r="P195" s="58">
        <v>15.298159912489647</v>
      </c>
    </row>
    <row r="196" spans="1:16">
      <c r="A196" s="55" t="s">
        <v>540</v>
      </c>
      <c r="B196" s="55" t="s">
        <v>233</v>
      </c>
      <c r="C196" s="56">
        <v>2863294706</v>
      </c>
      <c r="D196" s="56">
        <v>112000000</v>
      </c>
      <c r="E196" s="57">
        <v>1.971066206675004</v>
      </c>
      <c r="F196" s="57">
        <v>4.0088395026745119E-2</v>
      </c>
      <c r="G196" s="56">
        <v>44.440303</v>
      </c>
      <c r="H196" s="57">
        <v>456.75</v>
      </c>
      <c r="I196" s="57">
        <v>11.326540848129412</v>
      </c>
      <c r="J196" s="56">
        <v>-54281567</v>
      </c>
      <c r="K196" s="57">
        <v>-905.79551618323762</v>
      </c>
      <c r="L196" s="57">
        <v>357.14285714285717</v>
      </c>
      <c r="M196" s="57">
        <v>39.67</v>
      </c>
      <c r="N196" s="58">
        <v>58.752858873116907</v>
      </c>
      <c r="O196" s="59">
        <v>2969.2892535679362</v>
      </c>
      <c r="P196" s="58">
        <v>98.976308452264533</v>
      </c>
    </row>
    <row r="197" spans="1:16">
      <c r="A197" s="55" t="s">
        <v>175</v>
      </c>
      <c r="B197" s="55" t="s">
        <v>233</v>
      </c>
      <c r="C197" s="56">
        <v>2503213131</v>
      </c>
      <c r="D197" s="56">
        <v>129600000</v>
      </c>
      <c r="E197" s="57">
        <v>37.210437676610042</v>
      </c>
      <c r="F197" s="57">
        <v>11.042983640969267</v>
      </c>
      <c r="G197" s="56">
        <v>40.565173999999999</v>
      </c>
      <c r="H197" s="57">
        <v>26.5</v>
      </c>
      <c r="I197" s="57">
        <v>-0.92140246848280671</v>
      </c>
      <c r="J197" s="56">
        <v>21111327</v>
      </c>
      <c r="K197" s="57">
        <v>159.61099934646458</v>
      </c>
      <c r="L197" s="57">
        <v>308.64197530864197</v>
      </c>
      <c r="M197" s="57">
        <v>31.3</v>
      </c>
      <c r="N197" s="58">
        <v>20.592447511611123</v>
      </c>
      <c r="O197" s="59">
        <v>483.45863570461233</v>
      </c>
      <c r="P197" s="58">
        <v>16.115287856820412</v>
      </c>
    </row>
    <row r="198" spans="1:16">
      <c r="A198" s="55" t="s">
        <v>552</v>
      </c>
      <c r="B198" s="55" t="s">
        <v>233</v>
      </c>
      <c r="C198" s="56">
        <v>2574862803</v>
      </c>
      <c r="D198" s="56">
        <v>132500000</v>
      </c>
      <c r="E198" s="57">
        <v>44.527927629560729</v>
      </c>
      <c r="F198" s="57">
        <v>15.275446871204366</v>
      </c>
      <c r="G198" s="56">
        <v>42.424709</v>
      </c>
      <c r="H198" s="57">
        <v>21.18</v>
      </c>
      <c r="I198" s="57">
        <v>0.44580854409493748</v>
      </c>
      <c r="J198" s="56">
        <v>-36817958</v>
      </c>
      <c r="K198" s="57">
        <v>-79.173320801767446</v>
      </c>
      <c r="L198" s="57">
        <v>301.88679245283021</v>
      </c>
      <c r="M198" s="57">
        <v>32.01</v>
      </c>
      <c r="N198" s="58">
        <v>38.835087006455971</v>
      </c>
      <c r="O198" s="59">
        <v>1373.6163917991876</v>
      </c>
      <c r="P198" s="58">
        <v>45.78721305997292</v>
      </c>
    </row>
    <row r="199" spans="1:16">
      <c r="A199" s="55" t="s">
        <v>470</v>
      </c>
      <c r="B199" s="55" t="s">
        <v>233</v>
      </c>
      <c r="C199" s="56">
        <v>6806959890</v>
      </c>
      <c r="D199" s="56">
        <v>138768000</v>
      </c>
      <c r="E199" s="57">
        <v>34.646905981121627</v>
      </c>
      <c r="F199" s="57">
        <v>6.0896351272946925</v>
      </c>
      <c r="G199" s="56">
        <v>27.728836000000001</v>
      </c>
      <c r="H199" s="57">
        <v>41.64</v>
      </c>
      <c r="I199" s="57">
        <v>-2.0380348122364396</v>
      </c>
      <c r="J199" s="56">
        <v>-104220162</v>
      </c>
      <c r="K199" s="57">
        <v>-54.591049282767379</v>
      </c>
      <c r="L199" s="57">
        <v>288.25089357777011</v>
      </c>
      <c r="M199" s="57">
        <v>19.98</v>
      </c>
      <c r="N199" s="58">
        <v>10.508051024319821</v>
      </c>
      <c r="O199" s="59">
        <v>332.60690504184532</v>
      </c>
      <c r="P199" s="58">
        <v>11.086896834728178</v>
      </c>
    </row>
    <row r="200" spans="1:16">
      <c r="A200" s="55" t="s">
        <v>481</v>
      </c>
      <c r="B200" s="55" t="s">
        <v>233</v>
      </c>
      <c r="C200" s="56">
        <v>4515514494</v>
      </c>
      <c r="D200" s="56">
        <v>146250000</v>
      </c>
      <c r="E200" s="57">
        <v>25.396850793676194</v>
      </c>
      <c r="F200" s="57">
        <v>2.5537305976547202</v>
      </c>
      <c r="G200" s="56">
        <v>22.737297000000002</v>
      </c>
      <c r="H200" s="57">
        <v>69.3</v>
      </c>
      <c r="I200" s="57">
        <v>3.3778167415601601</v>
      </c>
      <c r="J200" s="56">
        <v>12888411</v>
      </c>
      <c r="K200" s="57">
        <v>771.62343752073082</v>
      </c>
      <c r="L200" s="57">
        <v>273.5042735042735</v>
      </c>
      <c r="M200" s="57">
        <v>15.54</v>
      </c>
      <c r="N200" s="58">
        <v>56.264483134210856</v>
      </c>
      <c r="O200" s="59">
        <v>2358.4250976975313</v>
      </c>
      <c r="P200" s="58">
        <v>78.61416992325104</v>
      </c>
    </row>
    <row r="201" spans="1:16">
      <c r="A201" s="55" t="s">
        <v>101</v>
      </c>
      <c r="B201" s="55" t="s">
        <v>233</v>
      </c>
      <c r="C201" s="56">
        <v>4675184543</v>
      </c>
      <c r="D201" s="56">
        <v>175000000</v>
      </c>
      <c r="E201" s="57">
        <v>32.341474221419439</v>
      </c>
      <c r="F201" s="57">
        <v>23.101053015299598</v>
      </c>
      <c r="G201" s="56">
        <v>134.44486900000001</v>
      </c>
      <c r="H201" s="57">
        <v>9.1999999999999993</v>
      </c>
      <c r="I201" s="57">
        <v>-0.29100288286765874</v>
      </c>
      <c r="J201" s="56">
        <v>-19232100</v>
      </c>
      <c r="K201" s="57">
        <v>-72.794962588588874</v>
      </c>
      <c r="L201" s="57">
        <v>228.57142857142858</v>
      </c>
      <c r="M201" s="57">
        <v>76.819999999999993</v>
      </c>
      <c r="N201" s="58">
        <v>31.497146926563769</v>
      </c>
      <c r="O201" s="59">
        <v>652.63601757586002</v>
      </c>
      <c r="P201" s="58">
        <v>21.754533919195335</v>
      </c>
    </row>
    <row r="202" spans="1:16">
      <c r="A202" s="55" t="s">
        <v>544</v>
      </c>
      <c r="B202" s="55" t="s">
        <v>233</v>
      </c>
      <c r="C202" s="56">
        <v>5548282822</v>
      </c>
      <c r="D202" s="56">
        <v>179000000</v>
      </c>
      <c r="E202" s="57">
        <v>17.985856163723319</v>
      </c>
      <c r="F202" s="57">
        <v>2.1378647526118293</v>
      </c>
      <c r="G202" s="56">
        <v>47.254246999999999</v>
      </c>
      <c r="H202" s="57">
        <v>47.08</v>
      </c>
      <c r="I202" s="57">
        <v>-1.1641250355299917</v>
      </c>
      <c r="J202" s="56">
        <v>16821625</v>
      </c>
      <c r="K202" s="57">
        <v>500.13004094432017</v>
      </c>
      <c r="L202" s="57">
        <v>223.46368715083798</v>
      </c>
      <c r="M202" s="57">
        <v>26.39</v>
      </c>
      <c r="N202" s="58">
        <v>11.760795198153888</v>
      </c>
      <c r="O202" s="59">
        <v>394.66562637709723</v>
      </c>
      <c r="P202" s="58">
        <v>13.155520879236574</v>
      </c>
    </row>
    <row r="203" spans="1:16">
      <c r="A203" s="55" t="s">
        <v>31</v>
      </c>
      <c r="B203" s="55" t="s">
        <v>233</v>
      </c>
      <c r="C203" s="56">
        <v>1994719643</v>
      </c>
      <c r="D203" s="56">
        <v>192000000</v>
      </c>
      <c r="E203" s="57">
        <v>26.481255508101142</v>
      </c>
      <c r="F203" s="57">
        <v>17.240400721420016</v>
      </c>
      <c r="G203" s="56">
        <v>171.666124</v>
      </c>
      <c r="H203" s="57">
        <v>8.8000000000000007</v>
      </c>
      <c r="I203" s="57">
        <v>-0.35100755234406122</v>
      </c>
      <c r="J203" s="56">
        <v>73983991</v>
      </c>
      <c r="K203" s="57">
        <v>20.761248200303225</v>
      </c>
      <c r="L203" s="57">
        <v>208.33333333333334</v>
      </c>
      <c r="M203" s="57">
        <v>89.4</v>
      </c>
      <c r="N203" s="58">
        <v>29.720679517052563</v>
      </c>
      <c r="O203" s="59">
        <v>436.51730819803117</v>
      </c>
      <c r="P203" s="58">
        <v>14.550576939934372</v>
      </c>
    </row>
    <row r="204" spans="1:16">
      <c r="A204" s="55" t="s">
        <v>139</v>
      </c>
      <c r="B204" s="55" t="s">
        <v>233</v>
      </c>
      <c r="C204" s="56">
        <v>791994006</v>
      </c>
      <c r="D204" s="56">
        <v>240000000</v>
      </c>
      <c r="E204" s="57">
        <v>80.899551234009394</v>
      </c>
      <c r="F204" s="57">
        <v>112.36048782501305</v>
      </c>
      <c r="G204" s="56">
        <v>150.75718000000001</v>
      </c>
      <c r="H204" s="57">
        <v>3.28</v>
      </c>
      <c r="I204" s="57">
        <v>-0.13957101918549242</v>
      </c>
      <c r="J204" s="56">
        <v>8495887</v>
      </c>
      <c r="K204" s="57">
        <v>84.746889877419505</v>
      </c>
      <c r="L204" s="57">
        <v>166.66666666666666</v>
      </c>
      <c r="M204" s="57">
        <v>62.81</v>
      </c>
      <c r="N204" s="58">
        <v>64.998975507398299</v>
      </c>
      <c r="O204" s="59">
        <v>229.28519636909203</v>
      </c>
      <c r="P204" s="58">
        <v>7.6428398789697347</v>
      </c>
    </row>
    <row r="205" spans="1:16">
      <c r="A205" s="55" t="s">
        <v>234</v>
      </c>
      <c r="B205" s="55" t="s">
        <v>233</v>
      </c>
      <c r="C205" s="56">
        <v>7583767231</v>
      </c>
      <c r="D205" s="56">
        <v>244800000</v>
      </c>
      <c r="E205" s="57">
        <v>21.108438664568919</v>
      </c>
      <c r="F205" s="57">
        <v>5.0721930662651191</v>
      </c>
      <c r="G205" s="56">
        <v>106.89830000000001</v>
      </c>
      <c r="H205" s="57">
        <v>17.73</v>
      </c>
      <c r="I205" s="57">
        <v>-0.20642978998056097</v>
      </c>
      <c r="J205" s="56">
        <v>116949644</v>
      </c>
      <c r="K205" s="57">
        <v>35.584546114565342</v>
      </c>
      <c r="L205" s="57">
        <v>163.3986928104575</v>
      </c>
      <c r="M205" s="57">
        <v>43.66</v>
      </c>
      <c r="N205" s="58">
        <v>44.477585415830973</v>
      </c>
      <c r="O205" s="59">
        <v>707.24801426993599</v>
      </c>
      <c r="P205" s="58">
        <v>23.574933808997866</v>
      </c>
    </row>
    <row r="206" spans="1:16">
      <c r="A206" s="55" t="s">
        <v>629</v>
      </c>
      <c r="B206" s="55" t="s">
        <v>233</v>
      </c>
      <c r="C206" s="56">
        <v>7118953178</v>
      </c>
      <c r="D206" s="56">
        <v>263980843</v>
      </c>
      <c r="E206" s="57">
        <v>4.6748658689451981</v>
      </c>
      <c r="F206" s="57">
        <v>8.9893960974685536E-2</v>
      </c>
      <c r="G206" s="56">
        <v>46.937992000000001</v>
      </c>
      <c r="H206" s="57">
        <v>182.3</v>
      </c>
      <c r="I206" s="57">
        <v>-0.90670076551384682</v>
      </c>
      <c r="J206" s="56">
        <v>576150738</v>
      </c>
      <c r="K206" s="57">
        <v>90.261493461803042</v>
      </c>
      <c r="L206" s="57">
        <v>151.52614691816859</v>
      </c>
      <c r="M206" s="57">
        <v>17.78</v>
      </c>
      <c r="N206" s="58">
        <v>57.822747615117571</v>
      </c>
      <c r="O206" s="59">
        <v>1112.8129674185727</v>
      </c>
      <c r="P206" s="58">
        <v>37.093765580619092</v>
      </c>
    </row>
    <row r="207" spans="1:16">
      <c r="A207" s="55" t="s">
        <v>138</v>
      </c>
      <c r="B207" s="55" t="s">
        <v>233</v>
      </c>
      <c r="C207" s="56">
        <v>1535118620</v>
      </c>
      <c r="D207" s="56">
        <v>264000000</v>
      </c>
      <c r="E207" s="57">
        <v>52.750314908829935</v>
      </c>
      <c r="F207" s="57">
        <v>18.164708990643916</v>
      </c>
      <c r="G207" s="56">
        <v>59.070202000000002</v>
      </c>
      <c r="H207" s="57">
        <v>12.84</v>
      </c>
      <c r="I207" s="57">
        <v>0.12123432336354513</v>
      </c>
      <c r="J207" s="56">
        <v>-72765098</v>
      </c>
      <c r="K207" s="57">
        <v>-39.909243302331568</v>
      </c>
      <c r="L207" s="57">
        <v>151.5151515151515</v>
      </c>
      <c r="M207" s="57">
        <v>22.37</v>
      </c>
      <c r="N207" s="58">
        <v>52.184217437209142</v>
      </c>
      <c r="O207" s="59">
        <v>1422.0391027898706</v>
      </c>
      <c r="P207" s="58">
        <v>47.401303426329022</v>
      </c>
    </row>
    <row r="208" spans="1:16">
      <c r="A208" s="55" t="s">
        <v>160</v>
      </c>
      <c r="B208" s="55" t="s">
        <v>233</v>
      </c>
      <c r="C208" s="56">
        <v>1300173375</v>
      </c>
      <c r="D208" s="56">
        <v>270000000</v>
      </c>
      <c r="E208" s="57">
        <v>34.345866655263841</v>
      </c>
      <c r="F208" s="57">
        <v>31.801728384503555</v>
      </c>
      <c r="G208" s="56">
        <v>253.18759900000001</v>
      </c>
      <c r="H208" s="57">
        <v>4.5999999999999996</v>
      </c>
      <c r="I208" s="57">
        <v>0.11240000609416699</v>
      </c>
      <c r="J208" s="56">
        <v>-34355927</v>
      </c>
      <c r="K208" s="57">
        <v>-31.43562390268206</v>
      </c>
      <c r="L208" s="57">
        <v>148.14814814814815</v>
      </c>
      <c r="M208" s="57">
        <v>93.77</v>
      </c>
      <c r="N208" s="58">
        <v>48.800290493695904</v>
      </c>
      <c r="O208" s="59">
        <v>2241.9741430334193</v>
      </c>
      <c r="P208" s="58">
        <v>74.732471434447305</v>
      </c>
    </row>
    <row r="209" spans="1:16">
      <c r="A209" s="55" t="s">
        <v>766</v>
      </c>
      <c r="B209" s="55" t="s">
        <v>233</v>
      </c>
      <c r="C209" s="56">
        <v>5199468670</v>
      </c>
      <c r="D209" s="56">
        <v>273350000</v>
      </c>
      <c r="E209" s="57">
        <v>18.56936057926794</v>
      </c>
      <c r="F209" s="57">
        <v>1.7876984952074109</v>
      </c>
      <c r="G209" s="56">
        <v>54.497838000000002</v>
      </c>
      <c r="H209" s="57">
        <v>39.54</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39.225813015107491</v>
      </c>
      <c r="F210" s="57">
        <v>13.797907673810677</v>
      </c>
      <c r="G210" s="56">
        <v>98.355564999999999</v>
      </c>
      <c r="H210" s="57">
        <v>10.37</v>
      </c>
      <c r="I210" s="57">
        <v>-0.11235589590607019</v>
      </c>
      <c r="J210" s="56">
        <v>10367317</v>
      </c>
      <c r="K210" s="57">
        <v>274.21571559932045</v>
      </c>
      <c r="L210" s="57">
        <v>140.70232444636932</v>
      </c>
      <c r="M210" s="57">
        <v>34.590000000000003</v>
      </c>
      <c r="N210" s="58">
        <v>39.457952659903924</v>
      </c>
      <c r="O210" s="59">
        <v>1114.3090896793365</v>
      </c>
      <c r="P210" s="58">
        <v>37.143636322644547</v>
      </c>
    </row>
    <row r="211" spans="1:16">
      <c r="A211" s="55" t="s">
        <v>114</v>
      </c>
      <c r="B211" s="55" t="s">
        <v>233</v>
      </c>
      <c r="C211" s="56">
        <v>1413319947</v>
      </c>
      <c r="D211" s="56">
        <v>294204950</v>
      </c>
      <c r="E211" s="57">
        <v>64.012216355427341</v>
      </c>
      <c r="F211" s="57">
        <v>108.78847612085953</v>
      </c>
      <c r="G211" s="56">
        <v>733.94965300000001</v>
      </c>
      <c r="H211" s="57">
        <v>2.46</v>
      </c>
      <c r="I211" s="57">
        <v>4.7646922236658895E-2</v>
      </c>
      <c r="J211" s="56">
        <v>-101180902</v>
      </c>
      <c r="K211" s="57">
        <v>-5.8154245353535199</v>
      </c>
      <c r="L211" s="57">
        <v>135.95964309913887</v>
      </c>
      <c r="M211" s="57">
        <v>86.34</v>
      </c>
      <c r="N211" s="58">
        <v>50.151909444614752</v>
      </c>
      <c r="O211" s="59">
        <v>782.6069773000512</v>
      </c>
      <c r="P211" s="58">
        <v>26.08689924333504</v>
      </c>
    </row>
    <row r="212" spans="1:16">
      <c r="A212" s="55" t="s">
        <v>159</v>
      </c>
      <c r="B212" s="55" t="s">
        <v>233</v>
      </c>
      <c r="C212" s="56">
        <v>10497610768</v>
      </c>
      <c r="D212" s="56">
        <v>303345000</v>
      </c>
      <c r="E212" s="57">
        <v>32.764110146070934</v>
      </c>
      <c r="F212" s="57">
        <v>9.8190359749612828</v>
      </c>
      <c r="G212" s="56">
        <v>100.333235</v>
      </c>
      <c r="H212" s="57">
        <v>12.17</v>
      </c>
      <c r="I212" s="57">
        <v>0.14546269079901819</v>
      </c>
      <c r="J212" s="56">
        <v>128453668</v>
      </c>
      <c r="K212" s="57">
        <v>25.976642410865214</v>
      </c>
      <c r="L212" s="57">
        <v>131.86306021196987</v>
      </c>
      <c r="M212" s="57">
        <v>33.07</v>
      </c>
      <c r="N212" s="58">
        <v>42.655630642885299</v>
      </c>
      <c r="O212" s="59">
        <v>2354.4080088667611</v>
      </c>
      <c r="P212" s="58">
        <v>78.480266962225372</v>
      </c>
    </row>
    <row r="213" spans="1:16">
      <c r="A213" s="55" t="s">
        <v>162</v>
      </c>
      <c r="B213" s="55" t="s">
        <v>233</v>
      </c>
      <c r="C213" s="56">
        <v>11759814183</v>
      </c>
      <c r="D213" s="56">
        <v>314657359</v>
      </c>
      <c r="E213" s="57">
        <v>27.700437436914733</v>
      </c>
      <c r="F213" s="57">
        <v>8.8033655163662434</v>
      </c>
      <c r="G213" s="56">
        <v>118.75529</v>
      </c>
      <c r="H213" s="57">
        <v>12.16</v>
      </c>
      <c r="I213" s="57">
        <v>0.15315760870493556</v>
      </c>
      <c r="J213" s="56">
        <v>49521257</v>
      </c>
      <c r="K213" s="57">
        <v>63.539857035535263</v>
      </c>
      <c r="L213" s="57">
        <v>127.12240427849011</v>
      </c>
      <c r="M213" s="57">
        <v>37.74</v>
      </c>
      <c r="N213" s="58">
        <v>46.025382095931761</v>
      </c>
      <c r="O213" s="59">
        <v>2384.1741010350852</v>
      </c>
      <c r="P213" s="58">
        <v>79.472470034502834</v>
      </c>
    </row>
    <row r="214" spans="1:16">
      <c r="A214" s="55" t="s">
        <v>744</v>
      </c>
      <c r="B214" s="55" t="s">
        <v>233</v>
      </c>
      <c r="C214" s="56">
        <v>25145763000</v>
      </c>
      <c r="D214" s="56">
        <v>322508000</v>
      </c>
      <c r="E214" s="57">
        <v>17.771768894383733</v>
      </c>
      <c r="F214" s="57">
        <v>0.37743077530504782</v>
      </c>
      <c r="G214" s="56">
        <v>16.157962000000001</v>
      </c>
      <c r="H214" s="57">
        <v>139.30000000000001</v>
      </c>
      <c r="I214" s="57">
        <v>3.290829328214699</v>
      </c>
      <c r="J214" s="56">
        <v>-820079000</v>
      </c>
      <c r="K214" s="57">
        <v>-57.416624495932709</v>
      </c>
      <c r="L214" s="57">
        <v>124.02793109008148</v>
      </c>
      <c r="M214" s="57">
        <v>5.01</v>
      </c>
      <c r="N214" s="58">
        <v>43.228944814451651</v>
      </c>
      <c r="O214" s="59">
        <v>1199.6311691119367</v>
      </c>
      <c r="P214" s="58">
        <v>39.987705637064558</v>
      </c>
    </row>
    <row r="215" spans="1:16">
      <c r="A215" s="55" t="s">
        <v>406</v>
      </c>
      <c r="B215" s="55" t="s">
        <v>233</v>
      </c>
      <c r="C215" s="56">
        <v>7271413193</v>
      </c>
      <c r="D215" s="56">
        <v>330000000</v>
      </c>
      <c r="E215" s="57">
        <v>66.003496535228948</v>
      </c>
      <c r="F215" s="57">
        <v>0.54947965813543909</v>
      </c>
      <c r="G215" s="56">
        <v>1.7811269999999999</v>
      </c>
      <c r="H215" s="57">
        <v>346.5</v>
      </c>
      <c r="I215" s="57">
        <v>-1.1956321057181754</v>
      </c>
      <c r="J215" s="56">
        <v>-339048262</v>
      </c>
      <c r="K215" s="57">
        <v>-354.28584500456753</v>
      </c>
      <c r="L215" s="57">
        <v>121.21212121212122</v>
      </c>
      <c r="M215" s="57">
        <v>0.53</v>
      </c>
      <c r="N215" s="58">
        <v>45.498581235768057</v>
      </c>
      <c r="O215" s="59">
        <v>95.711288167004682</v>
      </c>
      <c r="P215" s="58">
        <v>3.1903762722334892</v>
      </c>
    </row>
    <row r="216" spans="1:16">
      <c r="A216" s="55" t="s">
        <v>456</v>
      </c>
      <c r="B216" s="55" t="s">
        <v>233</v>
      </c>
      <c r="C216" s="56">
        <v>10885731681</v>
      </c>
      <c r="D216" s="56">
        <v>350000000</v>
      </c>
      <c r="E216" s="57">
        <v>12.633760132808614</v>
      </c>
      <c r="F216" s="57">
        <v>2.2560285951443952</v>
      </c>
      <c r="G216" s="56">
        <v>185.064885</v>
      </c>
      <c r="H216" s="57">
        <v>17.11</v>
      </c>
      <c r="I216" s="57">
        <v>-1.4210090903161721</v>
      </c>
      <c r="J216" s="56">
        <v>260197818</v>
      </c>
      <c r="K216" s="57">
        <v>21.522086707122195</v>
      </c>
      <c r="L216" s="57">
        <v>114.28571428571429</v>
      </c>
      <c r="M216" s="57">
        <v>52.87</v>
      </c>
      <c r="N216" s="58">
        <v>39.128424600098072</v>
      </c>
      <c r="O216" s="59">
        <v>303.93626052592288</v>
      </c>
      <c r="P216" s="58">
        <v>10.131208684197428</v>
      </c>
    </row>
    <row r="217" spans="1:16">
      <c r="A217" s="55" t="s">
        <v>237</v>
      </c>
      <c r="B217" s="55" t="s">
        <v>233</v>
      </c>
      <c r="C217" s="56">
        <v>49023532000</v>
      </c>
      <c r="D217" s="56">
        <v>369276000</v>
      </c>
      <c r="E217" s="57">
        <v>2.6296262501575649</v>
      </c>
      <c r="F217" s="57">
        <v>8.0920819330428287E-2</v>
      </c>
      <c r="G217" s="56">
        <v>164.20942500000001</v>
      </c>
      <c r="H217" s="57">
        <v>92.65</v>
      </c>
      <c r="I217" s="57">
        <v>-0.65542236478968618</v>
      </c>
      <c r="J217" s="56">
        <v>1835127000</v>
      </c>
      <c r="K217" s="57">
        <v>17.707923211854002</v>
      </c>
      <c r="L217" s="57">
        <v>108.32006412547796</v>
      </c>
      <c r="M217" s="57">
        <v>44.46</v>
      </c>
      <c r="N217" s="58">
        <v>61.504934906907543</v>
      </c>
      <c r="O217" s="59">
        <v>1007.4823624253642</v>
      </c>
      <c r="P217" s="58">
        <v>33.582745414178802</v>
      </c>
    </row>
    <row r="218" spans="1:16">
      <c r="A218" s="55" t="s">
        <v>451</v>
      </c>
      <c r="B218" s="55" t="s">
        <v>233</v>
      </c>
      <c r="C218" s="56">
        <v>4310209139</v>
      </c>
      <c r="D218" s="56">
        <v>386500000</v>
      </c>
      <c r="E218" s="57">
        <v>35.842188243011364</v>
      </c>
      <c r="F218" s="57">
        <v>8.4304805934402829</v>
      </c>
      <c r="G218" s="56">
        <v>94.595506999999998</v>
      </c>
      <c r="H218" s="57">
        <v>11.8</v>
      </c>
      <c r="I218" s="57">
        <v>-1.1264256554743906</v>
      </c>
      <c r="J218" s="56">
        <v>-57974808</v>
      </c>
      <c r="K218" s="57">
        <v>-73.333576197440792</v>
      </c>
      <c r="L218" s="57">
        <v>103.49288486416559</v>
      </c>
      <c r="M218" s="57">
        <v>24.47</v>
      </c>
      <c r="N218" s="58">
        <v>43.902153588705914</v>
      </c>
      <c r="O218" s="59">
        <v>458.43256108803922</v>
      </c>
      <c r="P218" s="58">
        <v>15.281085369601307</v>
      </c>
    </row>
    <row r="219" spans="1:16">
      <c r="A219" s="55" t="s">
        <v>549</v>
      </c>
      <c r="B219" s="55" t="s">
        <v>233</v>
      </c>
      <c r="C219" s="56">
        <v>4405616240</v>
      </c>
      <c r="D219" s="56">
        <v>402000000</v>
      </c>
      <c r="E219" s="57">
        <v>38.138989400381561</v>
      </c>
      <c r="F219" s="57">
        <v>6.77665056865344</v>
      </c>
      <c r="G219" s="56">
        <v>416.05720400000001</v>
      </c>
      <c r="H219" s="57">
        <v>14.43</v>
      </c>
      <c r="I219" s="57">
        <v>0.28590411993914877</v>
      </c>
      <c r="J219" s="56">
        <v>82863015</v>
      </c>
      <c r="K219" s="57">
        <v>67.919324441670383</v>
      </c>
      <c r="L219" s="57">
        <v>99.50248756218906</v>
      </c>
      <c r="M219" s="57">
        <v>18.079999999999998</v>
      </c>
      <c r="N219" s="58">
        <v>26.173369447757011</v>
      </c>
      <c r="O219" s="59">
        <v>1574.4267529369276</v>
      </c>
      <c r="P219" s="58">
        <v>52.480891764564255</v>
      </c>
    </row>
    <row r="220" spans="1:16" ht="12" customHeight="1">
      <c r="A220" s="55" t="s">
        <v>455</v>
      </c>
      <c r="B220" s="55" t="s">
        <v>233</v>
      </c>
      <c r="C220" s="56">
        <v>2527222364</v>
      </c>
      <c r="D220" s="56">
        <v>600000000</v>
      </c>
      <c r="E220" s="57">
        <v>43.147851506669042</v>
      </c>
      <c r="F220" s="57">
        <v>14.382617168889681</v>
      </c>
      <c r="G220" s="56">
        <v>163.504896</v>
      </c>
      <c r="H220" s="57">
        <v>5.67</v>
      </c>
      <c r="I220" s="57">
        <v>-0.17844869685537557</v>
      </c>
      <c r="J220" s="56">
        <v>-2865114</v>
      </c>
      <c r="K220" s="57">
        <v>-1047.0787549814772</v>
      </c>
      <c r="L220" s="57">
        <v>66.666666666666671</v>
      </c>
      <c r="M220" s="57">
        <v>27.25</v>
      </c>
      <c r="N220" s="58">
        <v>58.888931555108307</v>
      </c>
      <c r="O220" s="59">
        <v>330.24805547059185</v>
      </c>
      <c r="P220" s="58">
        <v>11.008268515686394</v>
      </c>
    </row>
    <row r="221" spans="1:16">
      <c r="A221" s="55" t="s">
        <v>667</v>
      </c>
      <c r="B221" s="55" t="s">
        <v>233</v>
      </c>
      <c r="C221" s="56">
        <v>18538498598</v>
      </c>
      <c r="D221" s="56">
        <v>662000000</v>
      </c>
      <c r="E221" s="57">
        <v>19.289441647214463</v>
      </c>
      <c r="F221" s="57">
        <v>2.4281774480380744</v>
      </c>
      <c r="G221" s="56">
        <v>158.43219300000001</v>
      </c>
      <c r="H221" s="57">
        <v>13.09</v>
      </c>
      <c r="I221" s="57">
        <v>-2.5537929227795075E-2</v>
      </c>
      <c r="J221" s="56">
        <v>30638765</v>
      </c>
      <c r="K221" s="57">
        <v>259.27938022306057</v>
      </c>
      <c r="L221" s="57">
        <v>60.422960725075527</v>
      </c>
      <c r="M221" s="57">
        <v>23.93</v>
      </c>
      <c r="N221" s="58">
        <v>54.874947621289614</v>
      </c>
      <c r="O221" s="59">
        <v>766.35539760107929</v>
      </c>
      <c r="P221" s="58">
        <v>25.545179920035977</v>
      </c>
    </row>
    <row r="222" spans="1:16">
      <c r="A222" s="55" t="s">
        <v>108</v>
      </c>
      <c r="B222" s="55" t="s">
        <v>233</v>
      </c>
      <c r="C222" s="56">
        <v>15078182984</v>
      </c>
      <c r="D222" s="56">
        <v>750000000</v>
      </c>
      <c r="E222" s="57">
        <v>16.232300451765212</v>
      </c>
      <c r="F222" s="57">
        <v>2.7053834086275352</v>
      </c>
      <c r="G222" s="56">
        <v>290.32257499999997</v>
      </c>
      <c r="H222" s="57">
        <v>8.49</v>
      </c>
      <c r="I222" s="57">
        <v>-2.3342670613226701E-2</v>
      </c>
      <c r="J222" s="56">
        <v>110116171</v>
      </c>
      <c r="K222" s="57">
        <v>54.487909863847335</v>
      </c>
      <c r="L222" s="57">
        <v>53.333333333333336</v>
      </c>
      <c r="M222" s="57">
        <v>38.700000000000003</v>
      </c>
      <c r="N222" s="58">
        <v>65.349826723510702</v>
      </c>
      <c r="O222" s="59">
        <v>1042.3080386728539</v>
      </c>
      <c r="P222" s="58">
        <v>34.743601289095132</v>
      </c>
    </row>
    <row r="223" spans="1:16">
      <c r="A223" s="55" t="s">
        <v>176</v>
      </c>
      <c r="B223" s="55" t="s">
        <v>233</v>
      </c>
      <c r="C223" s="56">
        <v>2007242303</v>
      </c>
      <c r="D223" s="56">
        <v>850000000</v>
      </c>
      <c r="E223" s="57">
        <v>46.147412139653611</v>
      </c>
      <c r="F223" s="57">
        <v>32.124895328683337</v>
      </c>
      <c r="G223" s="56">
        <v>693.49307699999997</v>
      </c>
      <c r="H223" s="57">
        <v>1.25</v>
      </c>
      <c r="I223" s="57">
        <v>-6.947363244332605E-2</v>
      </c>
      <c r="J223" s="56">
        <v>254788867</v>
      </c>
      <c r="K223" s="57">
        <v>5.6380014437600998</v>
      </c>
      <c r="L223" s="57">
        <v>47.058823529411768</v>
      </c>
      <c r="M223" s="57">
        <v>81.58</v>
      </c>
      <c r="N223" s="58">
        <v>0.1546630731356351</v>
      </c>
      <c r="O223" s="59">
        <v>680.46402081962378</v>
      </c>
      <c r="P223" s="58">
        <v>22.682134027320792</v>
      </c>
    </row>
    <row r="224" spans="1:16">
      <c r="A224" s="55" t="s">
        <v>762</v>
      </c>
      <c r="B224" s="55" t="s">
        <v>233</v>
      </c>
      <c r="C224" s="56">
        <v>4581844648</v>
      </c>
      <c r="D224" s="56">
        <v>870000000</v>
      </c>
      <c r="E224" s="57">
        <v>20.423334885506783</v>
      </c>
      <c r="F224" s="57">
        <v>2.1340997790498206</v>
      </c>
      <c r="G224" s="56">
        <v>174.93409199999999</v>
      </c>
      <c r="H224" s="57">
        <v>11.2</v>
      </c>
      <c r="I224" s="57">
        <v>-0.26031146353266799</v>
      </c>
      <c r="J224" s="56">
        <v>4586945</v>
      </c>
      <c r="K224" s="57">
        <v>2086.3559515102102</v>
      </c>
      <c r="L224" s="57">
        <v>45.977011494252871</v>
      </c>
      <c r="M224" s="57">
        <v>20.100000000000001</v>
      </c>
      <c r="N224" s="58">
        <v>31.112677480950666</v>
      </c>
      <c r="O224" s="59">
        <v>237.45200563691333</v>
      </c>
      <c r="P224" s="58">
        <v>7.9150668545637775</v>
      </c>
    </row>
    <row r="225" spans="1:16">
      <c r="A225" s="55" t="s">
        <v>524</v>
      </c>
      <c r="B225" s="55" t="s">
        <v>233</v>
      </c>
      <c r="C225" s="56">
        <v>7797972597</v>
      </c>
      <c r="D225" s="56">
        <v>960000000</v>
      </c>
      <c r="E225" s="57">
        <v>21.214818194099632</v>
      </c>
      <c r="F225" s="57">
        <v>3.6831281586978526</v>
      </c>
      <c r="G225" s="56">
        <v>279.81076200000001</v>
      </c>
      <c r="H225" s="57">
        <v>6.74</v>
      </c>
      <c r="I225" s="57">
        <v>0.14080839765583786</v>
      </c>
      <c r="J225" s="56">
        <v>-282199228</v>
      </c>
      <c r="K225" s="57">
        <v>-20.411111826287492</v>
      </c>
      <c r="L225" s="57">
        <v>41.666666666666664</v>
      </c>
      <c r="M225" s="57">
        <v>29.14</v>
      </c>
      <c r="N225" s="58">
        <v>17.080467598135666</v>
      </c>
      <c r="O225" s="59">
        <v>2255.5228243511137</v>
      </c>
      <c r="P225" s="58">
        <v>75.184094145037122</v>
      </c>
    </row>
    <row r="226" spans="1:16">
      <c r="A226" s="55" t="s">
        <v>80</v>
      </c>
      <c r="B226" s="55" t="s">
        <v>233</v>
      </c>
      <c r="C226" s="56">
        <v>2545549000</v>
      </c>
      <c r="D226" s="56">
        <v>1053000000</v>
      </c>
      <c r="E226" s="57">
        <v>33.320940026202337</v>
      </c>
      <c r="F226" s="57">
        <v>31.643817688701173</v>
      </c>
      <c r="G226" s="56">
        <v>774.54246000000001</v>
      </c>
      <c r="H226" s="57">
        <v>1.55</v>
      </c>
      <c r="I226" s="57">
        <v>-6.8598002676086622E-2</v>
      </c>
      <c r="J226" s="56">
        <v>-222180000</v>
      </c>
      <c r="K226" s="57">
        <v>-4.7394004860923573</v>
      </c>
      <c r="L226" s="57">
        <v>37.986704653371319</v>
      </c>
      <c r="M226" s="57">
        <v>73.55</v>
      </c>
      <c r="N226" s="58">
        <v>46.504648888745052</v>
      </c>
      <c r="O226" s="59">
        <v>84.615920259663454</v>
      </c>
      <c r="P226" s="58">
        <v>2.8205306753221153</v>
      </c>
    </row>
    <row r="227" spans="1:16">
      <c r="A227" s="55" t="s">
        <v>340</v>
      </c>
      <c r="B227" s="55" t="s">
        <v>233</v>
      </c>
      <c r="C227" s="56">
        <v>15777601159</v>
      </c>
      <c r="D227" s="56">
        <v>1086980000</v>
      </c>
      <c r="E227" s="57">
        <v>15.013955584320293</v>
      </c>
      <c r="F227" s="57">
        <v>1.5347267540770753</v>
      </c>
      <c r="G227" s="56">
        <v>266.47241100000002</v>
      </c>
      <c r="H227" s="57">
        <v>10</v>
      </c>
      <c r="I227" s="57">
        <v>-0.12992407872267542</v>
      </c>
      <c r="J227" s="56">
        <v>896857779</v>
      </c>
      <c r="K227" s="57">
        <v>10.907883311117493</v>
      </c>
      <c r="L227" s="57">
        <v>36.799205137169039</v>
      </c>
      <c r="M227" s="57">
        <v>24.51</v>
      </c>
      <c r="N227" s="58">
        <v>59.472122772864125</v>
      </c>
      <c r="O227" s="59">
        <v>448.76265330041042</v>
      </c>
      <c r="P227" s="58">
        <v>14.95875511001368</v>
      </c>
    </row>
    <row r="228" spans="1:16">
      <c r="A228" s="55" t="s">
        <v>648</v>
      </c>
      <c r="B228" s="55" t="s">
        <v>233</v>
      </c>
      <c r="C228" s="56">
        <v>4399219392</v>
      </c>
      <c r="D228" s="56">
        <v>1112000000</v>
      </c>
      <c r="E228" s="57">
        <v>16.698662305563868</v>
      </c>
      <c r="F228" s="57">
        <v>0.80432686924951102</v>
      </c>
      <c r="G228" s="56">
        <v>277.98263300000002</v>
      </c>
      <c r="H228" s="57">
        <v>8.6199999999999992</v>
      </c>
      <c r="I228" s="57">
        <v>-1.2142335341398844</v>
      </c>
      <c r="J228" s="56">
        <v>-160816500</v>
      </c>
      <c r="K228" s="57">
        <v>-129.09769830832036</v>
      </c>
      <c r="L228" s="57">
        <v>35.97122302158273</v>
      </c>
      <c r="M228" s="57">
        <v>24.99</v>
      </c>
      <c r="N228" s="58">
        <v>52.822499176123891</v>
      </c>
      <c r="O228" s="59">
        <v>296.34494362352018</v>
      </c>
      <c r="P228" s="58">
        <v>9.8781647874506735</v>
      </c>
    </row>
    <row r="229" spans="1:16">
      <c r="A229" s="55" t="s">
        <v>485</v>
      </c>
      <c r="B229" s="55" t="s">
        <v>233</v>
      </c>
      <c r="C229" s="56">
        <v>1973820337</v>
      </c>
      <c r="D229" s="56">
        <v>1482400000</v>
      </c>
      <c r="E229" s="57">
        <v>5.1681712890532951</v>
      </c>
      <c r="F229" s="57">
        <v>0.34863540805810139</v>
      </c>
      <c r="G229" s="56">
        <v>727.55648099999996</v>
      </c>
      <c r="H229" s="57">
        <v>10.64</v>
      </c>
      <c r="I229" s="57">
        <v>-0.10066431670126619</v>
      </c>
      <c r="J229" s="56">
        <v>80169598</v>
      </c>
      <c r="K229" s="57">
        <v>184.90799966341356</v>
      </c>
      <c r="L229" s="57">
        <v>26.98327037236913</v>
      </c>
      <c r="M229" s="57">
        <v>49.07</v>
      </c>
      <c r="N229" s="58">
        <v>27.257322878498496</v>
      </c>
      <c r="O229" s="59">
        <v>1169.5221313737209</v>
      </c>
      <c r="P229" s="58">
        <v>38.984071045790692</v>
      </c>
    </row>
    <row r="230" spans="1:16">
      <c r="A230" s="55" t="s">
        <v>8</v>
      </c>
      <c r="B230" s="55" t="s">
        <v>233</v>
      </c>
      <c r="C230" s="56">
        <v>7531082000</v>
      </c>
      <c r="D230" s="56">
        <v>2160000000</v>
      </c>
      <c r="E230" s="57">
        <v>29.589908136946594</v>
      </c>
      <c r="F230" s="57">
        <v>6.8495157724413414</v>
      </c>
      <c r="G230" s="56">
        <v>595.52635199999997</v>
      </c>
      <c r="H230" s="57">
        <v>2.27</v>
      </c>
      <c r="I230" s="57">
        <v>-7.9513777723695167E-2</v>
      </c>
      <c r="J230" s="56">
        <v>255518000</v>
      </c>
      <c r="K230" s="57">
        <v>16.906832395369406</v>
      </c>
      <c r="L230" s="57">
        <v>18.518518518518519</v>
      </c>
      <c r="M230" s="57">
        <v>27.57</v>
      </c>
      <c r="N230" s="58">
        <v>53.472121406965769</v>
      </c>
      <c r="O230" s="59">
        <v>646.72735784861482</v>
      </c>
      <c r="P230" s="58">
        <v>21.557578594953828</v>
      </c>
    </row>
    <row r="231" spans="1:16">
      <c r="A231" s="55" t="s">
        <v>674</v>
      </c>
      <c r="B231" s="55" t="s">
        <v>233</v>
      </c>
      <c r="C231" s="56">
        <v>5220479890</v>
      </c>
      <c r="D231" s="56">
        <v>2178000000</v>
      </c>
      <c r="E231" s="57">
        <v>3.3374026083092287</v>
      </c>
      <c r="F231" s="57">
        <v>9.0136731170237905E-2</v>
      </c>
      <c r="G231" s="56">
        <v>656.11429699999997</v>
      </c>
      <c r="H231" s="57">
        <v>18.27</v>
      </c>
      <c r="I231" s="57">
        <v>-0.18149226791021178</v>
      </c>
      <c r="J231" s="56">
        <v>116330745</v>
      </c>
      <c r="K231" s="57">
        <v>318.28215318315034</v>
      </c>
      <c r="L231" s="57">
        <v>18.365472910927455</v>
      </c>
      <c r="M231" s="57">
        <v>30.12</v>
      </c>
      <c r="N231" s="58">
        <v>60.536588139495571</v>
      </c>
      <c r="O231" s="59">
        <v>1179.1710870240809</v>
      </c>
      <c r="P231" s="58">
        <v>39.305702900802693</v>
      </c>
    </row>
    <row r="232" spans="1:16">
      <c r="A232" s="55" t="s">
        <v>238</v>
      </c>
      <c r="B232" s="55" t="s">
        <v>233</v>
      </c>
      <c r="C232" s="56">
        <v>7606887578</v>
      </c>
      <c r="D232" s="56">
        <v>2344397132</v>
      </c>
      <c r="E232" s="57">
        <v>34.423672734157556</v>
      </c>
      <c r="F232" s="57">
        <v>14.683379477090043</v>
      </c>
      <c r="G232" s="56">
        <v>735.54148399999997</v>
      </c>
      <c r="H232" s="57">
        <v>1.58</v>
      </c>
      <c r="I232" s="57">
        <v>-5.1079355856779474E-2</v>
      </c>
      <c r="J232" s="56">
        <v>-222958515</v>
      </c>
      <c r="K232" s="57">
        <v>-10.514947733662471</v>
      </c>
      <c r="L232" s="57">
        <v>17.061955695994257</v>
      </c>
      <c r="M232" s="57">
        <v>31.37</v>
      </c>
      <c r="N232" s="58">
        <v>51.785969540941842</v>
      </c>
      <c r="O232" s="59">
        <v>217.44614949208301</v>
      </c>
      <c r="P232" s="58">
        <v>7.2482049830694333</v>
      </c>
    </row>
    <row r="233" spans="1:16">
      <c r="A233" s="55" t="s">
        <v>235</v>
      </c>
      <c r="B233" s="55" t="s">
        <v>233</v>
      </c>
      <c r="C233" s="56">
        <v>83438856000</v>
      </c>
      <c r="D233" s="56">
        <v>2798079000</v>
      </c>
      <c r="E233" s="57">
        <v>0.61421260711545322</v>
      </c>
      <c r="F233" s="57">
        <v>2.8142595702423958E-3</v>
      </c>
      <c r="G233" s="56">
        <v>821.38268200000005</v>
      </c>
      <c r="H233" s="57">
        <v>79.3</v>
      </c>
      <c r="I233" s="57">
        <v>-2.0115463121252333</v>
      </c>
      <c r="J233" s="56">
        <v>5300546000</v>
      </c>
      <c r="K233" s="57">
        <v>41.17503404366267</v>
      </c>
      <c r="L233" s="57">
        <v>14.295522034938971</v>
      </c>
      <c r="M233" s="57">
        <v>29.35</v>
      </c>
      <c r="N233" s="58">
        <v>55.277235208106767</v>
      </c>
      <c r="O233" s="59">
        <v>1299.1993232383618</v>
      </c>
      <c r="P233" s="58">
        <v>43.306644107945395</v>
      </c>
    </row>
    <row r="234" spans="1:16">
      <c r="A234" s="55" t="s">
        <v>529</v>
      </c>
      <c r="B234" s="55" t="s">
        <v>233</v>
      </c>
      <c r="C234" s="56">
        <v>11202226165</v>
      </c>
      <c r="D234" s="56">
        <v>2876530554</v>
      </c>
      <c r="E234" s="57">
        <v>10.033581242320063</v>
      </c>
      <c r="F234" s="57">
        <v>0.69761687240677661</v>
      </c>
      <c r="G234" s="56">
        <v>750.95738100000005</v>
      </c>
      <c r="H234" s="57">
        <v>5.31</v>
      </c>
      <c r="I234" s="57">
        <v>2.2350054752133808E-2</v>
      </c>
      <c r="J234" s="56">
        <v>-880002369</v>
      </c>
      <c r="K234" s="57">
        <v>-16.343879603805931</v>
      </c>
      <c r="L234" s="57">
        <v>13.905640579543798</v>
      </c>
      <c r="M234" s="57">
        <v>26.1</v>
      </c>
      <c r="N234" s="58">
        <v>16.513505940247303</v>
      </c>
      <c r="O234" s="59">
        <v>653.32372644097654</v>
      </c>
      <c r="P234" s="58">
        <v>21.777457548032551</v>
      </c>
    </row>
    <row r="235" spans="1:16">
      <c r="A235" s="55" t="s">
        <v>463</v>
      </c>
      <c r="B235" s="55" t="s">
        <v>233</v>
      </c>
      <c r="C235" s="56">
        <v>40334782642</v>
      </c>
      <c r="D235" s="56">
        <v>3000000000</v>
      </c>
      <c r="E235" s="57">
        <v>12.220419710314951</v>
      </c>
      <c r="F235" s="57">
        <v>0.93214490543973694</v>
      </c>
      <c r="G235" s="56">
        <v>808.37745500000005</v>
      </c>
      <c r="H235" s="57">
        <v>4.05</v>
      </c>
      <c r="I235" s="57">
        <v>1.5747876630948454E-2</v>
      </c>
      <c r="J235" s="56">
        <v>-4574215000</v>
      </c>
      <c r="K235" s="57">
        <v>-2.8660655434866968</v>
      </c>
      <c r="L235" s="57">
        <v>13.333333333333334</v>
      </c>
      <c r="M235" s="57">
        <v>26.94</v>
      </c>
      <c r="N235" s="58">
        <v>34.170746035762861</v>
      </c>
      <c r="O235" s="59">
        <v>1252.3045720680177</v>
      </c>
      <c r="P235" s="58">
        <v>41.743485735600594</v>
      </c>
    </row>
    <row r="236" spans="1:16">
      <c r="A236" s="55" t="s">
        <v>236</v>
      </c>
      <c r="B236" s="55" t="s">
        <v>233</v>
      </c>
      <c r="C236" s="56">
        <v>19322859634</v>
      </c>
      <c r="D236" s="56">
        <v>4500000000</v>
      </c>
      <c r="E236" s="57">
        <v>7.7568875101021346</v>
      </c>
      <c r="F236" s="57">
        <v>1.7237527800226966</v>
      </c>
      <c r="G236" s="56">
        <v>2540.2949250000001</v>
      </c>
      <c r="H236" s="57">
        <v>2.0299999999999998</v>
      </c>
      <c r="I236" s="57">
        <v>-1.9342538464515613E-2</v>
      </c>
      <c r="J236" s="56">
        <v>132915830</v>
      </c>
      <c r="K236" s="57">
        <v>33.856012485495519</v>
      </c>
      <c r="L236" s="57">
        <v>8.8888888888888893</v>
      </c>
      <c r="M236" s="57">
        <v>56.45</v>
      </c>
      <c r="N236" s="58">
        <v>33.770406908755142</v>
      </c>
      <c r="O236" s="59">
        <v>779.44075428951203</v>
      </c>
      <c r="P236" s="58">
        <v>25.981358476317066</v>
      </c>
    </row>
    <row r="237" spans="1:16">
      <c r="A237" s="55" t="s">
        <v>681</v>
      </c>
      <c r="B237" s="55" t="s">
        <v>233</v>
      </c>
      <c r="C237" s="56">
        <v>119321530000</v>
      </c>
      <c r="D237" s="56">
        <v>5921052000</v>
      </c>
      <c r="E237" s="57">
        <v>1.1027614392321927</v>
      </c>
      <c r="F237" s="57">
        <v>1.0346898558193457E-2</v>
      </c>
      <c r="G237" s="56">
        <v>1931.812445</v>
      </c>
      <c r="H237" s="57">
        <v>18.78</v>
      </c>
      <c r="I237" s="57">
        <v>-0.61221600511547081</v>
      </c>
      <c r="J237" s="56">
        <v>4524638000</v>
      </c>
      <c r="K237" s="57">
        <v>23.555240441334753</v>
      </c>
      <c r="L237" s="57">
        <v>6.7555562761482246</v>
      </c>
      <c r="M237" s="57">
        <v>32.619999999999997</v>
      </c>
      <c r="N237" s="58">
        <v>47.07702098723442</v>
      </c>
      <c r="O237" s="59">
        <v>954.94330990725166</v>
      </c>
      <c r="P237" s="58">
        <v>31.831443663575055</v>
      </c>
    </row>
    <row r="238" spans="1:16">
      <c r="A238" s="101" t="s">
        <v>91</v>
      </c>
      <c r="B238" s="101" t="s">
        <v>696</v>
      </c>
      <c r="C238" s="102">
        <v>4663031329</v>
      </c>
      <c r="D238" s="102">
        <v>52000000</v>
      </c>
      <c r="E238" s="103">
        <v>63.021885811955954</v>
      </c>
      <c r="F238" s="103">
        <v>36.726040682958015</v>
      </c>
      <c r="G238" s="102">
        <v>18.913271000000002</v>
      </c>
      <c r="H238" s="103">
        <v>33.56</v>
      </c>
      <c r="I238" s="103">
        <v>-0.90309407624241089</v>
      </c>
      <c r="J238" s="102">
        <v>-394278669</v>
      </c>
      <c r="K238" s="103">
        <v>-4.3522516811580285</v>
      </c>
      <c r="L238" s="103">
        <v>769.23076923076928</v>
      </c>
      <c r="M238" s="103">
        <v>36.369999999999997</v>
      </c>
      <c r="N238" s="104">
        <v>1.08233001750768</v>
      </c>
      <c r="O238" s="105">
        <v>226.90784273981194</v>
      </c>
      <c r="P238" s="104">
        <v>7.563594757993731</v>
      </c>
    </row>
    <row r="239" spans="1:16">
      <c r="A239" s="101" t="s">
        <v>338</v>
      </c>
      <c r="B239" s="101" t="s">
        <v>696</v>
      </c>
      <c r="C239" s="102">
        <v>11840467894</v>
      </c>
      <c r="D239" s="102">
        <v>85048841</v>
      </c>
      <c r="E239" s="103">
        <v>80.045515201893565</v>
      </c>
      <c r="F239" s="103">
        <v>62.744743107389759</v>
      </c>
      <c r="G239" s="102">
        <v>31.079121000000001</v>
      </c>
      <c r="H239" s="103">
        <v>16.079999999999998</v>
      </c>
      <c r="I239" s="103">
        <v>-0.62235653808626523</v>
      </c>
      <c r="J239" s="102">
        <v>31544883</v>
      </c>
      <c r="K239" s="103">
        <v>40.441824273052461</v>
      </c>
      <c r="L239" s="103">
        <v>470.31799057673226</v>
      </c>
      <c r="M239" s="103">
        <v>36.54</v>
      </c>
      <c r="N239" s="104">
        <v>23.687258279991955</v>
      </c>
      <c r="O239" s="105">
        <v>579.59357677346043</v>
      </c>
      <c r="P239" s="104">
        <v>19.319785892448682</v>
      </c>
    </row>
    <row r="240" spans="1:16">
      <c r="A240" s="101" t="s">
        <v>418</v>
      </c>
      <c r="B240" s="101" t="s">
        <v>696</v>
      </c>
      <c r="C240" s="102">
        <v>2439015994</v>
      </c>
      <c r="D240" s="102">
        <v>196000000</v>
      </c>
      <c r="E240" s="103">
        <v>50.767181462132193</v>
      </c>
      <c r="F240" s="103">
        <v>37.002318849950576</v>
      </c>
      <c r="G240" s="102">
        <v>110.663554</v>
      </c>
      <c r="H240" s="103">
        <v>7.12</v>
      </c>
      <c r="I240" s="103">
        <v>-8.8929928461511487E-2</v>
      </c>
      <c r="J240" s="102">
        <v>-61738437</v>
      </c>
      <c r="K240" s="103">
        <v>-22.222784810700666</v>
      </c>
      <c r="L240" s="103">
        <v>204.08163265306123</v>
      </c>
      <c r="M240" s="103">
        <v>56.46</v>
      </c>
      <c r="N240" s="104">
        <v>5.9223515962456015E-2</v>
      </c>
      <c r="O240" s="105">
        <v>1041.513131593993</v>
      </c>
      <c r="P240" s="104">
        <v>34.717104386466431</v>
      </c>
    </row>
    <row r="241" spans="1:16">
      <c r="A241" s="101" t="s">
        <v>650</v>
      </c>
      <c r="B241" s="101" t="s">
        <v>696</v>
      </c>
      <c r="C241" s="102">
        <v>8057302670</v>
      </c>
      <c r="D241" s="102">
        <v>268000000</v>
      </c>
      <c r="E241" s="103">
        <v>17.390480734658496</v>
      </c>
      <c r="F241" s="103">
        <v>2.0932210802429583</v>
      </c>
      <c r="G241" s="102">
        <v>72.488142999999994</v>
      </c>
      <c r="H241" s="103">
        <v>31.74</v>
      </c>
      <c r="I241" s="103">
        <v>-1.5461141925494175</v>
      </c>
      <c r="J241" s="102">
        <v>-178534898</v>
      </c>
      <c r="K241" s="103">
        <v>-46.534319581597991</v>
      </c>
      <c r="L241" s="103">
        <v>149.25373134328359</v>
      </c>
      <c r="M241" s="103">
        <v>27.04</v>
      </c>
      <c r="N241" s="104">
        <v>0.22537048400226301</v>
      </c>
      <c r="O241" s="105">
        <v>629.92754515691695</v>
      </c>
      <c r="P241" s="104">
        <v>20.997584838563899</v>
      </c>
    </row>
    <row r="242" spans="1:16">
      <c r="A242" s="101" t="s">
        <v>90</v>
      </c>
      <c r="B242" s="101" t="s">
        <v>696</v>
      </c>
      <c r="C242" s="102">
        <v>580181807</v>
      </c>
      <c r="D242" s="102">
        <v>280000000</v>
      </c>
      <c r="E242" s="103">
        <v>67.403122166541266</v>
      </c>
      <c r="F242" s="103">
        <v>120.36271815453797</v>
      </c>
      <c r="G242" s="102">
        <v>236.45923999999999</v>
      </c>
      <c r="H242" s="103">
        <v>2.5099999999999998</v>
      </c>
      <c r="I242" s="103">
        <v>-6.6036118140402333E-2</v>
      </c>
      <c r="J242" s="102">
        <v>1475420</v>
      </c>
      <c r="K242" s="103">
        <v>379.55294085751854</v>
      </c>
      <c r="L242" s="103">
        <v>142.85714285714286</v>
      </c>
      <c r="M242" s="103">
        <v>84.44</v>
      </c>
      <c r="N242" s="104">
        <v>5.6473695175796479</v>
      </c>
      <c r="O242" s="105">
        <v>258.95072079132092</v>
      </c>
      <c r="P242" s="104">
        <v>8.63169069304403</v>
      </c>
    </row>
    <row r="243" spans="1:16">
      <c r="A243" s="101" t="s">
        <v>469</v>
      </c>
      <c r="B243" s="101" t="s">
        <v>696</v>
      </c>
      <c r="C243" s="102">
        <v>443218015</v>
      </c>
      <c r="D243" s="102">
        <v>347500000</v>
      </c>
      <c r="E243" s="103">
        <v>30.157553520492428</v>
      </c>
      <c r="F243" s="103">
        <v>28.928108892558683</v>
      </c>
      <c r="G243" s="102">
        <v>335.80419000000001</v>
      </c>
      <c r="H243" s="103">
        <v>3.95</v>
      </c>
      <c r="I243" s="103">
        <v>-0.41067483949273509</v>
      </c>
      <c r="J243" s="102">
        <v>-20352695</v>
      </c>
      <c r="K243" s="103">
        <v>-51.221717811818039</v>
      </c>
      <c r="L243" s="103">
        <v>115.10791366906474</v>
      </c>
      <c r="M243" s="103">
        <v>96.63</v>
      </c>
      <c r="N243" s="104">
        <v>15.606924946468032</v>
      </c>
      <c r="O243" s="105">
        <v>541.11630097092188</v>
      </c>
      <c r="P243" s="104">
        <v>18.037210032364062</v>
      </c>
    </row>
    <row r="244" spans="1:16">
      <c r="A244" s="101" t="s">
        <v>437</v>
      </c>
      <c r="B244" s="101" t="s">
        <v>696</v>
      </c>
      <c r="C244" s="102">
        <v>26585946865</v>
      </c>
      <c r="D244" s="102">
        <v>385000000</v>
      </c>
      <c r="E244" s="103">
        <v>15.563000895183812</v>
      </c>
      <c r="F244" s="103">
        <v>1.9249228070728277</v>
      </c>
      <c r="G244" s="102">
        <v>117.04502599999999</v>
      </c>
      <c r="H244" s="103">
        <v>21.96</v>
      </c>
      <c r="I244" s="103">
        <v>-0.47561983073508779</v>
      </c>
      <c r="J244" s="102">
        <v>-1360985632</v>
      </c>
      <c r="K244" s="103">
        <v>-5.9405476515713866</v>
      </c>
      <c r="L244" s="103">
        <v>103.8961038961039</v>
      </c>
      <c r="M244" s="103">
        <v>30.4</v>
      </c>
      <c r="N244" s="104">
        <v>4.7881423273020793</v>
      </c>
      <c r="O244" s="105">
        <v>1080.3754177802982</v>
      </c>
      <c r="P244" s="104">
        <v>36.012513926009937</v>
      </c>
    </row>
    <row r="245" spans="1:16">
      <c r="A245" s="101" t="s">
        <v>186</v>
      </c>
      <c r="B245" s="101" t="s">
        <v>696</v>
      </c>
      <c r="C245" s="102">
        <v>4100200245</v>
      </c>
      <c r="D245" s="102">
        <v>1130000000</v>
      </c>
      <c r="E245" s="103">
        <v>18.509749524681197</v>
      </c>
      <c r="F245" s="103">
        <v>8.1901546569385832</v>
      </c>
      <c r="G245" s="102">
        <v>889.34080200000005</v>
      </c>
      <c r="H245" s="103">
        <v>2.4300000000000002</v>
      </c>
      <c r="I245" s="103">
        <v>-4.7322601975030576E-2</v>
      </c>
      <c r="J245" s="102">
        <v>-21599676</v>
      </c>
      <c r="K245" s="103">
        <v>-104.63119909761609</v>
      </c>
      <c r="L245" s="103">
        <v>35.398230088495573</v>
      </c>
      <c r="M245" s="103">
        <v>78.7</v>
      </c>
      <c r="N245" s="104">
        <v>0.13580124881339725</v>
      </c>
      <c r="O245" s="105">
        <v>318.70958278594986</v>
      </c>
      <c r="P245" s="104">
        <v>10.623652759531662</v>
      </c>
    </row>
    <row r="246" spans="1:16">
      <c r="A246" s="65" t="s">
        <v>765</v>
      </c>
      <c r="B246" s="65" t="s">
        <v>743</v>
      </c>
      <c r="C246" s="66">
        <v>311457358</v>
      </c>
      <c r="D246" s="66">
        <v>11320341</v>
      </c>
      <c r="E246" s="67">
        <v>17.002808554662046</v>
      </c>
      <c r="F246" s="67">
        <v>5.3834037460304511</v>
      </c>
      <c r="G246" s="66">
        <v>8.0576760000000007</v>
      </c>
      <c r="H246" s="67">
        <v>292</v>
      </c>
      <c r="I246" s="67">
        <v>-1.8727123025209949</v>
      </c>
      <c r="J246" s="66">
        <v>16005244</v>
      </c>
      <c r="K246" s="67">
        <v>197.33377004436795</v>
      </c>
      <c r="L246" s="67">
        <v>3533.46246371907</v>
      </c>
      <c r="M246" s="67">
        <v>71.17</v>
      </c>
      <c r="N246" s="68">
        <v>63.902350149513119</v>
      </c>
      <c r="O246" s="69">
        <v>1117.7737180982303</v>
      </c>
      <c r="P246" s="68">
        <v>37.259123936607679</v>
      </c>
    </row>
    <row r="247" spans="1:16">
      <c r="A247" s="30" t="s">
        <v>388</v>
      </c>
      <c r="B247" s="30" t="s">
        <v>349</v>
      </c>
      <c r="C247" s="31">
        <v>162494773</v>
      </c>
      <c r="D247" s="31">
        <v>6917538</v>
      </c>
      <c r="E247" s="32">
        <v>74.356435967027977</v>
      </c>
      <c r="F247" s="32">
        <v>92.663568792314265</v>
      </c>
      <c r="G247" s="31">
        <v>4.5362669999999996</v>
      </c>
      <c r="H247" s="32">
        <v>118.6</v>
      </c>
      <c r="I247" s="32">
        <v>-1.1670831239867852</v>
      </c>
      <c r="J247" s="31">
        <v>-22534642</v>
      </c>
      <c r="K247" s="32">
        <v>-35.608926380991541</v>
      </c>
      <c r="L247" s="32">
        <v>5782.4040865406159</v>
      </c>
      <c r="M247" s="32">
        <v>65.569999999999993</v>
      </c>
      <c r="N247" s="33">
        <v>55.537223898139715</v>
      </c>
      <c r="O247" s="34">
        <v>256.36990158441751</v>
      </c>
      <c r="P247" s="33">
        <v>8.5456633861472504</v>
      </c>
    </row>
    <row r="248" spans="1:16">
      <c r="A248" s="30" t="s">
        <v>417</v>
      </c>
      <c r="B248" s="30" t="s">
        <v>349</v>
      </c>
      <c r="C248" s="31">
        <v>651050782</v>
      </c>
      <c r="D248" s="31">
        <v>7635461</v>
      </c>
      <c r="E248" s="32">
        <v>51.822281794621844</v>
      </c>
      <c r="F248" s="32">
        <v>51.417071464139539</v>
      </c>
      <c r="G248" s="31">
        <v>5.6142630000000002</v>
      </c>
      <c r="H248" s="32">
        <v>137.5</v>
      </c>
      <c r="I248" s="32">
        <v>-11.558380645316703</v>
      </c>
      <c r="J248" s="31">
        <v>5770573</v>
      </c>
      <c r="K248" s="32">
        <v>174.65871274828339</v>
      </c>
      <c r="L248" s="32">
        <v>5238.7144666183221</v>
      </c>
      <c r="M248" s="32">
        <v>73.52</v>
      </c>
      <c r="N248" s="33">
        <v>30.090616389035471</v>
      </c>
      <c r="O248" s="34">
        <v>249.1817210972543</v>
      </c>
      <c r="P248" s="33">
        <v>8.3060573699084763</v>
      </c>
    </row>
    <row r="249" spans="1:16">
      <c r="A249" s="30" t="s">
        <v>377</v>
      </c>
      <c r="B249" s="30" t="s">
        <v>349</v>
      </c>
      <c r="C249" s="31">
        <v>124002509</v>
      </c>
      <c r="D249" s="31">
        <v>8000000</v>
      </c>
      <c r="E249" s="32">
        <v>37.062981123823711</v>
      </c>
      <c r="F249" s="32">
        <v>38.288203640313753</v>
      </c>
      <c r="G249" s="31">
        <v>7.9945810000000002</v>
      </c>
      <c r="H249" s="32">
        <v>135</v>
      </c>
      <c r="I249" s="32">
        <v>3.6554192762048392</v>
      </c>
      <c r="J249" s="31">
        <v>-631248</v>
      </c>
      <c r="K249" s="32">
        <v>-1533.470205054115</v>
      </c>
      <c r="L249" s="32">
        <v>5000</v>
      </c>
      <c r="M249" s="32">
        <v>99.93</v>
      </c>
      <c r="N249" s="33">
        <v>29.700334105349686</v>
      </c>
      <c r="O249" s="34">
        <v>2584.9135185961777</v>
      </c>
      <c r="P249" s="33">
        <v>86.163783953205922</v>
      </c>
    </row>
    <row r="250" spans="1:16">
      <c r="A250" s="30" t="s">
        <v>414</v>
      </c>
      <c r="B250" s="30" t="s">
        <v>349</v>
      </c>
      <c r="C250" s="31">
        <v>-2879838</v>
      </c>
      <c r="D250" s="31">
        <v>13336879</v>
      </c>
      <c r="E250" s="32">
        <v>64.716508114197097</v>
      </c>
      <c r="F250" s="32">
        <v>110.28290275919245</v>
      </c>
      <c r="G250" s="31">
        <v>12.119565</v>
      </c>
      <c r="H250" s="32">
        <v>51</v>
      </c>
      <c r="I250" s="32">
        <v>-3.4841868073585398</v>
      </c>
      <c r="J250" s="31">
        <v>-1648253</v>
      </c>
      <c r="K250" s="32">
        <v>-356.02706380634527</v>
      </c>
      <c r="L250" s="32">
        <v>2999.2024370919162</v>
      </c>
      <c r="M250" s="32">
        <v>90.87</v>
      </c>
      <c r="N250" s="33">
        <v>160.96520977022445</v>
      </c>
      <c r="O250" s="34">
        <v>320</v>
      </c>
      <c r="P250" s="33">
        <v>10.666666666666666</v>
      </c>
    </row>
    <row r="251" spans="1:16">
      <c r="A251" s="30" t="s">
        <v>304</v>
      </c>
      <c r="B251" s="30" t="s">
        <v>349</v>
      </c>
      <c r="C251" s="31">
        <v>206308208</v>
      </c>
      <c r="D251" s="31">
        <v>20990000</v>
      </c>
      <c r="E251" s="32">
        <v>23.334713124740425</v>
      </c>
      <c r="F251" s="32">
        <v>13.394050594798685</v>
      </c>
      <c r="G251" s="31">
        <v>20.765463</v>
      </c>
      <c r="H251" s="32">
        <v>82.55</v>
      </c>
      <c r="I251" s="32">
        <v>-1.0397466805166431</v>
      </c>
      <c r="J251" s="31">
        <v>2866179</v>
      </c>
      <c r="K251" s="32">
        <v>607.83712392003429</v>
      </c>
      <c r="L251" s="32">
        <v>1905.6693663649357</v>
      </c>
      <c r="M251" s="32">
        <v>98.93</v>
      </c>
      <c r="N251" s="33">
        <v>43.190922374501532</v>
      </c>
      <c r="O251" s="34">
        <v>1134.8004769671236</v>
      </c>
      <c r="P251" s="33">
        <v>37.826682565570785</v>
      </c>
    </row>
    <row r="252" spans="1:16">
      <c r="A252" s="30" t="s">
        <v>140</v>
      </c>
      <c r="B252" s="30" t="s">
        <v>349</v>
      </c>
      <c r="C252" s="31">
        <v>35696366730</v>
      </c>
      <c r="D252" s="31">
        <v>28125000</v>
      </c>
      <c r="E252" s="32">
        <v>5.5675300948924606</v>
      </c>
      <c r="F252" s="32">
        <v>0.12152033492705733</v>
      </c>
      <c r="G252" s="31">
        <v>4.3228220000000004</v>
      </c>
      <c r="H252" s="32">
        <v>1662</v>
      </c>
      <c r="I252" s="32">
        <v>-34.081514055970729</v>
      </c>
      <c r="J252" s="31">
        <v>162266865</v>
      </c>
      <c r="K252" s="32">
        <v>282.34738496981498</v>
      </c>
      <c r="L252" s="32">
        <v>1422.2222222222222</v>
      </c>
      <c r="M252" s="32">
        <v>15.37</v>
      </c>
      <c r="N252" s="33">
        <v>5.1148354266213447</v>
      </c>
      <c r="O252" s="34">
        <v>441.46874691572623</v>
      </c>
      <c r="P252" s="33">
        <v>14.715624897190875</v>
      </c>
    </row>
    <row r="253" spans="1:16">
      <c r="A253" s="30" t="s">
        <v>669</v>
      </c>
      <c r="B253" s="30" t="s">
        <v>349</v>
      </c>
      <c r="C253" s="31">
        <v>204500139</v>
      </c>
      <c r="D253" s="31">
        <v>30000000</v>
      </c>
      <c r="E253" s="32">
        <v>1.1920929665620903</v>
      </c>
      <c r="F253" s="32">
        <v>1.1193361188376435E-2</v>
      </c>
      <c r="G253" s="31">
        <v>9.3998380000000008</v>
      </c>
      <c r="H253" s="32">
        <v>3570</v>
      </c>
      <c r="I253" s="32">
        <v>430.04460909611544</v>
      </c>
      <c r="J253" s="31">
        <v>30988843</v>
      </c>
      <c r="K253" s="32">
        <v>3436.72075785469</v>
      </c>
      <c r="L253" s="32">
        <v>1333.3333333333333</v>
      </c>
      <c r="M253" s="32">
        <v>31.33</v>
      </c>
      <c r="N253" s="33">
        <v>66.191165879989086</v>
      </c>
      <c r="O253" s="34">
        <v>2922.9400904943932</v>
      </c>
      <c r="P253" s="33">
        <v>97.431336349813108</v>
      </c>
    </row>
    <row r="254" spans="1:16">
      <c r="A254" s="30" t="s">
        <v>405</v>
      </c>
      <c r="B254" s="30" t="s">
        <v>349</v>
      </c>
      <c r="C254" s="31">
        <v>7204572126</v>
      </c>
      <c r="D254" s="31">
        <v>32387040</v>
      </c>
      <c r="E254" s="32">
        <v>39.234471425552584</v>
      </c>
      <c r="F254" s="32">
        <v>16.943007637982493</v>
      </c>
      <c r="G254" s="31">
        <v>14.567467000000001</v>
      </c>
      <c r="H254" s="32">
        <v>70</v>
      </c>
      <c r="I254" s="32">
        <v>0.10466967104433422</v>
      </c>
      <c r="J254" s="31">
        <v>-327345700</v>
      </c>
      <c r="K254" s="32">
        <v>-7.0740912741484001</v>
      </c>
      <c r="L254" s="32">
        <v>1235.0619260049698</v>
      </c>
      <c r="M254" s="32">
        <v>44.97</v>
      </c>
      <c r="N254" s="33">
        <v>368.74689757873256</v>
      </c>
      <c r="O254" s="34">
        <v>537.43678934997251</v>
      </c>
      <c r="P254" s="33">
        <v>17.914559644999084</v>
      </c>
    </row>
    <row r="255" spans="1:16">
      <c r="A255" s="30" t="s">
        <v>673</v>
      </c>
      <c r="B255" s="30" t="s">
        <v>349</v>
      </c>
      <c r="C255" s="31">
        <v>1474864054</v>
      </c>
      <c r="D255" s="31">
        <v>36732300</v>
      </c>
      <c r="E255" s="32">
        <v>15.306341258430434</v>
      </c>
      <c r="F255" s="32">
        <v>3.4155719514893454</v>
      </c>
      <c r="G255" s="31">
        <v>21.706330999999999</v>
      </c>
      <c r="H255" s="32">
        <v>120.4</v>
      </c>
      <c r="I255" s="32">
        <v>0.90142502596322061</v>
      </c>
      <c r="J255" s="31">
        <v>-253569202</v>
      </c>
      <c r="K255" s="32">
        <v>-17.673047691335952</v>
      </c>
      <c r="L255" s="32">
        <v>1088.959852772628</v>
      </c>
      <c r="M255" s="32">
        <v>59.09</v>
      </c>
      <c r="N255" s="33">
        <v>15.272355791452421</v>
      </c>
      <c r="O255" s="34">
        <v>2863.9388003067725</v>
      </c>
      <c r="P255" s="33">
        <v>95.464626676892422</v>
      </c>
    </row>
    <row r="256" spans="1:16">
      <c r="A256" s="30" t="s">
        <v>81</v>
      </c>
      <c r="B256" s="30" t="s">
        <v>349</v>
      </c>
      <c r="C256" s="31">
        <v>886453369</v>
      </c>
      <c r="D256" s="31">
        <v>37250000</v>
      </c>
      <c r="E256" s="32">
        <v>45.318959881379435</v>
      </c>
      <c r="F256" s="32">
        <v>36.867162807711559</v>
      </c>
      <c r="G256" s="31">
        <v>26.585895000000001</v>
      </c>
      <c r="H256" s="32">
        <v>33.200000000000003</v>
      </c>
      <c r="I256" s="32">
        <v>-1.3784092138769708</v>
      </c>
      <c r="J256" s="31">
        <v>-336099310</v>
      </c>
      <c r="K256" s="32">
        <v>-3.6574011413471812</v>
      </c>
      <c r="L256" s="32">
        <v>1073.8255033557048</v>
      </c>
      <c r="M256" s="32">
        <v>71.37</v>
      </c>
      <c r="N256" s="33">
        <v>38.787078004221968</v>
      </c>
      <c r="O256" s="34">
        <v>143.97257398507202</v>
      </c>
      <c r="P256" s="33">
        <v>4.799085799502401</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998</v>
      </c>
      <c r="P257" s="33">
        <v>33.266666666666666</v>
      </c>
    </row>
    <row r="258" spans="1:16">
      <c r="A258" s="30" t="s">
        <v>303</v>
      </c>
      <c r="B258" s="30" t="s">
        <v>349</v>
      </c>
      <c r="C258" s="31">
        <v>2686991410</v>
      </c>
      <c r="D258" s="31">
        <v>46846881</v>
      </c>
      <c r="E258" s="32">
        <v>1.4280239887207864</v>
      </c>
      <c r="F258" s="32">
        <v>2.0321865024066903E-2</v>
      </c>
      <c r="G258" s="31">
        <v>16.937048000000001</v>
      </c>
      <c r="H258" s="32">
        <v>1654</v>
      </c>
      <c r="I258" s="32">
        <v>-37.579312543399283</v>
      </c>
      <c r="J258" s="31">
        <v>-10386136</v>
      </c>
      <c r="K258" s="32">
        <v>-6765.7809891955967</v>
      </c>
      <c r="L258" s="32">
        <v>853.84553135992132</v>
      </c>
      <c r="M258" s="32">
        <v>36.15</v>
      </c>
      <c r="N258" s="33">
        <v>12.119447882095669</v>
      </c>
      <c r="O258" s="34">
        <v>1679.360084442716</v>
      </c>
      <c r="P258" s="33">
        <v>55.978669481423864</v>
      </c>
    </row>
    <row r="259" spans="1:16">
      <c r="A259" s="30" t="s">
        <v>240</v>
      </c>
      <c r="B259" s="30" t="s">
        <v>349</v>
      </c>
      <c r="C259" s="31">
        <v>4697773484</v>
      </c>
      <c r="D259" s="31">
        <v>70000000</v>
      </c>
      <c r="E259" s="32">
        <v>4.881151287867362</v>
      </c>
      <c r="F259" s="32">
        <v>0.10135280913345851</v>
      </c>
      <c r="G259" s="31">
        <v>14.69279</v>
      </c>
      <c r="H259" s="32">
        <v>558</v>
      </c>
      <c r="I259" s="32">
        <v>18.464231187970313</v>
      </c>
      <c r="J259" s="31">
        <v>-580466284</v>
      </c>
      <c r="K259" s="32">
        <v>-82.967781811768418</v>
      </c>
      <c r="L259" s="32">
        <v>571.42857142857144</v>
      </c>
      <c r="M259" s="32">
        <v>20.98</v>
      </c>
      <c r="N259" s="33">
        <v>17.415546928552576</v>
      </c>
      <c r="O259" s="34">
        <v>1596.7643982708785</v>
      </c>
      <c r="P259" s="33">
        <v>53.225479942362618</v>
      </c>
    </row>
    <row r="260" spans="1:16">
      <c r="A260" s="30" t="s">
        <v>141</v>
      </c>
      <c r="B260" s="30" t="s">
        <v>349</v>
      </c>
      <c r="C260" s="31">
        <v>30199553337</v>
      </c>
      <c r="D260" s="31">
        <v>105000000</v>
      </c>
      <c r="E260" s="32">
        <v>6.6897479695987752</v>
      </c>
      <c r="F260" s="32">
        <v>0.21308322884531852</v>
      </c>
      <c r="G260" s="31">
        <v>19.260493</v>
      </c>
      <c r="H260" s="32">
        <v>310.5</v>
      </c>
      <c r="I260" s="32">
        <v>-3.9701451753755346</v>
      </c>
      <c r="J260" s="31">
        <v>-367159109</v>
      </c>
      <c r="K260" s="32">
        <v>-85.507888080205575</v>
      </c>
      <c r="L260" s="32">
        <v>380.95238095238096</v>
      </c>
      <c r="M260" s="32">
        <v>18.34</v>
      </c>
      <c r="N260" s="33">
        <v>2.3430278880361248</v>
      </c>
      <c r="O260" s="34">
        <v>489.81976316973123</v>
      </c>
      <c r="P260" s="33">
        <v>16.327325438991043</v>
      </c>
    </row>
    <row r="261" spans="1:16">
      <c r="A261" s="30" t="s">
        <v>168</v>
      </c>
      <c r="B261" s="30" t="s">
        <v>349</v>
      </c>
      <c r="C261" s="31">
        <v>44654191</v>
      </c>
      <c r="D261" s="31">
        <v>108559000</v>
      </c>
      <c r="E261" s="32">
        <v>107.09409524950017</v>
      </c>
      <c r="F261" s="32">
        <v>197.30118230547475</v>
      </c>
      <c r="G261" s="31">
        <v>72.105159999999998</v>
      </c>
      <c r="H261" s="32">
        <v>5.18</v>
      </c>
      <c r="I261" s="32">
        <v>-5.0612811542344538E-2</v>
      </c>
      <c r="J261" s="31">
        <v>-63594848</v>
      </c>
      <c r="K261" s="32">
        <v>-8.535203983819569</v>
      </c>
      <c r="L261" s="32">
        <v>368.4632319752393</v>
      </c>
      <c r="M261" s="32">
        <v>66.42</v>
      </c>
      <c r="N261" s="33">
        <v>30.627989662274974</v>
      </c>
      <c r="O261" s="34">
        <v>261.54370760752789</v>
      </c>
      <c r="P261" s="33">
        <v>8.7181235869175957</v>
      </c>
    </row>
    <row r="262" spans="1:16">
      <c r="A262" s="30" t="s">
        <v>12</v>
      </c>
      <c r="B262" s="30" t="s">
        <v>349</v>
      </c>
      <c r="C262" s="31">
        <v>4936975181</v>
      </c>
      <c r="D262" s="31">
        <v>150000000</v>
      </c>
      <c r="E262" s="32">
        <v>30.46372646010737</v>
      </c>
      <c r="F262" s="32">
        <v>20.309150973404915</v>
      </c>
      <c r="G262" s="31">
        <v>132.63754700000001</v>
      </c>
      <c r="H262" s="32">
        <v>9.9</v>
      </c>
      <c r="I262" s="32">
        <v>-0.27505151912217585</v>
      </c>
      <c r="J262" s="31">
        <v>-90708270</v>
      </c>
      <c r="K262" s="32">
        <v>-16.536529690181503</v>
      </c>
      <c r="L262" s="32">
        <v>266.66666666666669</v>
      </c>
      <c r="M262" s="32">
        <v>88.42</v>
      </c>
      <c r="N262" s="33">
        <v>10.503274484386774</v>
      </c>
      <c r="O262" s="34">
        <v>121.10892436317388</v>
      </c>
      <c r="P262" s="33">
        <v>4.0369641454391294</v>
      </c>
    </row>
    <row r="263" spans="1:16">
      <c r="A263" s="30" t="s">
        <v>672</v>
      </c>
      <c r="B263" s="30" t="s">
        <v>349</v>
      </c>
      <c r="C263" s="31">
        <v>620166725</v>
      </c>
      <c r="D263" s="31">
        <v>174710256</v>
      </c>
      <c r="E263" s="32">
        <v>7.8629725828872736</v>
      </c>
      <c r="F263" s="32">
        <v>1.1539945406095347</v>
      </c>
      <c r="G263" s="31">
        <v>132.143317</v>
      </c>
      <c r="H263" s="32">
        <v>38.5</v>
      </c>
      <c r="I263" s="32">
        <v>1.1476746057274596</v>
      </c>
      <c r="J263" s="31">
        <v>1111214</v>
      </c>
      <c r="K263" s="32">
        <v>6131.7621844217228</v>
      </c>
      <c r="L263" s="32">
        <v>228.95049733084932</v>
      </c>
      <c r="M263" s="32">
        <v>75.63</v>
      </c>
      <c r="N263" s="33">
        <v>19.043078759373124</v>
      </c>
      <c r="O263" s="34">
        <v>848.65274801188468</v>
      </c>
      <c r="P263" s="33">
        <v>28.288424933729491</v>
      </c>
    </row>
    <row r="264" spans="1:16">
      <c r="A264" s="30" t="s">
        <v>752</v>
      </c>
      <c r="B264" s="30" t="s">
        <v>349</v>
      </c>
      <c r="C264" s="31">
        <v>2885537108</v>
      </c>
      <c r="D264" s="31">
        <v>175740000</v>
      </c>
      <c r="E264" s="32">
        <v>61.511914029766452</v>
      </c>
      <c r="F264" s="32">
        <v>35.001658148268156</v>
      </c>
      <c r="G264" s="31">
        <v>61.770183000000003</v>
      </c>
      <c r="H264" s="32">
        <v>10.53</v>
      </c>
      <c r="I264" s="32">
        <v>-0.25532549366645441</v>
      </c>
      <c r="J264" s="31">
        <v>-201250415</v>
      </c>
      <c r="K264" s="32">
        <v>-8.7324043530543776</v>
      </c>
      <c r="L264" s="32">
        <v>227.60896779333106</v>
      </c>
      <c r="M264" s="32">
        <v>35.14</v>
      </c>
      <c r="N264" s="33">
        <v>54.136818793897994</v>
      </c>
      <c r="O264" s="34">
        <v>394.81889520298819</v>
      </c>
      <c r="P264" s="33">
        <v>13.160629840099606</v>
      </c>
    </row>
    <row r="265" spans="1:16">
      <c r="A265" s="30" t="s">
        <v>242</v>
      </c>
      <c r="B265" s="30" t="s">
        <v>349</v>
      </c>
      <c r="C265" s="31">
        <v>26961819075</v>
      </c>
      <c r="D265" s="31">
        <v>187500000</v>
      </c>
      <c r="E265" s="32">
        <v>1.4428843257672086</v>
      </c>
      <c r="F265" s="32">
        <v>9.8030357589279568E-3</v>
      </c>
      <c r="G265" s="31">
        <v>37.479664</v>
      </c>
      <c r="H265" s="32">
        <v>740</v>
      </c>
      <c r="I265" s="32">
        <v>12.226367784564218</v>
      </c>
      <c r="J265" s="31">
        <v>1083260368</v>
      </c>
      <c r="K265" s="32">
        <v>135.87453612075652</v>
      </c>
      <c r="L265" s="32">
        <v>213.33333333333334</v>
      </c>
      <c r="M265" s="32">
        <v>19.98</v>
      </c>
      <c r="N265" s="33">
        <v>12.479133752746055</v>
      </c>
      <c r="O265" s="34">
        <v>1410.5310951324443</v>
      </c>
      <c r="P265" s="33">
        <v>47.017703171081479</v>
      </c>
    </row>
    <row r="266" spans="1:16">
      <c r="A266" s="30" t="s">
        <v>15</v>
      </c>
      <c r="B266" s="30" t="s">
        <v>349</v>
      </c>
      <c r="C266" s="31">
        <v>1874835039</v>
      </c>
      <c r="D266" s="31">
        <v>197281323</v>
      </c>
      <c r="E266" s="32">
        <v>164.03873567663265</v>
      </c>
      <c r="F266" s="32">
        <v>415.7482654266077</v>
      </c>
      <c r="G266" s="31">
        <v>116.67577300000001</v>
      </c>
      <c r="H266" s="32">
        <v>2.09</v>
      </c>
      <c r="I266" s="32">
        <v>-5.7406268196537713E-2</v>
      </c>
      <c r="J266" s="31">
        <v>3624504</v>
      </c>
      <c r="K266" s="32">
        <v>108.85976288065898</v>
      </c>
      <c r="L266" s="32">
        <v>202.75614230344553</v>
      </c>
      <c r="M266" s="32">
        <v>59.14</v>
      </c>
      <c r="N266" s="33">
        <v>53.819584052075228</v>
      </c>
      <c r="O266" s="34">
        <v>316.51787624148426</v>
      </c>
      <c r="P266" s="33">
        <v>10.550595874716143</v>
      </c>
    </row>
    <row r="267" spans="1:16">
      <c r="A267" s="30" t="s">
        <v>99</v>
      </c>
      <c r="B267" s="30" t="s">
        <v>349</v>
      </c>
      <c r="C267" s="31">
        <v>659872586</v>
      </c>
      <c r="D267" s="31">
        <v>252208000</v>
      </c>
      <c r="E267" s="32">
        <v>96.725674940145893</v>
      </c>
      <c r="F267" s="32">
        <v>383.51549094456124</v>
      </c>
      <c r="G267" s="31">
        <v>192.870518</v>
      </c>
      <c r="H267" s="32">
        <v>2.11</v>
      </c>
      <c r="I267" s="32">
        <v>-7.2779256737979026E-2</v>
      </c>
      <c r="J267" s="31">
        <v>-24015799</v>
      </c>
      <c r="K267" s="32">
        <v>-10.50175344988522</v>
      </c>
      <c r="L267" s="32">
        <v>158.59925141153334</v>
      </c>
      <c r="M267" s="32">
        <v>77.709999999999994</v>
      </c>
      <c r="N267" s="33">
        <v>14.838191439146849</v>
      </c>
      <c r="O267" s="34">
        <v>322.91874559950088</v>
      </c>
      <c r="P267" s="33">
        <v>10.763958186650029</v>
      </c>
    </row>
    <row r="268" spans="1:16">
      <c r="A268" s="30" t="s">
        <v>112</v>
      </c>
      <c r="B268" s="30" t="s">
        <v>349</v>
      </c>
      <c r="C268" s="31">
        <v>16362685066</v>
      </c>
      <c r="D268" s="31">
        <v>255600000</v>
      </c>
      <c r="E268" s="32">
        <v>11.558176717022132</v>
      </c>
      <c r="F268" s="32">
        <v>0.94207882735248205</v>
      </c>
      <c r="G268" s="31">
        <v>71.434415000000001</v>
      </c>
      <c r="H268" s="32">
        <v>48.46</v>
      </c>
      <c r="I268" s="32">
        <v>0.99176107925348589</v>
      </c>
      <c r="J268" s="31">
        <v>772128556</v>
      </c>
      <c r="K268" s="32">
        <v>15.88958199339023</v>
      </c>
      <c r="L268" s="32">
        <v>156.49452269170578</v>
      </c>
      <c r="M268" s="32">
        <v>27.94</v>
      </c>
      <c r="N268" s="33">
        <v>0.29037932706189135</v>
      </c>
      <c r="O268" s="34">
        <v>2407.8535027602247</v>
      </c>
      <c r="P268" s="33">
        <v>80.261783425340823</v>
      </c>
    </row>
    <row r="269" spans="1:16">
      <c r="A269" s="30" t="s">
        <v>14</v>
      </c>
      <c r="B269" s="30" t="s">
        <v>349</v>
      </c>
      <c r="C269" s="31">
        <v>8079434926</v>
      </c>
      <c r="D269" s="31">
        <v>333000000</v>
      </c>
      <c r="E269" s="32">
        <v>1.3235173675133678</v>
      </c>
      <c r="F269" s="32">
        <v>1.5525494645192471E-2</v>
      </c>
      <c r="G269" s="31">
        <v>115.707533</v>
      </c>
      <c r="H269" s="32">
        <v>261.25</v>
      </c>
      <c r="I269" s="32">
        <v>5.5805380266525049</v>
      </c>
      <c r="J269" s="31">
        <v>1490626344</v>
      </c>
      <c r="K269" s="32">
        <v>57.189382398302762</v>
      </c>
      <c r="L269" s="32">
        <v>120.12012012012012</v>
      </c>
      <c r="M269" s="32">
        <v>34.74</v>
      </c>
      <c r="N269" s="33">
        <v>47.912031014503867</v>
      </c>
      <c r="O269" s="34">
        <v>1795.4034839152405</v>
      </c>
      <c r="P269" s="33">
        <v>59.846782797174683</v>
      </c>
    </row>
    <row r="270" spans="1:16">
      <c r="A270" s="30" t="s">
        <v>729</v>
      </c>
      <c r="B270" s="30" t="s">
        <v>349</v>
      </c>
      <c r="C270" s="31">
        <v>6782904588</v>
      </c>
      <c r="D270" s="31">
        <v>351991314</v>
      </c>
      <c r="E270" s="32">
        <v>5.1858394975469215</v>
      </c>
      <c r="F270" s="32">
        <v>0.11161259183857006</v>
      </c>
      <c r="G270" s="31">
        <v>53.715555000000002</v>
      </c>
      <c r="H270" s="32">
        <v>143.6</v>
      </c>
      <c r="I270" s="32">
        <v>-10.443107280489698</v>
      </c>
      <c r="J270" s="31">
        <v>-557334135</v>
      </c>
      <c r="K270" s="32">
        <v>-83.36624392833933</v>
      </c>
      <c r="L270" s="32">
        <v>113.63916781196481</v>
      </c>
      <c r="M270" s="32">
        <v>15.26</v>
      </c>
      <c r="N270" s="33">
        <v>10.992719225929671</v>
      </c>
      <c r="O270" s="34">
        <v>417.80501135138974</v>
      </c>
      <c r="P270" s="33">
        <v>13.926833711712991</v>
      </c>
    </row>
    <row r="271" spans="1:16">
      <c r="A271" s="30" t="s">
        <v>246</v>
      </c>
      <c r="B271" s="30" t="s">
        <v>349</v>
      </c>
      <c r="C271" s="31">
        <v>77122493000</v>
      </c>
      <c r="D271" s="31">
        <v>363281000</v>
      </c>
      <c r="E271" s="32">
        <v>0.82595001250612243</v>
      </c>
      <c r="F271" s="32">
        <v>8.5473097546676612E-3</v>
      </c>
      <c r="G271" s="31">
        <v>180.39090300000001</v>
      </c>
      <c r="H271" s="32">
        <v>268.5</v>
      </c>
      <c r="I271" s="32">
        <v>-2.1323682960412498</v>
      </c>
      <c r="J271" s="31">
        <v>-2888679000</v>
      </c>
      <c r="K271" s="32">
        <v>-33.452227125270753</v>
      </c>
      <c r="L271" s="32">
        <v>110.1076026546943</v>
      </c>
      <c r="M271" s="32">
        <v>49.65</v>
      </c>
      <c r="N271" s="33">
        <v>68.397809674502398</v>
      </c>
      <c r="O271" s="34">
        <v>269.56768410936218</v>
      </c>
      <c r="P271" s="33">
        <v>8.9855894703120729</v>
      </c>
    </row>
    <row r="272" spans="1:16">
      <c r="A272" s="30" t="s">
        <v>247</v>
      </c>
      <c r="B272" s="30" t="s">
        <v>349</v>
      </c>
      <c r="C272" s="31">
        <v>35055157000</v>
      </c>
      <c r="D272" s="31">
        <v>370000000</v>
      </c>
      <c r="E272" s="32">
        <v>2.4499421691150984</v>
      </c>
      <c r="F272" s="32">
        <v>3.1833967893907203E-2</v>
      </c>
      <c r="G272" s="31">
        <v>79.204424000000003</v>
      </c>
      <c r="H272" s="32">
        <v>206.2</v>
      </c>
      <c r="I272" s="32">
        <v>7.155720129969354</v>
      </c>
      <c r="J272" s="31">
        <v>-539398000</v>
      </c>
      <c r="K272" s="32">
        <v>-142.67757759576418</v>
      </c>
      <c r="L272" s="32">
        <v>108.10810810810811</v>
      </c>
      <c r="M272" s="32">
        <v>21.4</v>
      </c>
      <c r="N272" s="33">
        <v>54.907104870057175</v>
      </c>
      <c r="O272" s="34">
        <v>1958.9380988883183</v>
      </c>
      <c r="P272" s="33">
        <v>65.297936629610618</v>
      </c>
    </row>
    <row r="273" spans="1:16">
      <c r="A273" s="30" t="s">
        <v>348</v>
      </c>
      <c r="B273" s="30" t="s">
        <v>349</v>
      </c>
      <c r="C273" s="31">
        <v>82316348000</v>
      </c>
      <c r="D273" s="31">
        <v>435000000</v>
      </c>
      <c r="E273" s="32">
        <v>2.3879404541616189</v>
      </c>
      <c r="F273" s="32">
        <v>4.9455119688549633E-2</v>
      </c>
      <c r="G273" s="31">
        <v>143.01765399999999</v>
      </c>
      <c r="H273" s="32">
        <v>112.3</v>
      </c>
      <c r="I273" s="32">
        <v>2.0047433055185451</v>
      </c>
      <c r="J273" s="31">
        <v>116650000</v>
      </c>
      <c r="K273" s="32">
        <v>413.93056150878698</v>
      </c>
      <c r="L273" s="32">
        <v>91.954022988505741</v>
      </c>
      <c r="M273" s="32">
        <v>34.29</v>
      </c>
      <c r="N273" s="33">
        <v>35.71142611858204</v>
      </c>
      <c r="O273" s="34">
        <v>2260.4513246469924</v>
      </c>
      <c r="P273" s="33">
        <v>75.348377488233083</v>
      </c>
    </row>
    <row r="274" spans="1:16">
      <c r="A274" s="30" t="s">
        <v>111</v>
      </c>
      <c r="B274" s="30" t="s">
        <v>349</v>
      </c>
      <c r="C274" s="31">
        <v>640246857</v>
      </c>
      <c r="D274" s="31">
        <v>450000000</v>
      </c>
      <c r="E274" s="32">
        <v>97.87024558580724</v>
      </c>
      <c r="F274" s="32">
        <v>217.4894346351272</v>
      </c>
      <c r="G274" s="31">
        <v>332.285709</v>
      </c>
      <c r="H274" s="32">
        <v>1.23</v>
      </c>
      <c r="I274" s="32">
        <v>-3.0271879488775966E-2</v>
      </c>
      <c r="J274" s="31">
        <v>-234342255</v>
      </c>
      <c r="K274" s="32">
        <v>-1.9202682845225671</v>
      </c>
      <c r="L274" s="32">
        <v>88.888888888888886</v>
      </c>
      <c r="M274" s="32">
        <v>73.84</v>
      </c>
      <c r="N274" s="33">
        <v>37.534695210672801</v>
      </c>
      <c r="O274" s="34">
        <v>694.79620539515338</v>
      </c>
      <c r="P274" s="33">
        <v>23.159873513171778</v>
      </c>
    </row>
    <row r="275" spans="1:16">
      <c r="A275" s="30" t="s">
        <v>7</v>
      </c>
      <c r="B275" s="30" t="s">
        <v>349</v>
      </c>
      <c r="C275" s="31">
        <v>83965464000</v>
      </c>
      <c r="D275" s="31">
        <v>500000000</v>
      </c>
      <c r="E275" s="32">
        <v>8.4334809192494209</v>
      </c>
      <c r="F275" s="32">
        <v>0.39225492647671723</v>
      </c>
      <c r="G275" s="31">
        <v>111.62364100000001</v>
      </c>
      <c r="H275" s="32">
        <v>42.5</v>
      </c>
      <c r="I275" s="32">
        <v>-0.42639690357845694</v>
      </c>
      <c r="J275" s="31">
        <v>418795000</v>
      </c>
      <c r="K275" s="32">
        <v>51.337766687758929</v>
      </c>
      <c r="L275" s="32">
        <v>80</v>
      </c>
      <c r="M275" s="32">
        <v>22.32</v>
      </c>
      <c r="N275" s="33">
        <v>31.03054777559398</v>
      </c>
      <c r="O275" s="34">
        <v>619.21267088016259</v>
      </c>
      <c r="P275" s="33">
        <v>20.640422362672087</v>
      </c>
    </row>
    <row r="276" spans="1:16">
      <c r="A276" s="30" t="s">
        <v>125</v>
      </c>
      <c r="B276" s="30" t="s">
        <v>349</v>
      </c>
      <c r="C276" s="31">
        <v>4744517178</v>
      </c>
      <c r="D276" s="31">
        <v>540000000</v>
      </c>
      <c r="E276" s="32">
        <v>14.492926908184048</v>
      </c>
      <c r="F276" s="32">
        <v>3.3548441917092702</v>
      </c>
      <c r="G276" s="31">
        <v>324.72809000000001</v>
      </c>
      <c r="H276" s="32">
        <v>8.5</v>
      </c>
      <c r="I276" s="32">
        <v>6.3774998750810497E-2</v>
      </c>
      <c r="J276" s="31">
        <v>502484611</v>
      </c>
      <c r="K276" s="32">
        <v>8.597278215949185</v>
      </c>
      <c r="L276" s="32">
        <v>74.074074074074076</v>
      </c>
      <c r="M276" s="32">
        <v>60.13</v>
      </c>
      <c r="N276" s="33">
        <v>2.2395483807479692</v>
      </c>
      <c r="O276" s="34">
        <v>1566.3648199180047</v>
      </c>
      <c r="P276" s="33">
        <v>52.212160663933489</v>
      </c>
    </row>
    <row r="277" spans="1:16">
      <c r="A277" s="30" t="s">
        <v>133</v>
      </c>
      <c r="B277" s="30" t="s">
        <v>349</v>
      </c>
      <c r="C277" s="31">
        <v>2247762700</v>
      </c>
      <c r="D277" s="31">
        <v>543595733</v>
      </c>
      <c r="E277" s="32">
        <v>0.93449281494105485</v>
      </c>
      <c r="F277" s="32">
        <v>8.1089396191729324E-3</v>
      </c>
      <c r="G277" s="31">
        <v>196.92824899999999</v>
      </c>
      <c r="H277" s="32">
        <v>217.4</v>
      </c>
      <c r="I277" s="32">
        <v>12.322542469000553</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20.705601011700239</v>
      </c>
      <c r="F278" s="32">
        <v>4.3979231690957192</v>
      </c>
      <c r="G278" s="31">
        <v>218.04563899999999</v>
      </c>
      <c r="H278" s="32">
        <v>8.86</v>
      </c>
      <c r="I278" s="32">
        <v>-3.2048837642369321E-2</v>
      </c>
      <c r="J278" s="31">
        <v>1465040722</v>
      </c>
      <c r="K278" s="32">
        <v>3.2135902909052381</v>
      </c>
      <c r="L278" s="32">
        <v>67.968827049037543</v>
      </c>
      <c r="M278" s="32">
        <v>37.049999999999997</v>
      </c>
      <c r="N278" s="33">
        <v>43.626082350695022</v>
      </c>
      <c r="O278" s="34">
        <v>1265.7317675448396</v>
      </c>
      <c r="P278" s="33">
        <v>42.191058918161318</v>
      </c>
    </row>
    <row r="279" spans="1:16">
      <c r="A279" s="30" t="s">
        <v>13</v>
      </c>
      <c r="B279" s="30" t="s">
        <v>349</v>
      </c>
      <c r="C279" s="31">
        <v>2897114703</v>
      </c>
      <c r="D279" s="31">
        <v>590000000</v>
      </c>
      <c r="E279" s="32">
        <v>50.660267937091092</v>
      </c>
      <c r="F279" s="32">
        <v>85.864860910323884</v>
      </c>
      <c r="G279" s="31">
        <v>499.73981700000002</v>
      </c>
      <c r="H279" s="32">
        <v>1.58</v>
      </c>
      <c r="I279" s="32">
        <v>-3.5734466801681242E-2</v>
      </c>
      <c r="J279" s="31">
        <v>-87697633</v>
      </c>
      <c r="K279" s="32">
        <v>-6.7276616234328692</v>
      </c>
      <c r="L279" s="32">
        <v>67.79661016949153</v>
      </c>
      <c r="M279" s="32">
        <v>84.7</v>
      </c>
      <c r="N279" s="33">
        <v>11.691560380710573</v>
      </c>
      <c r="O279" s="34">
        <v>348.87647851682209</v>
      </c>
      <c r="P279" s="33">
        <v>11.629215950560736</v>
      </c>
    </row>
    <row r="280" spans="1:16">
      <c r="A280" s="30" t="s">
        <v>305</v>
      </c>
      <c r="B280" s="30" t="s">
        <v>349</v>
      </c>
      <c r="C280" s="31">
        <v>1496832828</v>
      </c>
      <c r="D280" s="31">
        <v>600000000</v>
      </c>
      <c r="E280" s="32">
        <v>29.741271754624997</v>
      </c>
      <c r="F280" s="32">
        <v>24.784393128854163</v>
      </c>
      <c r="G280" s="31">
        <v>523.35924</v>
      </c>
      <c r="H280" s="32">
        <v>2.57</v>
      </c>
      <c r="I280" s="32">
        <v>1.2478565889745052E-2</v>
      </c>
      <c r="J280" s="31">
        <v>-18291894</v>
      </c>
      <c r="K280" s="32">
        <v>-65.602829318822856</v>
      </c>
      <c r="L280" s="32">
        <v>66.666666666666671</v>
      </c>
      <c r="M280" s="32">
        <v>87.22</v>
      </c>
      <c r="N280" s="33">
        <v>27.829858360971983</v>
      </c>
      <c r="O280" s="34">
        <v>1893.2570393308181</v>
      </c>
      <c r="P280" s="33">
        <v>63.108567977693937</v>
      </c>
    </row>
    <row r="281" spans="1:16">
      <c r="A281" s="30" t="s">
        <v>131</v>
      </c>
      <c r="B281" s="30" t="s">
        <v>349</v>
      </c>
      <c r="C281" s="31">
        <v>5420476820</v>
      </c>
      <c r="D281" s="31">
        <v>600000000</v>
      </c>
      <c r="E281" s="32">
        <v>28.555266290708033</v>
      </c>
      <c r="F281" s="32">
        <v>23.796055242256696</v>
      </c>
      <c r="G281" s="31">
        <v>476.48790200000002</v>
      </c>
      <c r="H281" s="32">
        <v>2.94</v>
      </c>
      <c r="I281" s="32">
        <v>-3.1773732117104991E-2</v>
      </c>
      <c r="J281" s="31">
        <v>-882648890</v>
      </c>
      <c r="K281" s="32">
        <v>-1.3595439971606378</v>
      </c>
      <c r="L281" s="32">
        <v>66.666666666666671</v>
      </c>
      <c r="M281" s="32">
        <v>79.41</v>
      </c>
      <c r="N281" s="33">
        <v>33.234709875584507</v>
      </c>
      <c r="O281" s="34">
        <v>216.05437380154154</v>
      </c>
      <c r="P281" s="33">
        <v>7.2018124600513849</v>
      </c>
    </row>
    <row r="282" spans="1:16">
      <c r="A282" s="30" t="s">
        <v>82</v>
      </c>
      <c r="B282" s="30" t="s">
        <v>349</v>
      </c>
      <c r="C282" s="31">
        <v>1381899413</v>
      </c>
      <c r="D282" s="31">
        <v>645000000</v>
      </c>
      <c r="E282" s="32">
        <v>59.22007925482427</v>
      </c>
      <c r="F282" s="32">
        <v>91.81407636406864</v>
      </c>
      <c r="G282" s="31">
        <v>592.54522899999995</v>
      </c>
      <c r="H282" s="32">
        <v>1.1399999999999999</v>
      </c>
      <c r="I282" s="32">
        <v>-3.2085562452581318E-2</v>
      </c>
      <c r="J282" s="31">
        <v>-92350724</v>
      </c>
      <c r="K282" s="32">
        <v>-6.9842441083623772</v>
      </c>
      <c r="L282" s="32">
        <v>62.015503875968989</v>
      </c>
      <c r="M282" s="32">
        <v>91.86</v>
      </c>
      <c r="N282" s="33">
        <v>0.43120676716063711</v>
      </c>
      <c r="O282" s="34">
        <v>138.48904202422648</v>
      </c>
      <c r="P282" s="33">
        <v>4.6163014008075489</v>
      </c>
    </row>
    <row r="283" spans="1:16">
      <c r="A283" s="30" t="s">
        <v>245</v>
      </c>
      <c r="B283" s="30" t="s">
        <v>349</v>
      </c>
      <c r="C283" s="31">
        <v>32480282242</v>
      </c>
      <c r="D283" s="31">
        <v>683200000</v>
      </c>
      <c r="E283" s="32">
        <v>6.2721685973048906</v>
      </c>
      <c r="F283" s="32">
        <v>0.70619804959747012</v>
      </c>
      <c r="G283" s="31">
        <v>462.86641400000002</v>
      </c>
      <c r="H283" s="32">
        <v>13.78</v>
      </c>
      <c r="I283" s="32">
        <v>-5.9728798486300867E-2</v>
      </c>
      <c r="J283" s="31">
        <v>103749729</v>
      </c>
      <c r="K283" s="32">
        <v>85.606006739545322</v>
      </c>
      <c r="L283" s="32">
        <v>58.548009367681502</v>
      </c>
      <c r="M283" s="32">
        <v>67.739999999999995</v>
      </c>
      <c r="N283" s="33">
        <v>19.968197369594773</v>
      </c>
      <c r="O283" s="34">
        <v>1088.729424653196</v>
      </c>
      <c r="P283" s="33">
        <v>36.290980821773204</v>
      </c>
    </row>
    <row r="284" spans="1:16">
      <c r="A284" s="30" t="s">
        <v>249</v>
      </c>
      <c r="B284" s="30" t="s">
        <v>349</v>
      </c>
      <c r="C284" s="31">
        <v>66241618000</v>
      </c>
      <c r="D284" s="31">
        <v>685260000</v>
      </c>
      <c r="E284" s="32">
        <v>3.6656080990078577</v>
      </c>
      <c r="F284" s="32">
        <v>7.6417461964548544E-2</v>
      </c>
      <c r="G284" s="31">
        <v>150.89256599999999</v>
      </c>
      <c r="H284" s="32">
        <v>72.349999999999994</v>
      </c>
      <c r="I284" s="32">
        <v>-0.13091201939423058</v>
      </c>
      <c r="J284" s="31">
        <v>-924269000</v>
      </c>
      <c r="K284" s="32">
        <v>-51.898527376770183</v>
      </c>
      <c r="L284" s="32">
        <v>58.372004786504391</v>
      </c>
      <c r="M284" s="32">
        <v>22.01</v>
      </c>
      <c r="N284" s="33">
        <v>19.039314033005702</v>
      </c>
      <c r="O284" s="34">
        <v>410.38136449903567</v>
      </c>
      <c r="P284" s="33">
        <v>13.679378816634522</v>
      </c>
    </row>
    <row r="285" spans="1:16">
      <c r="A285" s="30" t="s">
        <v>250</v>
      </c>
      <c r="B285" s="30" t="s">
        <v>349</v>
      </c>
      <c r="C285" s="31">
        <v>14579845739</v>
      </c>
      <c r="D285" s="31">
        <v>758500000</v>
      </c>
      <c r="E285" s="32">
        <v>10.73594775877514</v>
      </c>
      <c r="F285" s="32">
        <v>0.64337195174537909</v>
      </c>
      <c r="G285" s="31">
        <v>164.048046</v>
      </c>
      <c r="H285" s="32">
        <v>22.72</v>
      </c>
      <c r="I285" s="32">
        <v>0.25341672353181721</v>
      </c>
      <c r="J285" s="31">
        <v>-336082138</v>
      </c>
      <c r="K285" s="32">
        <v>-49.651552740360152</v>
      </c>
      <c r="L285" s="32">
        <v>52.735662491760053</v>
      </c>
      <c r="M285" s="32">
        <v>21.62</v>
      </c>
      <c r="N285" s="33">
        <v>25.330726931658571</v>
      </c>
      <c r="O285" s="34">
        <v>2276.9354608890053</v>
      </c>
      <c r="P285" s="33">
        <v>75.897848696300173</v>
      </c>
    </row>
    <row r="286" spans="1:16">
      <c r="A286" s="30" t="s">
        <v>510</v>
      </c>
      <c r="B286" s="30" t="s">
        <v>349</v>
      </c>
      <c r="C286" s="31">
        <v>7188334000</v>
      </c>
      <c r="D286" s="31">
        <v>768000000</v>
      </c>
      <c r="E286" s="32">
        <v>25.52694141987628</v>
      </c>
      <c r="F286" s="32">
        <v>16.619102486898619</v>
      </c>
      <c r="G286" s="31">
        <v>642.21395900000005</v>
      </c>
      <c r="H286" s="32">
        <v>2.44</v>
      </c>
      <c r="I286" s="32">
        <v>-0.1257622489157959</v>
      </c>
      <c r="J286" s="31">
        <v>-707475000</v>
      </c>
      <c r="K286" s="32">
        <v>-2.1711014523481396</v>
      </c>
      <c r="L286" s="32">
        <v>52.083333333333336</v>
      </c>
      <c r="M286" s="32">
        <v>83.62</v>
      </c>
      <c r="N286" s="33">
        <v>28.926657046192595</v>
      </c>
      <c r="O286" s="34">
        <v>283.37241549034366</v>
      </c>
      <c r="P286" s="33">
        <v>9.4457471830114557</v>
      </c>
    </row>
    <row r="287" spans="1:16">
      <c r="A287" s="30" t="s">
        <v>438</v>
      </c>
      <c r="B287" s="30" t="s">
        <v>349</v>
      </c>
      <c r="C287" s="31">
        <v>13120657000</v>
      </c>
      <c r="D287" s="31">
        <v>1000000000</v>
      </c>
      <c r="E287" s="32">
        <v>15.221534208875982</v>
      </c>
      <c r="F287" s="32">
        <v>3.8053835522189954</v>
      </c>
      <c r="G287" s="31">
        <v>554.46052299999997</v>
      </c>
      <c r="H287" s="32">
        <v>4.74</v>
      </c>
      <c r="I287" s="32">
        <v>-0.13658330725935741</v>
      </c>
      <c r="J287" s="31">
        <v>-420715000</v>
      </c>
      <c r="K287" s="32">
        <v>-9.5076239259356097</v>
      </c>
      <c r="L287" s="32">
        <v>40</v>
      </c>
      <c r="M287" s="32">
        <v>55.44</v>
      </c>
      <c r="N287" s="33">
        <v>36.360147536214136</v>
      </c>
      <c r="O287" s="34">
        <v>617.34031402329856</v>
      </c>
      <c r="P287" s="33">
        <v>20.578010467443285</v>
      </c>
    </row>
    <row r="288" spans="1:16">
      <c r="A288" s="30" t="s">
        <v>185</v>
      </c>
      <c r="B288" s="30" t="s">
        <v>349</v>
      </c>
      <c r="C288" s="31">
        <v>10277253756</v>
      </c>
      <c r="D288" s="31">
        <v>1000000000</v>
      </c>
      <c r="E288" s="32">
        <v>33.951476549715146</v>
      </c>
      <c r="F288" s="32">
        <v>5.6585794249525243</v>
      </c>
      <c r="G288" s="31">
        <v>174.82693900000001</v>
      </c>
      <c r="H288" s="32">
        <v>6.74</v>
      </c>
      <c r="I288" s="32">
        <v>-0.18597907138943093</v>
      </c>
      <c r="J288" s="31">
        <v>-1076513816</v>
      </c>
      <c r="K288" s="32">
        <v>-5.5735466752244633</v>
      </c>
      <c r="L288" s="32">
        <v>40</v>
      </c>
      <c r="M288" s="32">
        <v>17.48</v>
      </c>
      <c r="N288" s="33">
        <v>30.893209658143785</v>
      </c>
      <c r="O288" s="34">
        <v>317.6363862303009</v>
      </c>
      <c r="P288" s="33">
        <v>10.587879541010031</v>
      </c>
    </row>
    <row r="289" spans="1:16">
      <c r="A289" s="30" t="s">
        <v>515</v>
      </c>
      <c r="B289" s="30" t="s">
        <v>349</v>
      </c>
      <c r="C289" s="31">
        <v>13770402942</v>
      </c>
      <c r="D289" s="31">
        <v>1290150000</v>
      </c>
      <c r="E289" s="32">
        <v>8.7843284753904882</v>
      </c>
      <c r="F289" s="32">
        <v>0.75652947119762026</v>
      </c>
      <c r="G289" s="31">
        <v>488.67153000000002</v>
      </c>
      <c r="H289" s="32">
        <v>9.32</v>
      </c>
      <c r="I289" s="32">
        <v>-0.16014521129258696</v>
      </c>
      <c r="J289" s="31">
        <v>-1119626416</v>
      </c>
      <c r="K289" s="32">
        <v>-10.370736018790039</v>
      </c>
      <c r="L289" s="32">
        <v>31.00414680463512</v>
      </c>
      <c r="M289" s="32">
        <v>37.869999999999997</v>
      </c>
      <c r="N289" s="33">
        <v>26.299787460961486</v>
      </c>
      <c r="O289" s="34">
        <v>893.79292202579188</v>
      </c>
      <c r="P289" s="33">
        <v>29.793097400859729</v>
      </c>
    </row>
    <row r="290" spans="1:16">
      <c r="A290" s="30" t="s">
        <v>142</v>
      </c>
      <c r="B290" s="30" t="s">
        <v>349</v>
      </c>
      <c r="C290" s="31">
        <v>3099745984</v>
      </c>
      <c r="D290" s="31">
        <v>1500000000</v>
      </c>
      <c r="E290" s="32">
        <v>30.002662736317848</v>
      </c>
      <c r="F290" s="32">
        <v>20.001775157545232</v>
      </c>
      <c r="G290" s="31">
        <v>2501.1703550000002</v>
      </c>
      <c r="H290" s="32">
        <v>1.06</v>
      </c>
      <c r="I290" s="32">
        <v>-1.0711929225391437E-2</v>
      </c>
      <c r="J290" s="31">
        <v>-110755372</v>
      </c>
      <c r="K290" s="32">
        <v>-13.543361129246174</v>
      </c>
      <c r="L290" s="32">
        <v>26.666666666666668</v>
      </c>
      <c r="M290" s="32">
        <v>83.85</v>
      </c>
      <c r="N290" s="33">
        <v>57.770533871025435</v>
      </c>
      <c r="O290" s="34">
        <v>859.95500412021386</v>
      </c>
      <c r="P290" s="33">
        <v>28.665166804007129</v>
      </c>
    </row>
    <row r="291" spans="1:16">
      <c r="A291" s="30" t="s">
        <v>342</v>
      </c>
      <c r="B291" s="30" t="s">
        <v>349</v>
      </c>
      <c r="C291" s="31">
        <v>34867255000</v>
      </c>
      <c r="D291" s="31">
        <v>1625000000</v>
      </c>
      <c r="E291" s="32">
        <v>4.1687252461583411</v>
      </c>
      <c r="F291" s="32">
        <v>4.1376925520182045E-2</v>
      </c>
      <c r="G291" s="31">
        <v>152.95793800000001</v>
      </c>
      <c r="H291" s="32">
        <v>62.75</v>
      </c>
      <c r="I291" s="32">
        <v>-4.0962859794749278</v>
      </c>
      <c r="J291" s="31">
        <v>-1935096000</v>
      </c>
      <c r="K291" s="32">
        <v>-52.06460041258935</v>
      </c>
      <c r="L291" s="32">
        <v>24.615384615384617</v>
      </c>
      <c r="M291" s="32">
        <v>9.41</v>
      </c>
      <c r="N291" s="33">
        <v>32.953772312255239</v>
      </c>
      <c r="O291" s="34">
        <v>280.39999999999998</v>
      </c>
      <c r="P291" s="33">
        <v>9.3466666666666658</v>
      </c>
    </row>
    <row r="292" spans="1:16">
      <c r="A292" s="30" t="s">
        <v>169</v>
      </c>
      <c r="B292" s="30" t="s">
        <v>349</v>
      </c>
      <c r="C292" s="31">
        <v>6092873180</v>
      </c>
      <c r="D292" s="31">
        <v>1949455899</v>
      </c>
      <c r="E292" s="32">
        <v>5.1870728890293005</v>
      </c>
      <c r="F292" s="32">
        <v>4.3619341084343032E-2</v>
      </c>
      <c r="G292" s="31">
        <v>238.33388400000001</v>
      </c>
      <c r="H292" s="32">
        <v>49.82</v>
      </c>
      <c r="I292" s="32">
        <v>-41.543331999649951</v>
      </c>
      <c r="J292" s="31">
        <v>-246395102</v>
      </c>
      <c r="K292" s="32">
        <v>-482.62651681688055</v>
      </c>
      <c r="L292" s="32">
        <v>20.518545723716318</v>
      </c>
      <c r="M292" s="32">
        <v>7.94</v>
      </c>
      <c r="N292" s="33">
        <v>18.367108928461228</v>
      </c>
      <c r="O292" s="34">
        <v>600</v>
      </c>
      <c r="P292" s="33">
        <v>20</v>
      </c>
    </row>
    <row r="293" spans="1:16">
      <c r="A293" s="30" t="s">
        <v>248</v>
      </c>
      <c r="B293" s="30" t="s">
        <v>349</v>
      </c>
      <c r="C293" s="31">
        <v>15944511283</v>
      </c>
      <c r="D293" s="31">
        <v>1950000000</v>
      </c>
      <c r="E293" s="32">
        <v>2.0193464904055851</v>
      </c>
      <c r="F293" s="32">
        <v>6.4722643923255926E-2</v>
      </c>
      <c r="G293" s="31">
        <v>1199.2076440000001</v>
      </c>
      <c r="H293" s="32">
        <v>16.52</v>
      </c>
      <c r="I293" s="32">
        <v>-0.13200305224910025</v>
      </c>
      <c r="J293" s="31">
        <v>1209286139</v>
      </c>
      <c r="K293" s="32">
        <v>25.800345339110844</v>
      </c>
      <c r="L293" s="32">
        <v>20.512820512820515</v>
      </c>
      <c r="M293" s="32">
        <v>61.49</v>
      </c>
      <c r="N293" s="33">
        <v>77.954537839149765</v>
      </c>
      <c r="O293" s="34">
        <v>1113.9174303167522</v>
      </c>
      <c r="P293" s="33">
        <v>37.130581010558409</v>
      </c>
    </row>
    <row r="294" spans="1:16">
      <c r="A294" s="30" t="s">
        <v>668</v>
      </c>
      <c r="B294" s="30" t="s">
        <v>349</v>
      </c>
      <c r="C294" s="31">
        <v>9236034572</v>
      </c>
      <c r="D294" s="31">
        <v>1995840000</v>
      </c>
      <c r="E294" s="32">
        <v>0.71131680450121215</v>
      </c>
      <c r="F294" s="32">
        <v>8.2883654338374076E-3</v>
      </c>
      <c r="G294" s="31">
        <v>1250.3727839999999</v>
      </c>
      <c r="H294" s="32">
        <v>44.98</v>
      </c>
      <c r="I294" s="32">
        <v>-1.0295143055550042</v>
      </c>
      <c r="J294" s="31">
        <v>775924109</v>
      </c>
      <c r="K294" s="32">
        <v>110.60504372084152</v>
      </c>
      <c r="L294" s="32">
        <v>20.041686708353375</v>
      </c>
      <c r="M294" s="32">
        <v>62.64</v>
      </c>
      <c r="N294" s="33">
        <v>49.128707498160907</v>
      </c>
      <c r="O294" s="34">
        <v>1988.7861548737387</v>
      </c>
      <c r="P294" s="33">
        <v>66.292871829124621</v>
      </c>
    </row>
    <row r="295" spans="1:16">
      <c r="A295" s="30" t="s">
        <v>251</v>
      </c>
      <c r="B295" s="30" t="s">
        <v>349</v>
      </c>
      <c r="C295" s="31">
        <v>382411470000</v>
      </c>
      <c r="D295" s="31">
        <v>2100376000</v>
      </c>
      <c r="E295" s="32">
        <v>0.39030073622854955</v>
      </c>
      <c r="F295" s="32">
        <v>1.9981099145983403E-3</v>
      </c>
      <c r="G295" s="31">
        <v>1095.0032759999999</v>
      </c>
      <c r="H295" s="32">
        <v>93.6</v>
      </c>
      <c r="I295" s="32">
        <v>1.0040274518724885</v>
      </c>
      <c r="J295" s="31">
        <v>30614000</v>
      </c>
      <c r="K295" s="32">
        <v>6380.5764682824847</v>
      </c>
      <c r="L295" s="32">
        <v>19.044209227300254</v>
      </c>
      <c r="M295" s="32">
        <v>52.13</v>
      </c>
      <c r="N295" s="33">
        <v>85.220524625920405</v>
      </c>
      <c r="O295" s="34">
        <v>1320.9862177449472</v>
      </c>
      <c r="P295" s="33">
        <v>44.032873924831577</v>
      </c>
    </row>
    <row r="296" spans="1:16">
      <c r="A296" s="30" t="s">
        <v>243</v>
      </c>
      <c r="B296" s="30" t="s">
        <v>349</v>
      </c>
      <c r="C296" s="31">
        <v>126462671000</v>
      </c>
      <c r="D296" s="31">
        <v>2435345000</v>
      </c>
      <c r="E296" s="32">
        <v>1.3285632425896172</v>
      </c>
      <c r="F296" s="32">
        <v>1.7047934206827181E-2</v>
      </c>
      <c r="G296" s="31">
        <v>888.70126800000003</v>
      </c>
      <c r="H296" s="32">
        <v>33.880000000000003</v>
      </c>
      <c r="I296" s="32">
        <v>-0.16707886908015723</v>
      </c>
      <c r="J296" s="31">
        <v>6206650000</v>
      </c>
      <c r="K296" s="32">
        <v>12.556055198859289</v>
      </c>
      <c r="L296" s="32">
        <v>16.424777598245832</v>
      </c>
      <c r="M296" s="32">
        <v>36.49</v>
      </c>
      <c r="N296" s="33">
        <v>53.061316617320827</v>
      </c>
      <c r="O296" s="34">
        <v>1711.4909847087104</v>
      </c>
      <c r="P296" s="33">
        <v>57.049699490290344</v>
      </c>
    </row>
    <row r="297" spans="1:16">
      <c r="A297" s="30" t="s">
        <v>252</v>
      </c>
      <c r="B297" s="30" t="s">
        <v>349</v>
      </c>
      <c r="C297" s="31">
        <v>714571000000</v>
      </c>
      <c r="D297" s="31">
        <v>2536000000</v>
      </c>
      <c r="E297" s="32">
        <v>0.27426691142392118</v>
      </c>
      <c r="F297" s="32">
        <v>5.0069172695393948E-4</v>
      </c>
      <c r="G297" s="31">
        <v>667.62948400000005</v>
      </c>
      <c r="H297" s="32">
        <v>218.5</v>
      </c>
      <c r="I297" s="32">
        <v>4.1299687781499017</v>
      </c>
      <c r="J297" s="31">
        <v>2084000000</v>
      </c>
      <c r="K297" s="32">
        <v>262.84836852207292</v>
      </c>
      <c r="L297" s="32">
        <v>15.772870662460567</v>
      </c>
      <c r="M297" s="32">
        <v>26.32</v>
      </c>
      <c r="N297" s="33">
        <v>80.097979008971549</v>
      </c>
      <c r="O297" s="34">
        <v>2660.4512008052634</v>
      </c>
      <c r="P297" s="33">
        <v>88.681706693508787</v>
      </c>
    </row>
    <row r="298" spans="1:16">
      <c r="A298" s="30" t="s">
        <v>253</v>
      </c>
      <c r="B298" s="30" t="s">
        <v>349</v>
      </c>
      <c r="C298" s="31">
        <v>90551503000</v>
      </c>
      <c r="D298" s="31">
        <v>2616996000</v>
      </c>
      <c r="E298" s="32">
        <v>1.9519727984504434</v>
      </c>
      <c r="F298" s="32">
        <v>3.5518237567232547E-2</v>
      </c>
      <c r="G298" s="31">
        <v>934.14203199999997</v>
      </c>
      <c r="H298" s="32">
        <v>21.94</v>
      </c>
      <c r="I298" s="32">
        <v>0.19219010296995265</v>
      </c>
      <c r="J298" s="31">
        <v>545713000</v>
      </c>
      <c r="K298" s="32">
        <v>100.70662784284046</v>
      </c>
      <c r="L298" s="32">
        <v>15.284700473367174</v>
      </c>
      <c r="M298" s="32">
        <v>35.69</v>
      </c>
      <c r="N298" s="33">
        <v>47.458381006113314</v>
      </c>
      <c r="O298" s="34">
        <v>2011.0797380427466</v>
      </c>
      <c r="P298" s="33">
        <v>67.03599126809155</v>
      </c>
    </row>
    <row r="299" spans="1:16">
      <c r="A299" s="30" t="s">
        <v>254</v>
      </c>
      <c r="B299" s="30" t="s">
        <v>349</v>
      </c>
      <c r="C299" s="31">
        <v>257153289000</v>
      </c>
      <c r="D299" s="31">
        <v>3063214000</v>
      </c>
      <c r="E299" s="32">
        <v>0.65148368740797313</v>
      </c>
      <c r="F299" s="32">
        <v>5.5968363827560577E-3</v>
      </c>
      <c r="G299" s="31">
        <v>1450.4123199999999</v>
      </c>
      <c r="H299" s="32">
        <v>42.34</v>
      </c>
      <c r="I299" s="32">
        <v>-0.52674787528020772</v>
      </c>
      <c r="J299" s="31">
        <v>1446830000</v>
      </c>
      <c r="K299" s="32">
        <v>80.453219797764774</v>
      </c>
      <c r="L299" s="32">
        <v>13.058180068385688</v>
      </c>
      <c r="M299" s="32">
        <v>47.34</v>
      </c>
      <c r="N299" s="33">
        <v>46.868671924932023</v>
      </c>
      <c r="O299" s="34">
        <v>1531.9239885884499</v>
      </c>
      <c r="P299" s="33">
        <v>51.064132952948327</v>
      </c>
    </row>
    <row r="300" spans="1:16">
      <c r="A300" s="30" t="s">
        <v>677</v>
      </c>
      <c r="B300" s="30" t="s">
        <v>349</v>
      </c>
      <c r="C300" s="31">
        <v>43272614597</v>
      </c>
      <c r="D300" s="31">
        <v>20000000000</v>
      </c>
      <c r="E300" s="32">
        <v>7.6374064895042943</v>
      </c>
      <c r="F300" s="32">
        <v>0.38187032447521474</v>
      </c>
      <c r="G300" s="31">
        <v>3998.646272</v>
      </c>
      <c r="H300" s="32">
        <v>1.31</v>
      </c>
      <c r="I300" s="32">
        <v>-1.6645655464977871E-2</v>
      </c>
      <c r="J300" s="31">
        <v>-504124534</v>
      </c>
      <c r="K300" s="32">
        <v>-39.672736895602071</v>
      </c>
      <c r="L300" s="32">
        <v>2</v>
      </c>
      <c r="M300" s="32">
        <v>19.989999999999998</v>
      </c>
      <c r="N300" s="33">
        <v>12.16233413819895</v>
      </c>
      <c r="O300" s="34">
        <v>593.48922808111467</v>
      </c>
      <c r="P300" s="33">
        <v>19.782974269370488</v>
      </c>
    </row>
    <row r="301" spans="1:16">
      <c r="A301" s="25" t="s">
        <v>314</v>
      </c>
      <c r="B301" s="25" t="s">
        <v>376</v>
      </c>
      <c r="C301" s="26">
        <v>202339880</v>
      </c>
      <c r="D301" s="26">
        <v>18255333</v>
      </c>
      <c r="E301" s="27">
        <v>48.21836276992147</v>
      </c>
      <c r="F301" s="27">
        <v>50.79481196611831</v>
      </c>
      <c r="G301" s="26">
        <v>15.26498</v>
      </c>
      <c r="H301" s="27">
        <v>54.35</v>
      </c>
      <c r="I301" s="27">
        <v>-3.4316581426702584</v>
      </c>
      <c r="J301" s="26">
        <v>81750563</v>
      </c>
      <c r="K301" s="27">
        <v>11.611874966536927</v>
      </c>
      <c r="L301" s="27">
        <v>2191.1405286334684</v>
      </c>
      <c r="M301" s="27">
        <v>83.61</v>
      </c>
      <c r="N301" s="28">
        <v>44.748796694607449</v>
      </c>
      <c r="O301" s="29">
        <v>1033.7488769179422</v>
      </c>
      <c r="P301" s="28">
        <v>34.45829589726474</v>
      </c>
    </row>
    <row r="302" spans="1:16">
      <c r="A302" s="25" t="s">
        <v>757</v>
      </c>
      <c r="B302" s="25" t="s">
        <v>376</v>
      </c>
      <c r="C302" s="26">
        <v>903452863</v>
      </c>
      <c r="D302" s="26">
        <v>49875000</v>
      </c>
      <c r="E302" s="27">
        <v>46.855896265393895</v>
      </c>
      <c r="F302" s="27">
        <v>46.97332958936731</v>
      </c>
      <c r="G302" s="26">
        <v>37.056989999999999</v>
      </c>
      <c r="H302" s="27">
        <v>23.04</v>
      </c>
      <c r="I302" s="27">
        <v>-0.3054825607915248</v>
      </c>
      <c r="J302" s="26">
        <v>-3766086</v>
      </c>
      <c r="K302" s="27">
        <v>-264.86384007162872</v>
      </c>
      <c r="L302" s="27">
        <v>802.00501253132836</v>
      </c>
      <c r="M302" s="27">
        <v>74.290000000000006</v>
      </c>
      <c r="N302" s="28">
        <v>9.0611392962528559</v>
      </c>
      <c r="O302" s="29">
        <v>1531.333020367736</v>
      </c>
      <c r="P302" s="28">
        <v>51.044434012257867</v>
      </c>
    </row>
    <row r="303" spans="1:16">
      <c r="A303" s="25" t="s">
        <v>98</v>
      </c>
      <c r="B303" s="25" t="s">
        <v>376</v>
      </c>
      <c r="C303" s="26">
        <v>7603602013</v>
      </c>
      <c r="D303" s="26">
        <v>65000000</v>
      </c>
      <c r="E303" s="27">
        <v>35.731641082811649</v>
      </c>
      <c r="F303" s="27">
        <v>15.706215860576549</v>
      </c>
      <c r="G303" s="26">
        <v>31.101011</v>
      </c>
      <c r="H303" s="27">
        <v>36</v>
      </c>
      <c r="I303" s="27">
        <v>-0.16072924713957093</v>
      </c>
      <c r="J303" s="26">
        <v>100241054</v>
      </c>
      <c r="K303" s="27">
        <v>22.695292090603914</v>
      </c>
      <c r="L303" s="27">
        <v>615.38461538461536</v>
      </c>
      <c r="M303" s="27">
        <v>47.84</v>
      </c>
      <c r="N303" s="28">
        <v>15.291719785102396</v>
      </c>
      <c r="O303" s="29">
        <v>1210.9613257018757</v>
      </c>
      <c r="P303" s="28">
        <v>40.365377523395857</v>
      </c>
    </row>
    <row r="304" spans="1:16">
      <c r="A304" s="25" t="s">
        <v>92</v>
      </c>
      <c r="B304" s="25" t="s">
        <v>376</v>
      </c>
      <c r="C304" s="26">
        <v>4540468594</v>
      </c>
      <c r="D304" s="26">
        <v>80000000</v>
      </c>
      <c r="E304" s="27">
        <v>42.334278234423522</v>
      </c>
      <c r="F304" s="27">
        <v>25.198975139537811</v>
      </c>
      <c r="G304" s="26">
        <v>41.814453999999998</v>
      </c>
      <c r="H304" s="27">
        <v>22.6</v>
      </c>
      <c r="I304" s="27">
        <v>0.39396770178048968</v>
      </c>
      <c r="J304" s="26">
        <v>269179938</v>
      </c>
      <c r="K304" s="27">
        <v>6.2411783451707308</v>
      </c>
      <c r="L304" s="27">
        <v>500</v>
      </c>
      <c r="M304" s="27">
        <v>52.26</v>
      </c>
      <c r="N304" s="28">
        <v>36.326065491562922</v>
      </c>
      <c r="O304" s="29">
        <v>1803.9609608524675</v>
      </c>
      <c r="P304" s="28">
        <v>60.13203202841558</v>
      </c>
    </row>
    <row r="305" spans="1:16">
      <c r="A305" s="25" t="s">
        <v>70</v>
      </c>
      <c r="B305" s="25" t="s">
        <v>376</v>
      </c>
      <c r="C305" s="26">
        <v>2433900313</v>
      </c>
      <c r="D305" s="26">
        <v>128172525</v>
      </c>
      <c r="E305" s="27">
        <v>43.262421799837803</v>
      </c>
      <c r="F305" s="27">
        <v>12.054740224953438</v>
      </c>
      <c r="G305" s="26">
        <v>29.906797999999998</v>
      </c>
      <c r="H305" s="27">
        <v>30.92</v>
      </c>
      <c r="I305" s="27">
        <v>0.57582350417485273</v>
      </c>
      <c r="J305" s="26">
        <v>-9819135</v>
      </c>
      <c r="K305" s="27">
        <v>-365.49356944374426</v>
      </c>
      <c r="L305" s="27">
        <v>312.07936334249479</v>
      </c>
      <c r="M305" s="27">
        <v>23.33</v>
      </c>
      <c r="N305" s="28">
        <v>24.135031883223597</v>
      </c>
      <c r="O305" s="29">
        <v>2621.6098267858929</v>
      </c>
      <c r="P305" s="28">
        <v>87.386994226196435</v>
      </c>
    </row>
    <row r="306" spans="1:16">
      <c r="A306" s="25" t="s">
        <v>764</v>
      </c>
      <c r="B306" s="25" t="s">
        <v>376</v>
      </c>
      <c r="C306" s="26">
        <v>2150114200</v>
      </c>
      <c r="D306" s="26">
        <v>225000000</v>
      </c>
      <c r="E306" s="27">
        <v>30.021763902469047</v>
      </c>
      <c r="F306" s="27">
        <v>6.3538124661310151</v>
      </c>
      <c r="G306" s="26">
        <v>59.967219999999998</v>
      </c>
      <c r="H306" s="27">
        <v>22.22</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1.6960244686128498</v>
      </c>
      <c r="F307" s="27">
        <v>3.2487778347147778E-2</v>
      </c>
      <c r="G307" s="26">
        <v>112.25637500000001</v>
      </c>
      <c r="H307" s="27">
        <v>210.1</v>
      </c>
      <c r="I307" s="27">
        <v>21.453359183924789</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2.8527429376312305</v>
      </c>
      <c r="F308" s="27">
        <v>5.7051435666484622E-2</v>
      </c>
      <c r="G308" s="26">
        <v>85.154841000000005</v>
      </c>
      <c r="H308" s="27">
        <v>164.7</v>
      </c>
      <c r="I308" s="27">
        <v>-1.4434641093979224</v>
      </c>
      <c r="J308" s="26">
        <v>610474964</v>
      </c>
      <c r="K308" s="27">
        <v>81.908354885459318</v>
      </c>
      <c r="L308" s="27">
        <v>123.99256044637322</v>
      </c>
      <c r="M308" s="27">
        <v>26.39</v>
      </c>
      <c r="N308" s="28">
        <v>71.554226529256525</v>
      </c>
      <c r="O308" s="29">
        <v>335.60775426073837</v>
      </c>
      <c r="P308" s="28">
        <v>11.186925142024613</v>
      </c>
    </row>
    <row r="309" spans="1:16">
      <c r="A309" s="25" t="s">
        <v>69</v>
      </c>
      <c r="B309" s="25" t="s">
        <v>376</v>
      </c>
      <c r="C309" s="26">
        <v>1771741339</v>
      </c>
      <c r="D309" s="26">
        <v>400000000</v>
      </c>
      <c r="E309" s="27">
        <v>1.4586296174743829</v>
      </c>
      <c r="F309" s="27">
        <v>5.2093914909799387E-2</v>
      </c>
      <c r="G309" s="26">
        <v>398.89761299999998</v>
      </c>
      <c r="H309" s="27">
        <v>68.75</v>
      </c>
      <c r="I309" s="27">
        <v>0.20635592372205738</v>
      </c>
      <c r="J309" s="26">
        <v>207480419</v>
      </c>
      <c r="K309" s="27">
        <v>134.95249399896383</v>
      </c>
      <c r="L309" s="27">
        <v>100</v>
      </c>
      <c r="M309" s="27">
        <v>99.72</v>
      </c>
      <c r="N309" s="28">
        <v>66.533330743728257</v>
      </c>
      <c r="O309" s="29">
        <v>1680.671896845424</v>
      </c>
      <c r="P309" s="28">
        <v>56.022396561514135</v>
      </c>
    </row>
    <row r="310" spans="1:16">
      <c r="A310" s="25" t="s">
        <v>636</v>
      </c>
      <c r="B310" s="25" t="s">
        <v>376</v>
      </c>
      <c r="C310" s="26">
        <v>35674236000</v>
      </c>
      <c r="D310" s="26">
        <v>636584000</v>
      </c>
      <c r="E310" s="27">
        <v>32.7861360710829</v>
      </c>
      <c r="F310" s="27">
        <v>3.2189522583707433</v>
      </c>
      <c r="G310" s="26">
        <v>66.826561999999996</v>
      </c>
      <c r="H310" s="27">
        <v>18.27</v>
      </c>
      <c r="I310" s="27">
        <v>0.67202420452530021</v>
      </c>
      <c r="J310" s="26">
        <v>810045000</v>
      </c>
      <c r="K310" s="27">
        <v>12.573800220975379</v>
      </c>
      <c r="L310" s="27">
        <v>62.835383861360008</v>
      </c>
      <c r="M310" s="27">
        <v>10.49</v>
      </c>
      <c r="N310" s="28">
        <v>43.312089740225908</v>
      </c>
      <c r="O310" s="29">
        <v>2406.1736647366802</v>
      </c>
      <c r="P310" s="28">
        <v>80.205788824556009</v>
      </c>
    </row>
    <row r="311" spans="1:16">
      <c r="A311" s="25" t="s">
        <v>123</v>
      </c>
      <c r="B311" s="25" t="s">
        <v>376</v>
      </c>
      <c r="C311" s="26">
        <v>5623639508</v>
      </c>
      <c r="D311" s="26">
        <v>1705025558</v>
      </c>
      <c r="E311" s="27">
        <v>35.658353837920579</v>
      </c>
      <c r="F311" s="27">
        <v>24.604325910756046</v>
      </c>
      <c r="G311" s="26">
        <v>1420.090837</v>
      </c>
      <c r="H311" s="27">
        <v>0.79</v>
      </c>
      <c r="I311" s="27">
        <v>-2.0258938736169685E-2</v>
      </c>
      <c r="J311" s="26">
        <v>-116222603</v>
      </c>
      <c r="K311" s="27">
        <v>-12.46979233721</v>
      </c>
      <c r="L311" s="27">
        <v>23.460058890214007</v>
      </c>
      <c r="M311" s="27">
        <v>83.28</v>
      </c>
      <c r="N311" s="28">
        <v>6.3158334581878233</v>
      </c>
      <c r="O311" s="29">
        <v>481.18110949590368</v>
      </c>
      <c r="P311" s="28">
        <v>16.039370316530121</v>
      </c>
    </row>
    <row r="312" spans="1:16">
      <c r="A312" s="25" t="s">
        <v>359</v>
      </c>
      <c r="B312" s="25" t="s">
        <v>376</v>
      </c>
      <c r="C312" s="26">
        <v>10008596677</v>
      </c>
      <c r="D312" s="26">
        <v>2640000000</v>
      </c>
      <c r="E312" s="27">
        <v>10.487350095390839</v>
      </c>
      <c r="F312" s="27">
        <v>1.3241603655796514</v>
      </c>
      <c r="G312" s="26">
        <v>1242.5161049999999</v>
      </c>
      <c r="H312" s="27">
        <v>3.07</v>
      </c>
      <c r="I312" s="27">
        <v>-0.10157267623054755</v>
      </c>
      <c r="J312" s="26">
        <v>-490022606</v>
      </c>
      <c r="K312" s="27">
        <v>-16.162519653225957</v>
      </c>
      <c r="L312" s="27">
        <v>15.151515151515152</v>
      </c>
      <c r="M312" s="27">
        <v>47.06</v>
      </c>
      <c r="N312" s="28">
        <v>52.74028793581472</v>
      </c>
      <c r="O312" s="29">
        <v>148.36081093399639</v>
      </c>
      <c r="P312" s="28">
        <v>4.9453603644665467</v>
      </c>
    </row>
    <row r="313" spans="1:16">
      <c r="A313" s="25" t="s">
        <v>345</v>
      </c>
      <c r="B313" s="25" t="s">
        <v>376</v>
      </c>
      <c r="C313" s="26">
        <v>16202777314</v>
      </c>
      <c r="D313" s="26">
        <v>2650000000</v>
      </c>
      <c r="E313" s="27">
        <v>6.0316366580679652</v>
      </c>
      <c r="F313" s="27">
        <v>0.3251556149901868</v>
      </c>
      <c r="G313" s="26">
        <v>846.06924800000002</v>
      </c>
      <c r="H313" s="27">
        <v>7.84</v>
      </c>
      <c r="I313" s="27">
        <v>-0.33163845186318852</v>
      </c>
      <c r="J313" s="26">
        <v>51151779</v>
      </c>
      <c r="K313" s="27">
        <v>362.64623367253756</v>
      </c>
      <c r="L313" s="27">
        <v>15.09433962264151</v>
      </c>
      <c r="M313" s="27">
        <v>31.92</v>
      </c>
      <c r="N313" s="28">
        <v>51.941410134350868</v>
      </c>
      <c r="O313" s="29">
        <v>244.04790536813823</v>
      </c>
      <c r="P313" s="28">
        <v>8.1349301789379407</v>
      </c>
    </row>
    <row r="314" spans="1:16">
      <c r="A314" s="25" t="s">
        <v>395</v>
      </c>
      <c r="B314" s="25" t="s">
        <v>376</v>
      </c>
      <c r="C314" s="26">
        <v>386633607000</v>
      </c>
      <c r="D314" s="26">
        <v>6021689000</v>
      </c>
      <c r="E314" s="27">
        <v>0.90308306505148916</v>
      </c>
      <c r="F314" s="27">
        <v>1.7438572255544474E-3</v>
      </c>
      <c r="G314" s="26">
        <v>495.63727299999999</v>
      </c>
      <c r="H314" s="27">
        <v>89.05</v>
      </c>
      <c r="I314" s="27">
        <v>0.15320904686454639</v>
      </c>
      <c r="J314" s="26">
        <v>4518370000</v>
      </c>
      <c r="K314" s="27">
        <v>114.61329063356918</v>
      </c>
      <c r="L314" s="27">
        <v>6.6426545774781793</v>
      </c>
      <c r="M314" s="27">
        <v>8.26</v>
      </c>
      <c r="N314" s="28">
        <v>22.788018269674151</v>
      </c>
      <c r="O314" s="29">
        <v>1738.8884684659545</v>
      </c>
      <c r="P314" s="28">
        <v>57.962948948865147</v>
      </c>
    </row>
    <row r="315" spans="1:16">
      <c r="A315" s="65" t="s">
        <v>441</v>
      </c>
      <c r="B315" s="65" t="s">
        <v>393</v>
      </c>
      <c r="C315" s="66">
        <v>40007605000</v>
      </c>
      <c r="D315" s="66">
        <v>191012000</v>
      </c>
      <c r="E315" s="67">
        <v>1.1842441375815966</v>
      </c>
      <c r="F315" s="67">
        <v>1.4903465307626623E-2</v>
      </c>
      <c r="G315" s="66">
        <v>79.717928999999998</v>
      </c>
      <c r="H315" s="67">
        <v>423.75</v>
      </c>
      <c r="I315" s="67">
        <v>-0.64076446870632253</v>
      </c>
      <c r="J315" s="66">
        <v>1862105000</v>
      </c>
      <c r="K315" s="67">
        <v>42.672669908517513</v>
      </c>
      <c r="L315" s="67">
        <v>209.4109270621741</v>
      </c>
      <c r="M315" s="67">
        <v>41.73</v>
      </c>
      <c r="N315" s="68">
        <v>53.053771455378353</v>
      </c>
      <c r="O315" s="69">
        <v>671.86164870445782</v>
      </c>
      <c r="P315" s="68">
        <v>22.395388290148595</v>
      </c>
    </row>
    <row r="316" spans="1:16">
      <c r="A316" s="65" t="s">
        <v>412</v>
      </c>
      <c r="B316" s="65" t="s">
        <v>393</v>
      </c>
      <c r="C316" s="66">
        <v>2598430651</v>
      </c>
      <c r="D316" s="66">
        <v>216000000</v>
      </c>
      <c r="E316" s="67">
        <v>20.035251142834767</v>
      </c>
      <c r="F316" s="67">
        <v>7.1350609483029794</v>
      </c>
      <c r="G316" s="66">
        <v>154.526747</v>
      </c>
      <c r="H316" s="67">
        <v>12.92</v>
      </c>
      <c r="I316" s="67">
        <v>-0.27416621082454107</v>
      </c>
      <c r="J316" s="66">
        <v>20464961</v>
      </c>
      <c r="K316" s="67">
        <v>137.2101319909674</v>
      </c>
      <c r="L316" s="67">
        <v>185.18518518518519</v>
      </c>
      <c r="M316" s="67">
        <v>71.540000000000006</v>
      </c>
      <c r="N316" s="68">
        <v>58.401626917072825</v>
      </c>
      <c r="O316" s="69">
        <v>506.06837928217624</v>
      </c>
      <c r="P316" s="68">
        <v>16.868945976072542</v>
      </c>
    </row>
    <row r="317" spans="1:16">
      <c r="A317" s="65" t="s">
        <v>444</v>
      </c>
      <c r="B317" s="65" t="s">
        <v>393</v>
      </c>
      <c r="C317" s="66">
        <v>8884541574</v>
      </c>
      <c r="D317" s="66">
        <v>400000000</v>
      </c>
      <c r="E317" s="67">
        <v>17.279501465647314</v>
      </c>
      <c r="F317" s="67">
        <v>1.4399584554706095</v>
      </c>
      <c r="G317" s="66">
        <v>79.448606999999996</v>
      </c>
      <c r="H317" s="67">
        <v>29.14</v>
      </c>
      <c r="I317" s="67">
        <v>0.80203736310783214</v>
      </c>
      <c r="J317" s="66">
        <v>72826471</v>
      </c>
      <c r="K317" s="67">
        <v>164.77525047176871</v>
      </c>
      <c r="L317" s="67">
        <v>100</v>
      </c>
      <c r="M317" s="67">
        <v>19.86</v>
      </c>
      <c r="N317" s="68">
        <v>20.278681507637572</v>
      </c>
      <c r="O317" s="69">
        <v>1546.5957144447725</v>
      </c>
      <c r="P317" s="68">
        <v>51.553190481492415</v>
      </c>
    </row>
    <row r="318" spans="1:16">
      <c r="A318" s="65" t="s">
        <v>392</v>
      </c>
      <c r="B318" s="65" t="s">
        <v>393</v>
      </c>
      <c r="C318" s="66">
        <v>2102739086</v>
      </c>
      <c r="D318" s="66">
        <v>500000000</v>
      </c>
      <c r="E318" s="67">
        <v>25.26209422761147</v>
      </c>
      <c r="F318" s="67">
        <v>3.3682792303481959</v>
      </c>
      <c r="G318" s="66">
        <v>109.220557</v>
      </c>
      <c r="H318" s="67">
        <v>14.5</v>
      </c>
      <c r="I318" s="67">
        <v>-0.8396291468249899</v>
      </c>
      <c r="J318" s="66">
        <v>36441663</v>
      </c>
      <c r="K318" s="67">
        <v>205.80839024827159</v>
      </c>
      <c r="L318" s="67">
        <v>80</v>
      </c>
      <c r="M318" s="67">
        <v>21.84</v>
      </c>
      <c r="N318" s="68">
        <v>17.293000450887352</v>
      </c>
      <c r="O318" s="69">
        <v>803.89433565510228</v>
      </c>
      <c r="P318" s="68">
        <v>26.796477855170075</v>
      </c>
    </row>
    <row r="319" spans="1:16">
      <c r="A319" s="30" t="s">
        <v>84</v>
      </c>
      <c r="B319" s="30" t="s">
        <v>605</v>
      </c>
      <c r="C319" s="31">
        <v>1981884130</v>
      </c>
      <c r="D319" s="31">
        <v>20000000</v>
      </c>
      <c r="E319" s="32">
        <v>27.003289675764751</v>
      </c>
      <c r="F319" s="32">
        <v>3.590862988798504</v>
      </c>
      <c r="G319" s="31">
        <v>3.9666589999999999</v>
      </c>
      <c r="H319" s="32">
        <v>373.5</v>
      </c>
      <c r="I319" s="32">
        <v>-20.103023089326825</v>
      </c>
      <c r="J319" s="31">
        <v>-83036840</v>
      </c>
      <c r="K319" s="32">
        <v>-90.562213109265713</v>
      </c>
      <c r="L319" s="32">
        <v>2000</v>
      </c>
      <c r="M319" s="32">
        <v>19.829999999999998</v>
      </c>
      <c r="N319" s="33">
        <v>32.715736228460969</v>
      </c>
      <c r="O319" s="34">
        <v>707.66354513130204</v>
      </c>
      <c r="P319" s="33">
        <v>23.588784837710069</v>
      </c>
    </row>
    <row r="320" spans="1:16">
      <c r="A320" s="30" t="s">
        <v>38</v>
      </c>
      <c r="B320" s="30" t="s">
        <v>605</v>
      </c>
      <c r="C320" s="31">
        <v>-97528469</v>
      </c>
      <c r="D320" s="31">
        <v>42000000</v>
      </c>
      <c r="E320" s="32">
        <v>113.81279934188888</v>
      </c>
      <c r="F320" s="32">
        <v>142.62255556627679</v>
      </c>
      <c r="G320" s="31">
        <v>17.263808999999998</v>
      </c>
      <c r="H320" s="32">
        <v>20.36</v>
      </c>
      <c r="I320" s="32">
        <v>-0.71434985781570504</v>
      </c>
      <c r="J320" s="31">
        <v>-153589240</v>
      </c>
      <c r="K320" s="32">
        <v>-5.1956764679609062</v>
      </c>
      <c r="L320" s="32">
        <v>952.38095238095241</v>
      </c>
      <c r="M320" s="32">
        <v>41.1</v>
      </c>
      <c r="N320" s="33">
        <v>102.06882631398656</v>
      </c>
      <c r="O320" s="34">
        <v>413.34527236552452</v>
      </c>
      <c r="P320" s="33">
        <v>13.778175745517483</v>
      </c>
    </row>
    <row r="321" spans="1:16">
      <c r="A321" s="30" t="s">
        <v>94</v>
      </c>
      <c r="B321" s="30" t="s">
        <v>605</v>
      </c>
      <c r="C321" s="31">
        <v>3080653025</v>
      </c>
      <c r="D321" s="31">
        <v>72000000</v>
      </c>
      <c r="E321" s="32">
        <v>82.974468755963798</v>
      </c>
      <c r="F321" s="32">
        <v>31.146572355842267</v>
      </c>
      <c r="G321" s="31">
        <v>12.606714999999999</v>
      </c>
      <c r="H321" s="32">
        <v>38.26</v>
      </c>
      <c r="I321" s="32">
        <v>-2.4099187746458171</v>
      </c>
      <c r="J321" s="31">
        <v>46315316</v>
      </c>
      <c r="K321" s="32">
        <v>57.518769816878716</v>
      </c>
      <c r="L321" s="32">
        <v>555.55555555555554</v>
      </c>
      <c r="M321" s="32">
        <v>17.5</v>
      </c>
      <c r="N321" s="33">
        <v>52.822499176123891</v>
      </c>
      <c r="O321" s="34">
        <v>577.82660478598405</v>
      </c>
      <c r="P321" s="33">
        <v>19.260886826199467</v>
      </c>
    </row>
    <row r="322" spans="1:16">
      <c r="A322" s="30" t="s">
        <v>440</v>
      </c>
      <c r="B322" s="30" t="s">
        <v>605</v>
      </c>
      <c r="C322" s="31">
        <v>2531212102</v>
      </c>
      <c r="D322" s="31">
        <v>75000000</v>
      </c>
      <c r="E322" s="32">
        <v>14.8927036549301</v>
      </c>
      <c r="F322" s="32">
        <v>1.2182170678879427</v>
      </c>
      <c r="G322" s="31">
        <v>17.011634999999998</v>
      </c>
      <c r="H322" s="32">
        <v>157.9</v>
      </c>
      <c r="I322" s="32">
        <v>-7.6301664625271153</v>
      </c>
      <c r="J322" s="31">
        <v>-204398626</v>
      </c>
      <c r="K322" s="32">
        <v>-59.809599698581145</v>
      </c>
      <c r="L322" s="32">
        <v>533.33333333333337</v>
      </c>
      <c r="M322" s="32">
        <v>22.68</v>
      </c>
      <c r="N322" s="33">
        <v>42.61632195758196</v>
      </c>
      <c r="O322" s="34">
        <v>1006.2404939955012</v>
      </c>
      <c r="P322" s="33">
        <v>33.541349799850039</v>
      </c>
    </row>
    <row r="323" spans="1:16">
      <c r="A323" s="30" t="s">
        <v>306</v>
      </c>
      <c r="B323" s="30" t="s">
        <v>605</v>
      </c>
      <c r="C323" s="31">
        <v>576980288</v>
      </c>
      <c r="D323" s="31">
        <v>77449591</v>
      </c>
      <c r="E323" s="32">
        <v>9.4833815839318873</v>
      </c>
      <c r="F323" s="32">
        <v>1.6326114334904429</v>
      </c>
      <c r="G323" s="31">
        <v>54.217528999999999</v>
      </c>
      <c r="H323" s="32">
        <v>77.8</v>
      </c>
      <c r="I323" s="32">
        <v>2.6398520495336584</v>
      </c>
      <c r="J323" s="31">
        <v>-12886865</v>
      </c>
      <c r="K323" s="32">
        <v>-450.74727833340381</v>
      </c>
      <c r="L323" s="32">
        <v>516.46496106093059</v>
      </c>
      <c r="M323" s="32">
        <v>70</v>
      </c>
      <c r="N323" s="33">
        <v>22.057903006089337</v>
      </c>
      <c r="O323" s="34">
        <v>1923.0595143126088</v>
      </c>
      <c r="P323" s="33">
        <v>64.101983810420293</v>
      </c>
    </row>
    <row r="324" spans="1:16">
      <c r="A324" s="30" t="s">
        <v>37</v>
      </c>
      <c r="B324" s="30" t="s">
        <v>605</v>
      </c>
      <c r="C324" s="31">
        <v>674554994</v>
      </c>
      <c r="D324" s="31">
        <v>112400000</v>
      </c>
      <c r="E324" s="32">
        <v>76.480091817960087</v>
      </c>
      <c r="F324" s="32">
        <v>136.08557262982222</v>
      </c>
      <c r="G324" s="31">
        <v>100.007176</v>
      </c>
      <c r="H324" s="32">
        <v>5.23</v>
      </c>
      <c r="I324" s="32">
        <v>-0.11425012750206685</v>
      </c>
      <c r="J324" s="31">
        <v>11423592</v>
      </c>
      <c r="K324" s="32">
        <v>49.196434886680123</v>
      </c>
      <c r="L324" s="32">
        <v>355.87188612099646</v>
      </c>
      <c r="M324" s="32">
        <v>88.97</v>
      </c>
      <c r="N324" s="33">
        <v>27.497852149847908</v>
      </c>
      <c r="O324" s="34">
        <v>115.3868896033958</v>
      </c>
      <c r="P324" s="33">
        <v>3.8462296534465268</v>
      </c>
    </row>
    <row r="325" spans="1:16">
      <c r="A325" s="30" t="s">
        <v>487</v>
      </c>
      <c r="B325" s="30" t="s">
        <v>605</v>
      </c>
      <c r="C325" s="31">
        <v>3548163984</v>
      </c>
      <c r="D325" s="31">
        <v>132000000</v>
      </c>
      <c r="E325" s="32">
        <v>10.198325926442186</v>
      </c>
      <c r="F325" s="32">
        <v>1.1361771308424895</v>
      </c>
      <c r="G325" s="31">
        <v>51.506743</v>
      </c>
      <c r="H325" s="32">
        <v>76.150000000000006</v>
      </c>
      <c r="I325" s="32">
        <v>1.3506442893368558</v>
      </c>
      <c r="J325" s="31">
        <v>-103901230</v>
      </c>
      <c r="K325" s="32">
        <v>-86.389737638332093</v>
      </c>
      <c r="L325" s="32">
        <v>303.030303030303</v>
      </c>
      <c r="M325" s="32">
        <v>39.020000000000003</v>
      </c>
      <c r="N325" s="33">
        <v>16.988510926249347</v>
      </c>
      <c r="O325" s="34">
        <v>1520.1882519913415</v>
      </c>
      <c r="P325" s="33">
        <v>50.672941733044716</v>
      </c>
    </row>
    <row r="326" spans="1:16">
      <c r="A326" s="30" t="s">
        <v>380</v>
      </c>
      <c r="B326" s="30" t="s">
        <v>605</v>
      </c>
      <c r="C326" s="31">
        <v>4751651642</v>
      </c>
      <c r="D326" s="31">
        <v>262500000</v>
      </c>
      <c r="E326" s="32">
        <v>55.596239261890425</v>
      </c>
      <c r="F326" s="32">
        <v>30.256456741164858</v>
      </c>
      <c r="G326" s="31">
        <v>75.351630999999998</v>
      </c>
      <c r="H326" s="32">
        <v>9.5500000000000007</v>
      </c>
      <c r="I326" s="32">
        <v>-5.9789730818658597</v>
      </c>
      <c r="J326" s="31">
        <v>-20576283</v>
      </c>
      <c r="K326" s="32">
        <v>-89.301843292104792</v>
      </c>
      <c r="L326" s="32">
        <v>152.38095238095238</v>
      </c>
      <c r="M326" s="32">
        <v>28.7</v>
      </c>
      <c r="N326" s="33">
        <v>67.709360458601765</v>
      </c>
      <c r="O326" s="34">
        <v>232.09510241595387</v>
      </c>
      <c r="P326" s="33">
        <v>7.7365034138651287</v>
      </c>
    </row>
    <row r="327" spans="1:16">
      <c r="A327" s="30" t="s">
        <v>197</v>
      </c>
      <c r="B327" s="30" t="s">
        <v>605</v>
      </c>
      <c r="C327" s="31">
        <v>8818140480</v>
      </c>
      <c r="D327" s="31">
        <v>390000000</v>
      </c>
      <c r="E327" s="32">
        <v>57.675430419481195</v>
      </c>
      <c r="F327" s="32">
        <v>16.431746558256751</v>
      </c>
      <c r="G327" s="31">
        <v>74.35284</v>
      </c>
      <c r="H327" s="32">
        <v>9.33</v>
      </c>
      <c r="I327" s="32">
        <v>-0.83726484457684869</v>
      </c>
      <c r="J327" s="31">
        <v>-173746692</v>
      </c>
      <c r="K327" s="32">
        <v>-20.201823468385804</v>
      </c>
      <c r="L327" s="32">
        <v>102.56410256410257</v>
      </c>
      <c r="M327" s="32">
        <v>19.059999999999999</v>
      </c>
      <c r="N327" s="33">
        <v>15.224085130305236</v>
      </c>
      <c r="O327" s="34">
        <v>304.27337800296397</v>
      </c>
      <c r="P327" s="33">
        <v>10.142445933432132</v>
      </c>
    </row>
    <row r="328" spans="1:16">
      <c r="A328" s="30" t="s">
        <v>109</v>
      </c>
      <c r="B328" s="30" t="s">
        <v>605</v>
      </c>
      <c r="C328" s="31">
        <v>1566155489</v>
      </c>
      <c r="D328" s="31">
        <v>500000000</v>
      </c>
      <c r="E328" s="32">
        <v>47.495559165218047</v>
      </c>
      <c r="F328" s="32">
        <v>23.747779582609024</v>
      </c>
      <c r="G328" s="31">
        <v>167.149394</v>
      </c>
      <c r="H328" s="32">
        <v>5.04</v>
      </c>
      <c r="I328" s="32">
        <v>-1.1438948409268512E-2</v>
      </c>
      <c r="J328" s="31">
        <v>-66095130</v>
      </c>
      <c r="K328" s="32">
        <v>-30.259415481897079</v>
      </c>
      <c r="L328" s="32">
        <v>80</v>
      </c>
      <c r="M328" s="32">
        <v>33.42</v>
      </c>
      <c r="N328" s="33">
        <v>51.975341031264463</v>
      </c>
      <c r="O328" s="34">
        <v>1642.5093459385905</v>
      </c>
      <c r="P328" s="33">
        <v>54.75031153128635</v>
      </c>
    </row>
    <row r="329" spans="1:16">
      <c r="A329" s="30" t="s">
        <v>198</v>
      </c>
      <c r="B329" s="30" t="s">
        <v>605</v>
      </c>
      <c r="C329" s="31">
        <v>6529421000</v>
      </c>
      <c r="D329" s="31">
        <v>500000000</v>
      </c>
      <c r="E329" s="32">
        <v>36.012676462114662</v>
      </c>
      <c r="F329" s="32">
        <v>9.0031691155286655</v>
      </c>
      <c r="G329" s="31">
        <v>124.820319</v>
      </c>
      <c r="H329" s="32">
        <v>8.9</v>
      </c>
      <c r="I329" s="32">
        <v>-0.87323312086583715</v>
      </c>
      <c r="J329" s="31">
        <v>-116951000</v>
      </c>
      <c r="K329" s="32">
        <v>-34.20235825260152</v>
      </c>
      <c r="L329" s="32">
        <v>80</v>
      </c>
      <c r="M329" s="32">
        <v>24.96</v>
      </c>
      <c r="N329" s="33">
        <v>18.927681921989098</v>
      </c>
      <c r="O329" s="34">
        <v>473.62260586122864</v>
      </c>
      <c r="P329" s="33">
        <v>15.787420195374288</v>
      </c>
    </row>
    <row r="330" spans="1:16">
      <c r="A330" s="30" t="s">
        <v>534</v>
      </c>
      <c r="B330" s="30" t="s">
        <v>605</v>
      </c>
      <c r="C330" s="31">
        <v>16816639000</v>
      </c>
      <c r="D330" s="31">
        <v>590000000</v>
      </c>
      <c r="E330" s="32">
        <v>14.063994409280943</v>
      </c>
      <c r="F330" s="32">
        <v>0.88286217258511879</v>
      </c>
      <c r="G330" s="31">
        <v>100.037674</v>
      </c>
      <c r="H330" s="32">
        <v>28.44</v>
      </c>
      <c r="I330" s="32">
        <v>-0.57517987813106686</v>
      </c>
      <c r="J330" s="31">
        <v>-142397000</v>
      </c>
      <c r="K330" s="32">
        <v>-111.87033434693147</v>
      </c>
      <c r="L330" s="32">
        <v>67.79661016949153</v>
      </c>
      <c r="M330" s="32">
        <v>16.95</v>
      </c>
      <c r="N330" s="33">
        <v>20.457188238176638</v>
      </c>
      <c r="O330" s="34">
        <v>184.22061591869209</v>
      </c>
      <c r="P330" s="33">
        <v>6.1406871972897363</v>
      </c>
    </row>
    <row r="331" spans="1:16">
      <c r="A331" s="30" t="s">
        <v>163</v>
      </c>
      <c r="B331" s="30" t="s">
        <v>605</v>
      </c>
      <c r="C331" s="31">
        <v>2210494206</v>
      </c>
      <c r="D331" s="31">
        <v>735000000</v>
      </c>
      <c r="E331" s="32">
        <v>35.605668397484905</v>
      </c>
      <c r="F331" s="32">
        <v>6.9204408935830717</v>
      </c>
      <c r="G331" s="31">
        <v>139.25645700000001</v>
      </c>
      <c r="H331" s="32">
        <v>8.07</v>
      </c>
      <c r="I331" s="32">
        <v>-0.15552852248870508</v>
      </c>
      <c r="J331" s="31">
        <v>-78670547</v>
      </c>
      <c r="K331" s="32">
        <v>-65.399316468461819</v>
      </c>
      <c r="L331" s="32">
        <v>54.42176870748299</v>
      </c>
      <c r="M331" s="32">
        <v>18.940000000000001</v>
      </c>
      <c r="N331" s="33">
        <v>41.98645751514745</v>
      </c>
      <c r="O331" s="34">
        <v>482.53494773163533</v>
      </c>
      <c r="P331" s="33">
        <v>16.084498257721176</v>
      </c>
    </row>
    <row r="332" spans="1:16">
      <c r="A332" s="30" t="s">
        <v>415</v>
      </c>
      <c r="B332" s="30" t="s">
        <v>605</v>
      </c>
      <c r="C332" s="31">
        <v>7934593883</v>
      </c>
      <c r="D332" s="31">
        <v>1049040806</v>
      </c>
      <c r="E332" s="32">
        <v>49.415350746876975</v>
      </c>
      <c r="F332" s="32">
        <v>11.776317580842745</v>
      </c>
      <c r="G332" s="31">
        <v>160.647257</v>
      </c>
      <c r="H332" s="32">
        <v>5.04</v>
      </c>
      <c r="I332" s="32">
        <v>-9.8022042305284884E-2</v>
      </c>
      <c r="J332" s="31">
        <v>-63498082</v>
      </c>
      <c r="K332" s="32">
        <v>-66.083306642238426</v>
      </c>
      <c r="L332" s="32">
        <v>38.130070604708202</v>
      </c>
      <c r="M332" s="32">
        <v>15.31</v>
      </c>
      <c r="N332" s="33">
        <v>40.922094868266967</v>
      </c>
      <c r="O332" s="34">
        <v>743.66506380151918</v>
      </c>
      <c r="P332" s="33">
        <v>24.788835460050638</v>
      </c>
    </row>
    <row r="333" spans="1:16">
      <c r="A333" s="40" t="s">
        <v>71</v>
      </c>
      <c r="B333" s="40" t="s">
        <v>255</v>
      </c>
      <c r="C333" s="41">
        <v>336306420</v>
      </c>
      <c r="D333" s="41">
        <v>3750000</v>
      </c>
      <c r="E333" s="42">
        <v>13.463746548337165</v>
      </c>
      <c r="F333" s="42">
        <v>0.89758310322247759</v>
      </c>
      <c r="G333" s="41">
        <v>7.3957799999999996E-4</v>
      </c>
      <c r="H333" s="42">
        <v>4017.5</v>
      </c>
      <c r="I333" s="42">
        <v>-176.6576217856491</v>
      </c>
      <c r="J333" s="41">
        <v>-10342879</v>
      </c>
      <c r="K333" s="42">
        <v>-1450.2731782901067</v>
      </c>
      <c r="L333" s="42">
        <v>10666.666666666666</v>
      </c>
      <c r="M333" s="42">
        <v>19.72</v>
      </c>
      <c r="N333" s="43">
        <v>43.578571089344692</v>
      </c>
      <c r="O333" s="44">
        <v>92.978079762782301</v>
      </c>
      <c r="P333" s="43">
        <v>3.0992693254260768</v>
      </c>
    </row>
    <row r="334" spans="1:16">
      <c r="A334" s="40" t="s">
        <v>39</v>
      </c>
      <c r="B334" s="40" t="s">
        <v>255</v>
      </c>
      <c r="C334" s="41">
        <v>638570889</v>
      </c>
      <c r="D334" s="41">
        <v>10721700</v>
      </c>
      <c r="E334" s="42">
        <v>67.65406565600118</v>
      </c>
      <c r="F334" s="42">
        <v>57.890026901629732</v>
      </c>
      <c r="G334" s="41">
        <v>5.1827810000000003</v>
      </c>
      <c r="H334" s="42">
        <v>114.1</v>
      </c>
      <c r="I334" s="42">
        <v>-3.6367262564811398</v>
      </c>
      <c r="J334" s="41">
        <v>5814918</v>
      </c>
      <c r="K334" s="42">
        <v>200.97709030462681</v>
      </c>
      <c r="L334" s="42">
        <v>3730.7516531893261</v>
      </c>
      <c r="M334" s="42">
        <v>48.33</v>
      </c>
      <c r="N334" s="43">
        <v>36.620577973153658</v>
      </c>
      <c r="O334" s="44">
        <v>620.38536286721751</v>
      </c>
      <c r="P334" s="43">
        <v>20.679512095573916</v>
      </c>
    </row>
    <row r="335" spans="1:16">
      <c r="A335" s="40" t="s">
        <v>320</v>
      </c>
      <c r="B335" s="40" t="s">
        <v>255</v>
      </c>
      <c r="C335" s="41">
        <v>1138168471</v>
      </c>
      <c r="D335" s="41">
        <v>10994134</v>
      </c>
      <c r="E335" s="42">
        <v>36.241262626380411</v>
      </c>
      <c r="F335" s="42">
        <v>2.1130885440048401</v>
      </c>
      <c r="G335" s="41">
        <v>7.01302E-4</v>
      </c>
      <c r="H335" s="42">
        <v>1576</v>
      </c>
      <c r="I335" s="42">
        <v>-42.243718305097445</v>
      </c>
      <c r="J335" s="41">
        <v>164509463</v>
      </c>
      <c r="K335" s="42">
        <v>104.2544831600356</v>
      </c>
      <c r="L335" s="42">
        <v>3638.303844577481</v>
      </c>
      <c r="M335" s="42">
        <v>6.37</v>
      </c>
      <c r="N335" s="43">
        <v>73.797606369392582</v>
      </c>
      <c r="O335" s="44">
        <v>445.32961325787534</v>
      </c>
      <c r="P335" s="43">
        <v>14.844320441929177</v>
      </c>
    </row>
    <row r="336" spans="1:16">
      <c r="A336" s="40" t="s">
        <v>45</v>
      </c>
      <c r="B336" s="40" t="s">
        <v>255</v>
      </c>
      <c r="C336" s="41">
        <v>879240094</v>
      </c>
      <c r="D336" s="41">
        <v>14175000</v>
      </c>
      <c r="E336" s="42">
        <v>20.093064588883294</v>
      </c>
      <c r="F336" s="42">
        <v>4.0269890550110823</v>
      </c>
      <c r="G336" s="41">
        <v>5.5196949999999996</v>
      </c>
      <c r="H336" s="42">
        <v>360.75</v>
      </c>
      <c r="I336" s="42">
        <v>-28.624197303419862</v>
      </c>
      <c r="J336" s="41">
        <v>-27853019</v>
      </c>
      <c r="K336" s="42">
        <v>-179.14036535859901</v>
      </c>
      <c r="L336" s="42">
        <v>2821.8694885361551</v>
      </c>
      <c r="M336" s="42">
        <v>38.93</v>
      </c>
      <c r="N336" s="43">
        <v>61.984161215976336</v>
      </c>
      <c r="O336" s="44">
        <v>852.68522497740298</v>
      </c>
      <c r="P336" s="43">
        <v>28.4228408325801</v>
      </c>
    </row>
    <row r="337" spans="1:16">
      <c r="A337" s="40" t="s">
        <v>482</v>
      </c>
      <c r="B337" s="40" t="s">
        <v>255</v>
      </c>
      <c r="C337" s="41">
        <v>3023972122</v>
      </c>
      <c r="D337" s="41">
        <v>21000000</v>
      </c>
      <c r="E337" s="42">
        <v>15.561837480300417</v>
      </c>
      <c r="F337" s="42">
        <v>1.4530193725770697</v>
      </c>
      <c r="G337" s="41">
        <v>4.9969520000000003</v>
      </c>
      <c r="H337" s="42">
        <v>514.5</v>
      </c>
      <c r="I337" s="42">
        <v>14.68659778354032</v>
      </c>
      <c r="J337" s="41">
        <v>40710262</v>
      </c>
      <c r="K337" s="42">
        <v>263.07863113236658</v>
      </c>
      <c r="L337" s="42">
        <v>1904.7619047619048</v>
      </c>
      <c r="M337" s="42">
        <v>23.79</v>
      </c>
      <c r="N337" s="43">
        <v>39.157529117534942</v>
      </c>
      <c r="O337" s="44">
        <v>2077.1219701801078</v>
      </c>
      <c r="P337" s="43">
        <v>69.237399006003599</v>
      </c>
    </row>
    <row r="338" spans="1:16">
      <c r="A338" s="40" t="s">
        <v>448</v>
      </c>
      <c r="B338" s="40" t="s">
        <v>255</v>
      </c>
      <c r="C338" s="41">
        <v>447250420</v>
      </c>
      <c r="D338" s="41">
        <v>23850000</v>
      </c>
      <c r="E338" s="42">
        <v>21.800576188138621</v>
      </c>
      <c r="F338" s="42">
        <v>5.1352262945230303</v>
      </c>
      <c r="G338" s="41">
        <v>10.082440999999999</v>
      </c>
      <c r="H338" s="42">
        <v>182</v>
      </c>
      <c r="I338" s="42">
        <v>-15.509967030377055</v>
      </c>
      <c r="J338" s="41">
        <v>5945065</v>
      </c>
      <c r="K338" s="42">
        <v>714.08807136675546</v>
      </c>
      <c r="L338" s="42">
        <v>1677.1488469601677</v>
      </c>
      <c r="M338" s="42">
        <v>42.27</v>
      </c>
      <c r="N338" s="43">
        <v>43.569757440233438</v>
      </c>
      <c r="O338" s="44">
        <v>483.44018764571052</v>
      </c>
      <c r="P338" s="43">
        <v>16.114672921523685</v>
      </c>
    </row>
    <row r="339" spans="1:16">
      <c r="A339" s="40" t="s">
        <v>102</v>
      </c>
      <c r="B339" s="40" t="s">
        <v>255</v>
      </c>
      <c r="C339" s="41">
        <v>1186366071</v>
      </c>
      <c r="D339" s="41">
        <v>46656000</v>
      </c>
      <c r="E339" s="42">
        <v>57.865944204298181</v>
      </c>
      <c r="F339" s="42">
        <v>45.935852166446125</v>
      </c>
      <c r="G339" s="41">
        <v>24.81212</v>
      </c>
      <c r="H339" s="42">
        <v>27.86</v>
      </c>
      <c r="I339" s="42">
        <v>-0.20071681273062936</v>
      </c>
      <c r="J339" s="41">
        <v>-1305327</v>
      </c>
      <c r="K339" s="42">
        <v>-965.05473341162792</v>
      </c>
      <c r="L339" s="42">
        <v>857.33882030178324</v>
      </c>
      <c r="M339" s="42">
        <v>53.18</v>
      </c>
      <c r="N339" s="43">
        <v>25.26565196327811</v>
      </c>
      <c r="O339" s="44">
        <v>379.2664387746849</v>
      </c>
      <c r="P339" s="43">
        <v>12.642214625822829</v>
      </c>
    </row>
    <row r="340" spans="1:16">
      <c r="A340" s="40" t="s">
        <v>548</v>
      </c>
      <c r="B340" s="40" t="s">
        <v>255</v>
      </c>
      <c r="C340" s="41">
        <v>1321868358</v>
      </c>
      <c r="D340" s="41">
        <v>55000000</v>
      </c>
      <c r="E340" s="42">
        <v>13.135633295152426</v>
      </c>
      <c r="F340" s="42">
        <v>1.5408367501645075</v>
      </c>
      <c r="G340" s="41">
        <v>18.044423999999999</v>
      </c>
      <c r="H340" s="42">
        <v>168.8</v>
      </c>
      <c r="I340" s="42">
        <v>12.251473437178277</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33.637288279549409</v>
      </c>
      <c r="F341" s="42">
        <v>15.255006022471388</v>
      </c>
      <c r="G341" s="41">
        <v>39.640771000000001</v>
      </c>
      <c r="H341" s="42">
        <v>30</v>
      </c>
      <c r="I341" s="42">
        <v>0.15514821949912516</v>
      </c>
      <c r="J341" s="41">
        <v>-4041987</v>
      </c>
      <c r="K341" s="42">
        <v>-545.52377333227446</v>
      </c>
      <c r="L341" s="42">
        <v>544.21768707482988</v>
      </c>
      <c r="M341" s="42">
        <v>53.93</v>
      </c>
      <c r="N341" s="43">
        <v>24.022392231959646</v>
      </c>
      <c r="O341" s="44">
        <v>1435.582818161085</v>
      </c>
      <c r="P341" s="43">
        <v>47.852760605369504</v>
      </c>
    </row>
    <row r="342" spans="1:16">
      <c r="A342" s="40" t="s">
        <v>308</v>
      </c>
      <c r="B342" s="40" t="s">
        <v>255</v>
      </c>
      <c r="C342" s="41">
        <v>862192368</v>
      </c>
      <c r="D342" s="41">
        <v>93600000</v>
      </c>
      <c r="E342" s="42">
        <v>83.613203447914202</v>
      </c>
      <c r="F342" s="42">
        <v>127.61477937715843</v>
      </c>
      <c r="G342" s="41">
        <v>62.294471000000001</v>
      </c>
      <c r="H342" s="42">
        <v>7.68</v>
      </c>
      <c r="I342" s="42">
        <v>-2.835788818064167E-2</v>
      </c>
      <c r="J342" s="41">
        <v>-2782893</v>
      </c>
      <c r="K342" s="42">
        <v>-235.4384448126464</v>
      </c>
      <c r="L342" s="42">
        <v>427.35042735042737</v>
      </c>
      <c r="M342" s="42">
        <v>66.55</v>
      </c>
      <c r="N342" s="43">
        <v>23.058113989368483</v>
      </c>
      <c r="O342" s="44">
        <v>369.900222633667</v>
      </c>
      <c r="P342" s="43">
        <v>12.330007421122234</v>
      </c>
    </row>
    <row r="343" spans="1:16">
      <c r="A343" s="40" t="s">
        <v>10</v>
      </c>
      <c r="B343" s="40" t="s">
        <v>255</v>
      </c>
      <c r="C343" s="41">
        <v>9551963345</v>
      </c>
      <c r="D343" s="41">
        <v>100000000</v>
      </c>
      <c r="E343" s="42">
        <v>8.1774573668260189</v>
      </c>
      <c r="F343" s="42">
        <v>0.78629397757942487</v>
      </c>
      <c r="G343" s="41">
        <v>45.468504000000003</v>
      </c>
      <c r="H343" s="42">
        <v>107.6</v>
      </c>
      <c r="I343" s="42">
        <v>2.3620543563166621</v>
      </c>
      <c r="J343" s="41">
        <v>58835982</v>
      </c>
      <c r="K343" s="42">
        <v>176.76258042230009</v>
      </c>
      <c r="L343" s="42">
        <v>400</v>
      </c>
      <c r="M343" s="42">
        <v>45.46</v>
      </c>
      <c r="N343" s="43">
        <v>17.27077558124892</v>
      </c>
      <c r="O343" s="44">
        <v>1171.5098716688167</v>
      </c>
      <c r="P343" s="43">
        <v>39.050329055627223</v>
      </c>
    </row>
    <row r="344" spans="1:16">
      <c r="A344" s="40" t="s">
        <v>87</v>
      </c>
      <c r="B344" s="40" t="s">
        <v>255</v>
      </c>
      <c r="C344" s="41">
        <v>3143931773</v>
      </c>
      <c r="D344" s="41">
        <v>119000000</v>
      </c>
      <c r="E344" s="42">
        <v>66.502702922557049</v>
      </c>
      <c r="F344" s="42">
        <v>23.285260126945744</v>
      </c>
      <c r="G344" s="41">
        <v>24.496238000000002</v>
      </c>
      <c r="H344" s="42">
        <v>24.56</v>
      </c>
      <c r="I344" s="42">
        <v>-0.41920247322156001</v>
      </c>
      <c r="J344" s="41">
        <v>-53375203</v>
      </c>
      <c r="K344" s="42">
        <v>-53.507993215501216</v>
      </c>
      <c r="L344" s="42">
        <v>336.1344537815126</v>
      </c>
      <c r="M344" s="42">
        <v>20.58</v>
      </c>
      <c r="N344" s="43">
        <v>16.978167674945848</v>
      </c>
      <c r="O344" s="44">
        <v>182.01881257039395</v>
      </c>
      <c r="P344" s="43">
        <v>6.0672937523464645</v>
      </c>
    </row>
    <row r="345" spans="1:16">
      <c r="A345" s="40" t="s">
        <v>40</v>
      </c>
      <c r="B345" s="40" t="s">
        <v>255</v>
      </c>
      <c r="C345" s="41">
        <v>1508599655</v>
      </c>
      <c r="D345" s="41">
        <v>119728125</v>
      </c>
      <c r="E345" s="42">
        <v>167.21819912152915</v>
      </c>
      <c r="F345" s="42">
        <v>349.16231904894767</v>
      </c>
      <c r="G345" s="41">
        <v>53.051453000000002</v>
      </c>
      <c r="H345" s="42">
        <v>4.51</v>
      </c>
      <c r="I345" s="42">
        <v>-3.9123249956235284E-2</v>
      </c>
      <c r="J345" s="41">
        <v>-17925929</v>
      </c>
      <c r="K345" s="42">
        <v>-26.716188600323029</v>
      </c>
      <c r="L345" s="42">
        <v>334.0902565708767</v>
      </c>
      <c r="M345" s="42">
        <v>44.3</v>
      </c>
      <c r="N345" s="43">
        <v>16.801412268278604</v>
      </c>
      <c r="O345" s="44">
        <v>218.14948604101892</v>
      </c>
      <c r="P345" s="43">
        <v>7.2716495347006305</v>
      </c>
    </row>
    <row r="346" spans="1:16">
      <c r="A346" s="40" t="s">
        <v>421</v>
      </c>
      <c r="B346" s="40" t="s">
        <v>255</v>
      </c>
      <c r="C346" s="41">
        <v>181919399</v>
      </c>
      <c r="D346" s="41">
        <v>120000000</v>
      </c>
      <c r="E346" s="42">
        <v>125.42796020020309</v>
      </c>
      <c r="F346" s="42">
        <v>118.91160439809887</v>
      </c>
      <c r="G346" s="41">
        <v>42.875571000000001</v>
      </c>
      <c r="H346" s="42">
        <v>7.44</v>
      </c>
      <c r="I346" s="42">
        <v>-0.18794347807889711</v>
      </c>
      <c r="J346" s="41">
        <v>-37672820</v>
      </c>
      <c r="K346" s="42">
        <v>-27.998965806116981</v>
      </c>
      <c r="L346" s="42">
        <v>333.33333333333331</v>
      </c>
      <c r="M346" s="42">
        <v>35.72</v>
      </c>
      <c r="N346" s="43">
        <v>14.244928020982345</v>
      </c>
      <c r="O346" s="44">
        <v>644.65132604611426</v>
      </c>
      <c r="P346" s="43">
        <v>21.488377534870477</v>
      </c>
    </row>
    <row r="347" spans="1:16">
      <c r="A347" s="40" t="s">
        <v>166</v>
      </c>
      <c r="B347" s="40" t="s">
        <v>255</v>
      </c>
      <c r="C347" s="41">
        <v>8044975103</v>
      </c>
      <c r="D347" s="41">
        <v>135000000</v>
      </c>
      <c r="E347" s="42">
        <v>18.114499514289133</v>
      </c>
      <c r="F347" s="42">
        <v>5.3672591153449281</v>
      </c>
      <c r="G347" s="41">
        <v>82.584238999999997</v>
      </c>
      <c r="H347" s="42">
        <v>26.74</v>
      </c>
      <c r="I347" s="42">
        <v>0.31594285141166978</v>
      </c>
      <c r="J347" s="41">
        <v>-3113021</v>
      </c>
      <c r="K347" s="42">
        <v>-1084.1558730249492</v>
      </c>
      <c r="L347" s="42">
        <v>296.2962962962963</v>
      </c>
      <c r="M347" s="42">
        <v>61.17</v>
      </c>
      <c r="N347" s="43">
        <v>47.132455057654646</v>
      </c>
      <c r="O347" s="44">
        <v>1715.554593744147</v>
      </c>
      <c r="P347" s="43">
        <v>57.185153124804899</v>
      </c>
    </row>
    <row r="348" spans="1:16">
      <c r="A348" s="40" t="s">
        <v>761</v>
      </c>
      <c r="B348" s="40" t="s">
        <v>255</v>
      </c>
      <c r="C348" s="41">
        <v>3597943991</v>
      </c>
      <c r="D348" s="41">
        <v>160000000</v>
      </c>
      <c r="E348" s="42">
        <v>31.203997506675783</v>
      </c>
      <c r="F348" s="42">
        <v>6.2911285295717301</v>
      </c>
      <c r="G348" s="41">
        <v>39.992564999999999</v>
      </c>
      <c r="H348" s="42">
        <v>32.06</v>
      </c>
      <c r="I348" s="42">
        <v>-0.70886968863725031</v>
      </c>
      <c r="J348" s="41">
        <v>29754818</v>
      </c>
      <c r="K348" s="42">
        <v>166.69569277822504</v>
      </c>
      <c r="L348" s="42">
        <v>250</v>
      </c>
      <c r="M348" s="42">
        <v>24.99</v>
      </c>
      <c r="N348" s="43">
        <v>32.403975575786674</v>
      </c>
      <c r="O348" s="44">
        <v>59.067243873218629</v>
      </c>
      <c r="P348" s="43">
        <v>1.9689081291072876</v>
      </c>
    </row>
    <row r="349" spans="1:16">
      <c r="A349" s="40" t="s">
        <v>409</v>
      </c>
      <c r="B349" s="40" t="s">
        <v>255</v>
      </c>
      <c r="C349" s="41">
        <v>932814398</v>
      </c>
      <c r="D349" s="41">
        <v>174600000</v>
      </c>
      <c r="E349" s="42">
        <v>41.012057277030721</v>
      </c>
      <c r="F349" s="42">
        <v>23.489150788677389</v>
      </c>
      <c r="G349" s="41">
        <v>78.469515999999999</v>
      </c>
      <c r="H349" s="42">
        <v>12.43</v>
      </c>
      <c r="I349" s="42">
        <v>0.47002025014215398</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5.8958491725983482</v>
      </c>
      <c r="F350" s="42">
        <v>0.67907415874148636</v>
      </c>
      <c r="G350" s="41">
        <v>124.842961</v>
      </c>
      <c r="H350" s="42">
        <v>54.35</v>
      </c>
      <c r="I350" s="42">
        <v>-2.4755703454306541</v>
      </c>
      <c r="J350" s="41">
        <v>-50345394</v>
      </c>
      <c r="K350" s="42">
        <v>-172.45246903818054</v>
      </c>
      <c r="L350" s="42">
        <v>225.7495590828924</v>
      </c>
      <c r="M350" s="42">
        <v>70.45</v>
      </c>
      <c r="N350" s="43">
        <v>37.623042739957093</v>
      </c>
      <c r="O350" s="44">
        <v>632.46425252212418</v>
      </c>
      <c r="P350" s="43">
        <v>21.082141750737474</v>
      </c>
    </row>
    <row r="351" spans="1:16">
      <c r="A351" s="40" t="s">
        <v>43</v>
      </c>
      <c r="B351" s="40" t="s">
        <v>255</v>
      </c>
      <c r="C351" s="41">
        <v>595998092</v>
      </c>
      <c r="D351" s="41">
        <v>187641391</v>
      </c>
      <c r="E351" s="42">
        <v>31.374474850023073</v>
      </c>
      <c r="F351" s="42">
        <v>16.720444611297449</v>
      </c>
      <c r="G351" s="41">
        <v>131.0445</v>
      </c>
      <c r="H351" s="42">
        <v>9.73</v>
      </c>
      <c r="I351" s="42">
        <v>-0.25074037500763247</v>
      </c>
      <c r="J351" s="41">
        <v>39009394</v>
      </c>
      <c r="K351" s="42">
        <v>48.101590862959831</v>
      </c>
      <c r="L351" s="42">
        <v>213.17258301501292</v>
      </c>
      <c r="M351" s="42">
        <v>69.83</v>
      </c>
      <c r="N351" s="43">
        <v>68.044045650097644</v>
      </c>
      <c r="O351" s="44">
        <v>954.50316181015421</v>
      </c>
      <c r="P351" s="43">
        <v>31.816772060338472</v>
      </c>
    </row>
    <row r="352" spans="1:16">
      <c r="A352" s="40" t="s">
        <v>177</v>
      </c>
      <c r="B352" s="40" t="s">
        <v>255</v>
      </c>
      <c r="C352" s="41">
        <v>2673958636</v>
      </c>
      <c r="D352" s="41">
        <v>190370946</v>
      </c>
      <c r="E352" s="42">
        <v>30.901957142964477</v>
      </c>
      <c r="F352" s="42">
        <v>10.145310311350135</v>
      </c>
      <c r="G352" s="41">
        <v>74.278114000000002</v>
      </c>
      <c r="H352" s="42">
        <v>17.43</v>
      </c>
      <c r="I352" s="42">
        <v>-1.3179269081804073</v>
      </c>
      <c r="J352" s="41">
        <v>34312463</v>
      </c>
      <c r="K352" s="42">
        <v>88.770518630504611</v>
      </c>
      <c r="L352" s="42">
        <v>210.11609618202979</v>
      </c>
      <c r="M352" s="42">
        <v>39.01</v>
      </c>
      <c r="N352" s="43">
        <v>43.052176938168252</v>
      </c>
      <c r="O352" s="44">
        <v>426.7685911600114</v>
      </c>
      <c r="P352" s="43">
        <v>14.225619705333713</v>
      </c>
    </row>
    <row r="353" spans="1:16">
      <c r="A353" s="40" t="s">
        <v>167</v>
      </c>
      <c r="B353" s="40" t="s">
        <v>255</v>
      </c>
      <c r="C353" s="41">
        <v>3624383186</v>
      </c>
      <c r="D353" s="41">
        <v>190615223</v>
      </c>
      <c r="E353" s="42">
        <v>52.588603411430746</v>
      </c>
      <c r="F353" s="42">
        <v>55.177758191359928</v>
      </c>
      <c r="G353" s="41">
        <v>136.56980300000001</v>
      </c>
      <c r="H353" s="42">
        <v>5.57</v>
      </c>
      <c r="I353" s="42">
        <v>-1.4631868783154369E-2</v>
      </c>
      <c r="J353" s="41">
        <v>-54418198</v>
      </c>
      <c r="K353" s="42">
        <v>-17.513922732244826</v>
      </c>
      <c r="L353" s="42">
        <v>209.84682844559586</v>
      </c>
      <c r="M353" s="42">
        <v>71.64</v>
      </c>
      <c r="N353" s="43">
        <v>33.014138422437327</v>
      </c>
      <c r="O353" s="44">
        <v>304.54130400631948</v>
      </c>
      <c r="P353" s="43">
        <v>10.151376800210649</v>
      </c>
    </row>
    <row r="354" spans="1:16">
      <c r="A354" s="40" t="s">
        <v>44</v>
      </c>
      <c r="B354" s="40" t="s">
        <v>255</v>
      </c>
      <c r="C354" s="41">
        <v>573457342</v>
      </c>
      <c r="D354" s="41">
        <v>200000000</v>
      </c>
      <c r="E354" s="42">
        <v>62.309974051011309</v>
      </c>
      <c r="F354" s="42">
        <v>77.887467563764133</v>
      </c>
      <c r="G354" s="41">
        <v>150.34311</v>
      </c>
      <c r="H354" s="42">
        <v>4.2699999999999996</v>
      </c>
      <c r="I354" s="42">
        <v>-0.14952785125332912</v>
      </c>
      <c r="J354" s="41">
        <v>28758269</v>
      </c>
      <c r="K354" s="42">
        <v>27.818085991197872</v>
      </c>
      <c r="L354" s="42">
        <v>200</v>
      </c>
      <c r="M354" s="42">
        <v>75.17</v>
      </c>
      <c r="N354" s="43">
        <v>11.857321447998514</v>
      </c>
      <c r="O354" s="44">
        <v>150.49388270194464</v>
      </c>
      <c r="P354" s="43">
        <v>5.0164627567314879</v>
      </c>
    </row>
    <row r="355" spans="1:16">
      <c r="A355" s="40" t="s">
        <v>258</v>
      </c>
      <c r="B355" s="40" t="s">
        <v>255</v>
      </c>
      <c r="C355" s="41">
        <v>28844632356</v>
      </c>
      <c r="D355" s="41">
        <v>200019288</v>
      </c>
      <c r="E355" s="42">
        <v>12.005950354207013</v>
      </c>
      <c r="F355" s="42">
        <v>0.66693292288930617</v>
      </c>
      <c r="G355" s="41">
        <v>35.457332999999998</v>
      </c>
      <c r="H355" s="42">
        <v>94</v>
      </c>
      <c r="I355" s="42">
        <v>5.2918943015963151</v>
      </c>
      <c r="J355" s="41">
        <v>-90890793</v>
      </c>
      <c r="K355" s="42">
        <v>-198.05895983325837</v>
      </c>
      <c r="L355" s="42">
        <v>199.98071385995536</v>
      </c>
      <c r="M355" s="42">
        <v>17.72</v>
      </c>
      <c r="N355" s="43">
        <v>30.081226856197521</v>
      </c>
      <c r="O355" s="44">
        <v>2892.7720357761627</v>
      </c>
      <c r="P355" s="43">
        <v>96.425734525872087</v>
      </c>
    </row>
    <row r="356" spans="1:16">
      <c r="A356" s="40" t="s">
        <v>2</v>
      </c>
      <c r="B356" s="40" t="s">
        <v>255</v>
      </c>
      <c r="C356" s="41">
        <v>71378041000</v>
      </c>
      <c r="D356" s="41">
        <v>219801000</v>
      </c>
      <c r="E356" s="42">
        <v>2.4039332267780158</v>
      </c>
      <c r="F356" s="42">
        <v>3.2647349556800813E-2</v>
      </c>
      <c r="G356" s="41">
        <v>51.918782</v>
      </c>
      <c r="H356" s="42">
        <v>320.5</v>
      </c>
      <c r="I356" s="42">
        <v>13.416667953632839</v>
      </c>
      <c r="J356" s="41">
        <v>134970000</v>
      </c>
      <c r="K356" s="42">
        <v>545.55334518781956</v>
      </c>
      <c r="L356" s="42">
        <v>181.98279352687203</v>
      </c>
      <c r="M356" s="42">
        <v>23.62</v>
      </c>
      <c r="N356" s="43">
        <v>13.468949484215686</v>
      </c>
      <c r="O356" s="44">
        <v>2722.0124190833722</v>
      </c>
      <c r="P356" s="43">
        <v>90.733747302779065</v>
      </c>
    </row>
    <row r="357" spans="1:16">
      <c r="A357" s="40" t="s">
        <v>256</v>
      </c>
      <c r="B357" s="40" t="s">
        <v>255</v>
      </c>
      <c r="C357" s="41">
        <v>1748599456</v>
      </c>
      <c r="D357" s="41">
        <v>220000000</v>
      </c>
      <c r="E357" s="42">
        <v>57.578797736278041</v>
      </c>
      <c r="F357" s="42">
        <v>32.715225986521617</v>
      </c>
      <c r="G357" s="41">
        <v>78.150914</v>
      </c>
      <c r="H357" s="42">
        <v>8.89</v>
      </c>
      <c r="I357" s="42">
        <v>-0.20668002120554443</v>
      </c>
      <c r="J357" s="41">
        <v>-145428477</v>
      </c>
      <c r="K357" s="42">
        <v>-12.10216895828456</v>
      </c>
      <c r="L357" s="42">
        <v>181.81818181818181</v>
      </c>
      <c r="M357" s="42">
        <v>35.520000000000003</v>
      </c>
      <c r="N357" s="43">
        <v>32.802736515063131</v>
      </c>
      <c r="O357" s="44">
        <v>447.40357714051567</v>
      </c>
      <c r="P357" s="43">
        <v>14.913452571350522</v>
      </c>
    </row>
    <row r="358" spans="1:16">
      <c r="A358" s="40" t="s">
        <v>382</v>
      </c>
      <c r="B358" s="40" t="s">
        <v>255</v>
      </c>
      <c r="C358" s="41">
        <v>237921423</v>
      </c>
      <c r="D358" s="41">
        <v>249999992</v>
      </c>
      <c r="E358" s="42">
        <v>50.075897882728562</v>
      </c>
      <c r="F358" s="42">
        <v>50.075899485157343</v>
      </c>
      <c r="G358" s="41">
        <v>187.95273599999999</v>
      </c>
      <c r="H358" s="42">
        <v>4.25</v>
      </c>
      <c r="I358" s="42">
        <v>-6.4498078204572096E-2</v>
      </c>
      <c r="J358" s="41">
        <v>5215990</v>
      </c>
      <c r="K358" s="42">
        <v>191.71815283388196</v>
      </c>
      <c r="L358" s="42">
        <v>160.00000512000017</v>
      </c>
      <c r="M358" s="42">
        <v>75.180000000000007</v>
      </c>
      <c r="N358" s="43">
        <v>64.053572469279288</v>
      </c>
      <c r="O358" s="44">
        <v>488.39518954165152</v>
      </c>
      <c r="P358" s="43">
        <v>16.279839651388382</v>
      </c>
    </row>
    <row r="359" spans="1:16">
      <c r="A359" s="40" t="s">
        <v>260</v>
      </c>
      <c r="B359" s="40" t="s">
        <v>255</v>
      </c>
      <c r="C359" s="41">
        <v>2324346355</v>
      </c>
      <c r="D359" s="41">
        <v>270000000</v>
      </c>
      <c r="E359" s="42">
        <v>215.34413068804605</v>
      </c>
      <c r="F359" s="42">
        <v>398.78542720008528</v>
      </c>
      <c r="G359" s="41">
        <v>68.060782000000003</v>
      </c>
      <c r="H359" s="42">
        <v>2.73</v>
      </c>
      <c r="I359" s="42">
        <v>-1.5087933460335103E-2</v>
      </c>
      <c r="J359" s="41">
        <v>120604000</v>
      </c>
      <c r="K359" s="42">
        <v>4.4774634340486221</v>
      </c>
      <c r="L359" s="42">
        <v>148.14814814814815</v>
      </c>
      <c r="M359" s="42">
        <v>25.2</v>
      </c>
      <c r="N359" s="43">
        <v>86.921853000663617</v>
      </c>
      <c r="O359" s="44">
        <v>773.34306312243257</v>
      </c>
      <c r="P359" s="43">
        <v>25.778102104081086</v>
      </c>
    </row>
    <row r="360" spans="1:16">
      <c r="A360" s="40" t="s">
        <v>117</v>
      </c>
      <c r="B360" s="40" t="s">
        <v>255</v>
      </c>
      <c r="C360" s="41">
        <v>2298735475</v>
      </c>
      <c r="D360" s="41">
        <v>275000000</v>
      </c>
      <c r="E360" s="42">
        <v>103.4301510655536</v>
      </c>
      <c r="F360" s="42">
        <v>376.10964023837676</v>
      </c>
      <c r="G360" s="41">
        <v>231.60181800000001</v>
      </c>
      <c r="H360" s="42">
        <v>1.67</v>
      </c>
      <c r="I360" s="42">
        <v>-6.1844453225654357E-2</v>
      </c>
      <c r="J360" s="41">
        <v>16935617</v>
      </c>
      <c r="K360" s="42">
        <v>16.237967592205234</v>
      </c>
      <c r="L360" s="42">
        <v>145.45454545454547</v>
      </c>
      <c r="M360" s="42">
        <v>84.21</v>
      </c>
      <c r="N360" s="43">
        <v>74.905061634829337</v>
      </c>
      <c r="O360" s="44">
        <v>521.90395590526737</v>
      </c>
      <c r="P360" s="43">
        <v>17.39679853017558</v>
      </c>
    </row>
    <row r="361" spans="1:16">
      <c r="A361" s="40" t="s">
        <v>257</v>
      </c>
      <c r="B361" s="40" t="s">
        <v>255</v>
      </c>
      <c r="C361" s="41">
        <v>4481586649</v>
      </c>
      <c r="D361" s="41">
        <v>300000000</v>
      </c>
      <c r="E361" s="42">
        <v>18.29029626621892</v>
      </c>
      <c r="F361" s="42">
        <v>4.064510281381982</v>
      </c>
      <c r="G361" s="41">
        <v>140.647705</v>
      </c>
      <c r="H361" s="42">
        <v>15.55</v>
      </c>
      <c r="I361" s="42">
        <v>-0.25067532597126352</v>
      </c>
      <c r="J361" s="41">
        <v>-211813709</v>
      </c>
      <c r="K361" s="42">
        <v>-21.245083810887802</v>
      </c>
      <c r="L361" s="42">
        <v>133.33333333333334</v>
      </c>
      <c r="M361" s="42">
        <v>46.88</v>
      </c>
      <c r="N361" s="43">
        <v>30.458782691895003</v>
      </c>
      <c r="O361" s="44">
        <v>530.63699997180811</v>
      </c>
      <c r="P361" s="43">
        <v>17.687899999060271</v>
      </c>
    </row>
    <row r="362" spans="1:16">
      <c r="A362" s="40" t="s">
        <v>319</v>
      </c>
      <c r="B362" s="40" t="s">
        <v>255</v>
      </c>
      <c r="C362" s="41">
        <v>8232091507</v>
      </c>
      <c r="D362" s="41">
        <v>300000000</v>
      </c>
      <c r="E362" s="42">
        <v>39.883142392789132</v>
      </c>
      <c r="F362" s="42">
        <v>11.078650664663648</v>
      </c>
      <c r="G362" s="41">
        <v>75.779038999999997</v>
      </c>
      <c r="H362" s="42">
        <v>13.24</v>
      </c>
      <c r="I362" s="42">
        <v>-4.8827550705437872E-2</v>
      </c>
      <c r="J362" s="41">
        <v>46750790</v>
      </c>
      <c r="K362" s="42">
        <v>77.0040463487355</v>
      </c>
      <c r="L362" s="42">
        <v>133.33333333333334</v>
      </c>
      <c r="M362" s="42">
        <v>25.25</v>
      </c>
      <c r="N362" s="43">
        <v>59.146560517776486</v>
      </c>
      <c r="O362" s="44">
        <v>605.05104469571381</v>
      </c>
      <c r="P362" s="43">
        <v>20.168368156523794</v>
      </c>
    </row>
    <row r="363" spans="1:16">
      <c r="A363" s="40" t="s">
        <v>261</v>
      </c>
      <c r="B363" s="40" t="s">
        <v>255</v>
      </c>
      <c r="C363" s="41">
        <v>26090409000</v>
      </c>
      <c r="D363" s="41">
        <v>305117000</v>
      </c>
      <c r="E363" s="42">
        <v>16.856136253202873</v>
      </c>
      <c r="F363" s="42">
        <v>0.74655173275590048</v>
      </c>
      <c r="G363" s="41">
        <v>31.206356</v>
      </c>
      <c r="H363" s="42">
        <v>76.099999999999994</v>
      </c>
      <c r="I363" s="42">
        <v>-1.47950478643493</v>
      </c>
      <c r="J363" s="41">
        <v>28632000</v>
      </c>
      <c r="K363" s="42">
        <v>788.58123777591504</v>
      </c>
      <c r="L363" s="42">
        <v>131.09725121838508</v>
      </c>
      <c r="M363" s="42">
        <v>10.220000000000001</v>
      </c>
      <c r="N363" s="43">
        <v>53.551947476257801</v>
      </c>
      <c r="O363" s="44">
        <v>318.15793339872664</v>
      </c>
      <c r="P363" s="43">
        <v>10.605264446624222</v>
      </c>
    </row>
    <row r="364" spans="1:16">
      <c r="A364" s="40" t="s">
        <v>262</v>
      </c>
      <c r="B364" s="40" t="s">
        <v>255</v>
      </c>
      <c r="C364" s="41">
        <v>35388745864</v>
      </c>
      <c r="D364" s="41">
        <v>334000000</v>
      </c>
      <c r="E364" s="42">
        <v>1.1531219577759948</v>
      </c>
      <c r="F364" s="42">
        <v>7.1627820568986181E-3</v>
      </c>
      <c r="G364" s="41">
        <v>70.556014000000005</v>
      </c>
      <c r="H364" s="42">
        <v>491.75</v>
      </c>
      <c r="I364" s="42">
        <v>12.710477344499679</v>
      </c>
      <c r="J364" s="41">
        <v>3685710974</v>
      </c>
      <c r="K364" s="42">
        <v>43.678953975407403</v>
      </c>
      <c r="L364" s="42">
        <v>119.76047904191617</v>
      </c>
      <c r="M364" s="42">
        <v>21.12</v>
      </c>
      <c r="N364" s="43">
        <v>41.265120286241007</v>
      </c>
      <c r="O364" s="44">
        <v>2091.2025758932177</v>
      </c>
      <c r="P364" s="43">
        <v>69.706752529773922</v>
      </c>
    </row>
    <row r="365" spans="1:16">
      <c r="A365" s="40" t="s">
        <v>74</v>
      </c>
      <c r="B365" s="40" t="s">
        <v>255</v>
      </c>
      <c r="C365" s="41">
        <v>633089921</v>
      </c>
      <c r="D365" s="41">
        <v>375000000</v>
      </c>
      <c r="E365" s="42">
        <v>19.283985614146729</v>
      </c>
      <c r="F365" s="42">
        <v>5.7137735153027345</v>
      </c>
      <c r="G365" s="41">
        <v>217.20958099999999</v>
      </c>
      <c r="H365" s="42">
        <v>9.5500000000000007</v>
      </c>
      <c r="I365" s="42">
        <v>0.13454593096276568</v>
      </c>
      <c r="J365" s="41">
        <v>6803042</v>
      </c>
      <c r="K365" s="42">
        <v>496.1015969032677</v>
      </c>
      <c r="L365" s="42">
        <v>106.66666666666667</v>
      </c>
      <c r="M365" s="42">
        <v>57.92</v>
      </c>
      <c r="N365" s="43">
        <v>63.007723594808695</v>
      </c>
      <c r="O365" s="44">
        <v>1325.651564423317</v>
      </c>
      <c r="P365" s="43">
        <v>44.188385480777235</v>
      </c>
    </row>
    <row r="366" spans="1:16">
      <c r="A366" s="40" t="s">
        <v>341</v>
      </c>
      <c r="B366" s="40" t="s">
        <v>255</v>
      </c>
      <c r="C366" s="41">
        <v>3823224810</v>
      </c>
      <c r="D366" s="41">
        <v>486200000</v>
      </c>
      <c r="E366" s="42">
        <v>18.978458922470757</v>
      </c>
      <c r="F366" s="42">
        <v>2.1685701954466334</v>
      </c>
      <c r="G366" s="41">
        <v>116.492937</v>
      </c>
      <c r="H366" s="42">
        <v>18.100000000000001</v>
      </c>
      <c r="I366" s="42">
        <v>-0.69148115596797766</v>
      </c>
      <c r="J366" s="41">
        <v>161327589</v>
      </c>
      <c r="K366" s="42">
        <v>54.247386043809286</v>
      </c>
      <c r="L366" s="42">
        <v>82.270670505964617</v>
      </c>
      <c r="M366" s="42">
        <v>23.95</v>
      </c>
      <c r="N366" s="43">
        <v>70.499041182838283</v>
      </c>
      <c r="O366" s="44">
        <v>900.78718911521901</v>
      </c>
      <c r="P366" s="43">
        <v>30.026239637173965</v>
      </c>
    </row>
    <row r="367" spans="1:16">
      <c r="A367" s="40" t="s">
        <v>321</v>
      </c>
      <c r="B367" s="40" t="s">
        <v>255</v>
      </c>
      <c r="C367" s="41">
        <v>2964377336</v>
      </c>
      <c r="D367" s="41">
        <v>500000000</v>
      </c>
      <c r="E367" s="42">
        <v>34.039482395630692</v>
      </c>
      <c r="F367" s="42">
        <v>34.039482395630692</v>
      </c>
      <c r="G367" s="41">
        <v>422.728272</v>
      </c>
      <c r="H367" s="42">
        <v>2.78</v>
      </c>
      <c r="I367" s="42">
        <v>-9.5013564082394808E-2</v>
      </c>
      <c r="J367" s="41">
        <v>-298290114</v>
      </c>
      <c r="K367" s="42">
        <v>-3.3524409729515878</v>
      </c>
      <c r="L367" s="42">
        <v>80</v>
      </c>
      <c r="M367" s="42">
        <v>84.54</v>
      </c>
      <c r="N367" s="43">
        <v>15.066937885682702</v>
      </c>
      <c r="O367" s="44">
        <v>297.73628984013726</v>
      </c>
      <c r="P367" s="43">
        <v>9.924542994671242</v>
      </c>
    </row>
    <row r="368" spans="1:16">
      <c r="A368" s="40" t="s">
        <v>41</v>
      </c>
      <c r="B368" s="40" t="s">
        <v>255</v>
      </c>
      <c r="C368" s="41">
        <v>10058078668</v>
      </c>
      <c r="D368" s="41">
        <v>545000000</v>
      </c>
      <c r="E368" s="42">
        <v>14.869996380048084</v>
      </c>
      <c r="F368" s="42">
        <v>0.77955420078889037</v>
      </c>
      <c r="G368" s="41">
        <v>71.523961</v>
      </c>
      <c r="H368" s="42">
        <v>37.619999999999997</v>
      </c>
      <c r="I368" s="42">
        <v>0.5291015036676967</v>
      </c>
      <c r="J368" s="41">
        <v>294689392</v>
      </c>
      <c r="K368" s="42">
        <v>64.729170841684052</v>
      </c>
      <c r="L368" s="42">
        <v>73.394495412844037</v>
      </c>
      <c r="M368" s="42">
        <v>13.12</v>
      </c>
      <c r="N368" s="43">
        <v>46.074526176296651</v>
      </c>
      <c r="O368" s="44">
        <v>1677.8376139958434</v>
      </c>
      <c r="P368" s="43">
        <v>55.927920466528114</v>
      </c>
    </row>
    <row r="369" spans="1:16">
      <c r="A369" s="40" t="s">
        <v>519</v>
      </c>
      <c r="B369" s="40" t="s">
        <v>255</v>
      </c>
      <c r="C369" s="41">
        <v>5131323395</v>
      </c>
      <c r="D369" s="41">
        <v>600000000</v>
      </c>
      <c r="E369" s="42">
        <v>16.338920182005769</v>
      </c>
      <c r="F369" s="42">
        <v>1.6018549198044871</v>
      </c>
      <c r="G369" s="41">
        <v>139.029326</v>
      </c>
      <c r="H369" s="42">
        <v>17.61</v>
      </c>
      <c r="I369" s="42">
        <v>-1.630803716745362</v>
      </c>
      <c r="J369" s="41">
        <v>229985505</v>
      </c>
      <c r="K369" s="42">
        <v>44.350621140232292</v>
      </c>
      <c r="L369" s="42">
        <v>66.666666666666671</v>
      </c>
      <c r="M369" s="42">
        <v>23.17</v>
      </c>
      <c r="N369" s="43">
        <v>63.177769907081412</v>
      </c>
      <c r="O369" s="44">
        <v>664.45903904027364</v>
      </c>
      <c r="P369" s="43">
        <v>22.148634634675787</v>
      </c>
    </row>
    <row r="370" spans="1:16">
      <c r="A370" s="40" t="s">
        <v>180</v>
      </c>
      <c r="B370" s="40" t="s">
        <v>255</v>
      </c>
      <c r="C370" s="41">
        <v>1146147548</v>
      </c>
      <c r="D370" s="41">
        <v>600000000</v>
      </c>
      <c r="E370" s="42">
        <v>53.720983953542095</v>
      </c>
      <c r="F370" s="42">
        <v>44.767486627951747</v>
      </c>
      <c r="G370" s="41">
        <v>335.41250200000002</v>
      </c>
      <c r="H370" s="42">
        <v>2.2200000000000002</v>
      </c>
      <c r="I370" s="42">
        <v>-3.9146894624708217E-2</v>
      </c>
      <c r="J370" s="41">
        <v>-60642937</v>
      </c>
      <c r="K370" s="42">
        <v>-19.787959808081194</v>
      </c>
      <c r="L370" s="42">
        <v>66.666666666666671</v>
      </c>
      <c r="M370" s="42">
        <v>55.9</v>
      </c>
      <c r="N370" s="43">
        <v>58.083701333702166</v>
      </c>
      <c r="O370" s="44">
        <v>326.08085607954865</v>
      </c>
      <c r="P370" s="43">
        <v>10.869361869318288</v>
      </c>
    </row>
    <row r="371" spans="1:16">
      <c r="A371" s="40" t="s">
        <v>771</v>
      </c>
      <c r="B371" s="40" t="s">
        <v>255</v>
      </c>
      <c r="C371" s="41">
        <v>6697968298</v>
      </c>
      <c r="D371" s="41">
        <v>609000000</v>
      </c>
      <c r="E371" s="42">
        <v>29.455266691117924</v>
      </c>
      <c r="F371" s="42">
        <v>4.8366611972279019</v>
      </c>
      <c r="G371" s="41">
        <v>123.570446</v>
      </c>
      <c r="H371" s="42">
        <v>10.99</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13.482634636241215</v>
      </c>
      <c r="F372" s="42">
        <v>1.7763681997682761</v>
      </c>
      <c r="G372" s="41">
        <v>264.90403600000002</v>
      </c>
      <c r="H372" s="42">
        <v>11.2</v>
      </c>
      <c r="I372" s="42">
        <v>7.1009191880499145E-2</v>
      </c>
      <c r="J372" s="41">
        <v>555282156</v>
      </c>
      <c r="K372" s="42">
        <v>13.668726642820484</v>
      </c>
      <c r="L372" s="42">
        <v>57.971014492753625</v>
      </c>
      <c r="M372" s="42">
        <v>38.39</v>
      </c>
      <c r="N372" s="43">
        <v>27.665311560669533</v>
      </c>
      <c r="O372" s="44">
        <v>1222.4629143465993</v>
      </c>
      <c r="P372" s="43">
        <v>40.74876381155331</v>
      </c>
    </row>
    <row r="373" spans="1:16">
      <c r="A373" s="40" t="s">
        <v>241</v>
      </c>
      <c r="B373" s="40" t="s">
        <v>255</v>
      </c>
      <c r="C373" s="41">
        <v>1985914418</v>
      </c>
      <c r="D373" s="41">
        <v>1037000000</v>
      </c>
      <c r="E373" s="42">
        <v>50.654516120607262</v>
      </c>
      <c r="F373" s="42">
        <v>48.84717080097132</v>
      </c>
      <c r="G373" s="41">
        <v>759.30591400000003</v>
      </c>
      <c r="H373" s="42">
        <v>1.04</v>
      </c>
      <c r="I373" s="42">
        <v>-5.9305440785119228E-2</v>
      </c>
      <c r="J373" s="41">
        <v>207556314</v>
      </c>
      <c r="K373" s="42">
        <v>4.9962344195416764</v>
      </c>
      <c r="L373" s="42">
        <v>38.572806171648985</v>
      </c>
      <c r="M373" s="42">
        <v>73.22</v>
      </c>
      <c r="N373" s="43">
        <v>76.529364288985718</v>
      </c>
      <c r="O373" s="44">
        <v>512.84831612571918</v>
      </c>
      <c r="P373" s="43">
        <v>17.094943870857307</v>
      </c>
    </row>
    <row r="374" spans="1:16">
      <c r="A374" s="40" t="s">
        <v>458</v>
      </c>
      <c r="B374" s="40" t="s">
        <v>255</v>
      </c>
      <c r="C374" s="41">
        <v>4785393051</v>
      </c>
      <c r="D374" s="41">
        <v>1296960000</v>
      </c>
      <c r="E374" s="42">
        <v>29.24104800941608</v>
      </c>
      <c r="F374" s="42">
        <v>4.5091672849457316</v>
      </c>
      <c r="G374" s="41">
        <v>266.16580599999998</v>
      </c>
      <c r="H374" s="42">
        <v>5.14</v>
      </c>
      <c r="I374" s="42">
        <v>-0.1816370644537999</v>
      </c>
      <c r="J374" s="41">
        <v>18489123</v>
      </c>
      <c r="K374" s="42">
        <v>350.73594350581152</v>
      </c>
      <c r="L374" s="42">
        <v>30.8413520848754</v>
      </c>
      <c r="M374" s="42">
        <v>20.52</v>
      </c>
      <c r="N374" s="43">
        <v>49.3406751548168</v>
      </c>
      <c r="O374" s="44">
        <v>113.84800226307541</v>
      </c>
      <c r="P374" s="43">
        <v>3.7949334087691806</v>
      </c>
    </row>
    <row r="375" spans="1:16">
      <c r="A375" s="40" t="s">
        <v>42</v>
      </c>
      <c r="B375" s="40" t="s">
        <v>255</v>
      </c>
      <c r="C375" s="41">
        <v>3131402465</v>
      </c>
      <c r="D375" s="41">
        <v>1500000000</v>
      </c>
      <c r="E375" s="42">
        <v>11.819283160476317</v>
      </c>
      <c r="F375" s="42">
        <v>1.1256460152834589</v>
      </c>
      <c r="G375" s="41">
        <v>466.80128100000002</v>
      </c>
      <c r="H375" s="42">
        <v>7.25</v>
      </c>
      <c r="I375" s="42">
        <v>-0.1323996280183426</v>
      </c>
      <c r="J375" s="41">
        <v>138936535</v>
      </c>
      <c r="K375" s="42">
        <v>75.574074162710332</v>
      </c>
      <c r="L375" s="42">
        <v>26.666666666666668</v>
      </c>
      <c r="M375" s="42">
        <v>31.12</v>
      </c>
      <c r="N375" s="43">
        <v>43.536827041117682</v>
      </c>
      <c r="O375" s="44">
        <v>32.284058113337935</v>
      </c>
      <c r="P375" s="43">
        <v>1.0761352704445979</v>
      </c>
    </row>
    <row r="376" spans="1:16">
      <c r="A376" s="40" t="s">
        <v>259</v>
      </c>
      <c r="B376" s="40" t="s">
        <v>255</v>
      </c>
      <c r="C376" s="41">
        <v>353670740000</v>
      </c>
      <c r="D376" s="41">
        <v>1926796000</v>
      </c>
      <c r="E376" s="42">
        <v>0.10827818777122465</v>
      </c>
      <c r="F376" s="42">
        <v>1.437237317470854E-4</v>
      </c>
      <c r="G376" s="41">
        <v>936.47786499999995</v>
      </c>
      <c r="H376" s="42">
        <v>394.5</v>
      </c>
      <c r="I376" s="42">
        <v>21.161645310125323</v>
      </c>
      <c r="J376" s="41">
        <v>3815100000</v>
      </c>
      <c r="K376" s="42">
        <v>197.47247411601268</v>
      </c>
      <c r="L376" s="42">
        <v>20.75985210681359</v>
      </c>
      <c r="M376" s="42">
        <v>48.6</v>
      </c>
      <c r="N376" s="43">
        <v>48.906582312579332</v>
      </c>
      <c r="O376" s="44">
        <v>2792.8639612111483</v>
      </c>
      <c r="P376" s="43">
        <v>93.09546537370494</v>
      </c>
    </row>
    <row r="377" spans="1:16">
      <c r="A377" s="40" t="s">
        <v>397</v>
      </c>
      <c r="B377" s="40" t="s">
        <v>255</v>
      </c>
      <c r="C377" s="41">
        <v>11360173813</v>
      </c>
      <c r="D377" s="41">
        <v>2100000000</v>
      </c>
      <c r="E377" s="42">
        <v>9.9275635326837719</v>
      </c>
      <c r="F377" s="42">
        <v>1.5758037353466305</v>
      </c>
      <c r="G377" s="41">
        <v>1038.647878</v>
      </c>
      <c r="H377" s="42">
        <v>3.88</v>
      </c>
      <c r="I377" s="42">
        <v>-4.5383561555647045E-2</v>
      </c>
      <c r="J377" s="41">
        <v>102822055</v>
      </c>
      <c r="K377" s="42">
        <v>61.27090146175351</v>
      </c>
      <c r="L377" s="42">
        <v>19.047619047619047</v>
      </c>
      <c r="M377" s="42">
        <v>49.45</v>
      </c>
      <c r="N377" s="43">
        <v>29.377294692725268</v>
      </c>
      <c r="O377" s="44">
        <v>573.27084431877097</v>
      </c>
      <c r="P377" s="43">
        <v>19.109028143959033</v>
      </c>
    </row>
    <row r="378" spans="1:16">
      <c r="A378" s="40" t="s">
        <v>264</v>
      </c>
      <c r="B378" s="40" t="s">
        <v>255</v>
      </c>
      <c r="C378" s="41">
        <v>67920029000</v>
      </c>
      <c r="D378" s="41">
        <v>2534400000</v>
      </c>
      <c r="E378" s="42">
        <v>1.489589960757403</v>
      </c>
      <c r="F378" s="42">
        <v>2.9387428203073766E-2</v>
      </c>
      <c r="G378" s="41">
        <v>1217.3403820000001</v>
      </c>
      <c r="H378" s="42">
        <v>22.06</v>
      </c>
      <c r="I378" s="42">
        <v>0.23999936510690745</v>
      </c>
      <c r="J378" s="41">
        <v>305660000</v>
      </c>
      <c r="K378" s="42">
        <v>165.83131584113067</v>
      </c>
      <c r="L378" s="42">
        <v>15.782828282828282</v>
      </c>
      <c r="M378" s="42">
        <v>48.03</v>
      </c>
      <c r="N378" s="43">
        <v>58.798176691493062</v>
      </c>
      <c r="O378" s="44">
        <v>2129.9473770950635</v>
      </c>
      <c r="P378" s="43">
        <v>70.99824590316878</v>
      </c>
    </row>
    <row r="379" spans="1:16">
      <c r="A379" s="40" t="s">
        <v>671</v>
      </c>
      <c r="B379" s="40" t="s">
        <v>255</v>
      </c>
      <c r="C379" s="41">
        <v>4839967141</v>
      </c>
      <c r="D379" s="41">
        <v>3016276170</v>
      </c>
      <c r="E379" s="42">
        <v>19.114352928501351</v>
      </c>
      <c r="F379" s="42">
        <v>2.7916607494857373</v>
      </c>
      <c r="G379" s="41">
        <v>955.68482200000005</v>
      </c>
      <c r="H379" s="42">
        <v>2.19</v>
      </c>
      <c r="I379" s="42">
        <v>-4.0887437386026182E-2</v>
      </c>
      <c r="J379" s="41">
        <v>99081839</v>
      </c>
      <c r="K379" s="42">
        <v>69.10395461069308</v>
      </c>
      <c r="L379" s="42">
        <v>13.26138514697081</v>
      </c>
      <c r="M379" s="42">
        <v>31.68</v>
      </c>
      <c r="N379" s="43">
        <v>0</v>
      </c>
      <c r="O379" s="44">
        <v>172.25693976246598</v>
      </c>
      <c r="P379" s="43">
        <v>5.7418979920821993</v>
      </c>
    </row>
    <row r="380" spans="1:16">
      <c r="A380" s="40" t="s">
        <v>265</v>
      </c>
      <c r="B380" s="40" t="s">
        <v>255</v>
      </c>
      <c r="C380" s="41">
        <v>33650224000</v>
      </c>
      <c r="D380" s="41">
        <v>3885000000</v>
      </c>
      <c r="E380" s="42">
        <v>3.0385802195030545</v>
      </c>
      <c r="F380" s="42">
        <v>7.821313306314169E-2</v>
      </c>
      <c r="G380" s="41">
        <v>1198.914348</v>
      </c>
      <c r="H380" s="42">
        <v>10.98</v>
      </c>
      <c r="I380" s="42">
        <v>-0.3315934706769692</v>
      </c>
      <c r="J380" s="41">
        <v>617790000</v>
      </c>
      <c r="K380" s="42">
        <v>62.885446510950324</v>
      </c>
      <c r="L380" s="42">
        <v>10.296010296010296</v>
      </c>
      <c r="M380" s="42">
        <v>30.86</v>
      </c>
      <c r="N380" s="43">
        <v>54.813732514189361</v>
      </c>
      <c r="O380" s="44">
        <v>959.93656960040539</v>
      </c>
      <c r="P380" s="43">
        <v>31.997885653346845</v>
      </c>
    </row>
    <row r="381" spans="1:16">
      <c r="A381" s="40" t="s">
        <v>263</v>
      </c>
      <c r="B381" s="40" t="s">
        <v>255</v>
      </c>
      <c r="C381" s="41">
        <v>14932847381</v>
      </c>
      <c r="D381" s="41">
        <v>8430000000</v>
      </c>
      <c r="E381" s="42">
        <v>3.8409520152937495</v>
      </c>
      <c r="F381" s="42">
        <v>0.2278144730304715</v>
      </c>
      <c r="G381" s="41">
        <v>3719.4775850000001</v>
      </c>
      <c r="H381" s="42">
        <v>2.8</v>
      </c>
      <c r="I381" s="42">
        <v>-8.055873456211593E-2</v>
      </c>
      <c r="J381" s="41">
        <v>-257856860</v>
      </c>
      <c r="K381" s="42">
        <v>-65.385113275636726</v>
      </c>
      <c r="L381" s="42">
        <v>4.7449584816132857</v>
      </c>
      <c r="M381" s="42">
        <v>44.12</v>
      </c>
      <c r="N381" s="43">
        <v>47.862944147720739</v>
      </c>
      <c r="O381" s="44">
        <v>756.78192621357493</v>
      </c>
      <c r="P381" s="43">
        <v>25.226064207119165</v>
      </c>
    </row>
    <row r="382" spans="1:16">
      <c r="A382" s="40" t="s">
        <v>3</v>
      </c>
      <c r="B382" s="40" t="s">
        <v>255</v>
      </c>
      <c r="C382" s="41">
        <v>171692372000</v>
      </c>
      <c r="D382" s="41">
        <v>43815615000</v>
      </c>
      <c r="E382" s="42">
        <v>0.72742354432681966</v>
      </c>
      <c r="F382" s="42">
        <v>8.3009623889430707E-3</v>
      </c>
      <c r="G382" s="41">
        <v>23521.313182999998</v>
      </c>
      <c r="H382" s="42">
        <v>2.5099999999999998</v>
      </c>
      <c r="I382" s="42">
        <v>-2.9589059482428404E-2</v>
      </c>
      <c r="J382" s="41">
        <v>1724507000</v>
      </c>
      <c r="K382" s="42">
        <v>50.815235890605258</v>
      </c>
      <c r="L382" s="42">
        <v>0.91291654813015866</v>
      </c>
      <c r="M382" s="42">
        <v>50</v>
      </c>
      <c r="N382" s="43">
        <v>51.471170747611403</v>
      </c>
      <c r="O382" s="44">
        <v>1335.0818974348415</v>
      </c>
      <c r="P382" s="43">
        <v>44.502729914494715</v>
      </c>
    </row>
    <row r="383" spans="1:16">
      <c r="A383" s="85" t="s">
        <v>443</v>
      </c>
      <c r="B383" s="85" t="s">
        <v>607</v>
      </c>
      <c r="C383" s="86">
        <v>9403353877</v>
      </c>
      <c r="D383" s="86">
        <v>244750000</v>
      </c>
      <c r="E383" s="87">
        <v>38.325561121127002</v>
      </c>
      <c r="F383" s="87">
        <v>7.8295324047246178</v>
      </c>
      <c r="G383" s="86">
        <v>49.484341999999998</v>
      </c>
      <c r="H383" s="87">
        <v>21.1</v>
      </c>
      <c r="I383" s="87">
        <v>-0.19930717993510072</v>
      </c>
      <c r="J383" s="86">
        <v>1286101</v>
      </c>
      <c r="K383" s="87">
        <v>3806.0774387081574</v>
      </c>
      <c r="L383" s="87">
        <v>163.43207354443311</v>
      </c>
      <c r="M383" s="87">
        <v>20.21</v>
      </c>
      <c r="N383" s="88">
        <v>38.207450650754851</v>
      </c>
      <c r="O383" s="89">
        <v>860.64171667820358</v>
      </c>
      <c r="P383" s="88">
        <v>28.688057222606787</v>
      </c>
    </row>
    <row r="384" spans="1:16">
      <c r="A384" s="85" t="s">
        <v>396</v>
      </c>
      <c r="B384" s="85" t="s">
        <v>607</v>
      </c>
      <c r="C384" s="86">
        <v>6926934061</v>
      </c>
      <c r="D384" s="86">
        <v>500000000</v>
      </c>
      <c r="E384" s="87">
        <v>8.548382133197471</v>
      </c>
      <c r="F384" s="87">
        <v>0.37992809480877648</v>
      </c>
      <c r="G384" s="86">
        <v>101.92848499999999</v>
      </c>
      <c r="H384" s="87">
        <v>45.92</v>
      </c>
      <c r="I384" s="87">
        <v>-0.29573140495823225</v>
      </c>
      <c r="J384" s="86">
        <v>852352853</v>
      </c>
      <c r="K384" s="87">
        <v>26.397518258790882</v>
      </c>
      <c r="L384" s="87">
        <v>80</v>
      </c>
      <c r="M384" s="87">
        <v>20.38</v>
      </c>
      <c r="N384" s="88">
        <v>39.736357104147906</v>
      </c>
      <c r="O384" s="89">
        <v>1336.8291452275992</v>
      </c>
      <c r="P384" s="88">
        <v>44.560971507586636</v>
      </c>
    </row>
    <row r="385" spans="1:16">
      <c r="A385" s="85" t="s">
        <v>509</v>
      </c>
      <c r="B385" s="85" t="s">
        <v>607</v>
      </c>
      <c r="C385" s="86">
        <v>-1084984172</v>
      </c>
      <c r="D385" s="86">
        <v>700000000</v>
      </c>
      <c r="E385" s="87">
        <v>38.946929550651745</v>
      </c>
      <c r="F385" s="87">
        <v>18.546156928881782</v>
      </c>
      <c r="G385" s="86">
        <v>308.44022699999999</v>
      </c>
      <c r="H385" s="87">
        <v>3.33</v>
      </c>
      <c r="I385" s="87">
        <v>-0.45037356352475388</v>
      </c>
      <c r="J385" s="86">
        <v>4623415</v>
      </c>
      <c r="K385" s="87">
        <v>454.20971295027596</v>
      </c>
      <c r="L385" s="87">
        <v>57.142857142857146</v>
      </c>
      <c r="M385" s="87">
        <v>44.06</v>
      </c>
      <c r="N385" s="88">
        <v>108.25166732410941</v>
      </c>
      <c r="O385" s="89">
        <v>450.40412863888389</v>
      </c>
      <c r="P385" s="88">
        <v>15.013470954629463</v>
      </c>
    </row>
    <row r="386" spans="1:16">
      <c r="A386" s="85" t="s">
        <v>411</v>
      </c>
      <c r="B386" s="85" t="s">
        <v>607</v>
      </c>
      <c r="C386" s="86">
        <v>15071105467</v>
      </c>
      <c r="D386" s="86">
        <v>825000000</v>
      </c>
      <c r="E386" s="87">
        <v>6.8880111840637595</v>
      </c>
      <c r="F386" s="87">
        <v>0.32111940252045501</v>
      </c>
      <c r="G386" s="86">
        <v>254.99831699999999</v>
      </c>
      <c r="H386" s="87">
        <v>22.78</v>
      </c>
      <c r="I386" s="87">
        <v>-13.540229300696792</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40.557125116297556</v>
      </c>
      <c r="F387" s="77">
        <v>8.6660523752772551</v>
      </c>
      <c r="G387" s="76">
        <v>23.988026999999999</v>
      </c>
      <c r="H387" s="77">
        <v>41.12</v>
      </c>
      <c r="I387" s="77">
        <v>-2.6271366790134607</v>
      </c>
      <c r="J387" s="76">
        <v>-98818698</v>
      </c>
      <c r="K387" s="77">
        <v>-47.3594582272274</v>
      </c>
      <c r="L387" s="77">
        <v>341.88034188034186</v>
      </c>
      <c r="M387" s="77">
        <v>20.5</v>
      </c>
      <c r="N387" s="78">
        <v>12.447001116925401</v>
      </c>
      <c r="O387" s="79">
        <v>98.380112540837047</v>
      </c>
      <c r="P387" s="78">
        <v>3.2793370846945682</v>
      </c>
    </row>
    <row r="388" spans="1:16">
      <c r="A388" s="75" t="s">
        <v>126</v>
      </c>
      <c r="B388" s="75" t="s">
        <v>350</v>
      </c>
      <c r="C388" s="76">
        <v>5067606276</v>
      </c>
      <c r="D388" s="76">
        <v>148867243</v>
      </c>
      <c r="E388" s="77">
        <v>44.669823833613016</v>
      </c>
      <c r="F388" s="77">
        <v>16.670268284911863</v>
      </c>
      <c r="G388" s="76">
        <v>46.839131000000002</v>
      </c>
      <c r="H388" s="77">
        <v>19.12</v>
      </c>
      <c r="I388" s="77">
        <v>7.7211284467363583E-2</v>
      </c>
      <c r="J388" s="76">
        <v>-160673171</v>
      </c>
      <c r="K388" s="77">
        <v>-16.677397709415967</v>
      </c>
      <c r="L388" s="77">
        <v>268.69578017240502</v>
      </c>
      <c r="M388" s="77">
        <v>31.46</v>
      </c>
      <c r="N388" s="78">
        <v>15.462685286591615</v>
      </c>
      <c r="O388" s="79">
        <v>1509.4760750251362</v>
      </c>
      <c r="P388" s="78">
        <v>50.315869167504538</v>
      </c>
    </row>
    <row r="389" spans="1:16">
      <c r="A389" s="75" t="s">
        <v>746</v>
      </c>
      <c r="B389" s="75" t="s">
        <v>350</v>
      </c>
      <c r="C389" s="76">
        <v>13909963000</v>
      </c>
      <c r="D389" s="76">
        <v>259786000</v>
      </c>
      <c r="E389" s="77">
        <v>4.4072893767592332</v>
      </c>
      <c r="F389" s="77">
        <v>0.16157215762421426</v>
      </c>
      <c r="G389" s="76">
        <v>87.197725000000005</v>
      </c>
      <c r="H389" s="77">
        <v>104.1</v>
      </c>
      <c r="I389" s="77">
        <v>2.6000905309972779</v>
      </c>
      <c r="J389" s="76">
        <v>1314132000</v>
      </c>
      <c r="K389" s="77">
        <v>20.757070066020766</v>
      </c>
      <c r="L389" s="77">
        <v>153.97288537488549</v>
      </c>
      <c r="M389" s="77">
        <v>33.56</v>
      </c>
      <c r="N389" s="78">
        <v>17.409860517438041</v>
      </c>
      <c r="O389" s="79">
        <v>1823.6407758776465</v>
      </c>
      <c r="P389" s="78">
        <v>60.788025862588221</v>
      </c>
    </row>
    <row r="390" spans="1:16">
      <c r="A390" s="75" t="s">
        <v>665</v>
      </c>
      <c r="B390" s="75" t="s">
        <v>350</v>
      </c>
      <c r="C390" s="76">
        <v>1571604579</v>
      </c>
      <c r="D390" s="76">
        <v>275000000</v>
      </c>
      <c r="E390" s="77">
        <v>23.262175549897844</v>
      </c>
      <c r="F390" s="77">
        <v>12.084247038907971</v>
      </c>
      <c r="G390" s="76">
        <v>204.47359800000001</v>
      </c>
      <c r="H390" s="77">
        <v>8.41</v>
      </c>
      <c r="I390" s="77">
        <v>-0.19696490338620265</v>
      </c>
      <c r="J390" s="76">
        <v>-81499033</v>
      </c>
      <c r="K390" s="77">
        <v>-23.619912152822721</v>
      </c>
      <c r="L390" s="77">
        <v>145.45454545454547</v>
      </c>
      <c r="M390" s="77">
        <v>74.349999999999994</v>
      </c>
      <c r="N390" s="78">
        <v>11.176025024455445</v>
      </c>
      <c r="O390" s="79">
        <v>313.73141707552304</v>
      </c>
      <c r="P390" s="78">
        <v>10.457713902517435</v>
      </c>
    </row>
    <row r="391" spans="1:16">
      <c r="A391" s="75" t="s">
        <v>747</v>
      </c>
      <c r="B391" s="75" t="s">
        <v>350</v>
      </c>
      <c r="C391" s="76">
        <v>27589684000</v>
      </c>
      <c r="D391" s="76">
        <v>388080000</v>
      </c>
      <c r="E391" s="77">
        <v>1.8265553425987102</v>
      </c>
      <c r="F391" s="77">
        <v>3.4106133476862498E-2</v>
      </c>
      <c r="G391" s="76">
        <v>160.34344200000001</v>
      </c>
      <c r="H391" s="77">
        <v>136.6</v>
      </c>
      <c r="I391" s="77">
        <v>2.8275211289379456</v>
      </c>
      <c r="J391" s="76">
        <v>1392015000</v>
      </c>
      <c r="K391" s="77">
        <v>38.473033695757586</v>
      </c>
      <c r="L391" s="77">
        <v>103.07153164296021</v>
      </c>
      <c r="M391" s="77">
        <v>41.31</v>
      </c>
      <c r="N391" s="78">
        <v>17.164443081372468</v>
      </c>
      <c r="O391" s="79">
        <v>1782.6911408674664</v>
      </c>
      <c r="P391" s="78">
        <v>59.423038028915549</v>
      </c>
    </row>
    <row r="392" spans="1:16">
      <c r="A392" s="75" t="s">
        <v>457</v>
      </c>
      <c r="B392" s="75" t="s">
        <v>350</v>
      </c>
      <c r="C392" s="76">
        <v>9991984451</v>
      </c>
      <c r="D392" s="76">
        <v>1400000000</v>
      </c>
      <c r="E392" s="77">
        <v>6.0339715615903318</v>
      </c>
      <c r="F392" s="77">
        <v>0.28733197912334912</v>
      </c>
      <c r="G392" s="76">
        <v>419.330781</v>
      </c>
      <c r="H392" s="77">
        <v>15.81</v>
      </c>
      <c r="I392" s="77">
        <v>-2.7937507576251086</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0.83200222207825458</v>
      </c>
      <c r="F393" s="77">
        <v>5.0940730867628202E-3</v>
      </c>
      <c r="G393" s="76">
        <v>948.26043000000004</v>
      </c>
      <c r="H393" s="77">
        <v>50.7</v>
      </c>
      <c r="I393" s="77">
        <v>0.53769965403157016</v>
      </c>
      <c r="J393" s="76">
        <v>1608957000</v>
      </c>
      <c r="K393" s="77">
        <v>101.51141391597164</v>
      </c>
      <c r="L393" s="77">
        <v>12.490241998438719</v>
      </c>
      <c r="M393" s="77">
        <v>29.61</v>
      </c>
      <c r="N393" s="78">
        <v>17.454888016732728</v>
      </c>
      <c r="O393" s="79">
        <v>1533.8779267341022</v>
      </c>
      <c r="P393" s="78">
        <v>51.12926422447007</v>
      </c>
    </row>
    <row r="394" spans="1:16">
      <c r="A394" s="25" t="s">
        <v>703</v>
      </c>
      <c r="B394" s="25" t="s">
        <v>689</v>
      </c>
      <c r="C394" s="26">
        <v>69325879</v>
      </c>
      <c r="D394" s="26">
        <v>20000000</v>
      </c>
      <c r="E394" s="27">
        <v>144.27781559058863</v>
      </c>
      <c r="F394" s="27">
        <v>450.86817372058948</v>
      </c>
      <c r="G394" s="26">
        <v>52.150770999999999</v>
      </c>
      <c r="H394" s="27">
        <v>15.95</v>
      </c>
      <c r="I394" s="27">
        <v>0.534153009178155</v>
      </c>
      <c r="J394" s="26">
        <v>-5598285</v>
      </c>
      <c r="K394" s="27">
        <v>-57.160362503873955</v>
      </c>
      <c r="L394" s="27">
        <v>2000</v>
      </c>
      <c r="M394" s="27">
        <v>86.91</v>
      </c>
      <c r="N394" s="28">
        <v>12.430338475408345</v>
      </c>
      <c r="O394" s="29">
        <v>2287.346522025467</v>
      </c>
      <c r="P394" s="28">
        <v>76.244884067515571</v>
      </c>
    </row>
    <row r="395" spans="1:16">
      <c r="A395" s="25" t="s">
        <v>704</v>
      </c>
      <c r="B395" s="25" t="s">
        <v>689</v>
      </c>
      <c r="C395" s="26">
        <v>82997498</v>
      </c>
      <c r="D395" s="26">
        <v>20000000</v>
      </c>
      <c r="E395" s="27">
        <v>144.19106469600737</v>
      </c>
      <c r="F395" s="27">
        <v>554.58101806156685</v>
      </c>
      <c r="G395" s="26">
        <v>59.663963000000003</v>
      </c>
      <c r="H395" s="27">
        <v>13.95</v>
      </c>
      <c r="I395" s="27">
        <v>0.24178772152769135</v>
      </c>
      <c r="J395" s="26">
        <v>-6495135</v>
      </c>
      <c r="K395" s="27">
        <v>-40.029960886109372</v>
      </c>
      <c r="L395" s="27">
        <v>2000</v>
      </c>
      <c r="M395" s="27">
        <v>99.43</v>
      </c>
      <c r="N395" s="28">
        <v>7.7081568777782419</v>
      </c>
      <c r="O395" s="29">
        <v>2798.8314751936196</v>
      </c>
      <c r="P395" s="28">
        <v>93.294382506453985</v>
      </c>
    </row>
    <row r="396" spans="1:16">
      <c r="A396" s="25" t="s">
        <v>705</v>
      </c>
      <c r="B396" s="25" t="s">
        <v>689</v>
      </c>
      <c r="C396" s="26">
        <v>83633027</v>
      </c>
      <c r="D396" s="26">
        <v>20000000</v>
      </c>
      <c r="E396" s="27">
        <v>420.30254638196215</v>
      </c>
      <c r="F396" s="27">
        <v>5253.7818297745271</v>
      </c>
      <c r="G396" s="26">
        <v>58.626662000000003</v>
      </c>
      <c r="H396" s="27">
        <v>4.87</v>
      </c>
      <c r="I396" s="27">
        <v>-0.13085715944132215</v>
      </c>
      <c r="J396" s="26">
        <v>-4821694</v>
      </c>
      <c r="K396" s="27">
        <v>-16.591679189927856</v>
      </c>
      <c r="L396" s="27">
        <v>2000</v>
      </c>
      <c r="M396" s="27">
        <v>97.71</v>
      </c>
      <c r="N396" s="28">
        <v>6.5367797316132519</v>
      </c>
      <c r="O396" s="29">
        <v>314.03014702748931</v>
      </c>
      <c r="P396" s="28">
        <v>10.467671567582977</v>
      </c>
    </row>
    <row r="397" spans="1:16">
      <c r="A397" s="25" t="s">
        <v>734</v>
      </c>
      <c r="B397" s="25" t="s">
        <v>689</v>
      </c>
      <c r="C397" s="26">
        <v>162912546</v>
      </c>
      <c r="D397" s="26">
        <v>20000000</v>
      </c>
      <c r="E397" s="27">
        <v>94.112722195431459</v>
      </c>
      <c r="F397" s="27">
        <v>114.771612433453</v>
      </c>
      <c r="G397" s="26">
        <v>10.537267999999999</v>
      </c>
      <c r="H397" s="27">
        <v>40.340000000000003</v>
      </c>
      <c r="I397" s="27">
        <v>-1.3465802299589029</v>
      </c>
      <c r="J397" s="26">
        <v>-6812646</v>
      </c>
      <c r="K397" s="27">
        <v>-120.36439292456998</v>
      </c>
      <c r="L397" s="27">
        <v>2000</v>
      </c>
      <c r="M397" s="27">
        <v>52.68</v>
      </c>
      <c r="N397" s="28">
        <v>1.7431313922170328</v>
      </c>
      <c r="O397" s="29">
        <v>122.36292880656438</v>
      </c>
      <c r="P397" s="28">
        <v>4.0787642935521458</v>
      </c>
    </row>
    <row r="398" spans="1:16">
      <c r="A398" s="25" t="s">
        <v>756</v>
      </c>
      <c r="B398" s="25" t="s">
        <v>689</v>
      </c>
      <c r="C398" s="26">
        <v>55337978</v>
      </c>
      <c r="D398" s="26">
        <v>30000000</v>
      </c>
      <c r="E398" s="27">
        <v>127.14862097148666</v>
      </c>
      <c r="F398" s="27">
        <v>192.64942571437373</v>
      </c>
      <c r="G398" s="26">
        <v>14.484933</v>
      </c>
      <c r="H398" s="27">
        <v>21.72</v>
      </c>
      <c r="I398" s="27">
        <v>-0.71998216824753669</v>
      </c>
      <c r="J398" s="26">
        <v>-5688287</v>
      </c>
      <c r="K398" s="27">
        <v>-116.02790084255594</v>
      </c>
      <c r="L398" s="27">
        <v>1333.3333333333333</v>
      </c>
      <c r="M398" s="27">
        <v>48.28</v>
      </c>
      <c r="N398" s="28">
        <v>3.2371993996780168</v>
      </c>
      <c r="O398" s="29">
        <v>152.1305415446831</v>
      </c>
      <c r="P398" s="28">
        <v>5.0710180514894363</v>
      </c>
    </row>
    <row r="399" spans="1:16">
      <c r="A399" s="25" t="s">
        <v>713</v>
      </c>
      <c r="B399" s="25" t="s">
        <v>689</v>
      </c>
      <c r="C399" s="26">
        <v>91442529</v>
      </c>
      <c r="D399" s="26">
        <v>37500000</v>
      </c>
      <c r="E399" s="27">
        <v>97.263255157992006</v>
      </c>
      <c r="F399" s="27">
        <v>235.78970947392003</v>
      </c>
      <c r="G399" s="26">
        <v>36.075847000000003</v>
      </c>
      <c r="H399" s="27">
        <v>11.4</v>
      </c>
      <c r="I399" s="27">
        <v>-0.93298294021802342</v>
      </c>
      <c r="J399" s="26">
        <v>-6134544</v>
      </c>
      <c r="K399" s="27">
        <v>-67.242161764590819</v>
      </c>
      <c r="L399" s="27">
        <v>1066.6666666666667</v>
      </c>
      <c r="M399" s="27">
        <v>96.2</v>
      </c>
      <c r="N399" s="28">
        <v>4.7752863045947738</v>
      </c>
      <c r="O399" s="29">
        <v>359.79042834522784</v>
      </c>
      <c r="P399" s="28">
        <v>11.993014278174261</v>
      </c>
    </row>
    <row r="400" spans="1:16">
      <c r="A400" s="25" t="s">
        <v>732</v>
      </c>
      <c r="B400" s="25" t="s">
        <v>689</v>
      </c>
      <c r="C400" s="26">
        <v>583507211</v>
      </c>
      <c r="D400" s="26">
        <v>42000000</v>
      </c>
      <c r="E400" s="27">
        <v>116.61959899651168</v>
      </c>
      <c r="F400" s="27">
        <v>347.08213987057047</v>
      </c>
      <c r="G400" s="26">
        <v>39.884191999999999</v>
      </c>
      <c r="H400" s="27">
        <v>8.6</v>
      </c>
      <c r="I400" s="27">
        <v>-0.18835714778141188</v>
      </c>
      <c r="J400" s="26">
        <v>83842992</v>
      </c>
      <c r="K400" s="27">
        <v>4.0074905723784289</v>
      </c>
      <c r="L400" s="27">
        <v>952.38095238095241</v>
      </c>
      <c r="M400" s="27">
        <v>94.96</v>
      </c>
      <c r="N400" s="28">
        <v>0.34872596430086666</v>
      </c>
      <c r="O400" s="29">
        <v>51.896416746395396</v>
      </c>
      <c r="P400" s="28">
        <v>1.7298805582131798</v>
      </c>
    </row>
    <row r="401" spans="1:16">
      <c r="A401" s="25" t="s">
        <v>688</v>
      </c>
      <c r="B401" s="25" t="s">
        <v>689</v>
      </c>
      <c r="C401" s="26">
        <v>575417363</v>
      </c>
      <c r="D401" s="26">
        <v>60000000</v>
      </c>
      <c r="E401" s="27">
        <v>113.55512010952164</v>
      </c>
      <c r="F401" s="27">
        <v>378.5170670317388</v>
      </c>
      <c r="G401" s="26">
        <v>59.507702999999999</v>
      </c>
      <c r="H401" s="27">
        <v>5.92</v>
      </c>
      <c r="I401" s="27">
        <v>-0.33471689475398847</v>
      </c>
      <c r="J401" s="26">
        <v>79178091</v>
      </c>
      <c r="K401" s="27">
        <v>3.7889269141384072</v>
      </c>
      <c r="L401" s="27">
        <v>666.66666666666663</v>
      </c>
      <c r="M401" s="27">
        <v>99.17</v>
      </c>
      <c r="N401" s="28">
        <v>0.51175372170166522</v>
      </c>
      <c r="O401" s="29">
        <v>637.05914912532876</v>
      </c>
      <c r="P401" s="28">
        <v>21.235304970844293</v>
      </c>
    </row>
    <row r="402" spans="1:16">
      <c r="A402" s="25" t="s">
        <v>725</v>
      </c>
      <c r="B402" s="25" t="s">
        <v>689</v>
      </c>
      <c r="C402" s="26">
        <v>726673508</v>
      </c>
      <c r="D402" s="26">
        <v>160599284</v>
      </c>
      <c r="E402" s="27">
        <v>49.824025132937869</v>
      </c>
      <c r="F402" s="27">
        <v>44.319736046481886</v>
      </c>
      <c r="G402" s="26">
        <v>107.916184</v>
      </c>
      <c r="H402" s="27">
        <v>7.44</v>
      </c>
      <c r="I402" s="27">
        <v>-6.7608946262461167E-2</v>
      </c>
      <c r="J402" s="26">
        <v>-21257621</v>
      </c>
      <c r="K402" s="27">
        <v>-52.884327366641827</v>
      </c>
      <c r="L402" s="27">
        <v>249.06711290194792</v>
      </c>
      <c r="M402" s="27">
        <v>67.19</v>
      </c>
      <c r="N402" s="28">
        <v>0.90268602649931784</v>
      </c>
      <c r="O402" s="29">
        <v>683.50060391608224</v>
      </c>
      <c r="P402" s="28">
        <v>22.783353463869407</v>
      </c>
    </row>
    <row r="403" spans="1:16">
      <c r="A403" s="95" t="s">
        <v>530</v>
      </c>
      <c r="B403" s="95" t="s">
        <v>351</v>
      </c>
      <c r="C403" s="96">
        <v>257737541</v>
      </c>
      <c r="D403" s="96">
        <v>9500000</v>
      </c>
      <c r="E403" s="97">
        <v>41.047669941843147</v>
      </c>
      <c r="F403" s="97">
        <v>19.640033464996719</v>
      </c>
      <c r="G403" s="96">
        <v>5.3107189999999997</v>
      </c>
      <c r="H403" s="97">
        <v>183.5</v>
      </c>
      <c r="I403" s="97">
        <v>-14.275182340850336</v>
      </c>
      <c r="J403" s="96">
        <v>-5361958</v>
      </c>
      <c r="K403" s="97">
        <v>-389.78298599131136</v>
      </c>
      <c r="L403" s="97">
        <v>4210.5263157894733</v>
      </c>
      <c r="M403" s="97">
        <v>55.9</v>
      </c>
      <c r="N403" s="98">
        <v>24.761515628831699</v>
      </c>
      <c r="O403" s="99">
        <v>251.72361295207025</v>
      </c>
      <c r="P403" s="98">
        <v>8.3907870984023418</v>
      </c>
    </row>
    <row r="404" spans="1:16">
      <c r="A404" s="95" t="s">
        <v>189</v>
      </c>
      <c r="B404" s="95" t="s">
        <v>351</v>
      </c>
      <c r="C404" s="96">
        <v>2158486550</v>
      </c>
      <c r="D404" s="96">
        <v>118350000</v>
      </c>
      <c r="E404" s="97">
        <v>28.69718871247909</v>
      </c>
      <c r="F404" s="97">
        <v>7.577415692986663</v>
      </c>
      <c r="G404" s="96">
        <v>44.628962999999999</v>
      </c>
      <c r="H404" s="97">
        <v>31.24</v>
      </c>
      <c r="I404" s="97">
        <v>-2.3204509315874589E-2</v>
      </c>
      <c r="J404" s="96">
        <v>144339003</v>
      </c>
      <c r="K404" s="97">
        <v>26.238230286238018</v>
      </c>
      <c r="L404" s="97">
        <v>337.98056611744823</v>
      </c>
      <c r="M404" s="97">
        <v>37.700000000000003</v>
      </c>
      <c r="N404" s="98">
        <v>54.433781331154066</v>
      </c>
      <c r="O404" s="99">
        <v>1004.7401856777163</v>
      </c>
      <c r="P404" s="98">
        <v>33.491339522590543</v>
      </c>
    </row>
    <row r="405" spans="1:16">
      <c r="A405" s="95" t="s">
        <v>132</v>
      </c>
      <c r="B405" s="95" t="s">
        <v>351</v>
      </c>
      <c r="C405" s="96">
        <v>4550322502</v>
      </c>
      <c r="D405" s="96">
        <v>355000000</v>
      </c>
      <c r="E405" s="97">
        <v>9.4988191258039194</v>
      </c>
      <c r="F405" s="97">
        <v>0.86313667658372739</v>
      </c>
      <c r="G405" s="96">
        <v>128.94884099999999</v>
      </c>
      <c r="H405" s="97">
        <v>32.659999999999997</v>
      </c>
      <c r="I405" s="97">
        <v>-1.9264636395717716</v>
      </c>
      <c r="J405" s="96">
        <v>247915948</v>
      </c>
      <c r="K405" s="97">
        <v>44.390044645292441</v>
      </c>
      <c r="L405" s="97">
        <v>112.67605633802818</v>
      </c>
      <c r="M405" s="97">
        <v>36.32</v>
      </c>
      <c r="N405" s="98">
        <v>81.716508291447752</v>
      </c>
      <c r="O405" s="99">
        <v>470</v>
      </c>
      <c r="P405" s="98">
        <v>15.666666666666666</v>
      </c>
    </row>
    <row r="406" spans="1:16">
      <c r="A406" s="95" t="s">
        <v>143</v>
      </c>
      <c r="B406" s="95" t="s">
        <v>351</v>
      </c>
      <c r="C406" s="96">
        <v>6516972751</v>
      </c>
      <c r="D406" s="96">
        <v>1300000000</v>
      </c>
      <c r="E406" s="97">
        <v>10.760917960106587</v>
      </c>
      <c r="F406" s="97">
        <v>2.7592097333606636</v>
      </c>
      <c r="G406" s="96">
        <v>1143.8313330000001</v>
      </c>
      <c r="H406" s="97">
        <v>3.25</v>
      </c>
      <c r="I406" s="97">
        <v>-0.31589854353539959</v>
      </c>
      <c r="J406" s="96">
        <v>-8261366</v>
      </c>
      <c r="K406" s="97">
        <v>-472.07689382119133</v>
      </c>
      <c r="L406" s="97">
        <v>30.76923076923077</v>
      </c>
      <c r="M406" s="97">
        <v>87.98</v>
      </c>
      <c r="N406" s="98">
        <v>80.154866268487496</v>
      </c>
      <c r="O406" s="99">
        <v>331.25643142433194</v>
      </c>
      <c r="P406" s="98">
        <v>11.041881047477732</v>
      </c>
    </row>
    <row r="407" spans="1:16">
      <c r="A407" s="45" t="s">
        <v>190</v>
      </c>
      <c r="B407" s="45" t="s">
        <v>375</v>
      </c>
      <c r="C407" s="46">
        <v>8450730000</v>
      </c>
      <c r="D407" s="46">
        <v>3150000</v>
      </c>
      <c r="E407" s="47">
        <v>6.9910791754244945</v>
      </c>
      <c r="F407" s="47">
        <v>0.46141168698970364</v>
      </c>
      <c r="G407" s="46">
        <v>1.1325970000000001</v>
      </c>
      <c r="H407" s="47">
        <v>5052.5</v>
      </c>
      <c r="I407" s="47">
        <v>-96.635835296760888</v>
      </c>
      <c r="J407" s="46">
        <v>-123597000</v>
      </c>
      <c r="K407" s="47">
        <v>-122.5879268914294</v>
      </c>
      <c r="L407" s="47">
        <v>12698.412698412698</v>
      </c>
      <c r="M407" s="47">
        <v>35.950000000000003</v>
      </c>
      <c r="N407" s="48">
        <v>21.29059238382284</v>
      </c>
      <c r="O407" s="49">
        <v>519.83654806199922</v>
      </c>
      <c r="P407" s="48">
        <v>17.327884935399975</v>
      </c>
    </row>
    <row r="408" spans="1:16">
      <c r="A408" s="45" t="s">
        <v>394</v>
      </c>
      <c r="B408" s="45" t="s">
        <v>375</v>
      </c>
      <c r="C408" s="46">
        <v>227558534</v>
      </c>
      <c r="D408" s="46">
        <v>6200000</v>
      </c>
      <c r="E408" s="47">
        <v>118.52610418918663</v>
      </c>
      <c r="F408" s="47">
        <v>127.44742385934046</v>
      </c>
      <c r="G408" s="46">
        <v>2.1097030000000001</v>
      </c>
      <c r="H408" s="47">
        <v>160</v>
      </c>
      <c r="I408" s="47">
        <v>-1.4767709366508939</v>
      </c>
      <c r="J408" s="46">
        <v>1749577</v>
      </c>
      <c r="K408" s="47">
        <v>531.5570563627665</v>
      </c>
      <c r="L408" s="47">
        <v>6451.6129032258068</v>
      </c>
      <c r="M408" s="47">
        <v>34.020000000000003</v>
      </c>
      <c r="N408" s="48">
        <v>47.885560001479988</v>
      </c>
      <c r="O408" s="49">
        <v>941.27327343746913</v>
      </c>
      <c r="P408" s="48">
        <v>31.375775781248972</v>
      </c>
    </row>
    <row r="409" spans="1:16">
      <c r="A409" s="45" t="s">
        <v>51</v>
      </c>
      <c r="B409" s="45" t="s">
        <v>375</v>
      </c>
      <c r="C409" s="46">
        <v>2033187111</v>
      </c>
      <c r="D409" s="46">
        <v>10800000</v>
      </c>
      <c r="E409" s="47">
        <v>33.955880445419659</v>
      </c>
      <c r="F409" s="47">
        <v>4.6372610681497406</v>
      </c>
      <c r="G409" s="46">
        <v>1.717981</v>
      </c>
      <c r="H409" s="47">
        <v>686</v>
      </c>
      <c r="I409" s="47">
        <v>-18.749031400621561</v>
      </c>
      <c r="J409" s="46">
        <v>-67675452</v>
      </c>
      <c r="K409" s="47">
        <v>-108.19876016491179</v>
      </c>
      <c r="L409" s="47">
        <v>3703.7037037037039</v>
      </c>
      <c r="M409" s="47">
        <v>15.9</v>
      </c>
      <c r="N409" s="48">
        <v>65.324546238632863</v>
      </c>
      <c r="O409" s="49">
        <v>503.56756587557288</v>
      </c>
      <c r="P409" s="48">
        <v>16.785585529185763</v>
      </c>
    </row>
    <row r="410" spans="1:16">
      <c r="A410" s="45" t="s">
        <v>690</v>
      </c>
      <c r="B410" s="45" t="s">
        <v>375</v>
      </c>
      <c r="C410" s="46">
        <v>52360538</v>
      </c>
      <c r="D410" s="46">
        <v>13878486</v>
      </c>
      <c r="E410" s="47">
        <v>38.20464445813947</v>
      </c>
      <c r="F410" s="47">
        <v>44.435772034665398</v>
      </c>
      <c r="G410" s="46">
        <v>13.431647</v>
      </c>
      <c r="H410" s="47">
        <v>77.95</v>
      </c>
      <c r="I410" s="47">
        <v>0.63677639855401935</v>
      </c>
      <c r="J410" s="46">
        <v>-27125850</v>
      </c>
      <c r="K410" s="47">
        <v>-31.695680209099439</v>
      </c>
      <c r="L410" s="47">
        <v>2882.1587599684863</v>
      </c>
      <c r="M410" s="47">
        <v>96.78</v>
      </c>
      <c r="N410" s="48">
        <v>52.822499176123891</v>
      </c>
      <c r="O410" s="49">
        <v>1351.6148576373182</v>
      </c>
      <c r="P410" s="48">
        <v>45.053828587910608</v>
      </c>
    </row>
    <row r="411" spans="1:16">
      <c r="A411" s="45" t="s">
        <v>54</v>
      </c>
      <c r="B411" s="45" t="s">
        <v>375</v>
      </c>
      <c r="C411" s="46">
        <v>646697458</v>
      </c>
      <c r="D411" s="46">
        <v>14276790</v>
      </c>
      <c r="E411" s="47">
        <v>43.746759154861067</v>
      </c>
      <c r="F411" s="47">
        <v>10.904581276408335</v>
      </c>
      <c r="G411" s="46">
        <v>3.1674739999999999</v>
      </c>
      <c r="H411" s="47">
        <v>288.75</v>
      </c>
      <c r="I411" s="47">
        <v>-0.93788363445446521</v>
      </c>
      <c r="J411" s="46">
        <v>43394990</v>
      </c>
      <c r="K411" s="47">
        <v>92.44795286276134</v>
      </c>
      <c r="L411" s="47">
        <v>2801.7502533832885</v>
      </c>
      <c r="M411" s="47">
        <v>22.18</v>
      </c>
      <c r="N411" s="48">
        <v>14.140957331902888</v>
      </c>
      <c r="O411" s="49">
        <v>347.70161369707239</v>
      </c>
      <c r="P411" s="48">
        <v>11.590053789902413</v>
      </c>
    </row>
    <row r="412" spans="1:16">
      <c r="A412" s="45" t="s">
        <v>453</v>
      </c>
      <c r="B412" s="45" t="s">
        <v>375</v>
      </c>
      <c r="C412" s="46">
        <v>2638457366</v>
      </c>
      <c r="D412" s="46">
        <v>37600000</v>
      </c>
      <c r="E412" s="47">
        <v>26.314417246073287</v>
      </c>
      <c r="F412" s="47">
        <v>6.9985152250194913</v>
      </c>
      <c r="G412" s="46">
        <v>13.732926000000001</v>
      </c>
      <c r="H412" s="47">
        <v>110.7</v>
      </c>
      <c r="I412" s="47">
        <v>-2.0174606471241532</v>
      </c>
      <c r="J412" s="46">
        <v>-115451486</v>
      </c>
      <c r="K412" s="47">
        <v>-32.567792154706439</v>
      </c>
      <c r="L412" s="47">
        <v>1063.8297872340424</v>
      </c>
      <c r="M412" s="47">
        <v>36.520000000000003</v>
      </c>
      <c r="N412" s="48">
        <v>45.616553430156905</v>
      </c>
      <c r="O412" s="49">
        <v>1163.1876104336229</v>
      </c>
      <c r="P412" s="48">
        <v>38.772920347787434</v>
      </c>
    </row>
    <row r="413" spans="1:16">
      <c r="A413" s="45" t="s">
        <v>735</v>
      </c>
      <c r="B413" s="45" t="s">
        <v>375</v>
      </c>
      <c r="C413" s="46">
        <v>4491655994</v>
      </c>
      <c r="D413" s="46">
        <v>71350000</v>
      </c>
      <c r="E413" s="47">
        <v>0.7979490761746566</v>
      </c>
      <c r="F413" s="47">
        <v>2.3544397924970505E-3</v>
      </c>
      <c r="G413" s="46">
        <v>10.951673</v>
      </c>
      <c r="H413" s="47">
        <v>4580</v>
      </c>
      <c r="I413" s="47">
        <v>298.20244077502139</v>
      </c>
      <c r="J413" s="46">
        <v>-288815190</v>
      </c>
      <c r="K413" s="47">
        <v>-1173.4580165260697</v>
      </c>
      <c r="L413" s="47">
        <v>560.61667834618083</v>
      </c>
      <c r="M413" s="47">
        <v>15.34</v>
      </c>
      <c r="N413" s="48">
        <v>40.087278019552976</v>
      </c>
      <c r="O413" s="49">
        <v>2674.4346360669856</v>
      </c>
      <c r="P413" s="48">
        <v>89.147821202232848</v>
      </c>
    </row>
    <row r="414" spans="1:16">
      <c r="A414" s="45" t="s">
        <v>315</v>
      </c>
      <c r="B414" s="45" t="s">
        <v>375</v>
      </c>
      <c r="C414" s="46">
        <v>1374469210</v>
      </c>
      <c r="D414" s="46">
        <v>77250000</v>
      </c>
      <c r="E414" s="47">
        <v>16.367119331267656</v>
      </c>
      <c r="F414" s="47">
        <v>3.9975866962856825</v>
      </c>
      <c r="G414" s="46">
        <v>42.211663999999999</v>
      </c>
      <c r="H414" s="47">
        <v>57.9</v>
      </c>
      <c r="I414" s="47">
        <v>1.1139365066411742</v>
      </c>
      <c r="J414" s="46">
        <v>16233628</v>
      </c>
      <c r="K414" s="47">
        <v>252.20794760111542</v>
      </c>
      <c r="L414" s="47">
        <v>517.79935275080902</v>
      </c>
      <c r="M414" s="47">
        <v>54.64</v>
      </c>
      <c r="N414" s="48">
        <v>39.879323151743748</v>
      </c>
      <c r="O414" s="49">
        <v>2081.7568337899256</v>
      </c>
      <c r="P414" s="48">
        <v>69.391894459664186</v>
      </c>
    </row>
    <row r="415" spans="1:16">
      <c r="A415" s="45" t="s">
        <v>58</v>
      </c>
      <c r="B415" s="45" t="s">
        <v>375</v>
      </c>
      <c r="C415" s="46">
        <v>3984705965</v>
      </c>
      <c r="D415" s="46">
        <v>79200000</v>
      </c>
      <c r="E415" s="47">
        <v>57.081733891733329</v>
      </c>
      <c r="F415" s="47">
        <v>26.693665306646711</v>
      </c>
      <c r="G415" s="46">
        <v>25.101271000000001</v>
      </c>
      <c r="H415" s="47">
        <v>27.92</v>
      </c>
      <c r="I415" s="47">
        <v>-0.42321817344421214</v>
      </c>
      <c r="J415" s="46">
        <v>-24337127</v>
      </c>
      <c r="K415" s="47">
        <v>-87.865753422743779</v>
      </c>
      <c r="L415" s="47">
        <v>505.05050505050502</v>
      </c>
      <c r="M415" s="47">
        <v>31.69</v>
      </c>
      <c r="N415" s="48">
        <v>63.582778466647532</v>
      </c>
      <c r="O415" s="49">
        <v>460.42946464233069</v>
      </c>
      <c r="P415" s="48">
        <v>15.347648821411022</v>
      </c>
    </row>
    <row r="416" spans="1:16">
      <c r="A416" s="45" t="s">
        <v>424</v>
      </c>
      <c r="B416" s="45" t="s">
        <v>375</v>
      </c>
      <c r="C416" s="46">
        <v>979739005</v>
      </c>
      <c r="D416" s="46">
        <v>80000000</v>
      </c>
      <c r="E416" s="47">
        <v>35.5897216883764</v>
      </c>
      <c r="F416" s="47">
        <v>1.9684580579854203</v>
      </c>
      <c r="G416" s="46">
        <v>5.0446229999999996</v>
      </c>
      <c r="H416" s="47">
        <v>223</v>
      </c>
      <c r="I416" s="47">
        <v>-16.773066415736793</v>
      </c>
      <c r="J416" s="46">
        <v>801615688</v>
      </c>
      <c r="K416" s="47">
        <v>22.554448809639563</v>
      </c>
      <c r="L416" s="47">
        <v>500</v>
      </c>
      <c r="M416" s="47">
        <v>6.3</v>
      </c>
      <c r="N416" s="48">
        <v>87.96793912373316</v>
      </c>
      <c r="O416" s="49">
        <v>526.93575860739622</v>
      </c>
      <c r="P416" s="48">
        <v>17.564525286913206</v>
      </c>
    </row>
    <row r="417" spans="1:16">
      <c r="A417" s="45" t="s">
        <v>194</v>
      </c>
      <c r="B417" s="45" t="s">
        <v>375</v>
      </c>
      <c r="C417" s="46">
        <v>15094360742</v>
      </c>
      <c r="D417" s="46">
        <v>86788722</v>
      </c>
      <c r="E417" s="47">
        <v>23.117195539559209</v>
      </c>
      <c r="F417" s="47">
        <v>3.9170845024621315</v>
      </c>
      <c r="G417" s="46">
        <v>24.411895999999999</v>
      </c>
      <c r="H417" s="47">
        <v>70.900000000000006</v>
      </c>
      <c r="I417" s="47">
        <v>-1.6402600760276014</v>
      </c>
      <c r="J417" s="46">
        <v>-360792995</v>
      </c>
      <c r="K417" s="47">
        <v>-16.35739379030904</v>
      </c>
      <c r="L417" s="47">
        <v>460.88937684783514</v>
      </c>
      <c r="M417" s="47">
        <v>28.12</v>
      </c>
      <c r="N417" s="48">
        <v>40.890997367862973</v>
      </c>
      <c r="O417" s="49">
        <v>569.56093775906356</v>
      </c>
      <c r="P417" s="48">
        <v>18.985364591968786</v>
      </c>
    </row>
    <row r="418" spans="1:16">
      <c r="A418" s="45" t="s">
        <v>1</v>
      </c>
      <c r="B418" s="45" t="s">
        <v>375</v>
      </c>
      <c r="C418" s="46">
        <v>17091099555</v>
      </c>
      <c r="D418" s="46">
        <v>100066875</v>
      </c>
      <c r="E418" s="47">
        <v>3.7116210460685459</v>
      </c>
      <c r="F418" s="47">
        <v>8.7894326026544303E-2</v>
      </c>
      <c r="G418" s="46">
        <v>24.953838000000001</v>
      </c>
      <c r="H418" s="47">
        <v>432</v>
      </c>
      <c r="I418" s="47">
        <v>2.3657491089336986</v>
      </c>
      <c r="J418" s="46">
        <v>-1275590032</v>
      </c>
      <c r="K418" s="47">
        <v>-33.104853589824856</v>
      </c>
      <c r="L418" s="47">
        <v>399.73267877107185</v>
      </c>
      <c r="M418" s="47">
        <v>24.93</v>
      </c>
      <c r="N418" s="48">
        <v>60.686844187760158</v>
      </c>
      <c r="O418" s="49">
        <v>1473.2391782763693</v>
      </c>
      <c r="P418" s="48">
        <v>49.107972609212311</v>
      </c>
    </row>
    <row r="419" spans="1:16">
      <c r="A419" s="45" t="s">
        <v>400</v>
      </c>
      <c r="B419" s="45" t="s">
        <v>375</v>
      </c>
      <c r="C419" s="46">
        <v>1053946708</v>
      </c>
      <c r="D419" s="46">
        <v>105000000</v>
      </c>
      <c r="E419" s="47">
        <v>44.811822219088377</v>
      </c>
      <c r="F419" s="47">
        <v>32.829173786877931</v>
      </c>
      <c r="G419" s="46">
        <v>69.578063</v>
      </c>
      <c r="H419" s="47">
        <v>12.83</v>
      </c>
      <c r="I419" s="47">
        <v>0.39506192408415153</v>
      </c>
      <c r="J419" s="46">
        <v>-45288475</v>
      </c>
      <c r="K419" s="47">
        <v>-30.140118429688791</v>
      </c>
      <c r="L419" s="47">
        <v>380.95238095238096</v>
      </c>
      <c r="M419" s="47">
        <v>66.260000000000005</v>
      </c>
      <c r="N419" s="48">
        <v>51.77941704870581</v>
      </c>
      <c r="O419" s="49">
        <v>1460.4992405229473</v>
      </c>
      <c r="P419" s="48">
        <v>48.683308017431578</v>
      </c>
    </row>
    <row r="420" spans="1:16">
      <c r="A420" s="45" t="s">
        <v>413</v>
      </c>
      <c r="B420" s="45" t="s">
        <v>375</v>
      </c>
      <c r="C420" s="46">
        <v>1236382849</v>
      </c>
      <c r="D420" s="46">
        <v>112000000</v>
      </c>
      <c r="E420" s="47">
        <v>63.093759598138178</v>
      </c>
      <c r="F420" s="47">
        <v>40.238367090649348</v>
      </c>
      <c r="G420" s="46">
        <v>42.556854000000001</v>
      </c>
      <c r="H420" s="47">
        <v>14.9</v>
      </c>
      <c r="I420" s="47">
        <v>-0.48945311533692148</v>
      </c>
      <c r="J420" s="46">
        <v>-12325753</v>
      </c>
      <c r="K420" s="47">
        <v>-127.21332319412859</v>
      </c>
      <c r="L420" s="47">
        <v>357.14285714285717</v>
      </c>
      <c r="M420" s="47">
        <v>37.99</v>
      </c>
      <c r="N420" s="48">
        <v>39.709719523627733</v>
      </c>
      <c r="O420" s="49">
        <v>243.48044051040489</v>
      </c>
      <c r="P420" s="48">
        <v>8.116014683680163</v>
      </c>
    </row>
    <row r="421" spans="1:16">
      <c r="A421" s="45" t="s">
        <v>195</v>
      </c>
      <c r="B421" s="45" t="s">
        <v>375</v>
      </c>
      <c r="C421" s="46">
        <v>15443065482</v>
      </c>
      <c r="D421" s="46">
        <v>115000000</v>
      </c>
      <c r="E421" s="47">
        <v>16.797544736480958</v>
      </c>
      <c r="F421" s="47">
        <v>2.0866515200597462</v>
      </c>
      <c r="G421" s="46">
        <v>32.987870999999998</v>
      </c>
      <c r="H421" s="47">
        <v>72.2</v>
      </c>
      <c r="I421" s="47">
        <v>-2.5053331110619723</v>
      </c>
      <c r="J421" s="46">
        <v>-862680192</v>
      </c>
      <c r="K421" s="47">
        <v>-9.3313838368506321</v>
      </c>
      <c r="L421" s="47">
        <v>347.82608695652175</v>
      </c>
      <c r="M421" s="47">
        <v>28.68</v>
      </c>
      <c r="N421" s="48">
        <v>45.362761841133633</v>
      </c>
      <c r="O421" s="49">
        <v>336.44223322441883</v>
      </c>
      <c r="P421" s="48">
        <v>11.214741107480627</v>
      </c>
    </row>
    <row r="422" spans="1:16">
      <c r="A422" s="45" t="s">
        <v>193</v>
      </c>
      <c r="B422" s="45" t="s">
        <v>375</v>
      </c>
      <c r="C422" s="46">
        <v>7824461000</v>
      </c>
      <c r="D422" s="46">
        <v>120000000</v>
      </c>
      <c r="E422" s="47">
        <v>3.8656956812254561</v>
      </c>
      <c r="F422" s="47">
        <v>0.10459133336648961</v>
      </c>
      <c r="G422" s="46">
        <v>32.616509000000001</v>
      </c>
      <c r="H422" s="47">
        <v>317.25</v>
      </c>
      <c r="I422" s="47">
        <v>-0.85436121573985691</v>
      </c>
      <c r="J422" s="46">
        <v>-1601211000</v>
      </c>
      <c r="K422" s="47">
        <v>-23.082529410552389</v>
      </c>
      <c r="L422" s="47">
        <v>333.33333333333331</v>
      </c>
      <c r="M422" s="47">
        <v>27.18</v>
      </c>
      <c r="N422" s="48">
        <v>88.863777408451952</v>
      </c>
      <c r="O422" s="49">
        <v>264.50417701390944</v>
      </c>
      <c r="P422" s="48">
        <v>8.8168059004636472</v>
      </c>
    </row>
    <row r="423" spans="1:16">
      <c r="A423" s="45" t="s">
        <v>52</v>
      </c>
      <c r="B423" s="45" t="s">
        <v>375</v>
      </c>
      <c r="C423" s="46">
        <v>699845726</v>
      </c>
      <c r="D423" s="46">
        <v>122522806</v>
      </c>
      <c r="E423" s="47">
        <v>16.717352468647505</v>
      </c>
      <c r="F423" s="47">
        <v>1.1003450134673298</v>
      </c>
      <c r="G423" s="46">
        <v>18.936226999999999</v>
      </c>
      <c r="H423" s="47">
        <v>126.4</v>
      </c>
      <c r="I423" s="47">
        <v>-0.93319191860248907</v>
      </c>
      <c r="J423" s="46">
        <v>62971520</v>
      </c>
      <c r="K423" s="47">
        <v>241.26506623946827</v>
      </c>
      <c r="L423" s="47">
        <v>326.46983288972342</v>
      </c>
      <c r="M423" s="47">
        <v>15.45</v>
      </c>
      <c r="N423" s="48">
        <v>46.872969068110457</v>
      </c>
      <c r="O423" s="49">
        <v>416.75636415377875</v>
      </c>
      <c r="P423" s="48">
        <v>13.891878805125959</v>
      </c>
    </row>
    <row r="424" spans="1:16">
      <c r="A424" s="45" t="s">
        <v>378</v>
      </c>
      <c r="B424" s="45" t="s">
        <v>375</v>
      </c>
      <c r="C424" s="46">
        <v>3039844844</v>
      </c>
      <c r="D424" s="46">
        <v>150000000</v>
      </c>
      <c r="E424" s="47">
        <v>15.357709858305931</v>
      </c>
      <c r="F424" s="47">
        <v>3.2156008916050944</v>
      </c>
      <c r="G424" s="46">
        <v>88.296327000000005</v>
      </c>
      <c r="H424" s="47">
        <v>29.5</v>
      </c>
      <c r="I424" s="47">
        <v>-0.35642152498957458</v>
      </c>
      <c r="J424" s="46">
        <v>1035049529</v>
      </c>
      <c r="K424" s="47">
        <v>4.6142719417632811</v>
      </c>
      <c r="L424" s="47">
        <v>266.66666666666669</v>
      </c>
      <c r="M424" s="47">
        <v>58.86</v>
      </c>
      <c r="N424" s="48">
        <v>30.207879709360263</v>
      </c>
      <c r="O424" s="49">
        <v>753.48179005578481</v>
      </c>
      <c r="P424" s="48">
        <v>25.116059668526159</v>
      </c>
    </row>
    <row r="425" spans="1:16">
      <c r="A425" s="45" t="s">
        <v>86</v>
      </c>
      <c r="B425" s="45" t="s">
        <v>375</v>
      </c>
      <c r="C425" s="46">
        <v>1050946163</v>
      </c>
      <c r="D425" s="46">
        <v>150000000</v>
      </c>
      <c r="E425" s="47">
        <v>26.339009389856852</v>
      </c>
      <c r="F425" s="47">
        <v>13.507184302490693</v>
      </c>
      <c r="G425" s="46">
        <v>116.820232</v>
      </c>
      <c r="H425" s="47">
        <v>13</v>
      </c>
      <c r="I425" s="47">
        <v>-1.4265449746855765</v>
      </c>
      <c r="J425" s="46">
        <v>-28139576</v>
      </c>
      <c r="K425" s="47">
        <v>-69.29741940674586</v>
      </c>
      <c r="L425" s="47">
        <v>266.66666666666669</v>
      </c>
      <c r="M425" s="47">
        <v>77.88</v>
      </c>
      <c r="N425" s="48">
        <v>57.399320855989679</v>
      </c>
      <c r="O425" s="49">
        <v>311.63802714120965</v>
      </c>
      <c r="P425" s="48">
        <v>10.387934238040321</v>
      </c>
    </row>
    <row r="426" spans="1:16">
      <c r="A426" s="45" t="s">
        <v>53</v>
      </c>
      <c r="B426" s="45" t="s">
        <v>375</v>
      </c>
      <c r="C426" s="46">
        <v>1141807084</v>
      </c>
      <c r="D426" s="46">
        <v>170000000</v>
      </c>
      <c r="E426" s="47">
        <v>35.692979554989925</v>
      </c>
      <c r="F426" s="47">
        <v>10.497935163232331</v>
      </c>
      <c r="G426" s="46">
        <v>55.376739000000001</v>
      </c>
      <c r="H426" s="47">
        <v>20.239999999999998</v>
      </c>
      <c r="I426" s="47">
        <v>-1.3301924638286593</v>
      </c>
      <c r="J426" s="46">
        <v>24742161</v>
      </c>
      <c r="K426" s="47">
        <v>137.41726116809281</v>
      </c>
      <c r="L426" s="47">
        <v>235.29411764705881</v>
      </c>
      <c r="M426" s="47">
        <v>32.57</v>
      </c>
      <c r="N426" s="48">
        <v>67.602118559514665</v>
      </c>
      <c r="O426" s="49">
        <v>212.49817841682693</v>
      </c>
      <c r="P426" s="48">
        <v>7.0832726138942315</v>
      </c>
    </row>
    <row r="427" spans="1:16">
      <c r="A427" s="45" t="s">
        <v>330</v>
      </c>
      <c r="B427" s="45" t="s">
        <v>375</v>
      </c>
      <c r="C427" s="46">
        <v>1864832744</v>
      </c>
      <c r="D427" s="46">
        <v>200000000</v>
      </c>
      <c r="E427" s="47">
        <v>38.979136417232674</v>
      </c>
      <c r="F427" s="47">
        <v>21.655075787351485</v>
      </c>
      <c r="G427" s="46">
        <v>104.516908</v>
      </c>
      <c r="H427" s="47">
        <v>9.82</v>
      </c>
      <c r="I427" s="47">
        <v>-0.12736744554883828</v>
      </c>
      <c r="J427" s="46">
        <v>17617918</v>
      </c>
      <c r="K427" s="47">
        <v>102.16871255729536</v>
      </c>
      <c r="L427" s="47">
        <v>200</v>
      </c>
      <c r="M427" s="47">
        <v>52.25</v>
      </c>
      <c r="N427" s="48">
        <v>29.661901014729207</v>
      </c>
      <c r="O427" s="49">
        <v>549.1000984115733</v>
      </c>
      <c r="P427" s="48">
        <v>18.303336613719111</v>
      </c>
    </row>
    <row r="428" spans="1:16">
      <c r="A428" s="45" t="s">
        <v>332</v>
      </c>
      <c r="B428" s="45" t="s">
        <v>375</v>
      </c>
      <c r="C428" s="46">
        <v>1258198522</v>
      </c>
      <c r="D428" s="46">
        <v>200000000</v>
      </c>
      <c r="E428" s="47">
        <v>19.523861819867967</v>
      </c>
      <c r="F428" s="47">
        <v>6.1012068187087394</v>
      </c>
      <c r="G428" s="46">
        <v>138.91226599999999</v>
      </c>
      <c r="H428" s="47">
        <v>14.75</v>
      </c>
      <c r="I428" s="47">
        <v>-1.3275197202424458</v>
      </c>
      <c r="J428" s="46">
        <v>-13978192</v>
      </c>
      <c r="K428" s="47">
        <v>-228.92803303889372</v>
      </c>
      <c r="L428" s="47">
        <v>200</v>
      </c>
      <c r="M428" s="47">
        <v>69.45</v>
      </c>
      <c r="N428" s="48">
        <v>31.34043562869903</v>
      </c>
      <c r="O428" s="49">
        <v>540.61047348901047</v>
      </c>
      <c r="P428" s="48">
        <v>18.020349116300348</v>
      </c>
    </row>
    <row r="429" spans="1:16">
      <c r="A429" s="45" t="s">
        <v>331</v>
      </c>
      <c r="B429" s="45" t="s">
        <v>375</v>
      </c>
      <c r="C429" s="46">
        <v>868771214</v>
      </c>
      <c r="D429" s="46">
        <v>216733652</v>
      </c>
      <c r="E429" s="47">
        <v>37.204719332326484</v>
      </c>
      <c r="F429" s="47">
        <v>5.7220339325872178</v>
      </c>
      <c r="G429" s="46">
        <v>35.091225000000001</v>
      </c>
      <c r="H429" s="47">
        <v>30.64</v>
      </c>
      <c r="I429" s="47">
        <v>-1.0744266727075384</v>
      </c>
      <c r="J429" s="46">
        <v>-129725692</v>
      </c>
      <c r="K429" s="47">
        <v>-50.121217006111635</v>
      </c>
      <c r="L429" s="47">
        <v>184.55832599544809</v>
      </c>
      <c r="M429" s="47">
        <v>16.190000000000001</v>
      </c>
      <c r="N429" s="48">
        <v>90.850054184887682</v>
      </c>
      <c r="O429" s="49">
        <v>297.99993896484375</v>
      </c>
      <c r="P429" s="48">
        <v>9.9333312988281257</v>
      </c>
    </row>
    <row r="430" spans="1:16">
      <c r="A430" s="45" t="s">
        <v>483</v>
      </c>
      <c r="B430" s="45" t="s">
        <v>375</v>
      </c>
      <c r="C430" s="46">
        <v>6314823305</v>
      </c>
      <c r="D430" s="46">
        <v>221500000</v>
      </c>
      <c r="E430" s="47">
        <v>13.694520842752597</v>
      </c>
      <c r="F430" s="47">
        <v>1.0479030372845084</v>
      </c>
      <c r="G430" s="46">
        <v>44.275882000000003</v>
      </c>
      <c r="H430" s="47">
        <v>66</v>
      </c>
      <c r="I430" s="47">
        <v>2.7859424812995428</v>
      </c>
      <c r="J430" s="46">
        <v>-70180474</v>
      </c>
      <c r="K430" s="47">
        <v>-186.21276339626888</v>
      </c>
      <c r="L430" s="47">
        <v>180.58690744920995</v>
      </c>
      <c r="M430" s="47">
        <v>19.98</v>
      </c>
      <c r="N430" s="48">
        <v>27.47061773616468</v>
      </c>
      <c r="O430" s="49">
        <v>2194.3200193190942</v>
      </c>
      <c r="P430" s="48">
        <v>73.144000643969804</v>
      </c>
    </row>
    <row r="431" spans="1:16">
      <c r="A431" s="45" t="s">
        <v>327</v>
      </c>
      <c r="B431" s="45" t="s">
        <v>375</v>
      </c>
      <c r="C431" s="46">
        <v>1614800897</v>
      </c>
      <c r="D431" s="46">
        <v>224000000</v>
      </c>
      <c r="E431" s="47">
        <v>19.417198231885465</v>
      </c>
      <c r="F431" s="47">
        <v>4.5623116146347424</v>
      </c>
      <c r="G431" s="46">
        <v>107.968583</v>
      </c>
      <c r="H431" s="47">
        <v>19.079999999999998</v>
      </c>
      <c r="I431" s="47">
        <v>1.001250191096009</v>
      </c>
      <c r="J431" s="46">
        <v>-84056857</v>
      </c>
      <c r="K431" s="47">
        <v>-50.632395165572277</v>
      </c>
      <c r="L431" s="47">
        <v>178.57142857142858</v>
      </c>
      <c r="M431" s="47">
        <v>48.2</v>
      </c>
      <c r="N431" s="48">
        <v>75.060163807761711</v>
      </c>
      <c r="O431" s="49">
        <v>1651.9743728248154</v>
      </c>
      <c r="P431" s="48">
        <v>55.065812427493846</v>
      </c>
    </row>
    <row r="432" spans="1:16">
      <c r="A432" s="45" t="s">
        <v>383</v>
      </c>
      <c r="B432" s="45" t="s">
        <v>375</v>
      </c>
      <c r="C432" s="46">
        <v>1693692129</v>
      </c>
      <c r="D432" s="46">
        <v>241875000</v>
      </c>
      <c r="E432" s="47">
        <v>44.312044486722563</v>
      </c>
      <c r="F432" s="47">
        <v>30.533708517982816</v>
      </c>
      <c r="G432" s="46">
        <v>141.93746899999999</v>
      </c>
      <c r="H432" s="47">
        <v>6.36</v>
      </c>
      <c r="I432" s="47">
        <v>-1.8282563956439013E-2</v>
      </c>
      <c r="J432" s="46">
        <v>81478670</v>
      </c>
      <c r="K432" s="47">
        <v>17.811410029152416</v>
      </c>
      <c r="L432" s="47">
        <v>165.37467700258398</v>
      </c>
      <c r="M432" s="47">
        <v>58.68</v>
      </c>
      <c r="N432" s="48">
        <v>11.060393314571574</v>
      </c>
      <c r="O432" s="49">
        <v>1252.9548098047051</v>
      </c>
      <c r="P432" s="48">
        <v>41.765160326823505</v>
      </c>
    </row>
    <row r="433" spans="1:16">
      <c r="A433" s="45" t="s">
        <v>326</v>
      </c>
      <c r="B433" s="45" t="s">
        <v>375</v>
      </c>
      <c r="C433" s="46">
        <v>15862084113</v>
      </c>
      <c r="D433" s="46">
        <v>252000000</v>
      </c>
      <c r="E433" s="47">
        <v>22.948628943343234</v>
      </c>
      <c r="F433" s="47">
        <v>2.0236886193424368</v>
      </c>
      <c r="G433" s="46">
        <v>36.397486000000001</v>
      </c>
      <c r="H433" s="47">
        <v>47.9</v>
      </c>
      <c r="I433" s="47">
        <v>-1.1721083986326661</v>
      </c>
      <c r="J433" s="46">
        <v>-270919855</v>
      </c>
      <c r="K433" s="47">
        <v>-41.857397273448271</v>
      </c>
      <c r="L433" s="47">
        <v>158.73015873015873</v>
      </c>
      <c r="M433" s="47">
        <v>14.44</v>
      </c>
      <c r="N433" s="48">
        <v>61.680934576299535</v>
      </c>
      <c r="O433" s="49">
        <v>607.24851030357627</v>
      </c>
      <c r="P433" s="48">
        <v>20.24161701011921</v>
      </c>
    </row>
    <row r="434" spans="1:16">
      <c r="A434" s="45" t="s">
        <v>542</v>
      </c>
      <c r="B434" s="45" t="s">
        <v>375</v>
      </c>
      <c r="C434" s="46">
        <v>7612948946</v>
      </c>
      <c r="D434" s="46">
        <v>300500000</v>
      </c>
      <c r="E434" s="47">
        <v>20.130146712857353</v>
      </c>
      <c r="F434" s="47">
        <v>3.0449473170257684</v>
      </c>
      <c r="G434" s="46">
        <v>89.692524000000006</v>
      </c>
      <c r="H434" s="47">
        <v>22.16</v>
      </c>
      <c r="I434" s="47">
        <v>0.11703249653399084</v>
      </c>
      <c r="J434" s="46">
        <v>-43799995</v>
      </c>
      <c r="K434" s="47">
        <v>-150.93609028950803</v>
      </c>
      <c r="L434" s="47">
        <v>133.11148086522462</v>
      </c>
      <c r="M434" s="47">
        <v>29.84</v>
      </c>
      <c r="N434" s="48">
        <v>27.2664171710788</v>
      </c>
      <c r="O434" s="49">
        <v>1601.7384056583794</v>
      </c>
      <c r="P434" s="48">
        <v>53.391280188612647</v>
      </c>
    </row>
    <row r="435" spans="1:16">
      <c r="A435" s="45" t="s">
        <v>266</v>
      </c>
      <c r="B435" s="45" t="s">
        <v>375</v>
      </c>
      <c r="C435" s="46">
        <v>26375357000</v>
      </c>
      <c r="D435" s="46">
        <v>335456000</v>
      </c>
      <c r="E435" s="47">
        <v>9.3655331309108867</v>
      </c>
      <c r="F435" s="47">
        <v>1.1632838498082816</v>
      </c>
      <c r="G435" s="46">
        <v>158.330939</v>
      </c>
      <c r="H435" s="47">
        <v>26.98</v>
      </c>
      <c r="I435" s="47">
        <v>0.52497089508490191</v>
      </c>
      <c r="J435" s="46">
        <v>-3142265000</v>
      </c>
      <c r="K435" s="47">
        <v>-2.5621467317365023</v>
      </c>
      <c r="L435" s="47">
        <v>119.24067537918535</v>
      </c>
      <c r="M435" s="47">
        <v>47.19</v>
      </c>
      <c r="N435" s="48">
        <v>82.337361774977069</v>
      </c>
      <c r="O435" s="49">
        <v>2364.91144107522</v>
      </c>
      <c r="P435" s="48">
        <v>78.830381369173992</v>
      </c>
    </row>
    <row r="436" spans="1:16">
      <c r="A436" s="45" t="s">
        <v>333</v>
      </c>
      <c r="B436" s="45" t="s">
        <v>375</v>
      </c>
      <c r="C436" s="46">
        <v>1724268443</v>
      </c>
      <c r="D436" s="46">
        <v>350000000</v>
      </c>
      <c r="E436" s="47">
        <v>91.520971000893937</v>
      </c>
      <c r="F436" s="47">
        <v>130.74424428699135</v>
      </c>
      <c r="G436" s="46">
        <v>199.57396499999999</v>
      </c>
      <c r="H436" s="47">
        <v>2.19</v>
      </c>
      <c r="I436" s="47">
        <v>-4.252372864151921E-2</v>
      </c>
      <c r="J436" s="46">
        <v>-48944132</v>
      </c>
      <c r="K436" s="47">
        <v>-14.302020924592146</v>
      </c>
      <c r="L436" s="47">
        <v>114.28571428571429</v>
      </c>
      <c r="M436" s="47">
        <v>57.02</v>
      </c>
      <c r="N436" s="48">
        <v>43.358127615100258</v>
      </c>
      <c r="O436" s="49">
        <v>351.42898031653147</v>
      </c>
      <c r="P436" s="48">
        <v>11.714299343884383</v>
      </c>
    </row>
    <row r="437" spans="1:16">
      <c r="A437" s="45" t="s">
        <v>56</v>
      </c>
      <c r="B437" s="45" t="s">
        <v>375</v>
      </c>
      <c r="C437" s="46">
        <v>2193171314</v>
      </c>
      <c r="D437" s="46">
        <v>350500000</v>
      </c>
      <c r="E437" s="47">
        <v>81.036350384526102</v>
      </c>
      <c r="F437" s="47">
        <v>231.20214089736405</v>
      </c>
      <c r="G437" s="46">
        <v>253.16424799999999</v>
      </c>
      <c r="H437" s="47">
        <v>1.95</v>
      </c>
      <c r="I437" s="47">
        <v>-1.4885357486734696E-2</v>
      </c>
      <c r="J437" s="46">
        <v>-44318667</v>
      </c>
      <c r="K437" s="47">
        <v>-7.9086313674551629</v>
      </c>
      <c r="L437" s="47">
        <v>114.12268188302426</v>
      </c>
      <c r="M437" s="47">
        <v>72.22</v>
      </c>
      <c r="N437" s="48">
        <v>28.747426451344154</v>
      </c>
      <c r="O437" s="49">
        <v>326.45691112171795</v>
      </c>
      <c r="P437" s="48">
        <v>10.881897037390598</v>
      </c>
    </row>
    <row r="438" spans="1:16">
      <c r="A438" s="45" t="s">
        <v>55</v>
      </c>
      <c r="B438" s="45" t="s">
        <v>375</v>
      </c>
      <c r="C438" s="46">
        <v>3590822435</v>
      </c>
      <c r="D438" s="46">
        <v>372475397</v>
      </c>
      <c r="E438" s="47">
        <v>5.5478155844656616</v>
      </c>
      <c r="F438" s="47">
        <v>0.42555566884601215</v>
      </c>
      <c r="G438" s="46">
        <v>194.679441</v>
      </c>
      <c r="H438" s="47">
        <v>37.04</v>
      </c>
      <c r="I438" s="47">
        <v>-1.0333700163374999</v>
      </c>
      <c r="J438" s="46">
        <v>47613264</v>
      </c>
      <c r="K438" s="47">
        <v>273.8026717723028</v>
      </c>
      <c r="L438" s="47">
        <v>107.38964324132259</v>
      </c>
      <c r="M438" s="47">
        <v>52.26</v>
      </c>
      <c r="N438" s="48">
        <v>40.345835379165877</v>
      </c>
      <c r="O438" s="49">
        <v>873.98570754692844</v>
      </c>
      <c r="P438" s="48">
        <v>29.132856918230949</v>
      </c>
    </row>
    <row r="439" spans="1:16">
      <c r="A439" s="45" t="s">
        <v>196</v>
      </c>
      <c r="B439" s="45" t="s">
        <v>375</v>
      </c>
      <c r="C439" s="46">
        <v>58964771000</v>
      </c>
      <c r="D439" s="46">
        <v>500000000</v>
      </c>
      <c r="E439" s="47">
        <v>1.1606650610799987</v>
      </c>
      <c r="F439" s="47">
        <v>8.9281927775384518E-3</v>
      </c>
      <c r="G439" s="46">
        <v>120.540333</v>
      </c>
      <c r="H439" s="47">
        <v>286</v>
      </c>
      <c r="I439" s="47">
        <v>-1.6653232501553816</v>
      </c>
      <c r="J439" s="46">
        <v>2988567000</v>
      </c>
      <c r="K439" s="47">
        <v>43.499108435581334</v>
      </c>
      <c r="L439" s="47">
        <v>80</v>
      </c>
      <c r="M439" s="47">
        <v>24.1</v>
      </c>
      <c r="N439" s="48">
        <v>70.637518395816798</v>
      </c>
      <c r="O439" s="49">
        <v>1506.9288216696968</v>
      </c>
      <c r="P439" s="48">
        <v>50.230960722323225</v>
      </c>
    </row>
    <row r="440" spans="1:16">
      <c r="A440" s="45" t="s">
        <v>429</v>
      </c>
      <c r="B440" s="45" t="s">
        <v>375</v>
      </c>
      <c r="C440" s="46">
        <v>4917779893</v>
      </c>
      <c r="D440" s="46">
        <v>600000000</v>
      </c>
      <c r="E440" s="47">
        <v>39.389556410571529</v>
      </c>
      <c r="F440" s="47">
        <v>21.883086894761959</v>
      </c>
      <c r="G440" s="46">
        <v>321.37161300000002</v>
      </c>
      <c r="H440" s="47">
        <v>3.16</v>
      </c>
      <c r="I440" s="47">
        <v>-0.13127093859830996</v>
      </c>
      <c r="J440" s="46">
        <v>-340452455</v>
      </c>
      <c r="K440" s="47">
        <v>-5.28708186286981</v>
      </c>
      <c r="L440" s="47">
        <v>66.666666666666671</v>
      </c>
      <c r="M440" s="47">
        <v>53.56</v>
      </c>
      <c r="N440" s="48">
        <v>42.589553783921524</v>
      </c>
      <c r="O440" s="49">
        <v>354.33867788822596</v>
      </c>
      <c r="P440" s="48">
        <v>11.811289262940866</v>
      </c>
    </row>
    <row r="441" spans="1:16">
      <c r="A441" s="45" t="s">
        <v>460</v>
      </c>
      <c r="B441" s="45" t="s">
        <v>375</v>
      </c>
      <c r="C441" s="46">
        <v>12170740000</v>
      </c>
      <c r="D441" s="46">
        <v>660000000</v>
      </c>
      <c r="E441" s="47">
        <v>2.1594702132855281</v>
      </c>
      <c r="F441" s="47">
        <v>4.4215196832218022E-2</v>
      </c>
      <c r="G441" s="46">
        <v>252.20048299999999</v>
      </c>
      <c r="H441" s="47">
        <v>73.45</v>
      </c>
      <c r="I441" s="47">
        <v>-3.3934067193536919</v>
      </c>
      <c r="J441" s="46">
        <v>414998000</v>
      </c>
      <c r="K441" s="47">
        <v>117.68731415573087</v>
      </c>
      <c r="L441" s="47">
        <v>60.606060606060609</v>
      </c>
      <c r="M441" s="47">
        <v>38.21</v>
      </c>
      <c r="N441" s="48">
        <v>43.206535630773466</v>
      </c>
      <c r="O441" s="49">
        <v>1469.1511395638661</v>
      </c>
      <c r="P441" s="48">
        <v>48.971704652128871</v>
      </c>
    </row>
    <row r="442" spans="1:16">
      <c r="A442" s="45" t="s">
        <v>267</v>
      </c>
      <c r="B442" s="45" t="s">
        <v>375</v>
      </c>
      <c r="C442" s="46">
        <v>73314458000</v>
      </c>
      <c r="D442" s="46">
        <v>675728000</v>
      </c>
      <c r="E442" s="47">
        <v>3.6618499655432921</v>
      </c>
      <c r="F442" s="47">
        <v>6.1580889687312526E-2</v>
      </c>
      <c r="G442" s="46">
        <v>116.81877299999999</v>
      </c>
      <c r="H442" s="47">
        <v>93.55</v>
      </c>
      <c r="I442" s="47">
        <v>-1.6329682177216114</v>
      </c>
      <c r="J442" s="46">
        <v>-2214344000</v>
      </c>
      <c r="K442" s="47">
        <v>-26.854031713229741</v>
      </c>
      <c r="L442" s="47">
        <v>59.19541590699216</v>
      </c>
      <c r="M442" s="47">
        <v>17.28</v>
      </c>
      <c r="N442" s="48">
        <v>86.052571819768943</v>
      </c>
      <c r="O442" s="49">
        <v>543.96813309985237</v>
      </c>
      <c r="P442" s="48">
        <v>18.132271103328414</v>
      </c>
    </row>
    <row r="443" spans="1:16">
      <c r="A443" s="45" t="s">
        <v>182</v>
      </c>
      <c r="B443" s="45" t="s">
        <v>375</v>
      </c>
      <c r="C443" s="46">
        <v>7154261414</v>
      </c>
      <c r="D443" s="46">
        <v>700000000</v>
      </c>
      <c r="E443" s="47">
        <v>21.492490094111318</v>
      </c>
      <c r="F443" s="47">
        <v>2.046903818486792</v>
      </c>
      <c r="G443" s="46">
        <v>119.87214899999999</v>
      </c>
      <c r="H443" s="47">
        <v>15.53</v>
      </c>
      <c r="I443" s="47">
        <v>-1.5446383406287012E-2</v>
      </c>
      <c r="J443" s="46">
        <v>-117347216</v>
      </c>
      <c r="K443" s="47">
        <v>-89.47804948350884</v>
      </c>
      <c r="L443" s="47">
        <v>57.142857142857146</v>
      </c>
      <c r="M443" s="47">
        <v>17.12</v>
      </c>
      <c r="N443" s="48">
        <v>36.411995556641145</v>
      </c>
      <c r="O443" s="49">
        <v>1169.787231749498</v>
      </c>
      <c r="P443" s="48">
        <v>38.992907724983269</v>
      </c>
    </row>
    <row r="444" spans="1:16">
      <c r="A444" s="45" t="s">
        <v>503</v>
      </c>
      <c r="B444" s="45" t="s">
        <v>375</v>
      </c>
      <c r="C444" s="46">
        <v>1513644763</v>
      </c>
      <c r="D444" s="46">
        <v>800000000</v>
      </c>
      <c r="E444" s="47">
        <v>45.029264519010908</v>
      </c>
      <c r="F444" s="47">
        <v>28.143290324381816</v>
      </c>
      <c r="G444" s="46">
        <v>295.12339900000001</v>
      </c>
      <c r="H444" s="47">
        <v>3.01</v>
      </c>
      <c r="I444" s="47">
        <v>-3.5155486197938846E-2</v>
      </c>
      <c r="J444" s="46">
        <v>-44498491</v>
      </c>
      <c r="K444" s="47">
        <v>-35.956275461116199</v>
      </c>
      <c r="L444" s="47">
        <v>50</v>
      </c>
      <c r="M444" s="47">
        <v>36.89</v>
      </c>
      <c r="N444" s="48">
        <v>46.763872835832537</v>
      </c>
      <c r="O444" s="49">
        <v>718.04663725364423</v>
      </c>
      <c r="P444" s="48">
        <v>23.934887908454808</v>
      </c>
    </row>
    <row r="445" spans="1:16">
      <c r="A445" s="45" t="s">
        <v>192</v>
      </c>
      <c r="B445" s="45" t="s">
        <v>375</v>
      </c>
      <c r="C445" s="46">
        <v>7997260000</v>
      </c>
      <c r="D445" s="46">
        <v>900000000</v>
      </c>
      <c r="E445" s="47">
        <v>8.0879431171725393</v>
      </c>
      <c r="F445" s="47">
        <v>0.74888362196042035</v>
      </c>
      <c r="G445" s="46">
        <v>354.86250699999999</v>
      </c>
      <c r="H445" s="47">
        <v>13.94</v>
      </c>
      <c r="I445" s="47">
        <v>0.51917475243601707</v>
      </c>
      <c r="J445" s="46">
        <v>65458000</v>
      </c>
      <c r="K445" s="47">
        <v>164.99129212624888</v>
      </c>
      <c r="L445" s="47">
        <v>44.444444444444443</v>
      </c>
      <c r="M445" s="47">
        <v>39.42</v>
      </c>
      <c r="N445" s="48">
        <v>65.77616697572104</v>
      </c>
      <c r="O445" s="49">
        <v>2420.2453943622972</v>
      </c>
      <c r="P445" s="48">
        <v>80.674846478743248</v>
      </c>
    </row>
    <row r="446" spans="1:16">
      <c r="A446" s="45" t="s">
        <v>329</v>
      </c>
      <c r="B446" s="45" t="s">
        <v>375</v>
      </c>
      <c r="C446" s="46">
        <v>3219973000</v>
      </c>
      <c r="D446" s="46">
        <v>925000000</v>
      </c>
      <c r="E446" s="47">
        <v>27.639094780951194</v>
      </c>
      <c r="F446" s="47">
        <v>14.94005123294659</v>
      </c>
      <c r="G446" s="46">
        <v>648.99339299999997</v>
      </c>
      <c r="H446" s="47">
        <v>2.23</v>
      </c>
      <c r="I446" s="47">
        <v>-0.10910372043480708</v>
      </c>
      <c r="J446" s="46">
        <v>-158895000</v>
      </c>
      <c r="K446" s="47">
        <v>-11.642908839170522</v>
      </c>
      <c r="L446" s="47">
        <v>43.243243243243242</v>
      </c>
      <c r="M446" s="47">
        <v>70.16</v>
      </c>
      <c r="N446" s="48">
        <v>43.148856298897599</v>
      </c>
      <c r="O446" s="49">
        <v>290.22120848550367</v>
      </c>
      <c r="P446" s="48">
        <v>9.6740402828501217</v>
      </c>
    </row>
    <row r="447" spans="1:16">
      <c r="A447" s="45" t="s">
        <v>447</v>
      </c>
      <c r="B447" s="45" t="s">
        <v>375</v>
      </c>
      <c r="C447" s="46">
        <v>38403565895</v>
      </c>
      <c r="D447" s="46">
        <v>998000000</v>
      </c>
      <c r="E447" s="47">
        <v>0.31217466851058723</v>
      </c>
      <c r="F447" s="47">
        <v>1.06757771006377E-3</v>
      </c>
      <c r="G447" s="46">
        <v>426.09840800000001</v>
      </c>
      <c r="H447" s="47">
        <v>300.75</v>
      </c>
      <c r="I447" s="47">
        <v>-1.7533528667689211</v>
      </c>
      <c r="J447" s="46">
        <v>1811756765</v>
      </c>
      <c r="K447" s="47">
        <v>161.39804506263289</v>
      </c>
      <c r="L447" s="47">
        <v>40.080160320641284</v>
      </c>
      <c r="M447" s="47">
        <v>42.69</v>
      </c>
      <c r="N447" s="48">
        <v>34.499222916579853</v>
      </c>
      <c r="O447" s="49">
        <v>960.34162393221891</v>
      </c>
      <c r="P447" s="48">
        <v>32.011387464407299</v>
      </c>
    </row>
    <row r="448" spans="1:16">
      <c r="A448" s="45" t="s">
        <v>328</v>
      </c>
      <c r="B448" s="45" t="s">
        <v>375</v>
      </c>
      <c r="C448" s="46">
        <v>2224663158</v>
      </c>
      <c r="D448" s="46">
        <v>1076261904</v>
      </c>
      <c r="E448" s="47">
        <v>27.684135353634069</v>
      </c>
      <c r="F448" s="47">
        <v>25.722489340878937</v>
      </c>
      <c r="G448" s="46">
        <v>1027.688572</v>
      </c>
      <c r="H448" s="47">
        <v>1.49</v>
      </c>
      <c r="I448" s="47">
        <v>-9.4509058285016323E-2</v>
      </c>
      <c r="J448" s="46">
        <v>-96679510</v>
      </c>
      <c r="K448" s="47">
        <v>-11.132264778751981</v>
      </c>
      <c r="L448" s="47">
        <v>37.165674870900197</v>
      </c>
      <c r="M448" s="47">
        <v>90.1</v>
      </c>
      <c r="N448" s="48">
        <v>26.008766075929824</v>
      </c>
      <c r="O448" s="49">
        <v>338.30205203237273</v>
      </c>
      <c r="P448" s="48">
        <v>11.276735067745758</v>
      </c>
    </row>
    <row r="449" spans="1:16">
      <c r="A449" s="45" t="s">
        <v>514</v>
      </c>
      <c r="B449" s="45" t="s">
        <v>375</v>
      </c>
      <c r="C449" s="46">
        <v>3318993196</v>
      </c>
      <c r="D449" s="46">
        <v>1120000000</v>
      </c>
      <c r="E449" s="47">
        <v>26.774475699539405</v>
      </c>
      <c r="F449" s="47">
        <v>5.9764454686471886</v>
      </c>
      <c r="G449" s="46">
        <v>306.82462600000002</v>
      </c>
      <c r="H449" s="47">
        <v>4.87</v>
      </c>
      <c r="I449" s="47">
        <v>-0.2487083642071104</v>
      </c>
      <c r="J449" s="46">
        <v>-136181024</v>
      </c>
      <c r="K449" s="47">
        <v>-32.89738811187086</v>
      </c>
      <c r="L449" s="47">
        <v>35.714285714285715</v>
      </c>
      <c r="M449" s="47">
        <v>27.39</v>
      </c>
      <c r="N449" s="48">
        <v>39.733697962154444</v>
      </c>
      <c r="O449" s="49">
        <v>179.6553303719908</v>
      </c>
      <c r="P449" s="48">
        <v>5.9885110123996936</v>
      </c>
    </row>
    <row r="450" spans="1:16">
      <c r="A450" s="45" t="s">
        <v>527</v>
      </c>
      <c r="B450" s="45" t="s">
        <v>375</v>
      </c>
      <c r="C450" s="46">
        <v>3004671884</v>
      </c>
      <c r="D450" s="46">
        <v>1600000000</v>
      </c>
      <c r="E450" s="47">
        <v>23.175228832209491</v>
      </c>
      <c r="F450" s="47">
        <v>14.484518020130931</v>
      </c>
      <c r="G450" s="46">
        <v>1359.1032560000001</v>
      </c>
      <c r="H450" s="47">
        <v>1.27</v>
      </c>
      <c r="I450" s="47">
        <v>-0.2359588519276741</v>
      </c>
      <c r="J450" s="46">
        <v>11183518</v>
      </c>
      <c r="K450" s="47">
        <v>143.06768228029856</v>
      </c>
      <c r="L450" s="47">
        <v>25</v>
      </c>
      <c r="M450" s="47">
        <v>84.94</v>
      </c>
      <c r="N450" s="48">
        <v>67.212998324053274</v>
      </c>
      <c r="O450" s="49">
        <v>284.45974306526739</v>
      </c>
      <c r="P450" s="48">
        <v>9.4819914355089132</v>
      </c>
    </row>
    <row r="451" spans="1:16">
      <c r="A451" s="45" t="s">
        <v>268</v>
      </c>
      <c r="B451" s="45" t="s">
        <v>375</v>
      </c>
      <c r="C451" s="46">
        <v>39031208000</v>
      </c>
      <c r="D451" s="46">
        <v>1600000000</v>
      </c>
      <c r="E451" s="47">
        <v>18.213741903991725</v>
      </c>
      <c r="F451" s="47">
        <v>2.2767177379989656</v>
      </c>
      <c r="G451" s="46">
        <v>362.48923500000001</v>
      </c>
      <c r="H451" s="47">
        <v>6.06</v>
      </c>
      <c r="I451" s="47">
        <v>-2.4321915137998751E-2</v>
      </c>
      <c r="J451" s="46">
        <v>-1361636000</v>
      </c>
      <c r="K451" s="47">
        <v>-5.8752853185432814</v>
      </c>
      <c r="L451" s="47">
        <v>25</v>
      </c>
      <c r="M451" s="47">
        <v>22.65</v>
      </c>
      <c r="N451" s="48">
        <v>58.527817293605082</v>
      </c>
      <c r="O451" s="49">
        <v>1949.2729900638835</v>
      </c>
      <c r="P451" s="48">
        <v>64.975766335462779</v>
      </c>
    </row>
    <row r="452" spans="1:16">
      <c r="A452" s="45" t="s">
        <v>57</v>
      </c>
      <c r="B452" s="45" t="s">
        <v>375</v>
      </c>
      <c r="C452" s="46">
        <v>9936147750</v>
      </c>
      <c r="D452" s="46">
        <v>2153250000</v>
      </c>
      <c r="E452" s="47">
        <v>12.520249952961693</v>
      </c>
      <c r="F452" s="47">
        <v>5.814582585840796</v>
      </c>
      <c r="G452" s="46">
        <v>1717.7861740000001</v>
      </c>
      <c r="H452" s="47">
        <v>1.86</v>
      </c>
      <c r="I452" s="47">
        <v>-0.11140095924016057</v>
      </c>
      <c r="J452" s="46">
        <v>480331723</v>
      </c>
      <c r="K452" s="47">
        <v>4.4828394563479623</v>
      </c>
      <c r="L452" s="47">
        <v>18.57657030070823</v>
      </c>
      <c r="M452" s="47">
        <v>79.77</v>
      </c>
      <c r="N452" s="48">
        <v>34.170746035762861</v>
      </c>
      <c r="O452" s="49">
        <v>344.50316894241138</v>
      </c>
      <c r="P452" s="48">
        <v>11.483438964747046</v>
      </c>
    </row>
    <row r="453" spans="1:16">
      <c r="A453" s="45" t="s">
        <v>191</v>
      </c>
      <c r="B453" s="45" t="s">
        <v>375</v>
      </c>
      <c r="C453" s="46">
        <v>164435643000</v>
      </c>
      <c r="D453" s="46">
        <v>3509100000</v>
      </c>
      <c r="E453" s="47">
        <v>0.8058725463854709</v>
      </c>
      <c r="F453" s="47">
        <v>3.0620293765180849E-3</v>
      </c>
      <c r="G453" s="46">
        <v>620.28678500000001</v>
      </c>
      <c r="H453" s="47">
        <v>80.05</v>
      </c>
      <c r="I453" s="47">
        <v>-0.75463622968186428</v>
      </c>
      <c r="J453" s="46">
        <v>5498818000</v>
      </c>
      <c r="K453" s="47">
        <v>47.861649539955678</v>
      </c>
      <c r="L453" s="47">
        <v>11.398934199652333</v>
      </c>
      <c r="M453" s="47">
        <v>17.670000000000002</v>
      </c>
      <c r="N453" s="48">
        <v>64.142292396100544</v>
      </c>
      <c r="O453" s="49">
        <v>1212.14472896079</v>
      </c>
      <c r="P453" s="48">
        <v>40.404824298693001</v>
      </c>
    </row>
    <row r="454" spans="1:16">
      <c r="A454" s="90" t="s">
        <v>423</v>
      </c>
      <c r="B454" s="90" t="s">
        <v>390</v>
      </c>
      <c r="C454" s="91">
        <v>471013063</v>
      </c>
      <c r="D454" s="91">
        <v>6224400</v>
      </c>
      <c r="E454" s="92">
        <v>98.135761648584392</v>
      </c>
      <c r="F454" s="92">
        <v>44.039945897091421</v>
      </c>
      <c r="G454" s="91">
        <v>1.5986990000000001</v>
      </c>
      <c r="H454" s="92">
        <v>255</v>
      </c>
      <c r="I454" s="92">
        <v>-12.709638744749611</v>
      </c>
      <c r="J454" s="91">
        <v>15019123</v>
      </c>
      <c r="K454" s="92">
        <v>148.36653245332633</v>
      </c>
      <c r="L454" s="92">
        <v>6426.3222157958999</v>
      </c>
      <c r="M454" s="92">
        <v>25.68</v>
      </c>
      <c r="N454" s="93">
        <v>24.534759882572583</v>
      </c>
      <c r="O454" s="94">
        <v>411.3456488496293</v>
      </c>
      <c r="P454" s="93">
        <v>13.711521628320977</v>
      </c>
    </row>
    <row r="455" spans="1:16">
      <c r="A455" s="90" t="s">
        <v>427</v>
      </c>
      <c r="B455" s="90" t="s">
        <v>390</v>
      </c>
      <c r="C455" s="91">
        <v>604420825</v>
      </c>
      <c r="D455" s="91">
        <v>16800000</v>
      </c>
      <c r="E455" s="92">
        <v>157.46133529038875</v>
      </c>
      <c r="F455" s="92">
        <v>168.87745097639291</v>
      </c>
      <c r="G455" s="91">
        <v>5.7719040000000001</v>
      </c>
      <c r="H455" s="92">
        <v>44.02</v>
      </c>
      <c r="I455" s="92">
        <v>-1.5976035501594765</v>
      </c>
      <c r="J455" s="91">
        <v>4772795</v>
      </c>
      <c r="K455" s="92">
        <v>195.35722778791043</v>
      </c>
      <c r="L455" s="92">
        <v>2380.9523809523807</v>
      </c>
      <c r="M455" s="92">
        <v>34.35</v>
      </c>
      <c r="N455" s="93">
        <v>52.723015007891988</v>
      </c>
      <c r="O455" s="94">
        <v>379.06158479216077</v>
      </c>
      <c r="P455" s="93">
        <v>12.635386159738692</v>
      </c>
    </row>
    <row r="456" spans="1:16">
      <c r="A456" s="90" t="s">
        <v>416</v>
      </c>
      <c r="B456" s="90" t="s">
        <v>390</v>
      </c>
      <c r="C456" s="91">
        <v>6909611026</v>
      </c>
      <c r="D456" s="91">
        <v>27200000</v>
      </c>
      <c r="E456" s="92">
        <v>71.413015633394593</v>
      </c>
      <c r="F456" s="92">
        <v>13.54037398624871</v>
      </c>
      <c r="G456" s="91">
        <v>3.6238980000000001</v>
      </c>
      <c r="H456" s="92">
        <v>154.6</v>
      </c>
      <c r="I456" s="92">
        <v>-4.7763615520124745</v>
      </c>
      <c r="J456" s="91">
        <v>-21429790</v>
      </c>
      <c r="K456" s="92">
        <v>-246.10973789290514</v>
      </c>
      <c r="L456" s="92">
        <v>1470.5882352941176</v>
      </c>
      <c r="M456" s="92">
        <v>13.32</v>
      </c>
      <c r="N456" s="93">
        <v>36.326065491562922</v>
      </c>
      <c r="O456" s="94">
        <v>249.45819966706841</v>
      </c>
      <c r="P456" s="93">
        <v>8.3152733222356137</v>
      </c>
    </row>
    <row r="457" spans="1:16">
      <c r="A457" s="90" t="s">
        <v>389</v>
      </c>
      <c r="B457" s="90" t="s">
        <v>390</v>
      </c>
      <c r="C457" s="91">
        <v>1471327206</v>
      </c>
      <c r="D457" s="91">
        <v>350000000</v>
      </c>
      <c r="E457" s="92">
        <v>32.253759679655658</v>
      </c>
      <c r="F457" s="92">
        <v>13.164799869247208</v>
      </c>
      <c r="G457" s="91">
        <v>172.747309</v>
      </c>
      <c r="H457" s="92">
        <v>7.18</v>
      </c>
      <c r="I457" s="92">
        <v>-0.32384180330903956</v>
      </c>
      <c r="J457" s="91">
        <v>171355700</v>
      </c>
      <c r="K457" s="92">
        <v>14.29774439951516</v>
      </c>
      <c r="L457" s="92">
        <v>114.28571428571429</v>
      </c>
      <c r="M457" s="92">
        <v>49.35</v>
      </c>
      <c r="N457" s="93">
        <v>88.73511689090617</v>
      </c>
      <c r="O457" s="94">
        <v>825.78010019676231</v>
      </c>
      <c r="P457" s="93">
        <v>27.526003339892078</v>
      </c>
    </row>
    <row r="458" spans="1:16">
      <c r="A458" s="90" t="s">
        <v>408</v>
      </c>
      <c r="B458" s="90" t="s">
        <v>390</v>
      </c>
      <c r="C458" s="91">
        <v>3803390886</v>
      </c>
      <c r="D458" s="91">
        <v>431419816</v>
      </c>
      <c r="E458" s="92">
        <v>22.958964128439195</v>
      </c>
      <c r="F458" s="92">
        <v>3.5478148007986099</v>
      </c>
      <c r="G458" s="91">
        <v>107.825118</v>
      </c>
      <c r="H458" s="92">
        <v>16.16</v>
      </c>
      <c r="I458" s="92">
        <v>0.43931801446214358</v>
      </c>
      <c r="J458" s="91">
        <v>30120129</v>
      </c>
      <c r="K458" s="92">
        <v>214.84958580356678</v>
      </c>
      <c r="L458" s="92">
        <v>92.717113392862785</v>
      </c>
      <c r="M458" s="92">
        <v>24.99</v>
      </c>
      <c r="N458" s="93">
        <v>36.937959851473011</v>
      </c>
      <c r="O458" s="94">
        <v>2939.7101620152553</v>
      </c>
      <c r="P458" s="93">
        <v>97.990338733841838</v>
      </c>
    </row>
    <row r="459" spans="1:16">
      <c r="A459" s="90" t="s">
        <v>399</v>
      </c>
      <c r="B459" s="90" t="s">
        <v>390</v>
      </c>
      <c r="C459" s="91">
        <v>4113425775</v>
      </c>
      <c r="D459" s="91">
        <v>750000000</v>
      </c>
      <c r="E459" s="92">
        <v>18.808747948670927</v>
      </c>
      <c r="F459" s="92">
        <v>5.015666119645581</v>
      </c>
      <c r="G459" s="91">
        <v>408.98116599999997</v>
      </c>
      <c r="H459" s="92">
        <v>5.2</v>
      </c>
      <c r="I459" s="92">
        <v>-0.13398263613417427</v>
      </c>
      <c r="J459" s="91">
        <v>274798301</v>
      </c>
      <c r="K459" s="92">
        <v>13.646372580738772</v>
      </c>
      <c r="L459" s="92">
        <v>53.333333333333336</v>
      </c>
      <c r="M459" s="92">
        <v>54.53</v>
      </c>
      <c r="N459" s="93">
        <v>33.293836134016303</v>
      </c>
      <c r="O459" s="94">
        <v>505.17363356916502</v>
      </c>
      <c r="P459" s="93">
        <v>16.839121118972166</v>
      </c>
    </row>
    <row r="460" spans="1:16">
      <c r="A460" s="90" t="s">
        <v>410</v>
      </c>
      <c r="B460" s="90" t="s">
        <v>609</v>
      </c>
      <c r="C460" s="91">
        <v>849237071</v>
      </c>
      <c r="D460" s="91">
        <v>4244586</v>
      </c>
      <c r="E460" s="92">
        <v>35.718420526164074</v>
      </c>
      <c r="F460" s="92">
        <v>2.978779745772044</v>
      </c>
      <c r="G460" s="91">
        <v>5.2214700000000004E-4</v>
      </c>
      <c r="H460" s="92">
        <v>2145</v>
      </c>
      <c r="I460" s="92">
        <v>-93.831636536394399</v>
      </c>
      <c r="J460" s="91">
        <v>84300833</v>
      </c>
      <c r="K460" s="92">
        <v>142.2400799882962</v>
      </c>
      <c r="L460" s="92">
        <v>9423.7694795204989</v>
      </c>
      <c r="M460" s="92">
        <v>12.3</v>
      </c>
      <c r="N460" s="93">
        <v>53.472121406965769</v>
      </c>
      <c r="O460" s="94">
        <v>443.71291278329164</v>
      </c>
      <c r="P460" s="93">
        <v>14.790430426109721</v>
      </c>
    </row>
    <row r="461" spans="1:16">
      <c r="A461" s="90" t="s">
        <v>46</v>
      </c>
      <c r="B461" s="90" t="s">
        <v>609</v>
      </c>
      <c r="C461" s="91">
        <v>5369083553</v>
      </c>
      <c r="D461" s="91">
        <v>8640048</v>
      </c>
      <c r="E461" s="92">
        <v>24.236733622355768</v>
      </c>
      <c r="F461" s="92">
        <v>2.7773880379748448</v>
      </c>
      <c r="G461" s="91">
        <v>1.6379030000000001</v>
      </c>
      <c r="H461" s="92">
        <v>1008</v>
      </c>
      <c r="I461" s="92">
        <v>-7.8423708894243873</v>
      </c>
      <c r="J461" s="91">
        <v>-26123952</v>
      </c>
      <c r="K461" s="92">
        <v>-334.04013604067256</v>
      </c>
      <c r="L461" s="92">
        <v>4629.6039096079094</v>
      </c>
      <c r="M461" s="92">
        <v>18.95</v>
      </c>
      <c r="N461" s="93">
        <v>12.391752669405619</v>
      </c>
      <c r="O461" s="94">
        <v>617.9136021862206</v>
      </c>
      <c r="P461" s="93">
        <v>20.59712007287402</v>
      </c>
    </row>
    <row r="462" spans="1:16">
      <c r="A462" s="90" t="s">
        <v>442</v>
      </c>
      <c r="B462" s="90" t="s">
        <v>609</v>
      </c>
      <c r="C462" s="91">
        <v>1596724578</v>
      </c>
      <c r="D462" s="91">
        <v>24883200</v>
      </c>
      <c r="E462" s="92">
        <v>39.967476455163464</v>
      </c>
      <c r="F462" s="92">
        <v>13.058562924736716</v>
      </c>
      <c r="G462" s="91">
        <v>8.1175940000000004</v>
      </c>
      <c r="H462" s="92">
        <v>123.3</v>
      </c>
      <c r="I462" s="92">
        <v>-2.0584384943715577</v>
      </c>
      <c r="J462" s="91">
        <v>-139121733</v>
      </c>
      <c r="K462" s="92">
        <v>-21.999679949357734</v>
      </c>
      <c r="L462" s="92">
        <v>1607.5102880658437</v>
      </c>
      <c r="M462" s="92">
        <v>32.619999999999997</v>
      </c>
      <c r="N462" s="93">
        <v>28.734173077360648</v>
      </c>
      <c r="O462" s="94">
        <v>350.56152528798646</v>
      </c>
      <c r="P462" s="93">
        <v>11.685384176266215</v>
      </c>
    </row>
    <row r="463" spans="1:16">
      <c r="A463" s="90" t="s">
        <v>309</v>
      </c>
      <c r="B463" s="90" t="s">
        <v>609</v>
      </c>
      <c r="C463" s="91">
        <v>5221598542</v>
      </c>
      <c r="D463" s="91">
        <v>25000000</v>
      </c>
      <c r="E463" s="92">
        <v>48.569182246749662</v>
      </c>
      <c r="F463" s="92">
        <v>4.4661317008505437</v>
      </c>
      <c r="G463" s="91">
        <v>1.8682810000000001</v>
      </c>
      <c r="H463" s="92">
        <v>441</v>
      </c>
      <c r="I463" s="92">
        <v>-13.1230983305054</v>
      </c>
      <c r="J463" s="91">
        <v>-47172595</v>
      </c>
      <c r="K463" s="92">
        <v>-230.53639512517807</v>
      </c>
      <c r="L463" s="92">
        <v>1600</v>
      </c>
      <c r="M463" s="92">
        <v>7.47</v>
      </c>
      <c r="N463" s="93">
        <v>22.602353734050737</v>
      </c>
      <c r="O463" s="94">
        <v>309.22568957595371</v>
      </c>
      <c r="P463" s="93">
        <v>10.307522985865123</v>
      </c>
    </row>
    <row r="464" spans="1:16">
      <c r="A464" s="90" t="s">
        <v>312</v>
      </c>
      <c r="B464" s="90" t="s">
        <v>609</v>
      </c>
      <c r="C464" s="91">
        <v>470862105</v>
      </c>
      <c r="D464" s="91">
        <v>25382175</v>
      </c>
      <c r="E464" s="92">
        <v>82.864254521817742</v>
      </c>
      <c r="F464" s="92">
        <v>155.46015587676473</v>
      </c>
      <c r="G464" s="91">
        <v>22.044357999999999</v>
      </c>
      <c r="H464" s="92">
        <v>21.9</v>
      </c>
      <c r="I464" s="92">
        <v>-0.20786595095884408</v>
      </c>
      <c r="J464" s="91">
        <v>-15730860</v>
      </c>
      <c r="K464" s="92">
        <v>-33.88407722146151</v>
      </c>
      <c r="L464" s="92">
        <v>1575.909077925749</v>
      </c>
      <c r="M464" s="92">
        <v>86.84</v>
      </c>
      <c r="N464" s="93">
        <v>31.79525572521305</v>
      </c>
      <c r="O464" s="94">
        <v>424.58372438482291</v>
      </c>
      <c r="P464" s="93">
        <v>14.15279081282743</v>
      </c>
    </row>
    <row r="465" spans="1:16">
      <c r="A465" s="90" t="s">
        <v>310</v>
      </c>
      <c r="B465" s="90" t="s">
        <v>609</v>
      </c>
      <c r="C465" s="91">
        <v>1308185749</v>
      </c>
      <c r="D465" s="91">
        <v>45000000</v>
      </c>
      <c r="E465" s="92">
        <v>104.67540549289424</v>
      </c>
      <c r="F465" s="92">
        <v>211.4654656422106</v>
      </c>
      <c r="G465" s="91">
        <v>30.943805000000001</v>
      </c>
      <c r="H465" s="92">
        <v>12.35</v>
      </c>
      <c r="I465" s="92">
        <v>-0.54335125791711825</v>
      </c>
      <c r="J465" s="91">
        <v>4012898</v>
      </c>
      <c r="K465" s="92">
        <v>123.35225066772193</v>
      </c>
      <c r="L465" s="92">
        <v>888.88888888888891</v>
      </c>
      <c r="M465" s="92">
        <v>68.760000000000005</v>
      </c>
      <c r="N465" s="93">
        <v>1.7170568074462831</v>
      </c>
      <c r="O465" s="94">
        <v>450.47802170675163</v>
      </c>
      <c r="P465" s="93">
        <v>15.015934056891721</v>
      </c>
    </row>
    <row r="466" spans="1:16">
      <c r="A466" s="90" t="s">
        <v>110</v>
      </c>
      <c r="B466" s="90" t="s">
        <v>609</v>
      </c>
      <c r="C466" s="91">
        <v>5800330455</v>
      </c>
      <c r="D466" s="91">
        <v>300000000</v>
      </c>
      <c r="E466" s="92">
        <v>28.211171906186575</v>
      </c>
      <c r="F466" s="92">
        <v>13.433891383898368</v>
      </c>
      <c r="G466" s="91">
        <v>195.306963</v>
      </c>
      <c r="H466" s="92">
        <v>7.26</v>
      </c>
      <c r="I466" s="92">
        <v>-0.2088515966587865</v>
      </c>
      <c r="J466" s="91">
        <v>-135829425</v>
      </c>
      <c r="K466" s="92">
        <v>-15.460567546391365</v>
      </c>
      <c r="L466" s="92">
        <v>133.33333333333334</v>
      </c>
      <c r="M466" s="92">
        <v>65.099999999999994</v>
      </c>
      <c r="N466" s="93">
        <v>21.105068641847289</v>
      </c>
      <c r="O466" s="94">
        <v>169.40305855916279</v>
      </c>
      <c r="P466" s="93">
        <v>5.6467686186387596</v>
      </c>
    </row>
    <row r="467" spans="1:16">
      <c r="A467" s="90" t="s">
        <v>164</v>
      </c>
      <c r="B467" s="90" t="s">
        <v>609</v>
      </c>
      <c r="C467" s="91">
        <v>19043468866</v>
      </c>
      <c r="D467" s="91">
        <v>336600000</v>
      </c>
      <c r="E467" s="92">
        <v>28.321334422250128</v>
      </c>
      <c r="F467" s="92">
        <v>5.609295785749679</v>
      </c>
      <c r="G467" s="91">
        <v>90.484284000000002</v>
      </c>
      <c r="H467" s="92">
        <v>15.61</v>
      </c>
      <c r="I467" s="92">
        <v>-0.23666044010129286</v>
      </c>
      <c r="J467" s="91">
        <v>27939397</v>
      </c>
      <c r="K467" s="92">
        <v>180.71256154884088</v>
      </c>
      <c r="L467" s="92">
        <v>118.83541295306001</v>
      </c>
      <c r="M467" s="92">
        <v>26.88</v>
      </c>
      <c r="N467" s="93">
        <v>0.1546630731356351</v>
      </c>
      <c r="O467" s="94">
        <v>414.27929273276624</v>
      </c>
      <c r="P467" s="93">
        <v>13.809309757758875</v>
      </c>
    </row>
    <row r="468" spans="1:16">
      <c r="A468" s="90" t="s">
        <v>767</v>
      </c>
      <c r="B468" s="90" t="s">
        <v>609</v>
      </c>
      <c r="C468" s="91">
        <v>5485118988</v>
      </c>
      <c r="D468" s="91">
        <v>802845890</v>
      </c>
      <c r="E468" s="92">
        <v>10.833673062460022</v>
      </c>
      <c r="F468" s="92">
        <v>1.0380067665826609</v>
      </c>
      <c r="G468" s="91">
        <v>279.77893499999999</v>
      </c>
      <c r="H468" s="92">
        <v>13.2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20.597587507563176</v>
      </c>
      <c r="F469" s="92">
        <v>6.8658625025210585</v>
      </c>
      <c r="G469" s="91">
        <v>924.882115</v>
      </c>
      <c r="H469" s="92">
        <v>2.1</v>
      </c>
      <c r="I469" s="92">
        <v>0.13685598822302758</v>
      </c>
      <c r="J469" s="91">
        <v>-92415212</v>
      </c>
      <c r="K469" s="92">
        <v>-32.462188151448487</v>
      </c>
      <c r="L469" s="92">
        <v>26.666666666666668</v>
      </c>
      <c r="M469" s="92">
        <v>61.65</v>
      </c>
      <c r="N469" s="93">
        <v>39.653387092963925</v>
      </c>
      <c r="O469" s="94">
        <v>2672.627962749058</v>
      </c>
      <c r="P469" s="93">
        <v>89.087598758301937</v>
      </c>
    </row>
    <row r="470" spans="1:16">
      <c r="A470" s="80" t="s">
        <v>386</v>
      </c>
      <c r="B470" s="80" t="s">
        <v>352</v>
      </c>
      <c r="C470" s="81">
        <v>181056017</v>
      </c>
      <c r="D470" s="81">
        <v>4900000</v>
      </c>
      <c r="E470" s="82">
        <v>122.06788365905317</v>
      </c>
      <c r="F470" s="82">
        <v>361.0407679948334</v>
      </c>
      <c r="G470" s="81">
        <v>4.7495229999999999</v>
      </c>
      <c r="H470" s="82">
        <v>69</v>
      </c>
      <c r="I470" s="82">
        <v>-0.6471477814931319</v>
      </c>
      <c r="J470" s="81">
        <v>5473469</v>
      </c>
      <c r="K470" s="82">
        <v>61.770697888304475</v>
      </c>
      <c r="L470" s="82">
        <v>8163.2653061224491</v>
      </c>
      <c r="M470" s="82">
        <v>96.92</v>
      </c>
      <c r="N470" s="83">
        <v>34.051998422297949</v>
      </c>
      <c r="O470" s="84">
        <v>337.94845505084101</v>
      </c>
      <c r="P470" s="83">
        <v>11.2649485016947</v>
      </c>
    </row>
    <row r="471" spans="1:16">
      <c r="A471" s="80" t="s">
        <v>59</v>
      </c>
      <c r="B471" s="80" t="s">
        <v>352</v>
      </c>
      <c r="C471" s="81">
        <v>3075358782</v>
      </c>
      <c r="D471" s="81">
        <v>75350000</v>
      </c>
      <c r="E471" s="82">
        <v>51.138531622450188</v>
      </c>
      <c r="F471" s="82">
        <v>35.71999554531498</v>
      </c>
      <c r="G471" s="81">
        <v>38.051651</v>
      </c>
      <c r="H471" s="82">
        <v>20.56</v>
      </c>
      <c r="I471" s="82">
        <v>-0.14851734576478037</v>
      </c>
      <c r="J471" s="81">
        <v>26168114</v>
      </c>
      <c r="K471" s="82">
        <v>54.709712744296361</v>
      </c>
      <c r="L471" s="82">
        <v>530.85600530856004</v>
      </c>
      <c r="M471" s="82">
        <v>50.49</v>
      </c>
      <c r="N471" s="83">
        <v>12.347946587833629</v>
      </c>
      <c r="O471" s="84">
        <v>1212.2707078729732</v>
      </c>
      <c r="P471" s="83">
        <v>40.409023595765774</v>
      </c>
    </row>
    <row r="472" spans="1:16">
      <c r="A472" s="80" t="s">
        <v>183</v>
      </c>
      <c r="B472" s="80" t="s">
        <v>352</v>
      </c>
      <c r="C472" s="81">
        <v>130759168</v>
      </c>
      <c r="D472" s="81">
        <v>80476074</v>
      </c>
      <c r="E472" s="82">
        <v>63.714774229874244</v>
      </c>
      <c r="F472" s="82">
        <v>34.422747501473836</v>
      </c>
      <c r="G472" s="81">
        <v>26.361856</v>
      </c>
      <c r="H472" s="82">
        <v>23.82</v>
      </c>
      <c r="I472" s="82">
        <v>-0.18875230234787566</v>
      </c>
      <c r="J472" s="81">
        <v>-200662823</v>
      </c>
      <c r="K472" s="82">
        <v>-9.2241785215988905</v>
      </c>
      <c r="L472" s="82">
        <v>497.04213950596051</v>
      </c>
      <c r="M472" s="82">
        <v>32.75</v>
      </c>
      <c r="N472" s="83">
        <v>99.461073524745089</v>
      </c>
      <c r="O472" s="84">
        <v>590.14059623435196</v>
      </c>
      <c r="P472" s="83">
        <v>19.67135320781173</v>
      </c>
    </row>
    <row r="473" spans="1:16">
      <c r="A473" s="80" t="s">
        <v>147</v>
      </c>
      <c r="B473" s="80" t="s">
        <v>352</v>
      </c>
      <c r="C473" s="81">
        <v>-2968515000</v>
      </c>
      <c r="D473" s="81">
        <v>127774000</v>
      </c>
      <c r="E473" s="82">
        <v>9.8860214908324107</v>
      </c>
      <c r="F473" s="82">
        <v>0.25367590602034817</v>
      </c>
      <c r="G473" s="81">
        <v>13.658674</v>
      </c>
      <c r="H473" s="82">
        <v>296.5</v>
      </c>
      <c r="I473" s="82">
        <v>23.711329978798062</v>
      </c>
      <c r="J473" s="81">
        <v>-1749407000</v>
      </c>
      <c r="K473" s="82">
        <v>-22.276731486726646</v>
      </c>
      <c r="L473" s="82">
        <v>313.0527337329973</v>
      </c>
      <c r="M473" s="82">
        <v>10.68</v>
      </c>
      <c r="N473" s="83">
        <v>107.83428805511595</v>
      </c>
      <c r="O473" s="84">
        <v>2709.6950084188297</v>
      </c>
      <c r="P473" s="83">
        <v>90.323166947294325</v>
      </c>
    </row>
    <row r="474" spans="1:16">
      <c r="A474" s="80" t="s">
        <v>479</v>
      </c>
      <c r="B474" s="80" t="s">
        <v>352</v>
      </c>
      <c r="C474" s="81">
        <v>5083033115</v>
      </c>
      <c r="D474" s="81">
        <v>160000000</v>
      </c>
      <c r="E474" s="82">
        <v>12.209541121490306</v>
      </c>
      <c r="F474" s="82">
        <v>0.96594470897866347</v>
      </c>
      <c r="G474" s="81">
        <v>40.501919000000001</v>
      </c>
      <c r="H474" s="82">
        <v>80.900000000000006</v>
      </c>
      <c r="I474" s="82">
        <v>-0.18257700386220677</v>
      </c>
      <c r="J474" s="81">
        <v>70568097</v>
      </c>
      <c r="K474" s="82">
        <v>179.11776762238608</v>
      </c>
      <c r="L474" s="82">
        <v>250</v>
      </c>
      <c r="M474" s="82">
        <v>25.31</v>
      </c>
      <c r="N474" s="83">
        <v>69.290963055675064</v>
      </c>
      <c r="O474" s="84">
        <v>1290.0185891587196</v>
      </c>
      <c r="P474" s="83">
        <v>43.000619638623988</v>
      </c>
    </row>
    <row r="475" spans="1:16">
      <c r="A475" s="80" t="s">
        <v>146</v>
      </c>
      <c r="B475" s="80" t="s">
        <v>352</v>
      </c>
      <c r="C475" s="81">
        <v>10649561720</v>
      </c>
      <c r="D475" s="81">
        <v>160000000</v>
      </c>
      <c r="E475" s="82">
        <v>28.52293957415251</v>
      </c>
      <c r="F475" s="82">
        <v>2.7425903436685104</v>
      </c>
      <c r="G475" s="81">
        <v>21.20458</v>
      </c>
      <c r="H475" s="82">
        <v>66.150000000000006</v>
      </c>
      <c r="I475" s="82">
        <v>-0.84651950972165946</v>
      </c>
      <c r="J475" s="81">
        <v>-91204945</v>
      </c>
      <c r="K475" s="82">
        <v>-114.02890490203136</v>
      </c>
      <c r="L475" s="82">
        <v>250</v>
      </c>
      <c r="M475" s="82">
        <v>13.25</v>
      </c>
      <c r="N475" s="83">
        <v>37.415970663860598</v>
      </c>
      <c r="O475" s="84">
        <v>590.87431631056984</v>
      </c>
      <c r="P475" s="83">
        <v>19.69581054368566</v>
      </c>
    </row>
    <row r="476" spans="1:16">
      <c r="A476" s="80" t="s">
        <v>270</v>
      </c>
      <c r="B476" s="80" t="s">
        <v>352</v>
      </c>
      <c r="C476" s="81">
        <v>88342093000</v>
      </c>
      <c r="D476" s="81">
        <v>181054000</v>
      </c>
      <c r="E476" s="82">
        <v>0.82292479629465398</v>
      </c>
      <c r="F476" s="82">
        <v>8.8085073883762081E-3</v>
      </c>
      <c r="G476" s="81">
        <v>91.899596000000003</v>
      </c>
      <c r="H476" s="82">
        <v>529</v>
      </c>
      <c r="I476" s="82">
        <v>-24.200648341770716</v>
      </c>
      <c r="J476" s="81">
        <v>1610250000</v>
      </c>
      <c r="K476" s="82">
        <v>58.018235677689802</v>
      </c>
      <c r="L476" s="82">
        <v>220.92856274923503</v>
      </c>
      <c r="M476" s="82">
        <v>50.75</v>
      </c>
      <c r="N476" s="83">
        <v>61.162598530587559</v>
      </c>
      <c r="O476" s="84">
        <v>650.65155459936636</v>
      </c>
      <c r="P476" s="83">
        <v>21.688385153312211</v>
      </c>
    </row>
    <row r="477" spans="1:16">
      <c r="A477" s="80" t="s">
        <v>271</v>
      </c>
      <c r="B477" s="80" t="s">
        <v>352</v>
      </c>
      <c r="C477" s="81">
        <v>324275000</v>
      </c>
      <c r="D477" s="81">
        <v>201000000</v>
      </c>
      <c r="E477" s="82">
        <v>23.639680305001047</v>
      </c>
      <c r="F477" s="82">
        <v>7.350646861007788</v>
      </c>
      <c r="G477" s="81">
        <v>100.424344</v>
      </c>
      <c r="H477" s="82">
        <v>16.850000000000001</v>
      </c>
      <c r="I477" s="82">
        <v>-0.24474306125778611</v>
      </c>
      <c r="J477" s="81">
        <v>-476535000</v>
      </c>
      <c r="K477" s="82">
        <v>-6.7487173030312571</v>
      </c>
      <c r="L477" s="82">
        <v>199.00497512437812</v>
      </c>
      <c r="M477" s="82">
        <v>49.96</v>
      </c>
      <c r="N477" s="83">
        <v>98.567396574669615</v>
      </c>
      <c r="O477" s="84">
        <v>198.46847487322401</v>
      </c>
      <c r="P477" s="83">
        <v>6.6156158291074671</v>
      </c>
    </row>
    <row r="478" spans="1:16">
      <c r="A478" s="80" t="s">
        <v>148</v>
      </c>
      <c r="B478" s="80" t="s">
        <v>352</v>
      </c>
      <c r="C478" s="81">
        <v>4993766474</v>
      </c>
      <c r="D478" s="81">
        <v>240000000</v>
      </c>
      <c r="E478" s="82">
        <v>47.03496739394955</v>
      </c>
      <c r="F478" s="82">
        <v>15.075310062163318</v>
      </c>
      <c r="G478" s="81">
        <v>64.982984999999999</v>
      </c>
      <c r="H478" s="82">
        <v>13.09</v>
      </c>
      <c r="I478" s="82">
        <v>-0.39144761763789226</v>
      </c>
      <c r="J478" s="81">
        <v>176132643</v>
      </c>
      <c r="K478" s="82">
        <v>17.713922569140124</v>
      </c>
      <c r="L478" s="82">
        <v>166.66666666666666</v>
      </c>
      <c r="M478" s="82">
        <v>27.07</v>
      </c>
      <c r="N478" s="83">
        <v>51.931056841488555</v>
      </c>
      <c r="O478" s="84">
        <v>596.50971699733077</v>
      </c>
      <c r="P478" s="83">
        <v>19.88365723324436</v>
      </c>
    </row>
    <row r="479" spans="1:16">
      <c r="A479" s="80" t="s">
        <v>637</v>
      </c>
      <c r="B479" s="80" t="s">
        <v>352</v>
      </c>
      <c r="C479" s="81">
        <v>5401140707</v>
      </c>
      <c r="D479" s="81">
        <v>273000000</v>
      </c>
      <c r="E479" s="82">
        <v>27.068996408566761</v>
      </c>
      <c r="F479" s="82">
        <v>3.966153319936522</v>
      </c>
      <c r="G479" s="81">
        <v>57.282293000000003</v>
      </c>
      <c r="H479" s="82">
        <v>25.8</v>
      </c>
      <c r="I479" s="82">
        <v>-1.1471019416645163</v>
      </c>
      <c r="J479" s="81">
        <v>66358096</v>
      </c>
      <c r="K479" s="82">
        <v>102.85105226647853</v>
      </c>
      <c r="L479" s="82">
        <v>146.52014652014651</v>
      </c>
      <c r="M479" s="82">
        <v>20.98</v>
      </c>
      <c r="N479" s="83">
        <v>48.971468798409411</v>
      </c>
      <c r="O479" s="84">
        <v>504.74850479832952</v>
      </c>
      <c r="P479" s="83">
        <v>16.824950159944319</v>
      </c>
    </row>
    <row r="480" spans="1:16">
      <c r="A480" s="80" t="s">
        <v>334</v>
      </c>
      <c r="B480" s="80" t="s">
        <v>352</v>
      </c>
      <c r="C480" s="81">
        <v>4344913335</v>
      </c>
      <c r="D480" s="81">
        <v>300000000</v>
      </c>
      <c r="E480" s="82">
        <v>3.1393970787910184</v>
      </c>
      <c r="F480" s="82">
        <v>0.2378331120296226</v>
      </c>
      <c r="G480" s="81">
        <v>263.25921499999998</v>
      </c>
      <c r="H480" s="82">
        <v>48.4</v>
      </c>
      <c r="I480" s="82">
        <v>-1.0376347960061594E-4</v>
      </c>
      <c r="J480" s="81">
        <v>117445317</v>
      </c>
      <c r="K480" s="82">
        <v>112.39273167443534</v>
      </c>
      <c r="L480" s="82">
        <v>133.33333333333334</v>
      </c>
      <c r="M480" s="82">
        <v>87.75</v>
      </c>
      <c r="N480" s="83">
        <v>21.150241298793865</v>
      </c>
      <c r="O480" s="84">
        <v>2253.1001174634166</v>
      </c>
      <c r="P480" s="83">
        <v>75.103337248780548</v>
      </c>
    </row>
    <row r="481" spans="1:16">
      <c r="A481" s="80" t="s">
        <v>288</v>
      </c>
      <c r="B481" s="80" t="s">
        <v>352</v>
      </c>
      <c r="C481" s="81">
        <v>1494939583</v>
      </c>
      <c r="D481" s="81">
        <v>560000000</v>
      </c>
      <c r="E481" s="82">
        <v>16.222955845916182</v>
      </c>
      <c r="F481" s="82">
        <v>4.8282606684274354</v>
      </c>
      <c r="G481" s="81">
        <v>363.678921</v>
      </c>
      <c r="H481" s="82">
        <v>6.78</v>
      </c>
      <c r="I481" s="82">
        <v>-1.760675017469282E-2</v>
      </c>
      <c r="J481" s="81">
        <v>-302905028</v>
      </c>
      <c r="K481" s="82">
        <v>-11.092585759256528</v>
      </c>
      <c r="L481" s="82">
        <v>71.428571428571431</v>
      </c>
      <c r="M481" s="82">
        <v>64.94</v>
      </c>
      <c r="N481" s="83">
        <v>66.291393562536285</v>
      </c>
      <c r="O481" s="84">
        <v>1249.8139061333345</v>
      </c>
      <c r="P481" s="83">
        <v>41.660463537777815</v>
      </c>
    </row>
    <row r="482" spans="1:16">
      <c r="A482" s="80" t="s">
        <v>4</v>
      </c>
      <c r="B482" s="80" t="s">
        <v>352</v>
      </c>
      <c r="C482" s="81">
        <v>38132118898</v>
      </c>
      <c r="D482" s="81">
        <v>593290008</v>
      </c>
      <c r="E482" s="82">
        <v>2.7770872915646168</v>
      </c>
      <c r="F482" s="82">
        <v>8.0703896452278934E-2</v>
      </c>
      <c r="G482" s="81">
        <v>248.81611699999999</v>
      </c>
      <c r="H482" s="82">
        <v>57.9</v>
      </c>
      <c r="I482" s="82">
        <v>1.5185513760438951</v>
      </c>
      <c r="J482" s="81">
        <v>-735697133</v>
      </c>
      <c r="K482" s="82">
        <v>-46.773079465024907</v>
      </c>
      <c r="L482" s="82">
        <v>67.420653408341238</v>
      </c>
      <c r="M482" s="82">
        <v>41.93</v>
      </c>
      <c r="N482" s="83">
        <v>67.064058422197348</v>
      </c>
      <c r="O482" s="84">
        <v>2046.2044884083746</v>
      </c>
      <c r="P482" s="83">
        <v>68.206816280279156</v>
      </c>
    </row>
    <row r="483" spans="1:16">
      <c r="A483" s="80" t="s">
        <v>272</v>
      </c>
      <c r="B483" s="80" t="s">
        <v>352</v>
      </c>
      <c r="C483" s="81">
        <v>188976717000</v>
      </c>
      <c r="D483" s="81">
        <v>600000000</v>
      </c>
      <c r="E483" s="82">
        <v>0.233138668373708</v>
      </c>
      <c r="F483" s="82">
        <v>9.4311759050852754E-4</v>
      </c>
      <c r="G483" s="81">
        <v>825.45875799999999</v>
      </c>
      <c r="H483" s="82">
        <v>415.75</v>
      </c>
      <c r="I483" s="82">
        <v>7.1892695130238167</v>
      </c>
      <c r="J483" s="81">
        <v>6551167000</v>
      </c>
      <c r="K483" s="82">
        <v>37.733735073460956</v>
      </c>
      <c r="L483" s="82">
        <v>66.666666666666671</v>
      </c>
      <c r="M483" s="82">
        <v>68.78</v>
      </c>
      <c r="N483" s="83">
        <v>52.098128192978109</v>
      </c>
      <c r="O483" s="84">
        <v>2186.4733532587438</v>
      </c>
      <c r="P483" s="83">
        <v>72.882445108624793</v>
      </c>
    </row>
    <row r="484" spans="1:16">
      <c r="A484" s="80" t="s">
        <v>269</v>
      </c>
      <c r="B484" s="80" t="s">
        <v>352</v>
      </c>
      <c r="C484" s="81">
        <v>15648837000</v>
      </c>
      <c r="D484" s="81">
        <v>794512000</v>
      </c>
      <c r="E484" s="82">
        <v>1.9132627117860437</v>
      </c>
      <c r="F484" s="82">
        <v>6.6891609489222584E-2</v>
      </c>
      <c r="G484" s="81">
        <v>576.62533099999996</v>
      </c>
      <c r="H484" s="82">
        <v>36.26</v>
      </c>
      <c r="I484" s="82">
        <v>-0.73099153300425002</v>
      </c>
      <c r="J484" s="81">
        <v>542874000</v>
      </c>
      <c r="K484" s="82">
        <v>52.687054454624828</v>
      </c>
      <c r="L484" s="82">
        <v>50.345369232937955</v>
      </c>
      <c r="M484" s="82">
        <v>72.569999999999993</v>
      </c>
      <c r="N484" s="83">
        <v>49.394277753346181</v>
      </c>
      <c r="O484" s="84">
        <v>511.38654509285169</v>
      </c>
      <c r="P484" s="83">
        <v>17.046218169761723</v>
      </c>
    </row>
    <row r="485" spans="1:16">
      <c r="A485" s="80" t="s">
        <v>535</v>
      </c>
      <c r="B485" s="80" t="s">
        <v>352</v>
      </c>
      <c r="C485" s="81">
        <v>6812625069</v>
      </c>
      <c r="D485" s="81">
        <v>829650000</v>
      </c>
      <c r="E485" s="82">
        <v>30.128368155122782</v>
      </c>
      <c r="F485" s="82">
        <v>3.0262126755381571</v>
      </c>
      <c r="G485" s="81">
        <v>109.24879199999999</v>
      </c>
      <c r="H485" s="82">
        <v>12.16</v>
      </c>
      <c r="I485" s="82">
        <v>-0.2518123887698156</v>
      </c>
      <c r="J485" s="81">
        <v>-265472500</v>
      </c>
      <c r="K485" s="82">
        <v>-37.502189492320298</v>
      </c>
      <c r="L485" s="82">
        <v>48.213101910444166</v>
      </c>
      <c r="M485" s="82">
        <v>13.16</v>
      </c>
      <c r="N485" s="83">
        <v>73.412428088980434</v>
      </c>
      <c r="O485" s="84">
        <v>158.09119989350035</v>
      </c>
      <c r="P485" s="83">
        <v>5.2697066631166782</v>
      </c>
    </row>
    <row r="486" spans="1:16">
      <c r="A486" s="90" t="s">
        <v>346</v>
      </c>
      <c r="B486" s="90" t="s">
        <v>715</v>
      </c>
      <c r="C486" s="91">
        <v>1352370851</v>
      </c>
      <c r="D486" s="91">
        <v>65000000</v>
      </c>
      <c r="E486" s="92">
        <v>25.865929901519351</v>
      </c>
      <c r="F486" s="92">
        <v>7.8026937862803472</v>
      </c>
      <c r="G486" s="91">
        <v>29.489985999999998</v>
      </c>
      <c r="H486" s="92">
        <v>52.45</v>
      </c>
      <c r="I486" s="92">
        <v>-2.0075534249088562</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254.25</v>
      </c>
      <c r="I487" s="87">
        <v>5.0147106269492667</v>
      </c>
      <c r="J487" s="86">
        <v>2089864424</v>
      </c>
      <c r="K487" s="87">
        <v>21.532497267870617</v>
      </c>
      <c r="L487" s="87">
        <v>0</v>
      </c>
      <c r="M487" s="87">
        <v>19.89</v>
      </c>
      <c r="N487" s="88">
        <v>42.089484594348342</v>
      </c>
      <c r="O487" s="89">
        <v>2189.3056111109854</v>
      </c>
      <c r="P487" s="88">
        <v>72.976853703699518</v>
      </c>
    </row>
    <row r="488" spans="1:16">
      <c r="A488" s="85" t="s">
        <v>685</v>
      </c>
      <c r="B488" s="85" t="s">
        <v>683</v>
      </c>
      <c r="C488" s="86">
        <v>7810665698</v>
      </c>
      <c r="D488" s="86">
        <v>0</v>
      </c>
      <c r="E488" s="87">
        <v>0</v>
      </c>
      <c r="F488" s="87">
        <v>0</v>
      </c>
      <c r="G488" s="86">
        <v>451.23490800000002</v>
      </c>
      <c r="H488" s="87">
        <v>6.19</v>
      </c>
      <c r="I488" s="87">
        <v>-0.14506342130191641</v>
      </c>
      <c r="J488" s="86">
        <v>3157815002</v>
      </c>
      <c r="K488" s="87">
        <v>3.6346144383793133</v>
      </c>
      <c r="L488" s="87">
        <v>0</v>
      </c>
      <c r="M488" s="87">
        <v>27.99</v>
      </c>
      <c r="N488" s="88">
        <v>63.426380347460125</v>
      </c>
      <c r="O488" s="89">
        <v>652.26067800972442</v>
      </c>
      <c r="P488" s="88">
        <v>21.742022600324148</v>
      </c>
    </row>
    <row r="489" spans="1:16">
      <c r="A489" s="85" t="s">
        <v>435</v>
      </c>
      <c r="B489" s="85" t="s">
        <v>683</v>
      </c>
      <c r="C489" s="86">
        <v>11342832137</v>
      </c>
      <c r="D489" s="86">
        <v>0</v>
      </c>
      <c r="E489" s="87">
        <v>0</v>
      </c>
      <c r="F489" s="87">
        <v>0</v>
      </c>
      <c r="G489" s="86">
        <v>64.744270999999998</v>
      </c>
      <c r="H489" s="87">
        <v>103.9</v>
      </c>
      <c r="I489" s="87">
        <v>-0.99888919349004368</v>
      </c>
      <c r="J489" s="86">
        <v>1459724461</v>
      </c>
      <c r="K489" s="87">
        <v>30.135139319282807</v>
      </c>
      <c r="L489" s="87">
        <v>0</v>
      </c>
      <c r="M489" s="87">
        <v>15.05</v>
      </c>
      <c r="N489" s="88">
        <v>86.723233805975028</v>
      </c>
      <c r="O489" s="89">
        <v>600.88429431839256</v>
      </c>
      <c r="P489" s="88">
        <v>20.029476477279751</v>
      </c>
    </row>
    <row r="490" spans="1:16">
      <c r="A490" s="85" t="s">
        <v>686</v>
      </c>
      <c r="B490" s="85" t="s">
        <v>683</v>
      </c>
      <c r="C490" s="86">
        <v>35288102843</v>
      </c>
      <c r="D490" s="86">
        <v>0</v>
      </c>
      <c r="E490" s="87">
        <v>0</v>
      </c>
      <c r="F490" s="87">
        <v>0</v>
      </c>
      <c r="G490" s="86">
        <v>694.73875399999997</v>
      </c>
      <c r="H490" s="87">
        <v>25.94</v>
      </c>
      <c r="I490" s="87">
        <v>-0.46577359581051425</v>
      </c>
      <c r="J490" s="86">
        <v>9395308662</v>
      </c>
      <c r="K490" s="87">
        <v>6.0455704057634287</v>
      </c>
      <c r="L490" s="87">
        <v>0</v>
      </c>
      <c r="M490" s="87">
        <v>34.729999999999997</v>
      </c>
      <c r="N490" s="88">
        <v>37.409960967555847</v>
      </c>
      <c r="O490" s="89">
        <v>559.97520033054775</v>
      </c>
      <c r="P490" s="88">
        <v>18.665840011018258</v>
      </c>
    </row>
    <row r="491" spans="1:16">
      <c r="A491" s="85" t="s">
        <v>738</v>
      </c>
      <c r="B491" s="85" t="s">
        <v>683</v>
      </c>
      <c r="C491" s="86">
        <v>9346162322</v>
      </c>
      <c r="D491" s="86">
        <v>0</v>
      </c>
      <c r="E491" s="87">
        <v>0</v>
      </c>
      <c r="F491" s="87">
        <v>0</v>
      </c>
      <c r="G491" s="86">
        <v>8.9703370000000007</v>
      </c>
      <c r="H491" s="87">
        <v>152</v>
      </c>
      <c r="I491" s="87">
        <v>-3.9938204994139999</v>
      </c>
      <c r="J491" s="86">
        <v>2238951517</v>
      </c>
      <c r="K491" s="87">
        <v>13.765462337164132</v>
      </c>
      <c r="L491" s="87">
        <v>0</v>
      </c>
      <c r="M491" s="87">
        <v>5.5</v>
      </c>
      <c r="N491" s="88">
        <v>23.516401948437789</v>
      </c>
      <c r="O491" s="89">
        <v>155.59715069396185</v>
      </c>
      <c r="P491" s="88">
        <v>5.1865716897987282</v>
      </c>
    </row>
    <row r="492" spans="1:16">
      <c r="A492" s="85" t="s">
        <v>750</v>
      </c>
      <c r="B492" s="85" t="s">
        <v>683</v>
      </c>
      <c r="C492" s="86">
        <v>54752015449</v>
      </c>
      <c r="D492" s="86">
        <v>0</v>
      </c>
      <c r="E492" s="87">
        <v>0</v>
      </c>
      <c r="F492" s="87">
        <v>0</v>
      </c>
      <c r="G492" s="86">
        <v>4648.4724200000001</v>
      </c>
      <c r="H492" s="87">
        <v>6.12</v>
      </c>
      <c r="I492" s="87">
        <v>-6.9300475546944185E-2</v>
      </c>
      <c r="J492" s="86">
        <v>8018316367</v>
      </c>
      <c r="K492" s="87">
        <v>15.863679378317052</v>
      </c>
      <c r="L492" s="87">
        <v>0</v>
      </c>
      <c r="M492" s="87">
        <v>23.24</v>
      </c>
      <c r="N492" s="88">
        <v>304.66968663870136</v>
      </c>
      <c r="O492" s="89">
        <v>771.05383965394833</v>
      </c>
      <c r="P492" s="88">
        <v>25.701794655131611</v>
      </c>
    </row>
    <row r="493" spans="1:16">
      <c r="A493" s="106" t="s">
        <v>730</v>
      </c>
      <c r="B493" s="106" t="s">
        <v>693</v>
      </c>
      <c r="C493" s="107">
        <v>818057024</v>
      </c>
      <c r="D493" s="107">
        <v>100000000</v>
      </c>
      <c r="E493" s="108">
        <v>37.178964290720167</v>
      </c>
      <c r="F493" s="108">
        <v>10.934989497270637</v>
      </c>
      <c r="G493" s="107">
        <v>30.53511</v>
      </c>
      <c r="H493" s="108">
        <v>35.24</v>
      </c>
      <c r="I493" s="108">
        <v>0.26955705688249054</v>
      </c>
      <c r="J493" s="107">
        <v>56374948</v>
      </c>
      <c r="K493" s="108">
        <v>60.310476916094004</v>
      </c>
      <c r="L493" s="108">
        <v>400</v>
      </c>
      <c r="M493" s="108">
        <v>30.53</v>
      </c>
      <c r="N493" s="109">
        <v>18.965056441490265</v>
      </c>
      <c r="O493" s="110">
        <v>1039.7316518803473</v>
      </c>
      <c r="P493" s="109">
        <v>34.657721729344907</v>
      </c>
    </row>
    <row r="494" spans="1:16">
      <c r="A494" s="106" t="s">
        <v>692</v>
      </c>
      <c r="B494" s="106" t="s">
        <v>693</v>
      </c>
      <c r="C494" s="107">
        <v>3482014185</v>
      </c>
      <c r="D494" s="107">
        <v>4364569202</v>
      </c>
      <c r="E494" s="108">
        <v>13.618097829244929</v>
      </c>
      <c r="F494" s="108">
        <v>1.9747766297911378</v>
      </c>
      <c r="G494" s="107">
        <v>1335.1741139999999</v>
      </c>
      <c r="H494" s="108">
        <v>2.2000000000000002</v>
      </c>
      <c r="I494" s="108">
        <v>6.0063652309842563E-2</v>
      </c>
      <c r="J494" s="107">
        <v>-146085600</v>
      </c>
      <c r="K494" s="108">
        <v>-47.2053326200529</v>
      </c>
      <c r="L494" s="108">
        <v>9.164707477125253</v>
      </c>
      <c r="M494" s="108">
        <v>30.59</v>
      </c>
      <c r="N494" s="109">
        <v>99.461073524745089</v>
      </c>
      <c r="O494" s="110">
        <v>1795.9389292479173</v>
      </c>
      <c r="P494" s="109">
        <v>59.864630974930577</v>
      </c>
    </row>
    <row r="495" spans="1:16">
      <c r="A495" s="106" t="s">
        <v>706</v>
      </c>
      <c r="B495" s="106" t="s">
        <v>693</v>
      </c>
      <c r="C495" s="107">
        <v>8960111644</v>
      </c>
      <c r="D495" s="107">
        <v>6250000000</v>
      </c>
      <c r="E495" s="108">
        <v>5.7864719518854866</v>
      </c>
      <c r="F495" s="108">
        <v>0.30455115536239402</v>
      </c>
      <c r="G495" s="107">
        <v>2351.6406480000001</v>
      </c>
      <c r="H495" s="108">
        <v>2.94</v>
      </c>
      <c r="I495" s="108">
        <v>-1.9677037461947933E-2</v>
      </c>
      <c r="J495" s="107">
        <v>-1191006000</v>
      </c>
      <c r="K495" s="108">
        <v>-15.952900321241035</v>
      </c>
      <c r="L495" s="108">
        <v>6.4</v>
      </c>
      <c r="M495" s="108">
        <v>37.619999999999997</v>
      </c>
      <c r="N495" s="109">
        <v>22.517969335342844</v>
      </c>
      <c r="O495" s="110">
        <v>327.30891894155513</v>
      </c>
      <c r="P495" s="109">
        <v>10.910297298051837</v>
      </c>
    </row>
    <row r="496" spans="1:16">
      <c r="A496" s="106" t="s">
        <v>749</v>
      </c>
      <c r="B496" s="106" t="s">
        <v>693</v>
      </c>
      <c r="C496" s="107">
        <v>13101802922</v>
      </c>
      <c r="D496" s="107">
        <v>7500000000</v>
      </c>
      <c r="E496" s="108">
        <v>10.482839591588569</v>
      </c>
      <c r="F496" s="108">
        <v>1.5359471929067501</v>
      </c>
      <c r="G496" s="107">
        <v>3669.4808480000002</v>
      </c>
      <c r="H496" s="108">
        <v>1.04</v>
      </c>
      <c r="I496" s="108">
        <v>1.4479892163798747E-2</v>
      </c>
      <c r="J496" s="107">
        <v>-684262200</v>
      </c>
      <c r="K496" s="108">
        <v>-9.9742467141981539</v>
      </c>
      <c r="L496" s="108">
        <v>5.333333333333333</v>
      </c>
      <c r="M496" s="108">
        <v>48.92</v>
      </c>
      <c r="N496" s="109">
        <v>0</v>
      </c>
      <c r="O496" s="110">
        <v>1123.3833142034437</v>
      </c>
      <c r="P496" s="109">
        <v>37.446110473448122</v>
      </c>
    </row>
    <row r="497" spans="1:16">
      <c r="A497" s="106" t="s">
        <v>714</v>
      </c>
      <c r="B497" s="106" t="s">
        <v>693</v>
      </c>
      <c r="C497" s="107">
        <v>15945776654</v>
      </c>
      <c r="D497" s="107">
        <v>13500000000</v>
      </c>
      <c r="E497" s="108">
        <v>7.1296367592663881</v>
      </c>
      <c r="F497" s="108">
        <v>0.51273906934673774</v>
      </c>
      <c r="G497" s="107">
        <v>5395.399598</v>
      </c>
      <c r="H497" s="108">
        <v>1.04</v>
      </c>
      <c r="I497" s="108">
        <v>4.1286861891469684E-3</v>
      </c>
      <c r="J497" s="107">
        <v>734210566</v>
      </c>
      <c r="K497" s="108">
        <v>18.938708653778757</v>
      </c>
      <c r="L497" s="108">
        <v>2.9629629629629628</v>
      </c>
      <c r="M497" s="108">
        <v>39.96</v>
      </c>
      <c r="N497" s="109">
        <v>36.360147536214136</v>
      </c>
      <c r="O497" s="110">
        <v>883.1653484901268</v>
      </c>
      <c r="P497" s="109">
        <v>29.438844949670894</v>
      </c>
    </row>
    <row r="498" spans="1:16">
      <c r="A498" s="45" t="s">
        <v>297</v>
      </c>
      <c r="B498" s="45" t="s">
        <v>426</v>
      </c>
      <c r="C498" s="46">
        <v>367547592</v>
      </c>
      <c r="D498" s="46">
        <v>17512456</v>
      </c>
      <c r="E498" s="47">
        <v>65.859270329296763</v>
      </c>
      <c r="F498" s="47">
        <v>78.348127290675237</v>
      </c>
      <c r="G498" s="46">
        <v>12.279838</v>
      </c>
      <c r="H498" s="47">
        <v>49.46</v>
      </c>
      <c r="I498" s="47">
        <v>-2.274699576618282</v>
      </c>
      <c r="J498" s="46">
        <v>-25349652</v>
      </c>
      <c r="K498" s="47">
        <v>-33.160135216057405</v>
      </c>
      <c r="L498" s="47">
        <v>2284.088536753497</v>
      </c>
      <c r="M498" s="47">
        <v>70.12</v>
      </c>
      <c r="N498" s="48">
        <v>33.33316440542422</v>
      </c>
      <c r="O498" s="49">
        <v>42.55358440838377</v>
      </c>
      <c r="P498" s="48">
        <v>1.4184528136127923</v>
      </c>
    </row>
    <row r="499" spans="1:16">
      <c r="A499" s="45" t="s">
        <v>449</v>
      </c>
      <c r="B499" s="45" t="s">
        <v>426</v>
      </c>
      <c r="C499" s="46">
        <v>1225783772</v>
      </c>
      <c r="D499" s="46">
        <v>120000000</v>
      </c>
      <c r="E499" s="47">
        <v>24.10276841987794</v>
      </c>
      <c r="F499" s="47">
        <v>4.7822953214043533</v>
      </c>
      <c r="G499" s="46">
        <v>42.238092000000002</v>
      </c>
      <c r="H499" s="47">
        <v>39.299999999999997</v>
      </c>
      <c r="I499" s="47">
        <v>1.0459226589473545</v>
      </c>
      <c r="J499" s="46">
        <v>33866409</v>
      </c>
      <c r="K499" s="47">
        <v>148.82002990042434</v>
      </c>
      <c r="L499" s="47">
        <v>333.33333333333331</v>
      </c>
      <c r="M499" s="47">
        <v>35.19</v>
      </c>
      <c r="N499" s="48">
        <v>66.675866194064966</v>
      </c>
      <c r="O499" s="49">
        <v>1498.3996916043973</v>
      </c>
      <c r="P499" s="48">
        <v>49.946656386813245</v>
      </c>
    </row>
    <row r="500" spans="1:16">
      <c r="A500" s="45" t="s">
        <v>130</v>
      </c>
      <c r="B500" s="45" t="s">
        <v>426</v>
      </c>
      <c r="C500" s="46">
        <v>753453064</v>
      </c>
      <c r="D500" s="46">
        <v>298200000</v>
      </c>
      <c r="E500" s="47">
        <v>44.539728463705764</v>
      </c>
      <c r="F500" s="47">
        <v>14.93619331445532</v>
      </c>
      <c r="G500" s="46">
        <v>83.863085999999996</v>
      </c>
      <c r="H500" s="47">
        <v>10.71</v>
      </c>
      <c r="I500" s="47">
        <v>-0.17598711137055112</v>
      </c>
      <c r="J500" s="46">
        <v>-7762713</v>
      </c>
      <c r="K500" s="47">
        <v>-384.14404860774835</v>
      </c>
      <c r="L500" s="47">
        <v>134.1381623071764</v>
      </c>
      <c r="M500" s="47">
        <v>28.12</v>
      </c>
      <c r="N500" s="48">
        <v>24.993520669107358</v>
      </c>
      <c r="O500" s="49">
        <v>344.34356880768803</v>
      </c>
      <c r="P500" s="48">
        <v>11.478118960256268</v>
      </c>
    </row>
    <row r="501" spans="1:16">
      <c r="A501" s="45" t="s">
        <v>516</v>
      </c>
      <c r="B501" s="45" t="s">
        <v>426</v>
      </c>
      <c r="C501" s="46">
        <v>7942743158</v>
      </c>
      <c r="D501" s="46">
        <v>2400000000</v>
      </c>
      <c r="E501" s="47">
        <v>21.290439059950472</v>
      </c>
      <c r="F501" s="47">
        <v>8.8710162749793628</v>
      </c>
      <c r="G501" s="46">
        <v>958.66017199999999</v>
      </c>
      <c r="H501" s="47">
        <v>1.96</v>
      </c>
      <c r="I501" s="47">
        <v>-0.13892676765002676</v>
      </c>
      <c r="J501" s="46">
        <v>-166416272</v>
      </c>
      <c r="K501" s="47">
        <v>-14.421666650482353</v>
      </c>
      <c r="L501" s="47">
        <v>16.666666666666668</v>
      </c>
      <c r="M501" s="47">
        <v>39.94</v>
      </c>
      <c r="N501" s="48">
        <v>23.96871921754645</v>
      </c>
      <c r="O501" s="49">
        <v>0</v>
      </c>
      <c r="P501" s="48">
        <v>0</v>
      </c>
    </row>
    <row r="502" spans="1:16">
      <c r="A502" s="25" t="s">
        <v>16</v>
      </c>
      <c r="B502" s="25" t="s">
        <v>353</v>
      </c>
      <c r="C502" s="26">
        <v>238701401</v>
      </c>
      <c r="D502" s="26">
        <v>1770000</v>
      </c>
      <c r="E502" s="27">
        <v>29.956878571140773</v>
      </c>
      <c r="F502" s="27">
        <v>11.253184942278509</v>
      </c>
      <c r="G502" s="26">
        <v>8.7624699999999992E-4</v>
      </c>
      <c r="H502" s="27">
        <v>1524</v>
      </c>
      <c r="I502" s="27">
        <v>-17.255744276875703</v>
      </c>
      <c r="J502" s="26">
        <v>-188709133</v>
      </c>
      <c r="K502" s="27">
        <v>-14.106789415433328</v>
      </c>
      <c r="L502" s="27">
        <v>22598.870056497177</v>
      </c>
      <c r="M502" s="27">
        <v>49.5</v>
      </c>
      <c r="N502" s="28">
        <v>91.202804858681304</v>
      </c>
      <c r="O502" s="29">
        <v>411.41013403541734</v>
      </c>
      <c r="P502" s="28">
        <v>13.713671134513911</v>
      </c>
    </row>
    <row r="503" spans="1:16">
      <c r="A503" s="25" t="s">
        <v>11</v>
      </c>
      <c r="B503" s="25" t="s">
        <v>353</v>
      </c>
      <c r="C503" s="26">
        <v>4795702538</v>
      </c>
      <c r="D503" s="26">
        <v>4873440</v>
      </c>
      <c r="E503" s="27">
        <v>13.418325171355935</v>
      </c>
      <c r="F503" s="27">
        <v>0.72840159597813592</v>
      </c>
      <c r="G503" s="26">
        <v>7.7739300000000003E-4</v>
      </c>
      <c r="H503" s="27">
        <v>3835</v>
      </c>
      <c r="I503" s="27">
        <v>20.299427540949182</v>
      </c>
      <c r="J503" s="26">
        <v>-148778729</v>
      </c>
      <c r="K503" s="27">
        <v>-123.81879670446708</v>
      </c>
      <c r="L503" s="27">
        <v>8207.7546866279263</v>
      </c>
      <c r="M503" s="27">
        <v>15.95</v>
      </c>
      <c r="N503" s="28">
        <v>27.742498663634347</v>
      </c>
      <c r="O503" s="29">
        <v>1606.3754888001881</v>
      </c>
      <c r="P503" s="28">
        <v>53.54584962667294</v>
      </c>
    </row>
    <row r="504" spans="1:16">
      <c r="A504" s="25" t="s">
        <v>113</v>
      </c>
      <c r="B504" s="25" t="s">
        <v>353</v>
      </c>
      <c r="C504" s="26">
        <v>10527575581</v>
      </c>
      <c r="D504" s="26">
        <v>18000000</v>
      </c>
      <c r="E504" s="27">
        <v>11.031567990118363</v>
      </c>
      <c r="F504" s="27">
        <v>2.0988523573284557</v>
      </c>
      <c r="G504" s="26">
        <v>12.229931000000001</v>
      </c>
      <c r="H504" s="27">
        <v>296.5</v>
      </c>
      <c r="I504" s="27">
        <v>-2.564618100548671</v>
      </c>
      <c r="J504" s="26">
        <v>62342924</v>
      </c>
      <c r="K504" s="27">
        <v>84.307883922800926</v>
      </c>
      <c r="L504" s="27">
        <v>2222.2222222222222</v>
      </c>
      <c r="M504" s="27">
        <v>67.94</v>
      </c>
      <c r="N504" s="28">
        <v>26.71039890836218</v>
      </c>
      <c r="O504" s="29">
        <v>311.72805944803821</v>
      </c>
      <c r="P504" s="28">
        <v>10.390935314934607</v>
      </c>
    </row>
    <row r="505" spans="1:16">
      <c r="A505" s="25" t="s">
        <v>171</v>
      </c>
      <c r="B505" s="25" t="s">
        <v>353</v>
      </c>
      <c r="C505" s="26">
        <v>58292296</v>
      </c>
      <c r="D505" s="26">
        <v>39000000</v>
      </c>
      <c r="E505" s="27">
        <v>33.898204539223826</v>
      </c>
      <c r="F505" s="27">
        <v>13.796583044047141</v>
      </c>
      <c r="G505" s="26">
        <v>17.102171999999999</v>
      </c>
      <c r="H505" s="27">
        <v>69</v>
      </c>
      <c r="I505" s="27">
        <v>-4.339387335104206</v>
      </c>
      <c r="J505" s="26">
        <v>-7099673</v>
      </c>
      <c r="K505" s="27">
        <v>-346.07227684993381</v>
      </c>
      <c r="L505" s="27">
        <v>1025.6410256410256</v>
      </c>
      <c r="M505" s="27">
        <v>43.85</v>
      </c>
      <c r="N505" s="28">
        <v>69.007396190071745</v>
      </c>
      <c r="O505" s="29">
        <v>828.50160413294748</v>
      </c>
      <c r="P505" s="28">
        <v>27.616720137764915</v>
      </c>
    </row>
    <row r="506" spans="1:16">
      <c r="A506" s="25" t="s">
        <v>150</v>
      </c>
      <c r="B506" s="25" t="s">
        <v>353</v>
      </c>
      <c r="C506" s="26">
        <v>4808797069</v>
      </c>
      <c r="D506" s="26">
        <v>39916800</v>
      </c>
      <c r="E506" s="27">
        <v>49.25573743778024</v>
      </c>
      <c r="F506" s="27">
        <v>16.025455492157533</v>
      </c>
      <c r="G506" s="26">
        <v>10.270289999999999</v>
      </c>
      <c r="H506" s="27">
        <v>79.099999999999994</v>
      </c>
      <c r="I506" s="27">
        <v>-1.2496372509731088</v>
      </c>
      <c r="J506" s="26">
        <v>25018829</v>
      </c>
      <c r="K506" s="27">
        <v>122.85121737712025</v>
      </c>
      <c r="L506" s="27">
        <v>1002.0843354176687</v>
      </c>
      <c r="M506" s="27">
        <v>25.72</v>
      </c>
      <c r="N506" s="28">
        <v>22.005448192975141</v>
      </c>
      <c r="O506" s="29">
        <v>590.45671860119671</v>
      </c>
      <c r="P506" s="28">
        <v>19.681890620039891</v>
      </c>
    </row>
    <row r="507" spans="1:16">
      <c r="A507" s="25" t="s">
        <v>387</v>
      </c>
      <c r="B507" s="25" t="s">
        <v>353</v>
      </c>
      <c r="C507" s="26">
        <v>16771427000</v>
      </c>
      <c r="D507" s="26">
        <v>87112000</v>
      </c>
      <c r="E507" s="27">
        <v>68.57511767764494</v>
      </c>
      <c r="F507" s="27">
        <v>3.1114874639437842</v>
      </c>
      <c r="G507" s="26">
        <v>2.3602780000000001</v>
      </c>
      <c r="H507" s="27">
        <v>248</v>
      </c>
      <c r="I507" s="27">
        <v>-7.5070795334674481</v>
      </c>
      <c r="J507" s="26">
        <v>-942067000</v>
      </c>
      <c r="K507" s="27">
        <v>-23.394658766308552</v>
      </c>
      <c r="L507" s="27">
        <v>459.1789879695105</v>
      </c>
      <c r="M507" s="27">
        <v>2.7</v>
      </c>
      <c r="N507" s="28">
        <v>24.844937467379367</v>
      </c>
      <c r="O507" s="29">
        <v>412.29162409498537</v>
      </c>
      <c r="P507" s="28">
        <v>13.743054136499513</v>
      </c>
    </row>
    <row r="508" spans="1:16">
      <c r="A508" s="25" t="s">
        <v>151</v>
      </c>
      <c r="B508" s="25" t="s">
        <v>353</v>
      </c>
      <c r="C508" s="26">
        <v>22759617000</v>
      </c>
      <c r="D508" s="26">
        <v>150214000</v>
      </c>
      <c r="E508" s="27">
        <v>7.2254155218318408</v>
      </c>
      <c r="F508" s="27">
        <v>0.23125390858502898</v>
      </c>
      <c r="G508" s="26">
        <v>25.942046000000001</v>
      </c>
      <c r="H508" s="27">
        <v>213.4</v>
      </c>
      <c r="I508" s="27">
        <v>-2.2037243267983513</v>
      </c>
      <c r="J508" s="26">
        <v>-859532000</v>
      </c>
      <c r="K508" s="27">
        <v>-36.350609401395175</v>
      </c>
      <c r="L508" s="27">
        <v>266.2867642163846</v>
      </c>
      <c r="M508" s="27">
        <v>17.27</v>
      </c>
      <c r="N508" s="28">
        <v>19.083491350124977</v>
      </c>
      <c r="O508" s="29">
        <v>484.35702297979327</v>
      </c>
      <c r="P508" s="28">
        <v>16.145234099326441</v>
      </c>
    </row>
    <row r="509" spans="1:16">
      <c r="A509" s="25" t="s">
        <v>604</v>
      </c>
      <c r="B509" s="25" t="s">
        <v>353</v>
      </c>
      <c r="C509" s="26">
        <v>5111720579</v>
      </c>
      <c r="D509" s="26">
        <v>168000000</v>
      </c>
      <c r="E509" s="27">
        <v>28.596456189885959</v>
      </c>
      <c r="F509" s="27">
        <v>5.490871004202373</v>
      </c>
      <c r="G509" s="26">
        <v>42.916003000000003</v>
      </c>
      <c r="H509" s="27">
        <v>32.6</v>
      </c>
      <c r="I509" s="27">
        <v>-2.0866115076377554</v>
      </c>
      <c r="J509" s="26">
        <v>29451851</v>
      </c>
      <c r="K509" s="27">
        <v>176.83099103007143</v>
      </c>
      <c r="L509" s="27">
        <v>238.0952380952381</v>
      </c>
      <c r="M509" s="27">
        <v>25.54</v>
      </c>
      <c r="N509" s="28">
        <v>26.445393349074514</v>
      </c>
      <c r="O509" s="29">
        <v>593.6394840573339</v>
      </c>
      <c r="P509" s="28">
        <v>19.787982801911131</v>
      </c>
    </row>
    <row r="510" spans="1:16">
      <c r="A510" s="25" t="s">
        <v>275</v>
      </c>
      <c r="B510" s="25" t="s">
        <v>353</v>
      </c>
      <c r="C510" s="26">
        <v>27204728000</v>
      </c>
      <c r="D510" s="26">
        <v>191447000</v>
      </c>
      <c r="E510" s="27">
        <v>4.1333232700471765</v>
      </c>
      <c r="F510" s="27">
        <v>8.9214499173846759E-2</v>
      </c>
      <c r="G510" s="26">
        <v>39.326844000000001</v>
      </c>
      <c r="H510" s="27">
        <v>246.1</v>
      </c>
      <c r="I510" s="27">
        <v>1.8751078532650922</v>
      </c>
      <c r="J510" s="26">
        <v>-324227000</v>
      </c>
      <c r="K510" s="27">
        <v>-142.89425001619236</v>
      </c>
      <c r="L510" s="27">
        <v>208.93510997821852</v>
      </c>
      <c r="M510" s="27">
        <v>20.54</v>
      </c>
      <c r="N510" s="28">
        <v>28.748870296216207</v>
      </c>
      <c r="O510" s="29">
        <v>2163.9735079137372</v>
      </c>
      <c r="P510" s="28">
        <v>72.132450263791242</v>
      </c>
    </row>
    <row r="511" spans="1:16">
      <c r="A511" s="25" t="s">
        <v>513</v>
      </c>
      <c r="B511" s="25" t="s">
        <v>353</v>
      </c>
      <c r="C511" s="26">
        <v>2452293810</v>
      </c>
      <c r="D511" s="26">
        <v>228600000</v>
      </c>
      <c r="E511" s="27">
        <v>53.80148145800969</v>
      </c>
      <c r="F511" s="27">
        <v>19.61267186424967</v>
      </c>
      <c r="G511" s="26">
        <v>61.006332999999998</v>
      </c>
      <c r="H511" s="27">
        <v>12.19</v>
      </c>
      <c r="I511" s="27">
        <v>-4.7329741342315046E-2</v>
      </c>
      <c r="J511" s="26">
        <v>-12902172</v>
      </c>
      <c r="K511" s="27">
        <v>-212.61536429680211</v>
      </c>
      <c r="L511" s="27">
        <v>174.97812773403325</v>
      </c>
      <c r="M511" s="27">
        <v>26.68</v>
      </c>
      <c r="N511" s="28">
        <v>45.152623224898072</v>
      </c>
      <c r="O511" s="29">
        <v>383.6552822714425</v>
      </c>
      <c r="P511" s="28">
        <v>12.788509409048084</v>
      </c>
    </row>
    <row r="512" spans="1:16">
      <c r="A512" s="25" t="s">
        <v>758</v>
      </c>
      <c r="B512" s="25" t="s">
        <v>353</v>
      </c>
      <c r="C512" s="26">
        <v>1633923073</v>
      </c>
      <c r="D512" s="26">
        <v>300000000</v>
      </c>
      <c r="E512" s="27">
        <v>104.17724716833222</v>
      </c>
      <c r="F512" s="27">
        <v>22.062102322814955</v>
      </c>
      <c r="G512" s="26">
        <v>29.313393000000001</v>
      </c>
      <c r="H512" s="27">
        <v>13.1</v>
      </c>
      <c r="I512" s="27">
        <v>-0.46046420512920605</v>
      </c>
      <c r="J512" s="26">
        <v>-70757340</v>
      </c>
      <c r="K512" s="27">
        <v>-66.735125995409092</v>
      </c>
      <c r="L512" s="27">
        <v>133.33333333333334</v>
      </c>
      <c r="M512" s="27">
        <v>9.77</v>
      </c>
      <c r="N512" s="28">
        <v>9.0611392962528559</v>
      </c>
      <c r="O512" s="29">
        <v>377.53841928335333</v>
      </c>
      <c r="P512" s="28">
        <v>12.584613976111777</v>
      </c>
    </row>
    <row r="513" spans="1:16">
      <c r="A513" s="25" t="s">
        <v>172</v>
      </c>
      <c r="B513" s="25" t="s">
        <v>353</v>
      </c>
      <c r="C513" s="26">
        <v>446326737</v>
      </c>
      <c r="D513" s="26">
        <v>324000000</v>
      </c>
      <c r="E513" s="27">
        <v>33.449156724849772</v>
      </c>
      <c r="F513" s="27">
        <v>25.809534509914947</v>
      </c>
      <c r="G513" s="26">
        <v>267.548676</v>
      </c>
      <c r="H513" s="27">
        <v>4.47</v>
      </c>
      <c r="I513" s="27">
        <v>0.15048676549142215</v>
      </c>
      <c r="J513" s="26">
        <v>-12403957</v>
      </c>
      <c r="K513" s="27">
        <v>-104.48278722668903</v>
      </c>
      <c r="L513" s="27">
        <v>123.45679012345678</v>
      </c>
      <c r="M513" s="27">
        <v>82.57</v>
      </c>
      <c r="N513" s="28">
        <v>35.789087952675509</v>
      </c>
      <c r="O513" s="29">
        <v>1750.9902498124582</v>
      </c>
      <c r="P513" s="28">
        <v>58.366341660415273</v>
      </c>
    </row>
    <row r="514" spans="1:16">
      <c r="A514" s="25" t="s">
        <v>462</v>
      </c>
      <c r="B514" s="25" t="s">
        <v>353</v>
      </c>
      <c r="C514" s="26">
        <v>13842631067</v>
      </c>
      <c r="D514" s="26">
        <v>361000000</v>
      </c>
      <c r="E514" s="27">
        <v>23.228234476483795</v>
      </c>
      <c r="F514" s="27">
        <v>3.0640066582883256</v>
      </c>
      <c r="G514" s="26">
        <v>83.034749000000005</v>
      </c>
      <c r="H514" s="27">
        <v>20.74</v>
      </c>
      <c r="I514" s="27">
        <v>1.4763345578220566E-2</v>
      </c>
      <c r="J514" s="26">
        <v>-428282693</v>
      </c>
      <c r="K514" s="27">
        <v>-17.70092540255882</v>
      </c>
      <c r="L514" s="27">
        <v>110.80332409972299</v>
      </c>
      <c r="M514" s="27">
        <v>23</v>
      </c>
      <c r="N514" s="28">
        <v>49.621464949248171</v>
      </c>
      <c r="O514" s="29">
        <v>656.56183712315442</v>
      </c>
      <c r="P514" s="28">
        <v>21.885394570771815</v>
      </c>
    </row>
    <row r="515" spans="1:16">
      <c r="A515" s="25" t="s">
        <v>170</v>
      </c>
      <c r="B515" s="25" t="s">
        <v>353</v>
      </c>
      <c r="C515" s="26">
        <v>6815590152</v>
      </c>
      <c r="D515" s="26">
        <v>380000000</v>
      </c>
      <c r="E515" s="27">
        <v>15.20772058258831</v>
      </c>
      <c r="F515" s="27">
        <v>1.8191053328454916</v>
      </c>
      <c r="G515" s="26">
        <v>113.969858</v>
      </c>
      <c r="H515" s="27">
        <v>23.08</v>
      </c>
      <c r="I515" s="27">
        <v>0.83476625101994273</v>
      </c>
      <c r="J515" s="26">
        <v>-422832425</v>
      </c>
      <c r="K515" s="27">
        <v>-19.771425996953759</v>
      </c>
      <c r="L515" s="27">
        <v>105.26315789473684</v>
      </c>
      <c r="M515" s="27">
        <v>29.99</v>
      </c>
      <c r="N515" s="28">
        <v>56.972341440900088</v>
      </c>
      <c r="O515" s="29">
        <v>2578.8819366138209</v>
      </c>
      <c r="P515" s="28">
        <v>85.962731220460697</v>
      </c>
    </row>
    <row r="516" spans="1:16">
      <c r="A516" s="25" t="s">
        <v>158</v>
      </c>
      <c r="B516" s="25" t="s">
        <v>353</v>
      </c>
      <c r="C516" s="26">
        <v>7665218313</v>
      </c>
      <c r="D516" s="26">
        <v>400000000</v>
      </c>
      <c r="E516" s="27">
        <v>16.57716654449295</v>
      </c>
      <c r="F516" s="27">
        <v>3.4535763634360315</v>
      </c>
      <c r="G516" s="26">
        <v>194.30446800000001</v>
      </c>
      <c r="H516" s="27">
        <v>12.42</v>
      </c>
      <c r="I516" s="27">
        <v>-6.2881364202626244E-2</v>
      </c>
      <c r="J516" s="26">
        <v>-73365961</v>
      </c>
      <c r="K516" s="27">
        <v>-65.425436191042323</v>
      </c>
      <c r="L516" s="27">
        <v>100</v>
      </c>
      <c r="M516" s="27">
        <v>48.57</v>
      </c>
      <c r="N516" s="28">
        <v>16.911376383396806</v>
      </c>
      <c r="O516" s="29">
        <v>606.7446244758097</v>
      </c>
      <c r="P516" s="28">
        <v>20.224820815860323</v>
      </c>
    </row>
    <row r="517" spans="1:16">
      <c r="A517" s="25" t="s">
        <v>638</v>
      </c>
      <c r="B517" s="25" t="s">
        <v>353</v>
      </c>
      <c r="C517" s="26">
        <v>4561332204</v>
      </c>
      <c r="D517" s="26">
        <v>413000000</v>
      </c>
      <c r="E517" s="27">
        <v>41.670237806046643</v>
      </c>
      <c r="F517" s="27">
        <v>12.612057447350679</v>
      </c>
      <c r="G517" s="26">
        <v>112.701047</v>
      </c>
      <c r="H517" s="27">
        <v>8.52</v>
      </c>
      <c r="I517" s="27">
        <v>-3.5962201348228362E-2</v>
      </c>
      <c r="J517" s="26">
        <v>-320710072</v>
      </c>
      <c r="K517" s="27">
        <v>-10.302139809316621</v>
      </c>
      <c r="L517" s="27">
        <v>96.852300242130752</v>
      </c>
      <c r="M517" s="27">
        <v>27.28</v>
      </c>
      <c r="N517" s="28">
        <v>66.311507968125198</v>
      </c>
      <c r="O517" s="29">
        <v>1483.1889089887347</v>
      </c>
      <c r="P517" s="28">
        <v>49.43963029962449</v>
      </c>
    </row>
    <row r="518" spans="1:16">
      <c r="A518" s="25" t="s">
        <v>273</v>
      </c>
      <c r="B518" s="25" t="s">
        <v>353</v>
      </c>
      <c r="C518" s="26">
        <v>7127430217</v>
      </c>
      <c r="D518" s="26">
        <v>460000000</v>
      </c>
      <c r="E518" s="27">
        <v>12.644807705604194</v>
      </c>
      <c r="F518" s="27">
        <v>1.099548496139495</v>
      </c>
      <c r="G518" s="26">
        <v>119.470669</v>
      </c>
      <c r="H518" s="27">
        <v>26.48</v>
      </c>
      <c r="I518" s="27">
        <v>-0.15831762532092242</v>
      </c>
      <c r="J518" s="26">
        <v>6350791</v>
      </c>
      <c r="K518" s="27">
        <v>1810.7980564940651</v>
      </c>
      <c r="L518" s="27">
        <v>86.956521739130437</v>
      </c>
      <c r="M518" s="27">
        <v>25.97</v>
      </c>
      <c r="N518" s="28">
        <v>26.686013538602005</v>
      </c>
      <c r="O518" s="29">
        <v>312.28658726079624</v>
      </c>
      <c r="P518" s="28">
        <v>10.409552908693207</v>
      </c>
    </row>
    <row r="519" spans="1:16">
      <c r="A519" s="25" t="s">
        <v>472</v>
      </c>
      <c r="B519" s="25" t="s">
        <v>353</v>
      </c>
      <c r="C519" s="26">
        <v>6438662624</v>
      </c>
      <c r="D519" s="26">
        <v>514778661</v>
      </c>
      <c r="E519" s="27">
        <v>15.620612258445817</v>
      </c>
      <c r="F519" s="27">
        <v>1.3792876117865254</v>
      </c>
      <c r="G519" s="26">
        <v>109.374763</v>
      </c>
      <c r="H519" s="27">
        <v>23.42</v>
      </c>
      <c r="I519" s="27">
        <v>-0.5117458157388981</v>
      </c>
      <c r="J519" s="26">
        <v>-133038799</v>
      </c>
      <c r="K519" s="27">
        <v>-85.126524195396556</v>
      </c>
      <c r="L519" s="27">
        <v>77.703298583310939</v>
      </c>
      <c r="M519" s="27">
        <v>21.24</v>
      </c>
      <c r="N519" s="28">
        <v>68.970846194431985</v>
      </c>
      <c r="O519" s="29">
        <v>107.15541142583949</v>
      </c>
      <c r="P519" s="28">
        <v>3.5718470475279829</v>
      </c>
    </row>
    <row r="520" spans="1:16">
      <c r="A520" s="25" t="s">
        <v>526</v>
      </c>
      <c r="B520" s="25" t="s">
        <v>353</v>
      </c>
      <c r="C520" s="26">
        <v>8353028000</v>
      </c>
      <c r="D520" s="26">
        <v>516180000</v>
      </c>
      <c r="E520" s="27">
        <v>12.849311545603388</v>
      </c>
      <c r="F520" s="27">
        <v>1.185384901317498</v>
      </c>
      <c r="G520" s="26">
        <v>138.27239</v>
      </c>
      <c r="H520" s="27">
        <v>22.52</v>
      </c>
      <c r="I520" s="27">
        <v>-0.65757662429438213</v>
      </c>
      <c r="J520" s="26">
        <v>9266000</v>
      </c>
      <c r="K520" s="27">
        <v>1169.8445931361969</v>
      </c>
      <c r="L520" s="27">
        <v>77.492347630671475</v>
      </c>
      <c r="M520" s="27">
        <v>26.78</v>
      </c>
      <c r="N520" s="28">
        <v>19.880042034781134</v>
      </c>
      <c r="O520" s="29">
        <v>114.96680151458168</v>
      </c>
      <c r="P520" s="28">
        <v>3.8322267171527225</v>
      </c>
    </row>
    <row r="521" spans="1:16">
      <c r="A521" s="25" t="s">
        <v>381</v>
      </c>
      <c r="B521" s="25" t="s">
        <v>353</v>
      </c>
      <c r="C521" s="26">
        <v>7835710127</v>
      </c>
      <c r="D521" s="26">
        <v>660000000</v>
      </c>
      <c r="E521" s="27">
        <v>58.525479799199076</v>
      </c>
      <c r="F521" s="27">
        <v>6.2097317501908877</v>
      </c>
      <c r="G521" s="26">
        <v>49.182918000000001</v>
      </c>
      <c r="H521" s="27">
        <v>13.9</v>
      </c>
      <c r="I521" s="27">
        <v>5.316918814192384E-2</v>
      </c>
      <c r="J521" s="26">
        <v>392044758</v>
      </c>
      <c r="K521" s="27">
        <v>24.040112277180352</v>
      </c>
      <c r="L521" s="27">
        <v>60.606060606060609</v>
      </c>
      <c r="M521" s="27">
        <v>7.45</v>
      </c>
      <c r="N521" s="28">
        <v>67.709360458601765</v>
      </c>
      <c r="O521" s="29">
        <v>1241.6182581036624</v>
      </c>
      <c r="P521" s="28">
        <v>41.387275270122082</v>
      </c>
    </row>
    <row r="522" spans="1:16">
      <c r="A522" s="25" t="s">
        <v>157</v>
      </c>
      <c r="B522" s="25" t="s">
        <v>353</v>
      </c>
      <c r="C522" s="26">
        <v>2077382264</v>
      </c>
      <c r="D522" s="26">
        <v>720000000</v>
      </c>
      <c r="E522" s="27">
        <v>55.05957886910268</v>
      </c>
      <c r="F522" s="27">
        <v>38.235818659099081</v>
      </c>
      <c r="G522" s="26">
        <v>247.17509200000001</v>
      </c>
      <c r="H522" s="27">
        <v>2.94</v>
      </c>
      <c r="I522" s="27">
        <v>-1.8621853644829489E-2</v>
      </c>
      <c r="J522" s="26">
        <v>-115858447</v>
      </c>
      <c r="K522" s="27">
        <v>-12.428959970437027</v>
      </c>
      <c r="L522" s="27">
        <v>55.555555555555557</v>
      </c>
      <c r="M522" s="27">
        <v>34.32</v>
      </c>
      <c r="N522" s="28">
        <v>72.640640206856915</v>
      </c>
      <c r="O522" s="29">
        <v>693.04976993806338</v>
      </c>
      <c r="P522" s="28">
        <v>23.101658997935445</v>
      </c>
    </row>
    <row r="523" spans="1:16">
      <c r="A523" s="25" t="s">
        <v>274</v>
      </c>
      <c r="B523" s="25" t="s">
        <v>353</v>
      </c>
      <c r="C523" s="26">
        <v>34760766000</v>
      </c>
      <c r="D523" s="26">
        <v>945591000</v>
      </c>
      <c r="E523" s="27">
        <v>2.0912996029642215</v>
      </c>
      <c r="F523" s="27">
        <v>5.1433309419759744E-2</v>
      </c>
      <c r="G523" s="26">
        <v>426.23041999999998</v>
      </c>
      <c r="H523" s="27">
        <v>44.88</v>
      </c>
      <c r="I523" s="27">
        <v>-0.66131436762899654</v>
      </c>
      <c r="J523" s="26">
        <v>704762000</v>
      </c>
      <c r="K523" s="27">
        <v>57.693821460294394</v>
      </c>
      <c r="L523" s="27">
        <v>42.30158704979214</v>
      </c>
      <c r="M523" s="27">
        <v>45.07</v>
      </c>
      <c r="N523" s="28">
        <v>51.396510871973511</v>
      </c>
      <c r="O523" s="29">
        <v>495.587861782907</v>
      </c>
      <c r="P523" s="28">
        <v>16.519595392763566</v>
      </c>
    </row>
    <row r="524" spans="1:16">
      <c r="A524" s="25" t="s">
        <v>276</v>
      </c>
      <c r="B524" s="25" t="s">
        <v>353</v>
      </c>
      <c r="C524" s="26">
        <v>17087095351</v>
      </c>
      <c r="D524" s="26">
        <v>1500000000</v>
      </c>
      <c r="E524" s="27">
        <v>12.931305510659682</v>
      </c>
      <c r="F524" s="27">
        <v>1.7241740680879576</v>
      </c>
      <c r="G524" s="26">
        <v>545.59110899999996</v>
      </c>
      <c r="H524" s="27">
        <v>5.67</v>
      </c>
      <c r="I524" s="27">
        <v>0.14153827376204298</v>
      </c>
      <c r="J524" s="26">
        <v>-292614183</v>
      </c>
      <c r="K524" s="27">
        <v>-25.631020079433402</v>
      </c>
      <c r="L524" s="27">
        <v>26.666666666666668</v>
      </c>
      <c r="M524" s="27">
        <v>36.369999999999997</v>
      </c>
      <c r="N524" s="28">
        <v>34.090190118006674</v>
      </c>
      <c r="O524" s="29">
        <v>1548.5540683726449</v>
      </c>
      <c r="P524" s="28">
        <v>51.618468945754827</v>
      </c>
    </row>
    <row r="525" spans="1:16">
      <c r="A525" s="25" t="s">
        <v>149</v>
      </c>
      <c r="B525" s="25" t="s">
        <v>353</v>
      </c>
      <c r="C525" s="26">
        <v>13453377967</v>
      </c>
      <c r="D525" s="26">
        <v>1600000000</v>
      </c>
      <c r="E525" s="27">
        <v>4.0234790927151209</v>
      </c>
      <c r="F525" s="27">
        <v>0.11974640156890241</v>
      </c>
      <c r="G525" s="26">
        <v>405.15482900000001</v>
      </c>
      <c r="H525" s="27">
        <v>24.54</v>
      </c>
      <c r="I525" s="27">
        <v>-2.9672910707579554</v>
      </c>
      <c r="J525" s="26">
        <v>-433674414</v>
      </c>
      <c r="K525" s="27">
        <v>-77.477478300114797</v>
      </c>
      <c r="L525" s="27">
        <v>25</v>
      </c>
      <c r="M525" s="27">
        <v>25.32</v>
      </c>
      <c r="N525" s="28">
        <v>29.110551719318927</v>
      </c>
      <c r="O525" s="29">
        <v>757.67106253329462</v>
      </c>
      <c r="P525" s="28">
        <v>25.255702084443154</v>
      </c>
    </row>
    <row r="526" spans="1:16">
      <c r="A526" s="25" t="s">
        <v>173</v>
      </c>
      <c r="B526" s="25" t="s">
        <v>353</v>
      </c>
      <c r="C526" s="26">
        <v>6576271825</v>
      </c>
      <c r="D526" s="26">
        <v>2450000000</v>
      </c>
      <c r="E526" s="27">
        <v>18.558780762339037</v>
      </c>
      <c r="F526" s="27">
        <v>7.5750125560567501</v>
      </c>
      <c r="G526" s="26">
        <v>1796.201816</v>
      </c>
      <c r="H526" s="27">
        <v>1.2</v>
      </c>
      <c r="I526" s="27">
        <v>-3.5686112142109927E-2</v>
      </c>
      <c r="J526" s="26">
        <v>-129905290</v>
      </c>
      <c r="K526" s="27">
        <v>-18.85989400431653</v>
      </c>
      <c r="L526" s="27">
        <v>16.326530612244898</v>
      </c>
      <c r="M526" s="27">
        <v>73.31</v>
      </c>
      <c r="N526" s="28">
        <v>47.580953396127846</v>
      </c>
      <c r="O526" s="29">
        <v>321.17946836934215</v>
      </c>
      <c r="P526" s="28">
        <v>10.705982278978071</v>
      </c>
    </row>
    <row r="527" spans="1:16">
      <c r="A527" s="25" t="s">
        <v>6</v>
      </c>
      <c r="B527" s="25" t="s">
        <v>353</v>
      </c>
      <c r="C527" s="26">
        <v>69393865000</v>
      </c>
      <c r="D527" s="26">
        <v>4861656000</v>
      </c>
      <c r="E527" s="27">
        <v>1.9072795395492481</v>
      </c>
      <c r="F527" s="27">
        <v>1.8681460641524383E-2</v>
      </c>
      <c r="G527" s="26">
        <v>961.42923199999996</v>
      </c>
      <c r="H527" s="27">
        <v>21.82</v>
      </c>
      <c r="I527" s="27">
        <v>0.1878230448652829</v>
      </c>
      <c r="J527" s="26">
        <v>102523000</v>
      </c>
      <c r="K527" s="27">
        <v>995.82314212420624</v>
      </c>
      <c r="L527" s="27">
        <v>8.2276491796210998</v>
      </c>
      <c r="M527" s="27">
        <v>19.77</v>
      </c>
      <c r="N527" s="28">
        <v>18.70120916399916</v>
      </c>
      <c r="O527" s="29">
        <v>1145.270537102348</v>
      </c>
      <c r="P527" s="28">
        <v>38.175684570078268</v>
      </c>
    </row>
    <row r="528" spans="1:16">
      <c r="A528" s="25" t="s">
        <v>93</v>
      </c>
      <c r="B528" s="25" t="s">
        <v>353</v>
      </c>
      <c r="C528" s="26">
        <v>23667886165</v>
      </c>
      <c r="D528" s="26">
        <v>5580000000</v>
      </c>
      <c r="E528" s="27">
        <v>2.8525990621256185</v>
      </c>
      <c r="F528" s="27">
        <v>0.17040615663832848</v>
      </c>
      <c r="G528" s="26">
        <v>3586.7231099999999</v>
      </c>
      <c r="H528" s="27">
        <v>3.91</v>
      </c>
      <c r="I528" s="27">
        <v>-0.33306998812291866</v>
      </c>
      <c r="J528" s="26">
        <v>-429118472</v>
      </c>
      <c r="K528" s="27">
        <v>-39.010206020681395</v>
      </c>
      <c r="L528" s="27">
        <v>7.1684587813620073</v>
      </c>
      <c r="M528" s="27">
        <v>64.27</v>
      </c>
      <c r="N528" s="28">
        <v>30.394596676317178</v>
      </c>
      <c r="O528" s="29">
        <v>486.63442104400644</v>
      </c>
      <c r="P528" s="28">
        <v>16.221147368133547</v>
      </c>
    </row>
    <row r="529" spans="1:16">
      <c r="A529" s="50" t="s">
        <v>63</v>
      </c>
      <c r="B529" s="50" t="s">
        <v>355</v>
      </c>
      <c r="C529" s="51">
        <v>549820175</v>
      </c>
      <c r="D529" s="51">
        <v>22750000</v>
      </c>
      <c r="E529" s="52">
        <v>41.227581967634897</v>
      </c>
      <c r="F529" s="52">
        <v>14.733344757485892</v>
      </c>
      <c r="G529" s="51">
        <v>7.6577849999999996</v>
      </c>
      <c r="H529" s="52">
        <v>126.7</v>
      </c>
      <c r="I529" s="52">
        <v>-0.16791049334176478</v>
      </c>
      <c r="J529" s="51">
        <v>17853471</v>
      </c>
      <c r="K529" s="52">
        <v>156.73422831896386</v>
      </c>
      <c r="L529" s="52">
        <v>1758.2417582417581</v>
      </c>
      <c r="M529" s="52">
        <v>33.659999999999997</v>
      </c>
      <c r="N529" s="53">
        <v>36.10957121615575</v>
      </c>
      <c r="O529" s="54">
        <v>1151.7407504286082</v>
      </c>
      <c r="P529" s="53">
        <v>38.391358347620276</v>
      </c>
    </row>
    <row r="530" spans="1:16">
      <c r="A530" s="50" t="s">
        <v>95</v>
      </c>
      <c r="B530" s="50" t="s">
        <v>355</v>
      </c>
      <c r="C530" s="51">
        <v>418442261</v>
      </c>
      <c r="D530" s="51">
        <v>23000000</v>
      </c>
      <c r="E530" s="52">
        <v>83.867553926679918</v>
      </c>
      <c r="F530" s="52">
        <v>95.958299687276792</v>
      </c>
      <c r="G530" s="51">
        <v>11.696857</v>
      </c>
      <c r="H530" s="52">
        <v>40.78</v>
      </c>
      <c r="I530" s="52">
        <v>-0.56161003972832191</v>
      </c>
      <c r="J530" s="51">
        <v>-26354647</v>
      </c>
      <c r="K530" s="52">
        <v>-33.16303193133264</v>
      </c>
      <c r="L530" s="52">
        <v>1739.1304347826087</v>
      </c>
      <c r="M530" s="52">
        <v>50.85</v>
      </c>
      <c r="N530" s="53">
        <v>77.610472899512956</v>
      </c>
      <c r="O530" s="54">
        <v>745.6051960343176</v>
      </c>
      <c r="P530" s="53">
        <v>24.853506534477255</v>
      </c>
    </row>
    <row r="531" spans="1:16">
      <c r="A531" s="50" t="s">
        <v>464</v>
      </c>
      <c r="B531" s="50" t="s">
        <v>355</v>
      </c>
      <c r="C531" s="51">
        <v>2001882616</v>
      </c>
      <c r="D531" s="51">
        <v>24000000</v>
      </c>
      <c r="E531" s="52">
        <v>48.57104000310855</v>
      </c>
      <c r="F531" s="52">
        <v>5.4845347790321304</v>
      </c>
      <c r="G531" s="51">
        <v>2.016016</v>
      </c>
      <c r="H531" s="52">
        <v>408.5</v>
      </c>
      <c r="I531" s="52">
        <v>-3.1434544904415134</v>
      </c>
      <c r="J531" s="51">
        <v>3056816</v>
      </c>
      <c r="K531" s="52">
        <v>2897.1321793657189</v>
      </c>
      <c r="L531" s="52">
        <v>1666.6666666666667</v>
      </c>
      <c r="M531" s="52">
        <v>8.4</v>
      </c>
      <c r="N531" s="53">
        <v>86.727216051470165</v>
      </c>
      <c r="O531" s="54">
        <v>1418.2115476384765</v>
      </c>
      <c r="P531" s="53">
        <v>47.273718254615886</v>
      </c>
    </row>
    <row r="532" spans="1:16">
      <c r="A532" s="50" t="s">
        <v>60</v>
      </c>
      <c r="B532" s="50" t="s">
        <v>355</v>
      </c>
      <c r="C532" s="51">
        <v>385874216</v>
      </c>
      <c r="D532" s="51">
        <v>30000000</v>
      </c>
      <c r="E532" s="52">
        <v>34.180540761790255</v>
      </c>
      <c r="F532" s="52">
        <v>13.56370665150407</v>
      </c>
      <c r="G532" s="51">
        <v>12.224814</v>
      </c>
      <c r="H532" s="52">
        <v>95.75</v>
      </c>
      <c r="I532" s="52">
        <v>-4.2973613138708089</v>
      </c>
      <c r="J532" s="51">
        <v>11913466</v>
      </c>
      <c r="K532" s="52">
        <v>211.52534451351102</v>
      </c>
      <c r="L532" s="52">
        <v>1333.3333333333333</v>
      </c>
      <c r="M532" s="52">
        <v>40.74</v>
      </c>
      <c r="N532" s="53">
        <v>89.311552722303588</v>
      </c>
      <c r="O532" s="54">
        <v>748.36831531875475</v>
      </c>
      <c r="P532" s="53">
        <v>24.945610510625158</v>
      </c>
    </row>
    <row r="533" spans="1:16">
      <c r="A533" s="50" t="s">
        <v>335</v>
      </c>
      <c r="B533" s="50" t="s">
        <v>355</v>
      </c>
      <c r="C533" s="51">
        <v>447890029</v>
      </c>
      <c r="D533" s="51">
        <v>31862500</v>
      </c>
      <c r="E533" s="52">
        <v>59.232044232187683</v>
      </c>
      <c r="F533" s="52">
        <v>84.499510299493821</v>
      </c>
      <c r="G533" s="51">
        <v>29.645479000000002</v>
      </c>
      <c r="H533" s="52">
        <v>22.78</v>
      </c>
      <c r="I533" s="52">
        <v>-0.71051505531252701</v>
      </c>
      <c r="J533" s="51">
        <v>-12400268</v>
      </c>
      <c r="K533" s="52">
        <v>-56.529020179241286</v>
      </c>
      <c r="L533" s="52">
        <v>1255.3942722636327</v>
      </c>
      <c r="M533" s="52">
        <v>93.04</v>
      </c>
      <c r="N533" s="53">
        <v>40.883360709649878</v>
      </c>
      <c r="O533" s="54">
        <v>128.72669847269486</v>
      </c>
      <c r="P533" s="53">
        <v>4.2908899490898289</v>
      </c>
    </row>
    <row r="534" spans="1:16">
      <c r="A534" s="50" t="s">
        <v>278</v>
      </c>
      <c r="B534" s="50" t="s">
        <v>355</v>
      </c>
      <c r="C534" s="51">
        <v>3337733172</v>
      </c>
      <c r="D534" s="51">
        <v>38700772</v>
      </c>
      <c r="E534" s="52">
        <v>25.30474049328026</v>
      </c>
      <c r="F534" s="52">
        <v>5.9441474550806612</v>
      </c>
      <c r="G534" s="51">
        <v>13.534167</v>
      </c>
      <c r="H534" s="52">
        <v>116.8</v>
      </c>
      <c r="I534" s="52">
        <v>-10.470290807645583</v>
      </c>
      <c r="J534" s="51">
        <v>-6595639</v>
      </c>
      <c r="K534" s="52">
        <v>-645.43934560396644</v>
      </c>
      <c r="L534" s="52">
        <v>1033.5711132584124</v>
      </c>
      <c r="M534" s="52">
        <v>34.97</v>
      </c>
      <c r="N534" s="53">
        <v>45.16276237742197</v>
      </c>
      <c r="O534" s="54">
        <v>827.06567384296159</v>
      </c>
      <c r="P534" s="53">
        <v>27.568855794765387</v>
      </c>
    </row>
    <row r="535" spans="1:16">
      <c r="A535" s="50" t="s">
        <v>347</v>
      </c>
      <c r="B535" s="50" t="s">
        <v>355</v>
      </c>
      <c r="C535" s="51">
        <v>765978559</v>
      </c>
      <c r="D535" s="51">
        <v>45500000</v>
      </c>
      <c r="E535" s="52">
        <v>68.16223133862907</v>
      </c>
      <c r="F535" s="52">
        <v>44.060912306806124</v>
      </c>
      <c r="G535" s="51">
        <v>15.667655999999999</v>
      </c>
      <c r="H535" s="52">
        <v>37.46</v>
      </c>
      <c r="I535" s="52">
        <v>-1.2717779835017211</v>
      </c>
      <c r="J535" s="51">
        <v>-12773903</v>
      </c>
      <c r="K535" s="52">
        <v>-121.10628990998288</v>
      </c>
      <c r="L535" s="52">
        <v>879.12087912087907</v>
      </c>
      <c r="M535" s="52">
        <v>34.43</v>
      </c>
      <c r="N535" s="53">
        <v>45.463593429918454</v>
      </c>
      <c r="O535" s="54">
        <v>723.54258640695821</v>
      </c>
      <c r="P535" s="53">
        <v>24.118086213565274</v>
      </c>
    </row>
    <row r="536" spans="1:16">
      <c r="A536" s="50" t="s">
        <v>280</v>
      </c>
      <c r="B536" s="50" t="s">
        <v>355</v>
      </c>
      <c r="C536" s="51">
        <v>-355894230</v>
      </c>
      <c r="D536" s="51">
        <v>64864800</v>
      </c>
      <c r="E536" s="52">
        <v>16.711850496855014</v>
      </c>
      <c r="F536" s="52">
        <v>2.6024372336814907</v>
      </c>
      <c r="G536" s="51">
        <v>23.936191999999998</v>
      </c>
      <c r="H536" s="52">
        <v>100</v>
      </c>
      <c r="I536" s="52">
        <v>8.5248278017369188</v>
      </c>
      <c r="J536" s="51">
        <v>-73662719</v>
      </c>
      <c r="K536" s="52">
        <v>-87.175918662464795</v>
      </c>
      <c r="L536" s="52">
        <v>616.66728333394997</v>
      </c>
      <c r="M536" s="52">
        <v>36.9</v>
      </c>
      <c r="N536" s="53">
        <v>103.30335731704494</v>
      </c>
      <c r="O536" s="54">
        <v>2998.1073727606263</v>
      </c>
      <c r="P536" s="53">
        <v>99.936912425354208</v>
      </c>
    </row>
    <row r="537" spans="1:16">
      <c r="A537" s="50" t="s">
        <v>467</v>
      </c>
      <c r="B537" s="50" t="s">
        <v>355</v>
      </c>
      <c r="C537" s="51">
        <v>2725996326</v>
      </c>
      <c r="D537" s="51">
        <v>67000000</v>
      </c>
      <c r="E537" s="52">
        <v>15.102590709359662</v>
      </c>
      <c r="F537" s="52">
        <v>2.0871463114095716</v>
      </c>
      <c r="G537" s="51">
        <v>23.711504000000001</v>
      </c>
      <c r="H537" s="52">
        <v>111.7</v>
      </c>
      <c r="I537" s="52">
        <v>-1.1708888293176756</v>
      </c>
      <c r="J537" s="51">
        <v>9762773</v>
      </c>
      <c r="K537" s="52">
        <v>741.1828585997032</v>
      </c>
      <c r="L537" s="52">
        <v>597.01492537313436</v>
      </c>
      <c r="M537" s="52">
        <v>35.39</v>
      </c>
      <c r="N537" s="53">
        <v>59.562529766186529</v>
      </c>
      <c r="O537" s="54">
        <v>1125.4212843470393</v>
      </c>
      <c r="P537" s="53">
        <v>37.514042811567975</v>
      </c>
    </row>
    <row r="538" spans="1:16">
      <c r="A538" s="50" t="s">
        <v>773</v>
      </c>
      <c r="B538" s="50" t="s">
        <v>355</v>
      </c>
      <c r="C538" s="51">
        <v>2885058804</v>
      </c>
      <c r="D538" s="51">
        <v>92600000</v>
      </c>
      <c r="E538" s="52">
        <v>12.596535756161099</v>
      </c>
      <c r="F538" s="52">
        <v>0.85554530585062549</v>
      </c>
      <c r="G538" s="51">
        <v>18.897796</v>
      </c>
      <c r="H538" s="52">
        <v>168.1</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7.1104089582264862</v>
      </c>
      <c r="F539" s="52">
        <v>0.26243723951931669</v>
      </c>
      <c r="G539" s="51">
        <v>18.316268000000001</v>
      </c>
      <c r="H539" s="52">
        <v>307.25</v>
      </c>
      <c r="I539" s="52">
        <v>13.280222383379453</v>
      </c>
      <c r="J539" s="51">
        <v>771275247</v>
      </c>
      <c r="K539" s="52">
        <v>35.128509705692657</v>
      </c>
      <c r="L539" s="52">
        <v>426.66666666666669</v>
      </c>
      <c r="M539" s="52">
        <v>19.53</v>
      </c>
      <c r="N539" s="53">
        <v>8.3273159889042656</v>
      </c>
      <c r="O539" s="54">
        <v>2302.7914011829535</v>
      </c>
      <c r="P539" s="53">
        <v>76.75971337276512</v>
      </c>
    </row>
    <row r="540" spans="1:16">
      <c r="A540" s="50" t="s">
        <v>281</v>
      </c>
      <c r="B540" s="50" t="s">
        <v>355</v>
      </c>
      <c r="C540" s="51">
        <v>4102311000</v>
      </c>
      <c r="D540" s="51">
        <v>95000000</v>
      </c>
      <c r="E540" s="52">
        <v>4.7733717647040841</v>
      </c>
      <c r="F540" s="52">
        <v>0.3777896133521238</v>
      </c>
      <c r="G540" s="51">
        <v>61.261921000000001</v>
      </c>
      <c r="H540" s="52">
        <v>136.80000000000001</v>
      </c>
      <c r="I540" s="52">
        <v>-0.47171997061602161</v>
      </c>
      <c r="J540" s="51">
        <v>130778000</v>
      </c>
      <c r="K540" s="52">
        <v>96.614109406780955</v>
      </c>
      <c r="L540" s="52">
        <v>421.05263157894734</v>
      </c>
      <c r="M540" s="52">
        <v>64.48</v>
      </c>
      <c r="N540" s="53">
        <v>49.065910816726173</v>
      </c>
      <c r="O540" s="54">
        <v>968.56766322319049</v>
      </c>
      <c r="P540" s="53">
        <v>32.285588774106351</v>
      </c>
    </row>
    <row r="541" spans="1:16">
      <c r="A541" s="50" t="s">
        <v>282</v>
      </c>
      <c r="B541" s="50" t="s">
        <v>355</v>
      </c>
      <c r="C541" s="51">
        <v>1869476072</v>
      </c>
      <c r="D541" s="51">
        <v>100000000</v>
      </c>
      <c r="E541" s="52">
        <v>40.074510537442265</v>
      </c>
      <c r="F541" s="52">
        <v>21.091847651285402</v>
      </c>
      <c r="G541" s="51">
        <v>50.595194999999997</v>
      </c>
      <c r="H541" s="52">
        <v>19.73</v>
      </c>
      <c r="I541" s="52">
        <v>-0.82234126222404325</v>
      </c>
      <c r="J541" s="51">
        <v>-304722758</v>
      </c>
      <c r="K541" s="52">
        <v>-6.2351759102941697</v>
      </c>
      <c r="L541" s="52">
        <v>400</v>
      </c>
      <c r="M541" s="52">
        <v>50.59</v>
      </c>
      <c r="N541" s="53">
        <v>84.422832912542091</v>
      </c>
      <c r="O541" s="54">
        <v>83.461081669843452</v>
      </c>
      <c r="P541" s="53">
        <v>2.7820360556614485</v>
      </c>
    </row>
    <row r="542" spans="1:16">
      <c r="A542" s="50" t="s">
        <v>154</v>
      </c>
      <c r="B542" s="50" t="s">
        <v>355</v>
      </c>
      <c r="C542" s="51">
        <v>1139133952</v>
      </c>
      <c r="D542" s="51">
        <v>100500000</v>
      </c>
      <c r="E542" s="52">
        <v>29.852468756103942</v>
      </c>
      <c r="F542" s="52">
        <v>9.5819190358221604</v>
      </c>
      <c r="G542" s="51">
        <v>40.319831000000001</v>
      </c>
      <c r="H542" s="52">
        <v>33.24</v>
      </c>
      <c r="I542" s="52">
        <v>0.66417564531468187</v>
      </c>
      <c r="J542" s="51">
        <v>60728696</v>
      </c>
      <c r="K542" s="52">
        <v>51.301941342524465</v>
      </c>
      <c r="L542" s="52">
        <v>398.00995024875624</v>
      </c>
      <c r="M542" s="52">
        <v>40.11</v>
      </c>
      <c r="N542" s="53">
        <v>17.080824958736908</v>
      </c>
      <c r="O542" s="54">
        <v>2245.3680856593614</v>
      </c>
      <c r="P542" s="53">
        <v>74.845602855312052</v>
      </c>
    </row>
    <row r="543" spans="1:16">
      <c r="A543" s="50" t="s">
        <v>733</v>
      </c>
      <c r="B543" s="50" t="s">
        <v>355</v>
      </c>
      <c r="C543" s="51">
        <v>2222618346</v>
      </c>
      <c r="D543" s="51">
        <v>110500000</v>
      </c>
      <c r="E543" s="52">
        <v>0.7041529532879014</v>
      </c>
      <c r="F543" s="52">
        <v>4.3408889077878694E-3</v>
      </c>
      <c r="G543" s="51">
        <v>47.739924000000002</v>
      </c>
      <c r="H543" s="52">
        <v>1190</v>
      </c>
      <c r="I543" s="52">
        <v>-290.40937771960216</v>
      </c>
      <c r="J543" s="51">
        <v>27078608</v>
      </c>
      <c r="K543" s="52">
        <v>5990.4851829902036</v>
      </c>
      <c r="L543" s="52">
        <v>361.99095022624437</v>
      </c>
      <c r="M543" s="52">
        <v>43.2</v>
      </c>
      <c r="N543" s="53">
        <v>29.211658890183301</v>
      </c>
      <c r="O543" s="54">
        <v>1254.4451947048306</v>
      </c>
      <c r="P543" s="53">
        <v>41.814839823494353</v>
      </c>
    </row>
    <row r="544" spans="1:16">
      <c r="A544" s="50" t="s">
        <v>555</v>
      </c>
      <c r="B544" s="50" t="s">
        <v>355</v>
      </c>
      <c r="C544" s="51">
        <v>1784851552</v>
      </c>
      <c r="D544" s="51">
        <v>112000000</v>
      </c>
      <c r="E544" s="52">
        <v>13.443687726149717</v>
      </c>
      <c r="F544" s="52">
        <v>0.70194693641132611</v>
      </c>
      <c r="G544" s="51">
        <v>16.937535</v>
      </c>
      <c r="H544" s="52">
        <v>175.7</v>
      </c>
      <c r="I544" s="52">
        <v>-0.87764965459558664</v>
      </c>
      <c r="J544" s="51">
        <v>-293057834</v>
      </c>
      <c r="K544" s="52">
        <v>-65.352288108428453</v>
      </c>
      <c r="L544" s="52">
        <v>357.14285714285717</v>
      </c>
      <c r="M544" s="52">
        <v>15.12</v>
      </c>
      <c r="N544" s="53">
        <v>15.607867892503615</v>
      </c>
      <c r="O544" s="54">
        <v>978.52973735861508</v>
      </c>
      <c r="P544" s="53">
        <v>32.617657911953835</v>
      </c>
    </row>
    <row r="545" spans="1:16">
      <c r="A545" s="50" t="s">
        <v>89</v>
      </c>
      <c r="B545" s="50" t="s">
        <v>355</v>
      </c>
      <c r="C545" s="51">
        <v>1056734129</v>
      </c>
      <c r="D545" s="51">
        <v>117000000</v>
      </c>
      <c r="E545" s="52">
        <v>20.009806005531068</v>
      </c>
      <c r="F545" s="52">
        <v>4.6222698095474861</v>
      </c>
      <c r="G545" s="51">
        <v>53.028322000000003</v>
      </c>
      <c r="H545" s="52">
        <v>37.700000000000003</v>
      </c>
      <c r="I545" s="52">
        <v>1.8137096269888173</v>
      </c>
      <c r="J545" s="51">
        <v>51520744</v>
      </c>
      <c r="K545" s="52">
        <v>84.024407722062392</v>
      </c>
      <c r="L545" s="52">
        <v>341.88034188034186</v>
      </c>
      <c r="M545" s="52">
        <v>45.32</v>
      </c>
      <c r="N545" s="53">
        <v>56.930557551510638</v>
      </c>
      <c r="O545" s="54">
        <v>2612.6543105168821</v>
      </c>
      <c r="P545" s="53">
        <v>87.088477017229408</v>
      </c>
    </row>
    <row r="546" spans="1:16">
      <c r="A546" s="50" t="s">
        <v>769</v>
      </c>
      <c r="B546" s="50" t="s">
        <v>355</v>
      </c>
      <c r="C546" s="51">
        <v>3756403776</v>
      </c>
      <c r="D546" s="51">
        <v>137000000</v>
      </c>
      <c r="E546" s="52">
        <v>8.2898537069206206</v>
      </c>
      <c r="F546" s="52">
        <v>0.51279560230858723</v>
      </c>
      <c r="G546" s="51">
        <v>39.979588999999997</v>
      </c>
      <c r="H546" s="52">
        <v>120.7</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7.7462051921728934</v>
      </c>
      <c r="F547" s="52">
        <v>0.42714117409279811</v>
      </c>
      <c r="G547" s="51">
        <v>44.987780999999998</v>
      </c>
      <c r="H547" s="52">
        <v>114.8</v>
      </c>
      <c r="I547" s="52">
        <v>-7.183585733617349</v>
      </c>
      <c r="J547" s="51">
        <v>5825744</v>
      </c>
      <c r="K547" s="52">
        <v>3112.9071239656255</v>
      </c>
      <c r="L547" s="52">
        <v>258.06451612903226</v>
      </c>
      <c r="M547" s="52">
        <v>29.02</v>
      </c>
      <c r="N547" s="53">
        <v>37.162606644808648</v>
      </c>
      <c r="O547" s="54">
        <v>466.43749127746662</v>
      </c>
      <c r="P547" s="53">
        <v>15.547916375915554</v>
      </c>
    </row>
    <row r="548" spans="1:16">
      <c r="A548" s="50" t="s">
        <v>770</v>
      </c>
      <c r="B548" s="50" t="s">
        <v>355</v>
      </c>
      <c r="C548" s="51">
        <v>1774061912</v>
      </c>
      <c r="D548" s="51">
        <v>170000000</v>
      </c>
      <c r="E548" s="52">
        <v>15.615142331436783</v>
      </c>
      <c r="F548" s="52">
        <v>1.2582709372632379</v>
      </c>
      <c r="G548" s="51">
        <v>37.993921</v>
      </c>
      <c r="H548" s="52">
        <v>67.45</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14.938524808727092</v>
      </c>
      <c r="F549" s="52">
        <v>3.7933237953171686</v>
      </c>
      <c r="G549" s="51">
        <v>111.579138</v>
      </c>
      <c r="H549" s="52">
        <v>24</v>
      </c>
      <c r="I549" s="52">
        <v>-0.19251743865611459</v>
      </c>
      <c r="J549" s="51">
        <v>3224393</v>
      </c>
      <c r="K549" s="52">
        <v>1221.3491308286552</v>
      </c>
      <c r="L549" s="52">
        <v>233.61462636879773</v>
      </c>
      <c r="M549" s="52">
        <v>65.16</v>
      </c>
      <c r="N549" s="53">
        <v>37.268274537600654</v>
      </c>
      <c r="O549" s="54">
        <v>1151.2188455561425</v>
      </c>
      <c r="P549" s="53">
        <v>38.373961518538081</v>
      </c>
    </row>
    <row r="550" spans="1:16">
      <c r="A550" s="50" t="s">
        <v>97</v>
      </c>
      <c r="B550" s="50" t="s">
        <v>355</v>
      </c>
      <c r="C550" s="51">
        <v>1396248544</v>
      </c>
      <c r="D550" s="51">
        <v>197500000</v>
      </c>
      <c r="E550" s="52">
        <v>33.881766188707886</v>
      </c>
      <c r="F550" s="52">
        <v>24.507606646443318</v>
      </c>
      <c r="G550" s="51">
        <v>147.57517300000001</v>
      </c>
      <c r="H550" s="52">
        <v>8</v>
      </c>
      <c r="I550" s="52">
        <v>-0.19560542537765713</v>
      </c>
      <c r="J550" s="51">
        <v>-32811409</v>
      </c>
      <c r="K550" s="52">
        <v>-42.134734293184422</v>
      </c>
      <c r="L550" s="52">
        <v>202.53164556962025</v>
      </c>
      <c r="M550" s="52">
        <v>74.72</v>
      </c>
      <c r="N550" s="53">
        <v>27.207108145118372</v>
      </c>
      <c r="O550" s="54">
        <v>267.67872527341387</v>
      </c>
      <c r="P550" s="53">
        <v>8.922624175780463</v>
      </c>
    </row>
    <row r="551" spans="1:16">
      <c r="A551" s="50" t="s">
        <v>155</v>
      </c>
      <c r="B551" s="50" t="s">
        <v>355</v>
      </c>
      <c r="C551" s="51">
        <v>427961966</v>
      </c>
      <c r="D551" s="51">
        <v>206250000</v>
      </c>
      <c r="E551" s="52">
        <v>15.386085643453123</v>
      </c>
      <c r="F551" s="52">
        <v>6.2166002599810595</v>
      </c>
      <c r="G551" s="51">
        <v>206.00537199999999</v>
      </c>
      <c r="H551" s="52">
        <v>12.62</v>
      </c>
      <c r="I551" s="52">
        <v>2.0188033690219598E-2</v>
      </c>
      <c r="J551" s="51">
        <v>-116573372</v>
      </c>
      <c r="K551" s="52">
        <v>-21.231263688589191</v>
      </c>
      <c r="L551" s="52">
        <v>193.93939393939394</v>
      </c>
      <c r="M551" s="52">
        <v>99.88</v>
      </c>
      <c r="N551" s="53">
        <v>42.107297905538751</v>
      </c>
      <c r="O551" s="54">
        <v>635.70124930913698</v>
      </c>
      <c r="P551" s="53">
        <v>21.190041643637901</v>
      </c>
    </row>
    <row r="552" spans="1:16">
      <c r="A552" s="50" t="s">
        <v>401</v>
      </c>
      <c r="B552" s="50" t="s">
        <v>355</v>
      </c>
      <c r="C552" s="51">
        <v>3159865956</v>
      </c>
      <c r="D552" s="51">
        <v>300000000</v>
      </c>
      <c r="E552" s="52">
        <v>13.549386429584924</v>
      </c>
      <c r="F552" s="52">
        <v>1.3283712185867573</v>
      </c>
      <c r="G552" s="51">
        <v>82.764232000000007</v>
      </c>
      <c r="H552" s="52">
        <v>35.68</v>
      </c>
      <c r="I552" s="52">
        <v>-0.58418027451667598</v>
      </c>
      <c r="J552" s="51">
        <v>82928795</v>
      </c>
      <c r="K552" s="52">
        <v>122.99708442646489</v>
      </c>
      <c r="L552" s="52">
        <v>133.33333333333334</v>
      </c>
      <c r="M552" s="52">
        <v>27.58</v>
      </c>
      <c r="N552" s="53">
        <v>15.003075765692493</v>
      </c>
      <c r="O552" s="54">
        <v>526.75014956560983</v>
      </c>
      <c r="P552" s="53">
        <v>17.558338318853661</v>
      </c>
    </row>
    <row r="553" spans="1:16">
      <c r="A553" s="50" t="s">
        <v>283</v>
      </c>
      <c r="B553" s="50" t="s">
        <v>355</v>
      </c>
      <c r="C553" s="51">
        <v>5879015160</v>
      </c>
      <c r="D553" s="51">
        <v>322274086</v>
      </c>
      <c r="E553" s="52">
        <v>3.7493362863525941</v>
      </c>
      <c r="F553" s="52">
        <v>0.14187803250244069</v>
      </c>
      <c r="G553" s="51">
        <v>127.238255</v>
      </c>
      <c r="H553" s="52">
        <v>83.85</v>
      </c>
      <c r="I553" s="52">
        <v>2.3985464219196473</v>
      </c>
      <c r="J553" s="51">
        <v>307486341</v>
      </c>
      <c r="K553" s="52">
        <v>85.943573838292863</v>
      </c>
      <c r="L553" s="52">
        <v>124.11795343669053</v>
      </c>
      <c r="M553" s="52">
        <v>39.479999999999997</v>
      </c>
      <c r="N553" s="53">
        <v>31.807439687424072</v>
      </c>
      <c r="O553" s="54">
        <v>2035.5262610737302</v>
      </c>
      <c r="P553" s="53">
        <v>67.850875369124338</v>
      </c>
    </row>
    <row r="554" spans="1:16">
      <c r="A554" s="50" t="s">
        <v>279</v>
      </c>
      <c r="B554" s="50" t="s">
        <v>355</v>
      </c>
      <c r="C554" s="51">
        <v>4414419520</v>
      </c>
      <c r="D554" s="51">
        <v>393516000</v>
      </c>
      <c r="E554" s="52">
        <v>18.9123382426273</v>
      </c>
      <c r="F554" s="52">
        <v>4.0049913774423613</v>
      </c>
      <c r="G554" s="51">
        <v>160.62860900000001</v>
      </c>
      <c r="H554" s="52">
        <v>13.17</v>
      </c>
      <c r="I554" s="52">
        <v>-8.8398335660272664E-2</v>
      </c>
      <c r="J554" s="51">
        <v>14989579</v>
      </c>
      <c r="K554" s="52">
        <v>315.03166299733971</v>
      </c>
      <c r="L554" s="52">
        <v>101.64770936886937</v>
      </c>
      <c r="M554" s="52">
        <v>40.81</v>
      </c>
      <c r="N554" s="53">
        <v>70.900911805112401</v>
      </c>
      <c r="O554" s="54">
        <v>585.6542733802371</v>
      </c>
      <c r="P554" s="53">
        <v>19.521809112674571</v>
      </c>
    </row>
    <row r="555" spans="1:16">
      <c r="A555" s="50" t="s">
        <v>88</v>
      </c>
      <c r="B555" s="50" t="s">
        <v>355</v>
      </c>
      <c r="C555" s="51">
        <v>919494030</v>
      </c>
      <c r="D555" s="51">
        <v>402170000</v>
      </c>
      <c r="E555" s="52">
        <v>15.672230738891413</v>
      </c>
      <c r="F555" s="52">
        <v>2.164953839157489</v>
      </c>
      <c r="G555" s="51">
        <v>145.268338</v>
      </c>
      <c r="H555" s="52">
        <v>17.57</v>
      </c>
      <c r="I555" s="52">
        <v>-0.26421673425191017</v>
      </c>
      <c r="J555" s="51">
        <v>-57888264</v>
      </c>
      <c r="K555" s="52">
        <v>-125.05229039171049</v>
      </c>
      <c r="L555" s="52">
        <v>99.460427182534744</v>
      </c>
      <c r="M555" s="52">
        <v>36.119999999999997</v>
      </c>
      <c r="N555" s="53">
        <v>28.948460304915347</v>
      </c>
      <c r="O555" s="54">
        <v>781.64793608721641</v>
      </c>
      <c r="P555" s="53">
        <v>26.054931202907213</v>
      </c>
    </row>
    <row r="556" spans="1:16">
      <c r="A556" s="50" t="s">
        <v>184</v>
      </c>
      <c r="B556" s="50" t="s">
        <v>355</v>
      </c>
      <c r="C556" s="51">
        <v>5647873743</v>
      </c>
      <c r="D556" s="51">
        <v>494000000</v>
      </c>
      <c r="E556" s="52">
        <v>4.0452852793916572</v>
      </c>
      <c r="F556" s="52">
        <v>0.30329024436884522</v>
      </c>
      <c r="G556" s="51">
        <v>292.914446</v>
      </c>
      <c r="H556" s="52">
        <v>33.76</v>
      </c>
      <c r="I556" s="52">
        <v>-0.67207075938864236</v>
      </c>
      <c r="J556" s="51">
        <v>-217874647</v>
      </c>
      <c r="K556" s="52">
        <v>-61.218687826491347</v>
      </c>
      <c r="L556" s="52">
        <v>80.97165991902834</v>
      </c>
      <c r="M556" s="52">
        <v>59.29</v>
      </c>
      <c r="N556" s="53">
        <v>27.205207999841747</v>
      </c>
      <c r="O556" s="54">
        <v>740.47616579579039</v>
      </c>
      <c r="P556" s="53">
        <v>24.68253885985968</v>
      </c>
    </row>
    <row r="557" spans="1:16">
      <c r="A557" s="50" t="s">
        <v>525</v>
      </c>
      <c r="B557" s="50" t="s">
        <v>355</v>
      </c>
      <c r="C557" s="51">
        <v>3963724062</v>
      </c>
      <c r="D557" s="51">
        <v>674934433</v>
      </c>
      <c r="E557" s="52">
        <v>6.9655040505359036</v>
      </c>
      <c r="F557" s="52">
        <v>0.54317198592829075</v>
      </c>
      <c r="G557" s="51">
        <v>292.99600400000003</v>
      </c>
      <c r="H557" s="52">
        <v>19.600000000000001</v>
      </c>
      <c r="I557" s="52">
        <v>-0.21385139665437691</v>
      </c>
      <c r="J557" s="51">
        <v>-901082449</v>
      </c>
      <c r="K557" s="52">
        <v>-14.231499283147174</v>
      </c>
      <c r="L557" s="52">
        <v>59.26501604341766</v>
      </c>
      <c r="M557" s="52">
        <v>43.41</v>
      </c>
      <c r="N557" s="53">
        <v>40.540103556028505</v>
      </c>
      <c r="O557" s="54">
        <v>250</v>
      </c>
      <c r="P557" s="53">
        <v>8.3333333333333339</v>
      </c>
    </row>
    <row r="558" spans="1:16">
      <c r="A558" s="50" t="s">
        <v>61</v>
      </c>
      <c r="B558" s="50" t="s">
        <v>355</v>
      </c>
      <c r="C558" s="51">
        <v>3787777042</v>
      </c>
      <c r="D558" s="51">
        <v>704842185</v>
      </c>
      <c r="E558" s="52">
        <v>16.525617418865785</v>
      </c>
      <c r="F558" s="52">
        <v>4.6891680919653771</v>
      </c>
      <c r="G558" s="51">
        <v>465.53517099999999</v>
      </c>
      <c r="H558" s="52">
        <v>5.2</v>
      </c>
      <c r="I558" s="52">
        <v>-0.13665369599898725</v>
      </c>
      <c r="J558" s="51">
        <v>132778559</v>
      </c>
      <c r="K558" s="52">
        <v>26.542018165749184</v>
      </c>
      <c r="L558" s="52">
        <v>56.750292265778619</v>
      </c>
      <c r="M558" s="52">
        <v>66.040000000000006</v>
      </c>
      <c r="N558" s="53">
        <v>2.0924501977181258</v>
      </c>
      <c r="O558" s="54">
        <v>750.9124575591469</v>
      </c>
      <c r="P558" s="53">
        <v>25.030415251971565</v>
      </c>
    </row>
    <row r="559" spans="1:16">
      <c r="A559" s="50" t="s">
        <v>285</v>
      </c>
      <c r="B559" s="50" t="s">
        <v>355</v>
      </c>
      <c r="C559" s="51">
        <v>7665829861</v>
      </c>
      <c r="D559" s="51">
        <v>750000000</v>
      </c>
      <c r="E559" s="52">
        <v>7.3369038375858953</v>
      </c>
      <c r="F559" s="52">
        <v>0.88932167728313882</v>
      </c>
      <c r="G559" s="51">
        <v>459.303876</v>
      </c>
      <c r="H559" s="52">
        <v>11.87</v>
      </c>
      <c r="I559" s="52">
        <v>0.28403720744112704</v>
      </c>
      <c r="J559" s="51">
        <v>309742404</v>
      </c>
      <c r="K559" s="52">
        <v>26.635035737631842</v>
      </c>
      <c r="L559" s="52">
        <v>53.333333333333336</v>
      </c>
      <c r="M559" s="52">
        <v>61.24</v>
      </c>
      <c r="N559" s="53">
        <v>80.257584655929321</v>
      </c>
      <c r="O559" s="54">
        <v>2546.0917259449811</v>
      </c>
      <c r="P559" s="53">
        <v>84.86972419816604</v>
      </c>
    </row>
    <row r="560" spans="1:16">
      <c r="A560" s="50" t="s">
        <v>284</v>
      </c>
      <c r="B560" s="50" t="s">
        <v>355</v>
      </c>
      <c r="C560" s="51">
        <v>1104228363</v>
      </c>
      <c r="D560" s="51">
        <v>805885530</v>
      </c>
      <c r="E560" s="52">
        <v>16.104489161156422</v>
      </c>
      <c r="F560" s="52">
        <v>2.4979492374612469</v>
      </c>
      <c r="G560" s="51">
        <v>306.64052400000003</v>
      </c>
      <c r="H560" s="52">
        <v>8.1</v>
      </c>
      <c r="I560" s="52">
        <v>-0.42063208475058816</v>
      </c>
      <c r="J560" s="51">
        <v>-213403973</v>
      </c>
      <c r="K560" s="52">
        <v>-30.210703902874386</v>
      </c>
      <c r="L560" s="52">
        <v>49.634840819142141</v>
      </c>
      <c r="M560" s="52">
        <v>38.049999999999997</v>
      </c>
      <c r="N560" s="53">
        <v>88.964100026904944</v>
      </c>
      <c r="O560" s="54">
        <v>175.43822579050575</v>
      </c>
      <c r="P560" s="53">
        <v>5.8479408596835247</v>
      </c>
    </row>
    <row r="561" spans="1:16">
      <c r="A561" s="50" t="s">
        <v>62</v>
      </c>
      <c r="B561" s="50" t="s">
        <v>355</v>
      </c>
      <c r="C561" s="51">
        <v>1966732279</v>
      </c>
      <c r="D561" s="51">
        <v>891754956</v>
      </c>
      <c r="E561" s="52">
        <v>13.401696711935996</v>
      </c>
      <c r="F561" s="52">
        <v>3.0056904358681233</v>
      </c>
      <c r="G561" s="51">
        <v>565.32693600000005</v>
      </c>
      <c r="H561" s="52">
        <v>5.28</v>
      </c>
      <c r="I561" s="52">
        <v>-0.23174116375795514</v>
      </c>
      <c r="J561" s="51">
        <v>179708663</v>
      </c>
      <c r="K561" s="52">
        <v>24.811128776802484</v>
      </c>
      <c r="L561" s="52">
        <v>44.855371681276083</v>
      </c>
      <c r="M561" s="52">
        <v>63.39</v>
      </c>
      <c r="N561" s="53">
        <v>21.054541648124367</v>
      </c>
      <c r="O561" s="54">
        <v>543.52078477959355</v>
      </c>
      <c r="P561" s="53">
        <v>18.117359492653119</v>
      </c>
    </row>
    <row r="562" spans="1:16">
      <c r="A562" s="50" t="s">
        <v>152</v>
      </c>
      <c r="B562" s="50" t="s">
        <v>355</v>
      </c>
      <c r="C562" s="51">
        <v>1876232593</v>
      </c>
      <c r="D562" s="51">
        <v>936000000</v>
      </c>
      <c r="E562" s="52">
        <v>14.602907161360591</v>
      </c>
      <c r="F562" s="52">
        <v>3.9003491349787902</v>
      </c>
      <c r="G562" s="51">
        <v>576.74861299999998</v>
      </c>
      <c r="H562" s="52">
        <v>4.75</v>
      </c>
      <c r="I562" s="52">
        <v>-0.12331953078614788</v>
      </c>
      <c r="J562" s="51">
        <v>22610716</v>
      </c>
      <c r="K562" s="52">
        <v>165.58520305150884</v>
      </c>
      <c r="L562" s="52">
        <v>42.735042735042732</v>
      </c>
      <c r="M562" s="52">
        <v>61.61</v>
      </c>
      <c r="N562" s="53">
        <v>9.119840841952179</v>
      </c>
      <c r="O562" s="54">
        <v>720.7623948535055</v>
      </c>
      <c r="P562" s="53">
        <v>24.025413161783515</v>
      </c>
    </row>
    <row r="563" spans="1:16">
      <c r="A563" s="50" t="s">
        <v>480</v>
      </c>
      <c r="B563" s="50" t="s">
        <v>355</v>
      </c>
      <c r="C563" s="51">
        <v>8578258629</v>
      </c>
      <c r="D563" s="51">
        <v>950000000</v>
      </c>
      <c r="E563" s="52">
        <v>12.09835832234122</v>
      </c>
      <c r="F563" s="52">
        <v>2.5470228047034147</v>
      </c>
      <c r="G563" s="51">
        <v>592.57757400000003</v>
      </c>
      <c r="H563" s="52">
        <v>5.58</v>
      </c>
      <c r="I563" s="52">
        <v>-0.23105388081758885</v>
      </c>
      <c r="J563" s="51">
        <v>-348120495</v>
      </c>
      <c r="K563" s="52">
        <v>-13.644700809700963</v>
      </c>
      <c r="L563" s="52">
        <v>42.10526315789474</v>
      </c>
      <c r="M563" s="52">
        <v>62.37</v>
      </c>
      <c r="N563" s="53">
        <v>21.482647373319271</v>
      </c>
      <c r="O563" s="54">
        <v>250.21902544890264</v>
      </c>
      <c r="P563" s="53">
        <v>8.3406341816300884</v>
      </c>
    </row>
    <row r="564" spans="1:16">
      <c r="A564" s="50" t="s">
        <v>379</v>
      </c>
      <c r="B564" s="50" t="s">
        <v>355</v>
      </c>
      <c r="C564" s="51">
        <v>1914868068</v>
      </c>
      <c r="D564" s="51">
        <v>1000000000</v>
      </c>
      <c r="E564" s="52">
        <v>42.592340193539592</v>
      </c>
      <c r="F564" s="52">
        <v>14.197446731179864</v>
      </c>
      <c r="G564" s="51">
        <v>255.25220999999999</v>
      </c>
      <c r="H564" s="52">
        <v>3.68</v>
      </c>
      <c r="I564" s="52">
        <v>-0.22322439197490193</v>
      </c>
      <c r="J564" s="51">
        <v>-154583940</v>
      </c>
      <c r="K564" s="52">
        <v>-19.406931923199785</v>
      </c>
      <c r="L564" s="52">
        <v>40</v>
      </c>
      <c r="M564" s="52">
        <v>25.52</v>
      </c>
      <c r="N564" s="53">
        <v>65.118209216220436</v>
      </c>
      <c r="O564" s="54">
        <v>477.37270662869076</v>
      </c>
      <c r="P564" s="53">
        <v>15.912423554289692</v>
      </c>
    </row>
    <row r="565" spans="1:16">
      <c r="A565" s="50" t="s">
        <v>286</v>
      </c>
      <c r="B565" s="50" t="s">
        <v>355</v>
      </c>
      <c r="C565" s="51">
        <v>8958460788</v>
      </c>
      <c r="D565" s="51">
        <v>1025000000</v>
      </c>
      <c r="E565" s="52">
        <v>14.67962013473579</v>
      </c>
      <c r="F565" s="52">
        <v>1.1934650516045358</v>
      </c>
      <c r="G565" s="51">
        <v>206.78594200000001</v>
      </c>
      <c r="H565" s="52">
        <v>13.18</v>
      </c>
      <c r="I565" s="52">
        <v>-0.34082867075334811</v>
      </c>
      <c r="J565" s="51">
        <v>65823811</v>
      </c>
      <c r="K565" s="52">
        <v>186.86247139352051</v>
      </c>
      <c r="L565" s="52">
        <v>39.024390243902438</v>
      </c>
      <c r="M565" s="52">
        <v>20.170000000000002</v>
      </c>
      <c r="N565" s="53">
        <v>34.876457019114426</v>
      </c>
      <c r="O565" s="54">
        <v>661.83084771836195</v>
      </c>
      <c r="P565" s="53">
        <v>22.061028257278732</v>
      </c>
    </row>
    <row r="566" spans="1:16">
      <c r="A566" s="55" t="s">
        <v>450</v>
      </c>
      <c r="B566" s="55" t="s">
        <v>354</v>
      </c>
      <c r="C566" s="56">
        <v>2690495427</v>
      </c>
      <c r="D566" s="56">
        <v>58000000</v>
      </c>
      <c r="E566" s="57">
        <v>133.8161867404886</v>
      </c>
      <c r="F566" s="57">
        <v>115.35878167283501</v>
      </c>
      <c r="G566" s="56">
        <v>13.776082000000001</v>
      </c>
      <c r="H566" s="57">
        <v>21.7</v>
      </c>
      <c r="I566" s="57">
        <v>-0.25635426862070432</v>
      </c>
      <c r="J566" s="56">
        <v>15575892</v>
      </c>
      <c r="K566" s="57">
        <v>74.474065433941121</v>
      </c>
      <c r="L566" s="57">
        <v>689.65517241379314</v>
      </c>
      <c r="M566" s="57">
        <v>23.75</v>
      </c>
      <c r="N566" s="58">
        <v>40.460380955581336</v>
      </c>
      <c r="O566" s="59">
        <v>1073.5213370035726</v>
      </c>
      <c r="P566" s="58">
        <v>35.784044566785752</v>
      </c>
    </row>
    <row r="567" spans="1:16">
      <c r="A567" s="55" t="s">
        <v>541</v>
      </c>
      <c r="B567" s="55" t="s">
        <v>354</v>
      </c>
      <c r="C567" s="56">
        <v>2818472369</v>
      </c>
      <c r="D567" s="56">
        <v>62830000</v>
      </c>
      <c r="E567" s="57">
        <v>30.455782874041894</v>
      </c>
      <c r="F567" s="57">
        <v>8.6559488398518383</v>
      </c>
      <c r="G567" s="56">
        <v>22.243836999999999</v>
      </c>
      <c r="H567" s="57">
        <v>59.05</v>
      </c>
      <c r="I567" s="57">
        <v>-0.7662626957630323</v>
      </c>
      <c r="J567" s="56">
        <v>-43176773</v>
      </c>
      <c r="K567" s="57">
        <v>-81.490110435071188</v>
      </c>
      <c r="L567" s="57">
        <v>636.63854846410948</v>
      </c>
      <c r="M567" s="57">
        <v>35.4</v>
      </c>
      <c r="N567" s="58">
        <v>26.085638104932311</v>
      </c>
      <c r="O567" s="59">
        <v>524.41596161591099</v>
      </c>
      <c r="P567" s="58">
        <v>17.480532053863701</v>
      </c>
    </row>
    <row r="568" spans="1:16">
      <c r="A568" s="55" t="s">
        <v>536</v>
      </c>
      <c r="B568" s="55" t="s">
        <v>354</v>
      </c>
      <c r="C568" s="56">
        <v>5034163461</v>
      </c>
      <c r="D568" s="56">
        <v>1000000000</v>
      </c>
      <c r="E568" s="57">
        <v>6.3073535542883388</v>
      </c>
      <c r="F568" s="57">
        <v>0.39420959714302117</v>
      </c>
      <c r="G568" s="56">
        <v>371.30834199999998</v>
      </c>
      <c r="H568" s="57">
        <v>17.079999999999998</v>
      </c>
      <c r="I568" s="57">
        <v>0.21599426804431587</v>
      </c>
      <c r="J568" s="56">
        <v>-78845344</v>
      </c>
      <c r="K568" s="57">
        <v>-202.92891359570959</v>
      </c>
      <c r="L568" s="57">
        <v>40</v>
      </c>
      <c r="M568" s="57">
        <v>37.130000000000003</v>
      </c>
      <c r="N568" s="58">
        <v>49.203279038029883</v>
      </c>
      <c r="O568" s="59">
        <v>1549.3470472139056</v>
      </c>
      <c r="P568" s="58">
        <v>51.644901573796851</v>
      </c>
    </row>
    <row r="569" spans="1:16">
      <c r="A569" s="55" t="s">
        <v>277</v>
      </c>
      <c r="B569" s="55" t="s">
        <v>354</v>
      </c>
      <c r="C569" s="56">
        <v>281073867000</v>
      </c>
      <c r="D569" s="56">
        <v>4560000000</v>
      </c>
      <c r="E569" s="57">
        <v>8.6305909518386181E-2</v>
      </c>
      <c r="F569" s="57">
        <v>4.9807196167120375E-5</v>
      </c>
      <c r="G569" s="56">
        <v>1175.783874</v>
      </c>
      <c r="H569" s="57">
        <v>394.25</v>
      </c>
      <c r="I569" s="57">
        <v>4.8118842014588949</v>
      </c>
      <c r="J569" s="56">
        <v>5549453000</v>
      </c>
      <c r="K569" s="57">
        <v>312.24699082954663</v>
      </c>
      <c r="L569" s="57">
        <v>8.7719298245614041</v>
      </c>
      <c r="M569" s="57">
        <v>25.78</v>
      </c>
      <c r="N569" s="58">
        <v>41.705800860307441</v>
      </c>
      <c r="O569" s="59">
        <v>2059.6959025098895</v>
      </c>
      <c r="P569" s="58">
        <v>68.656530083662986</v>
      </c>
    </row>
    <row r="570" spans="1:16">
      <c r="A570" s="60" t="s">
        <v>391</v>
      </c>
      <c r="B570" s="60" t="s">
        <v>287</v>
      </c>
      <c r="C570" s="61">
        <v>16511882</v>
      </c>
      <c r="D570" s="61">
        <v>10650000</v>
      </c>
      <c r="E570" s="62">
        <v>141.33195902136382</v>
      </c>
      <c r="F570" s="62">
        <v>491.50394373626784</v>
      </c>
      <c r="G570" s="61">
        <v>10.108192000000001</v>
      </c>
      <c r="H570" s="62">
        <v>28</v>
      </c>
      <c r="I570" s="62">
        <v>0.89720955970553373</v>
      </c>
      <c r="J570" s="61">
        <v>-2418566</v>
      </c>
      <c r="K570" s="62">
        <v>-118.89276538246217</v>
      </c>
      <c r="L570" s="62">
        <v>3755.868544600939</v>
      </c>
      <c r="M570" s="62">
        <v>94.91</v>
      </c>
      <c r="N570" s="63">
        <v>49.366315461455031</v>
      </c>
      <c r="O570" s="64">
        <v>1918.3796879057261</v>
      </c>
      <c r="P570" s="63">
        <v>63.945989596857537</v>
      </c>
    </row>
    <row r="571" spans="1:16">
      <c r="A571" s="60" t="s">
        <v>100</v>
      </c>
      <c r="B571" s="60" t="s">
        <v>287</v>
      </c>
      <c r="C571" s="61">
        <v>8264972237</v>
      </c>
      <c r="D571" s="61">
        <v>25200000</v>
      </c>
      <c r="E571" s="62">
        <v>75.197092519457158</v>
      </c>
      <c r="F571" s="62">
        <v>31.744804339520922</v>
      </c>
      <c r="G571" s="61">
        <v>5.4011089999999999</v>
      </c>
      <c r="H571" s="62">
        <v>98.5</v>
      </c>
      <c r="I571" s="62">
        <v>-4.2298931301636316</v>
      </c>
      <c r="J571" s="61">
        <v>78553885</v>
      </c>
      <c r="K571" s="62">
        <v>30.155096721186993</v>
      </c>
      <c r="L571" s="62">
        <v>1587.3015873015872</v>
      </c>
      <c r="M571" s="62">
        <v>21.43</v>
      </c>
      <c r="N571" s="63">
        <v>24.399331594818968</v>
      </c>
      <c r="O571" s="64">
        <v>624.09742565929241</v>
      </c>
      <c r="P571" s="63">
        <v>20.803247521976413</v>
      </c>
    </row>
    <row r="572" spans="1:16">
      <c r="A572" s="60" t="s">
        <v>115</v>
      </c>
      <c r="B572" s="60" t="s">
        <v>287</v>
      </c>
      <c r="C572" s="61">
        <v>1639886673</v>
      </c>
      <c r="D572" s="61">
        <v>28000000</v>
      </c>
      <c r="E572" s="62">
        <v>100.93685551817751</v>
      </c>
      <c r="F572" s="62">
        <v>44.504786383676148</v>
      </c>
      <c r="G572" s="61">
        <v>4.7491070000000004</v>
      </c>
      <c r="H572" s="62">
        <v>83.45</v>
      </c>
      <c r="I572" s="62">
        <v>-2.6875951305805188</v>
      </c>
      <c r="J572" s="61">
        <v>3154808</v>
      </c>
      <c r="K572" s="62">
        <v>718.90270342917859</v>
      </c>
      <c r="L572" s="62">
        <v>1428.5714285714287</v>
      </c>
      <c r="M572" s="62">
        <v>16.96</v>
      </c>
      <c r="N572" s="63">
        <v>25.72990536366402</v>
      </c>
      <c r="O572" s="64">
        <v>300.5359627944581</v>
      </c>
      <c r="P572" s="63">
        <v>10.017865426481936</v>
      </c>
    </row>
    <row r="573" spans="1:16">
      <c r="A573" s="60" t="s">
        <v>313</v>
      </c>
      <c r="B573" s="60" t="s">
        <v>287</v>
      </c>
      <c r="C573" s="61">
        <v>76967995</v>
      </c>
      <c r="D573" s="61">
        <v>28340000</v>
      </c>
      <c r="E573" s="62">
        <v>91.587523054887569</v>
      </c>
      <c r="F573" s="62">
        <v>119.69408904426092</v>
      </c>
      <c r="G573" s="61">
        <v>16.64443</v>
      </c>
      <c r="H573" s="62">
        <v>26.24</v>
      </c>
      <c r="I573" s="62">
        <v>0.40790405107049921</v>
      </c>
      <c r="J573" s="61">
        <v>-51595</v>
      </c>
      <c r="K573" s="62">
        <v>-14830.50683205737</v>
      </c>
      <c r="L573" s="62">
        <v>1411.4326040931546</v>
      </c>
      <c r="M573" s="62">
        <v>58.73</v>
      </c>
      <c r="N573" s="63">
        <v>55.438618331220148</v>
      </c>
      <c r="O573" s="64">
        <v>1860.1795870725166</v>
      </c>
      <c r="P573" s="63">
        <v>62.005986235750555</v>
      </c>
    </row>
    <row r="574" spans="1:16">
      <c r="A574" s="60" t="s">
        <v>17</v>
      </c>
      <c r="B574" s="60" t="s">
        <v>287</v>
      </c>
      <c r="C574" s="61">
        <v>1829648308</v>
      </c>
      <c r="D574" s="61">
        <v>35100498</v>
      </c>
      <c r="E574" s="62">
        <v>438.33731614115339</v>
      </c>
      <c r="F574" s="62">
        <v>2497.6130888009247</v>
      </c>
      <c r="G574" s="61">
        <v>17.518242999999998</v>
      </c>
      <c r="H574" s="62">
        <v>5.21</v>
      </c>
      <c r="I574" s="62">
        <v>-1.7017280505334194</v>
      </c>
      <c r="J574" s="61">
        <v>-43666649</v>
      </c>
      <c r="K574" s="62">
        <v>-4.0191426184317462</v>
      </c>
      <c r="L574" s="62">
        <v>1139.5849711306091</v>
      </c>
      <c r="M574" s="62">
        <v>49.9</v>
      </c>
      <c r="N574" s="63">
        <v>40.719618521247547</v>
      </c>
      <c r="O574" s="64">
        <v>491.114162274477</v>
      </c>
      <c r="P574" s="63">
        <v>16.370472075815901</v>
      </c>
    </row>
    <row r="575" spans="1:16">
      <c r="A575" s="60" t="s">
        <v>18</v>
      </c>
      <c r="B575" s="60" t="s">
        <v>287</v>
      </c>
      <c r="C575" s="61">
        <v>723569532</v>
      </c>
      <c r="D575" s="61">
        <v>54000000</v>
      </c>
      <c r="E575" s="62">
        <v>78.101898312718617</v>
      </c>
      <c r="F575" s="62">
        <v>42.539160301045001</v>
      </c>
      <c r="G575" s="61">
        <v>14.576017</v>
      </c>
      <c r="H575" s="62">
        <v>35.14</v>
      </c>
      <c r="I575" s="62">
        <v>-0.2574015322120502</v>
      </c>
      <c r="J575" s="61">
        <v>31231591</v>
      </c>
      <c r="K575" s="62">
        <v>58.786630498587151</v>
      </c>
      <c r="L575" s="62">
        <v>740.74074074074076</v>
      </c>
      <c r="M575" s="62">
        <v>26.99</v>
      </c>
      <c r="N575" s="63">
        <v>60.410642505321476</v>
      </c>
      <c r="O575" s="64">
        <v>560.31656545938324</v>
      </c>
      <c r="P575" s="63">
        <v>18.67721884864611</v>
      </c>
    </row>
    <row r="576" spans="1:16">
      <c r="A576" s="60" t="s">
        <v>716</v>
      </c>
      <c r="B576" s="60" t="s">
        <v>287</v>
      </c>
      <c r="C576" s="61">
        <v>1697139850</v>
      </c>
      <c r="D576" s="61">
        <v>63000000</v>
      </c>
      <c r="E576" s="62">
        <v>68.40373926714976</v>
      </c>
      <c r="F576" s="62">
        <v>90.481136596758944</v>
      </c>
      <c r="G576" s="61">
        <v>44.915382999999999</v>
      </c>
      <c r="H576" s="62">
        <v>13.02</v>
      </c>
      <c r="I576" s="62">
        <v>-0.17020393030989922</v>
      </c>
      <c r="J576" s="61">
        <v>-9013360</v>
      </c>
      <c r="K576" s="62">
        <v>-83.875491492628726</v>
      </c>
      <c r="L576" s="62">
        <v>634.92063492063494</v>
      </c>
      <c r="M576" s="62">
        <v>71.290000000000006</v>
      </c>
      <c r="N576" s="63">
        <v>54.420812035785445</v>
      </c>
      <c r="O576" s="64">
        <v>356.55614545369258</v>
      </c>
      <c r="P576" s="63">
        <v>11.88520484845642</v>
      </c>
    </row>
    <row r="577" spans="1:16">
      <c r="A577" s="60" t="s">
        <v>528</v>
      </c>
      <c r="B577" s="60" t="s">
        <v>287</v>
      </c>
      <c r="C577" s="61">
        <v>2429481251</v>
      </c>
      <c r="D577" s="61">
        <v>70000000</v>
      </c>
      <c r="E577" s="62">
        <v>46.799165243289558</v>
      </c>
      <c r="F577" s="62">
        <v>16.306329353062562</v>
      </c>
      <c r="G577" s="61">
        <v>19.831706000000001</v>
      </c>
      <c r="H577" s="62">
        <v>43.1</v>
      </c>
      <c r="I577" s="62">
        <v>0.63356000098136178</v>
      </c>
      <c r="J577" s="61">
        <v>13856774</v>
      </c>
      <c r="K577" s="62">
        <v>207.11891526844559</v>
      </c>
      <c r="L577" s="62">
        <v>571.42857142857144</v>
      </c>
      <c r="M577" s="62">
        <v>28.33</v>
      </c>
      <c r="N577" s="63">
        <v>27.509129606328752</v>
      </c>
      <c r="O577" s="64">
        <v>1898.7147445380235</v>
      </c>
      <c r="P577" s="63">
        <v>63.290491484600786</v>
      </c>
    </row>
    <row r="578" spans="1:16">
      <c r="A578" s="60" t="s">
        <v>343</v>
      </c>
      <c r="B578" s="60" t="s">
        <v>287</v>
      </c>
      <c r="C578" s="61">
        <v>4894491923</v>
      </c>
      <c r="D578" s="61">
        <v>81950000</v>
      </c>
      <c r="E578" s="62">
        <v>25.940821722221532</v>
      </c>
      <c r="F578" s="62">
        <v>10.551483311865582</v>
      </c>
      <c r="G578" s="61">
        <v>48.191560000000003</v>
      </c>
      <c r="H578" s="62">
        <v>32</v>
      </c>
      <c r="I578" s="62">
        <v>1.1264310423564545</v>
      </c>
      <c r="J578" s="61">
        <v>52632181</v>
      </c>
      <c r="K578" s="62">
        <v>46.710965673263665</v>
      </c>
      <c r="L578" s="62">
        <v>488.10250152532029</v>
      </c>
      <c r="M578" s="62">
        <v>58.8</v>
      </c>
      <c r="N578" s="63">
        <v>20.919036814252596</v>
      </c>
      <c r="O578" s="64">
        <v>1828.3598977373988</v>
      </c>
      <c r="P578" s="63">
        <v>60.945329924579958</v>
      </c>
    </row>
    <row r="579" spans="1:16">
      <c r="A579" s="60" t="s">
        <v>385</v>
      </c>
      <c r="B579" s="60" t="s">
        <v>287</v>
      </c>
      <c r="C579" s="61">
        <v>24898395</v>
      </c>
      <c r="D579" s="61">
        <v>89254043</v>
      </c>
      <c r="E579" s="62">
        <v>55.842118834592974</v>
      </c>
      <c r="F579" s="62">
        <v>48.127204754870299</v>
      </c>
      <c r="G579" s="61">
        <v>57.175823000000001</v>
      </c>
      <c r="H579" s="62">
        <v>12.53</v>
      </c>
      <c r="I579" s="62">
        <v>-1.2042205125684688</v>
      </c>
      <c r="J579" s="61">
        <v>-7515031</v>
      </c>
      <c r="K579" s="62">
        <v>-154.39757454094334</v>
      </c>
      <c r="L579" s="62">
        <v>448.15897023286664</v>
      </c>
      <c r="M579" s="62">
        <v>64.05</v>
      </c>
      <c r="N579" s="63">
        <v>84.854246792739289</v>
      </c>
      <c r="O579" s="64">
        <v>977.70697569847357</v>
      </c>
      <c r="P579" s="63">
        <v>32.590232523282452</v>
      </c>
    </row>
    <row r="580" spans="1:16">
      <c r="A580" s="60" t="s">
        <v>289</v>
      </c>
      <c r="B580" s="60" t="s">
        <v>287</v>
      </c>
      <c r="C580" s="61">
        <v>4489506254</v>
      </c>
      <c r="D580" s="61">
        <v>100000000</v>
      </c>
      <c r="E580" s="62">
        <v>480.39507691125186</v>
      </c>
      <c r="F580" s="62">
        <v>2401.9753845562591</v>
      </c>
      <c r="G580" s="61">
        <v>35.895862999999999</v>
      </c>
      <c r="H580" s="62">
        <v>2.3199999999999998</v>
      </c>
      <c r="I580" s="62">
        <v>3.6290120288114291E-2</v>
      </c>
      <c r="J580" s="61">
        <v>-156863405</v>
      </c>
      <c r="K580" s="62">
        <v>-1.2749946362569395</v>
      </c>
      <c r="L580" s="62">
        <v>400</v>
      </c>
      <c r="M580" s="62">
        <v>35.89</v>
      </c>
      <c r="N580" s="63">
        <v>14.665780125180868</v>
      </c>
      <c r="O580" s="64">
        <v>1967.4756114081913</v>
      </c>
      <c r="P580" s="63">
        <v>65.582520380273039</v>
      </c>
    </row>
    <row r="581" spans="1:16">
      <c r="A581" s="60" t="s">
        <v>384</v>
      </c>
      <c r="B581" s="60" t="s">
        <v>287</v>
      </c>
      <c r="C581" s="61">
        <v>2347697482</v>
      </c>
      <c r="D581" s="61">
        <v>140000000</v>
      </c>
      <c r="E581" s="62">
        <v>28.809219872254157</v>
      </c>
      <c r="F581" s="62">
        <v>17.148345162056046</v>
      </c>
      <c r="G581" s="61">
        <v>116.683181</v>
      </c>
      <c r="H581" s="62">
        <v>11.9</v>
      </c>
      <c r="I581" s="62">
        <v>1.6719174171592854E-2</v>
      </c>
      <c r="J581" s="61">
        <v>9027555</v>
      </c>
      <c r="K581" s="62">
        <v>186.09689999119362</v>
      </c>
      <c r="L581" s="62">
        <v>285.71428571428572</v>
      </c>
      <c r="M581" s="62">
        <v>83.34</v>
      </c>
      <c r="N581" s="63">
        <v>19.381903561177413</v>
      </c>
      <c r="O581" s="64">
        <v>674.46322477133299</v>
      </c>
      <c r="P581" s="63">
        <v>22.482107492377768</v>
      </c>
    </row>
    <row r="582" spans="1:16">
      <c r="A582" s="60" t="s">
        <v>0</v>
      </c>
      <c r="B582" s="60" t="s">
        <v>287</v>
      </c>
      <c r="C582" s="61">
        <v>11903282434</v>
      </c>
      <c r="D582" s="61">
        <v>149798932</v>
      </c>
      <c r="E582" s="62">
        <v>14.778163709631178</v>
      </c>
      <c r="F582" s="62">
        <v>3.2884443861569448</v>
      </c>
      <c r="G582" s="61">
        <v>88.406610999999998</v>
      </c>
      <c r="H582" s="62">
        <v>30.62</v>
      </c>
      <c r="I582" s="62">
        <v>-1.1368802514734533</v>
      </c>
      <c r="J582" s="61">
        <v>21625828</v>
      </c>
      <c r="K582" s="62">
        <v>207.8055906113745</v>
      </c>
      <c r="L582" s="62">
        <v>267.02460068273382</v>
      </c>
      <c r="M582" s="62">
        <v>59.01</v>
      </c>
      <c r="N582" s="63">
        <v>53.947790459449898</v>
      </c>
      <c r="O582" s="64">
        <v>505.46531325298906</v>
      </c>
      <c r="P582" s="63">
        <v>16.848843775099635</v>
      </c>
    </row>
    <row r="583" spans="1:16">
      <c r="A583" s="60" t="s">
        <v>291</v>
      </c>
      <c r="B583" s="60" t="s">
        <v>287</v>
      </c>
      <c r="C583" s="61">
        <v>16001001473</v>
      </c>
      <c r="D583" s="61">
        <v>194529076</v>
      </c>
      <c r="E583" s="62">
        <v>8.7755371247357044</v>
      </c>
      <c r="F583" s="62">
        <v>0.60148932010113865</v>
      </c>
      <c r="G583" s="61">
        <v>55.665987999999999</v>
      </c>
      <c r="H583" s="62">
        <v>81.900000000000006</v>
      </c>
      <c r="I583" s="62">
        <v>1.02963111619502</v>
      </c>
      <c r="J583" s="61">
        <v>133437319</v>
      </c>
      <c r="K583" s="62">
        <v>109.3373338833344</v>
      </c>
      <c r="L583" s="62">
        <v>205.6247879365859</v>
      </c>
      <c r="M583" s="62">
        <v>28.61</v>
      </c>
      <c r="N583" s="63">
        <v>61.030998319960659</v>
      </c>
      <c r="O583" s="64">
        <v>1623.2135881909651</v>
      </c>
      <c r="P583" s="63">
        <v>54.107119606365501</v>
      </c>
    </row>
    <row r="584" spans="1:16">
      <c r="A584" s="60" t="s">
        <v>136</v>
      </c>
      <c r="B584" s="60" t="s">
        <v>287</v>
      </c>
      <c r="C584" s="61">
        <v>16338135196</v>
      </c>
      <c r="D584" s="61">
        <v>277292576</v>
      </c>
      <c r="E584" s="62">
        <v>25.957362617160797</v>
      </c>
      <c r="F584" s="62">
        <v>9.3610016508919429</v>
      </c>
      <c r="G584" s="61">
        <v>137.36788300000001</v>
      </c>
      <c r="H584" s="62">
        <v>11.22</v>
      </c>
      <c r="I584" s="62">
        <v>9.6904431193959084E-2</v>
      </c>
      <c r="J584" s="61">
        <v>-114083192</v>
      </c>
      <c r="K584" s="62">
        <v>-24.306172639349011</v>
      </c>
      <c r="L584" s="62">
        <v>144.25196872201872</v>
      </c>
      <c r="M584" s="62">
        <v>49.53</v>
      </c>
      <c r="N584" s="63">
        <v>30.453477499447047</v>
      </c>
      <c r="O584" s="64">
        <v>998.4644698546698</v>
      </c>
      <c r="P584" s="63">
        <v>33.282148995155659</v>
      </c>
    </row>
    <row r="585" spans="1:16">
      <c r="A585" s="60" t="s">
        <v>420</v>
      </c>
      <c r="B585" s="60" t="s">
        <v>287</v>
      </c>
      <c r="C585" s="61">
        <v>7850147630</v>
      </c>
      <c r="D585" s="61">
        <v>390000000</v>
      </c>
      <c r="E585" s="62">
        <v>118.14425851097948</v>
      </c>
      <c r="F585" s="62">
        <v>15.146699809099934</v>
      </c>
      <c r="G585" s="61">
        <v>16.107241999999999</v>
      </c>
      <c r="H585" s="62">
        <v>21.02</v>
      </c>
      <c r="I585" s="62">
        <v>0.14394178516646505</v>
      </c>
      <c r="J585" s="61">
        <v>-154878371</v>
      </c>
      <c r="K585" s="62">
        <v>-50.362099947448442</v>
      </c>
      <c r="L585" s="62">
        <v>102.56410256410257</v>
      </c>
      <c r="M585" s="62">
        <v>4.13</v>
      </c>
      <c r="N585" s="63">
        <v>14.244928020982345</v>
      </c>
      <c r="O585" s="64">
        <v>1762.8451041046417</v>
      </c>
      <c r="P585" s="63">
        <v>58.761503470154722</v>
      </c>
    </row>
    <row r="586" spans="1:16">
      <c r="A586" s="60" t="s">
        <v>20</v>
      </c>
      <c r="B586" s="60" t="s">
        <v>287</v>
      </c>
      <c r="C586" s="61">
        <v>1735116415</v>
      </c>
      <c r="D586" s="61">
        <v>400000000</v>
      </c>
      <c r="E586" s="62">
        <v>22.466376820450513</v>
      </c>
      <c r="F586" s="62">
        <v>6.2406602279029206</v>
      </c>
      <c r="G586" s="61">
        <v>175.248232</v>
      </c>
      <c r="H586" s="62">
        <v>10.16</v>
      </c>
      <c r="I586" s="62">
        <v>0.12456191828321474</v>
      </c>
      <c r="J586" s="61">
        <v>-80036018</v>
      </c>
      <c r="K586" s="62">
        <v>-44.979748992509847</v>
      </c>
      <c r="L586" s="62">
        <v>100</v>
      </c>
      <c r="M586" s="62">
        <v>43.81</v>
      </c>
      <c r="N586" s="63">
        <v>62.669573509340381</v>
      </c>
      <c r="O586" s="64">
        <v>1945.2032199462712</v>
      </c>
      <c r="P586" s="63">
        <v>64.84010733154237</v>
      </c>
    </row>
    <row r="587" spans="1:16">
      <c r="A587" s="60" t="s">
        <v>290</v>
      </c>
      <c r="B587" s="60" t="s">
        <v>287</v>
      </c>
      <c r="C587" s="61">
        <v>6286808537</v>
      </c>
      <c r="D587" s="61">
        <v>424397982</v>
      </c>
      <c r="E587" s="62">
        <v>67.594757034543562</v>
      </c>
      <c r="F587" s="62">
        <v>26.545349688044919</v>
      </c>
      <c r="G587" s="61">
        <v>82.424139999999994</v>
      </c>
      <c r="H587" s="62">
        <v>7.18</v>
      </c>
      <c r="I587" s="62">
        <v>-5.7108584987730637E-3</v>
      </c>
      <c r="J587" s="61">
        <v>-167012251</v>
      </c>
      <c r="K587" s="62">
        <v>-15.246713200698073</v>
      </c>
      <c r="L587" s="62">
        <v>94.25115503965803</v>
      </c>
      <c r="M587" s="62">
        <v>19.420000000000002</v>
      </c>
      <c r="N587" s="63">
        <v>44.429348955154651</v>
      </c>
      <c r="O587" s="64">
        <v>1581.3488903777954</v>
      </c>
      <c r="P587" s="63">
        <v>52.71162967925985</v>
      </c>
    </row>
    <row r="588" spans="1:16">
      <c r="A588" s="60" t="s">
        <v>360</v>
      </c>
      <c r="B588" s="60" t="s">
        <v>287</v>
      </c>
      <c r="C588" s="61">
        <v>7693162624</v>
      </c>
      <c r="D588" s="61">
        <v>474600000</v>
      </c>
      <c r="E588" s="62">
        <v>10.607610990374754</v>
      </c>
      <c r="F588" s="62">
        <v>0.6984573186877604</v>
      </c>
      <c r="G588" s="61">
        <v>113.270408</v>
      </c>
      <c r="H588" s="62">
        <v>33.299999999999997</v>
      </c>
      <c r="I588" s="62">
        <v>-1.898747146520968</v>
      </c>
      <c r="J588" s="61">
        <v>-76940951</v>
      </c>
      <c r="K588" s="62">
        <v>-197.38773439387305</v>
      </c>
      <c r="L588" s="62">
        <v>84.281500210703754</v>
      </c>
      <c r="M588" s="62">
        <v>23.86</v>
      </c>
      <c r="N588" s="63">
        <v>41.768005346141983</v>
      </c>
      <c r="O588" s="64">
        <v>498.96685129189331</v>
      </c>
      <c r="P588" s="63">
        <v>16.632228376396444</v>
      </c>
    </row>
    <row r="589" spans="1:16">
      <c r="A589" s="60" t="s">
        <v>19</v>
      </c>
      <c r="B589" s="60" t="s">
        <v>287</v>
      </c>
      <c r="C589" s="61">
        <v>4880226905</v>
      </c>
      <c r="D589" s="61">
        <v>480000000</v>
      </c>
      <c r="E589" s="62">
        <v>26.484941827414374</v>
      </c>
      <c r="F589" s="62">
        <v>7.8824231629209445</v>
      </c>
      <c r="G589" s="61">
        <v>200.330117</v>
      </c>
      <c r="H589" s="62">
        <v>7.54</v>
      </c>
      <c r="I589" s="62">
        <v>-0.40392965639712397</v>
      </c>
      <c r="J589" s="61">
        <v>35267669</v>
      </c>
      <c r="K589" s="62">
        <v>95.271394318688877</v>
      </c>
      <c r="L589" s="62">
        <v>83.333333333333329</v>
      </c>
      <c r="M589" s="62">
        <v>41.73</v>
      </c>
      <c r="N589" s="63">
        <v>25.272516359951695</v>
      </c>
      <c r="O589" s="64">
        <v>669.93476186549788</v>
      </c>
      <c r="P589" s="63">
        <v>22.331158728849928</v>
      </c>
    </row>
    <row r="590" spans="1:16">
      <c r="A590" s="60" t="s">
        <v>73</v>
      </c>
      <c r="B590" s="60" t="s">
        <v>287</v>
      </c>
      <c r="C590" s="61">
        <v>4342116936</v>
      </c>
      <c r="D590" s="61">
        <v>490000000</v>
      </c>
      <c r="E590" s="62">
        <v>46.285620603618177</v>
      </c>
      <c r="F590" s="62">
        <v>10.495605579051741</v>
      </c>
      <c r="G590" s="61">
        <v>88.016211999999996</v>
      </c>
      <c r="H590" s="62">
        <v>9.82</v>
      </c>
      <c r="I590" s="62">
        <v>-9.8968410623944791E-2</v>
      </c>
      <c r="J590" s="61">
        <v>111486274</v>
      </c>
      <c r="K590" s="62">
        <v>39.556439028539067</v>
      </c>
      <c r="L590" s="62">
        <v>81.632653061224488</v>
      </c>
      <c r="M590" s="62">
        <v>17.96</v>
      </c>
      <c r="N590" s="63">
        <v>24.591625636326011</v>
      </c>
      <c r="O590" s="64">
        <v>283.22691661643154</v>
      </c>
      <c r="P590" s="63">
        <v>9.4408972205477184</v>
      </c>
    </row>
    <row r="591" spans="1:16">
      <c r="A591" s="60" t="s">
        <v>96</v>
      </c>
      <c r="B591" s="60" t="s">
        <v>287</v>
      </c>
      <c r="C591" s="61">
        <v>2553702389</v>
      </c>
      <c r="D591" s="61">
        <v>500000000</v>
      </c>
      <c r="E591" s="62">
        <v>40.355959742912354</v>
      </c>
      <c r="F591" s="62">
        <v>26.903973161941568</v>
      </c>
      <c r="G591" s="61">
        <v>299.480053</v>
      </c>
      <c r="H591" s="62">
        <v>3.31</v>
      </c>
      <c r="I591" s="62">
        <v>-1.4922143177019009E-2</v>
      </c>
      <c r="J591" s="61">
        <v>75735008</v>
      </c>
      <c r="K591" s="62">
        <v>19.805900066716834</v>
      </c>
      <c r="L591" s="62">
        <v>80</v>
      </c>
      <c r="M591" s="62">
        <v>59.89</v>
      </c>
      <c r="N591" s="63">
        <v>46.058177788483142</v>
      </c>
      <c r="O591" s="64">
        <v>1213.5692964359137</v>
      </c>
      <c r="P591" s="63">
        <v>40.452309881197124</v>
      </c>
    </row>
    <row r="592" spans="1:16">
      <c r="A592" s="60" t="s">
        <v>199</v>
      </c>
      <c r="B592" s="60" t="s">
        <v>287</v>
      </c>
      <c r="C592" s="61">
        <v>1509446134</v>
      </c>
      <c r="D592" s="61">
        <v>546000000</v>
      </c>
      <c r="E592" s="62">
        <v>42.015161952672635</v>
      </c>
      <c r="F592" s="62">
        <v>19.237711516791499</v>
      </c>
      <c r="G592" s="61">
        <v>205.642202</v>
      </c>
      <c r="H592" s="62">
        <v>4.63</v>
      </c>
      <c r="I592" s="62">
        <v>-0.26568289693693359</v>
      </c>
      <c r="J592" s="61">
        <v>-45102815</v>
      </c>
      <c r="K592" s="62">
        <v>-48.422698228480861</v>
      </c>
      <c r="L592" s="62">
        <v>73.260073260073256</v>
      </c>
      <c r="M592" s="62">
        <v>37.659999999999997</v>
      </c>
      <c r="N592" s="63">
        <v>38.363616764463949</v>
      </c>
      <c r="O592" s="64">
        <v>5.6577607496405857</v>
      </c>
      <c r="P592" s="63">
        <v>0.18859202498801952</v>
      </c>
    </row>
    <row r="593" spans="1:16">
      <c r="A593" s="60" t="s">
        <v>75</v>
      </c>
      <c r="B593" s="60" t="s">
        <v>287</v>
      </c>
      <c r="C593" s="61">
        <v>11763538202</v>
      </c>
      <c r="D593" s="61">
        <v>1300000000</v>
      </c>
      <c r="E593" s="62">
        <v>39.259086810085343</v>
      </c>
      <c r="F593" s="62">
        <v>5.0332162577032493</v>
      </c>
      <c r="G593" s="61">
        <v>158.22672900000001</v>
      </c>
      <c r="H593" s="62">
        <v>6.44</v>
      </c>
      <c r="I593" s="62">
        <v>-3.3254150039007335E-2</v>
      </c>
      <c r="J593" s="61">
        <v>13336188</v>
      </c>
      <c r="K593" s="62">
        <v>584.87477830996386</v>
      </c>
      <c r="L593" s="62">
        <v>30.76923076923077</v>
      </c>
      <c r="M593" s="62">
        <v>12.17</v>
      </c>
      <c r="N593" s="63">
        <v>26.240053915917031</v>
      </c>
      <c r="O593" s="64">
        <v>195.19793505785401</v>
      </c>
      <c r="P593" s="63">
        <v>6.5065978352618004</v>
      </c>
    </row>
    <row r="594" spans="1:16">
      <c r="A594" s="60" t="s">
        <v>135</v>
      </c>
      <c r="B594" s="60" t="s">
        <v>287</v>
      </c>
      <c r="C594" s="61">
        <v>12175279869</v>
      </c>
      <c r="D594" s="61">
        <v>1762000000</v>
      </c>
      <c r="E594" s="62">
        <v>16.331620851831996</v>
      </c>
      <c r="F594" s="62">
        <v>3.0895991017464994</v>
      </c>
      <c r="G594" s="61">
        <v>624.90556200000003</v>
      </c>
      <c r="H594" s="62">
        <v>3.92</v>
      </c>
      <c r="I594" s="62">
        <v>0.13970280498441623</v>
      </c>
      <c r="J594" s="61">
        <v>527350742</v>
      </c>
      <c r="K594" s="62">
        <v>10.023689319090785</v>
      </c>
      <c r="L594" s="62">
        <v>22.701475595913735</v>
      </c>
      <c r="M594" s="62">
        <v>35.46</v>
      </c>
      <c r="N594" s="63">
        <v>17.813850952116347</v>
      </c>
      <c r="O594" s="64">
        <v>2135.5825379338348</v>
      </c>
      <c r="P594" s="63">
        <v>71.18608459779449</v>
      </c>
    </row>
    <row r="595" spans="1:16">
      <c r="A595" s="35" t="s">
        <v>5</v>
      </c>
      <c r="B595" s="35" t="s">
        <v>745</v>
      </c>
      <c r="C595" s="36">
        <v>290909226000</v>
      </c>
      <c r="D595" s="36">
        <v>2200000000</v>
      </c>
      <c r="E595" s="37">
        <v>0.4314796321118361</v>
      </c>
      <c r="F595" s="37">
        <v>2.0429906823477089E-3</v>
      </c>
      <c r="G595" s="36">
        <v>941.18174399999998</v>
      </c>
      <c r="H595" s="37">
        <v>98.5</v>
      </c>
      <c r="I595" s="37">
        <v>-2.0590956126319213</v>
      </c>
      <c r="J595" s="36">
        <v>4634415000</v>
      </c>
      <c r="K595" s="37">
        <v>45.572094859869047</v>
      </c>
      <c r="L595" s="37">
        <v>18.181818181818183</v>
      </c>
      <c r="M595" s="37">
        <v>42.78</v>
      </c>
      <c r="N595" s="38">
        <v>52.938839616880983</v>
      </c>
      <c r="O595" s="39">
        <v>552.50832048624147</v>
      </c>
      <c r="P595" s="38">
        <v>18.416944016208049</v>
      </c>
    </row>
    <row r="596" spans="1:16">
      <c r="A596" s="35" t="s">
        <v>239</v>
      </c>
      <c r="B596" s="35" t="s">
        <v>745</v>
      </c>
      <c r="C596" s="36">
        <v>243598033000</v>
      </c>
      <c r="D596" s="36">
        <v>3500000000</v>
      </c>
      <c r="E596" s="37">
        <v>1.6599714484910859</v>
      </c>
      <c r="F596" s="37">
        <v>9.4855511342347761E-3</v>
      </c>
      <c r="G596" s="36">
        <v>463.44384700000001</v>
      </c>
      <c r="H596" s="37">
        <v>52</v>
      </c>
      <c r="I596" s="37">
        <v>-1.0697575380214204</v>
      </c>
      <c r="J596" s="36">
        <v>10457008000</v>
      </c>
      <c r="K596" s="37">
        <v>16.735188497512866</v>
      </c>
      <c r="L596" s="37">
        <v>11.428571428571429</v>
      </c>
      <c r="M596" s="37">
        <v>13.24</v>
      </c>
      <c r="N596" s="38">
        <v>59.499713511362124</v>
      </c>
      <c r="O596" s="39">
        <v>325.0712503201006</v>
      </c>
      <c r="P596" s="38">
        <v>10.835708344003354</v>
      </c>
    </row>
    <row r="597" spans="1:16">
      <c r="A597" s="30" t="s">
        <v>64</v>
      </c>
      <c r="B597" s="30" t="s">
        <v>357</v>
      </c>
      <c r="C597" s="31">
        <v>240921520</v>
      </c>
      <c r="D597" s="31">
        <v>7425000</v>
      </c>
      <c r="E597" s="32">
        <v>48.123422333753076</v>
      </c>
      <c r="F597" s="32">
        <v>40.25632919986873</v>
      </c>
      <c r="G597" s="31">
        <v>5.4653780000000003</v>
      </c>
      <c r="H597" s="32">
        <v>152.1</v>
      </c>
      <c r="I597" s="32">
        <v>4.094080581116998</v>
      </c>
      <c r="J597" s="31">
        <v>-3585419</v>
      </c>
      <c r="K597" s="32">
        <v>-333.4129149201251</v>
      </c>
      <c r="L597" s="32">
        <v>5387.2053872053875</v>
      </c>
      <c r="M597" s="32">
        <v>73.599999999999994</v>
      </c>
      <c r="N597" s="33">
        <v>95.206491953348859</v>
      </c>
      <c r="O597" s="34">
        <v>1535.291226684647</v>
      </c>
      <c r="P597" s="33">
        <v>51.176374222821565</v>
      </c>
    </row>
    <row r="598" spans="1:16">
      <c r="A598" s="30" t="s">
        <v>546</v>
      </c>
      <c r="B598" s="30" t="s">
        <v>357</v>
      </c>
      <c r="C598" s="31">
        <v>155992742</v>
      </c>
      <c r="D598" s="31">
        <v>8000000</v>
      </c>
      <c r="E598" s="32">
        <v>86.469091709637482</v>
      </c>
      <c r="F598" s="32">
        <v>46.994071581324718</v>
      </c>
      <c r="G598" s="31">
        <v>2.010942</v>
      </c>
      <c r="H598" s="32">
        <v>230.1</v>
      </c>
      <c r="I598" s="32">
        <v>-14.849606579009077</v>
      </c>
      <c r="J598" s="31">
        <v>-115395100</v>
      </c>
      <c r="K598" s="32">
        <v>-15.945217777877916</v>
      </c>
      <c r="L598" s="32">
        <v>5000</v>
      </c>
      <c r="M598" s="32">
        <v>25.13</v>
      </c>
      <c r="N598" s="33">
        <v>86.727216051470165</v>
      </c>
      <c r="O598" s="34">
        <v>420.71604090692085</v>
      </c>
      <c r="P598" s="33">
        <v>14.023868030230695</v>
      </c>
    </row>
    <row r="599" spans="1:16">
      <c r="A599" s="30" t="s">
        <v>104</v>
      </c>
      <c r="B599" s="30" t="s">
        <v>357</v>
      </c>
      <c r="C599" s="31">
        <v>360638941</v>
      </c>
      <c r="D599" s="31">
        <v>15000000</v>
      </c>
      <c r="E599" s="32">
        <v>13.999933150319205</v>
      </c>
      <c r="F599" s="32">
        <v>4.4024947013582407</v>
      </c>
      <c r="G599" s="31">
        <v>12.081939999999999</v>
      </c>
      <c r="H599" s="32">
        <v>236.5</v>
      </c>
      <c r="I599" s="32">
        <v>12.247894957140176</v>
      </c>
      <c r="J599" s="31">
        <v>3667696</v>
      </c>
      <c r="K599" s="32">
        <v>867.02932849396461</v>
      </c>
      <c r="L599" s="32">
        <v>2666.6666666666665</v>
      </c>
      <c r="M599" s="32">
        <v>80.540000000000006</v>
      </c>
      <c r="N599" s="33">
        <v>98.067344001997398</v>
      </c>
      <c r="O599" s="34">
        <v>2546.3950163027998</v>
      </c>
      <c r="P599" s="33">
        <v>84.879833876759989</v>
      </c>
    </row>
    <row r="600" spans="1:16">
      <c r="A600" s="30" t="s">
        <v>336</v>
      </c>
      <c r="B600" s="30" t="s">
        <v>357</v>
      </c>
      <c r="C600" s="31">
        <v>919757915</v>
      </c>
      <c r="D600" s="31">
        <v>19440000</v>
      </c>
      <c r="E600" s="32">
        <v>65.561131595358873</v>
      </c>
      <c r="F600" s="32">
        <v>14.229899549269607</v>
      </c>
      <c r="G600" s="31">
        <v>2.4591859999999999</v>
      </c>
      <c r="H600" s="32">
        <v>248.1</v>
      </c>
      <c r="I600" s="32">
        <v>-2.9401169046925872</v>
      </c>
      <c r="J600" s="31">
        <v>-13239520</v>
      </c>
      <c r="K600" s="32">
        <v>-347.99448922619553</v>
      </c>
      <c r="L600" s="32">
        <v>2057.6131687242801</v>
      </c>
      <c r="M600" s="32">
        <v>12.65</v>
      </c>
      <c r="N600" s="33">
        <v>78.501147953787751</v>
      </c>
      <c r="O600" s="34">
        <v>530.10714720240048</v>
      </c>
      <c r="P600" s="33">
        <v>17.670238240080018</v>
      </c>
    </row>
    <row r="601" spans="1:16">
      <c r="A601" s="30" t="s">
        <v>727</v>
      </c>
      <c r="B601" s="30" t="s">
        <v>357</v>
      </c>
      <c r="C601" s="31">
        <v>455277050</v>
      </c>
      <c r="D601" s="31">
        <v>31042007</v>
      </c>
      <c r="E601" s="32">
        <v>9.001722949668876</v>
      </c>
      <c r="F601" s="32">
        <v>1.6110289499839643</v>
      </c>
      <c r="G601" s="31">
        <v>24.164194999999999</v>
      </c>
      <c r="H601" s="32">
        <v>183.9</v>
      </c>
      <c r="I601" s="32">
        <v>7.8851980573024889</v>
      </c>
      <c r="J601" s="31">
        <v>8883359</v>
      </c>
      <c r="K601" s="32">
        <v>628.99194550169591</v>
      </c>
      <c r="L601" s="32">
        <v>1288.5764763856926</v>
      </c>
      <c r="M601" s="32">
        <v>77.84</v>
      </c>
      <c r="N601" s="33">
        <v>83.014332507635672</v>
      </c>
      <c r="O601" s="34">
        <v>2397.1285567286504</v>
      </c>
      <c r="P601" s="33">
        <v>79.904285224288344</v>
      </c>
    </row>
    <row r="602" spans="1:16">
      <c r="A602" s="30" t="s">
        <v>553</v>
      </c>
      <c r="B602" s="30" t="s">
        <v>357</v>
      </c>
      <c r="C602" s="31">
        <v>9944531679</v>
      </c>
      <c r="D602" s="31">
        <v>125000000</v>
      </c>
      <c r="E602" s="32">
        <v>7.8085080527679462</v>
      </c>
      <c r="F602" s="32">
        <v>0.33227693841565731</v>
      </c>
      <c r="G602" s="31">
        <v>25.599695000000001</v>
      </c>
      <c r="H602" s="32">
        <v>200.2</v>
      </c>
      <c r="I602" s="32">
        <v>-9.6595250617432953</v>
      </c>
      <c r="J602" s="31">
        <v>199317137</v>
      </c>
      <c r="K602" s="32">
        <v>117.90255646708391</v>
      </c>
      <c r="L602" s="32">
        <v>320</v>
      </c>
      <c r="M602" s="32">
        <v>20.47</v>
      </c>
      <c r="N602" s="33">
        <v>14.881840592712162</v>
      </c>
      <c r="O602" s="34">
        <v>231.80318693059024</v>
      </c>
      <c r="P602" s="33">
        <v>7.7267728976863417</v>
      </c>
    </row>
    <row r="603" spans="1:16">
      <c r="A603" s="30" t="s">
        <v>65</v>
      </c>
      <c r="B603" s="30" t="s">
        <v>357</v>
      </c>
      <c r="C603" s="31">
        <v>2454857833</v>
      </c>
      <c r="D603" s="31">
        <v>150000000</v>
      </c>
      <c r="E603" s="32">
        <v>100.72501868449096</v>
      </c>
      <c r="F603" s="32">
        <v>35.342111819119637</v>
      </c>
      <c r="G603" s="31">
        <v>20.225930999999999</v>
      </c>
      <c r="H603" s="32">
        <v>19.64</v>
      </c>
      <c r="I603" s="32">
        <v>2.9388009174965646E-2</v>
      </c>
      <c r="J603" s="31">
        <v>-74622811</v>
      </c>
      <c r="K603" s="32">
        <v>-38.192075074738206</v>
      </c>
      <c r="L603" s="32">
        <v>266.66666666666669</v>
      </c>
      <c r="M603" s="32">
        <v>13.48</v>
      </c>
      <c r="N603" s="33">
        <v>32.415891618364775</v>
      </c>
      <c r="O603" s="34">
        <v>1782.7483466264453</v>
      </c>
      <c r="P603" s="33">
        <v>59.424944887548172</v>
      </c>
    </row>
    <row r="604" spans="1:16">
      <c r="A604" s="30" t="s">
        <v>295</v>
      </c>
      <c r="B604" s="30" t="s">
        <v>357</v>
      </c>
      <c r="C604" s="31">
        <v>67808233000</v>
      </c>
      <c r="D604" s="31">
        <v>220000000</v>
      </c>
      <c r="E604" s="32">
        <v>2.8129779777017481</v>
      </c>
      <c r="F604" s="32">
        <v>8.0416751792502808E-2</v>
      </c>
      <c r="G604" s="31">
        <v>86.823064000000002</v>
      </c>
      <c r="H604" s="32">
        <v>163.80000000000001</v>
      </c>
      <c r="I604" s="32">
        <v>-5.7346530145959207</v>
      </c>
      <c r="J604" s="31">
        <v>564104000</v>
      </c>
      <c r="K604" s="32">
        <v>62.009842156765416</v>
      </c>
      <c r="L604" s="32">
        <v>181.81818181818181</v>
      </c>
      <c r="M604" s="32">
        <v>39.46</v>
      </c>
      <c r="N604" s="33">
        <v>52.323195234686352</v>
      </c>
      <c r="O604" s="34">
        <v>441.93226072218852</v>
      </c>
      <c r="P604" s="33">
        <v>14.731075357406285</v>
      </c>
    </row>
    <row r="605" spans="1:16">
      <c r="A605" s="30" t="s">
        <v>545</v>
      </c>
      <c r="B605" s="30" t="s">
        <v>357</v>
      </c>
      <c r="C605" s="31">
        <v>1049965568</v>
      </c>
      <c r="D605" s="31">
        <v>390000000</v>
      </c>
      <c r="E605" s="32">
        <v>42.857185714328573</v>
      </c>
      <c r="F605" s="32">
        <v>18.315036630054944</v>
      </c>
      <c r="G605" s="31">
        <v>151.529539</v>
      </c>
      <c r="H605" s="32">
        <v>6.16</v>
      </c>
      <c r="I605" s="32">
        <v>-1.009655389507822</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64.195647791862314</v>
      </c>
      <c r="F606" s="32">
        <v>106.99274631977052</v>
      </c>
      <c r="G606" s="31">
        <v>399.45994000000002</v>
      </c>
      <c r="H606" s="32">
        <v>1.56</v>
      </c>
      <c r="I606" s="32">
        <v>-5.8217721510740901E-2</v>
      </c>
      <c r="J606" s="31">
        <v>-82587584</v>
      </c>
      <c r="K606" s="32">
        <v>-7.2650145571518356</v>
      </c>
      <c r="L606" s="32">
        <v>66.666666666666671</v>
      </c>
      <c r="M606" s="32">
        <v>66.569999999999993</v>
      </c>
      <c r="N606" s="33">
        <v>114.70553072265308</v>
      </c>
      <c r="O606" s="34">
        <v>231.30903075840394</v>
      </c>
      <c r="P606" s="33">
        <v>7.7103010252801312</v>
      </c>
    </row>
    <row r="607" spans="1:16">
      <c r="A607" s="30" t="s">
        <v>296</v>
      </c>
      <c r="B607" s="30" t="s">
        <v>357</v>
      </c>
      <c r="C607" s="31">
        <v>34465646741</v>
      </c>
      <c r="D607" s="31">
        <v>621000000</v>
      </c>
      <c r="E607" s="32">
        <v>1.2083770831920571</v>
      </c>
      <c r="F607" s="32">
        <v>5.5595909049554037E-3</v>
      </c>
      <c r="G607" s="31">
        <v>92.579552000000007</v>
      </c>
      <c r="H607" s="32">
        <v>357.75</v>
      </c>
      <c r="I607" s="32">
        <v>33.495127469959414</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3.1422825540472599</v>
      </c>
      <c r="F608" s="32">
        <v>6.9828501201050219E-2</v>
      </c>
      <c r="G608" s="31">
        <v>1152.410032</v>
      </c>
      <c r="H608" s="32">
        <v>11.05</v>
      </c>
      <c r="I608" s="32">
        <v>0.3212526056307663</v>
      </c>
      <c r="J608" s="31">
        <v>374434153</v>
      </c>
      <c r="K608" s="32">
        <v>120.18134467557503</v>
      </c>
      <c r="L608" s="32">
        <v>8.8888888888888893</v>
      </c>
      <c r="M608" s="32">
        <v>25.6</v>
      </c>
      <c r="N608" s="33">
        <v>47.373497903469016</v>
      </c>
      <c r="O608" s="34">
        <v>2052.1064489056357</v>
      </c>
      <c r="P608" s="33">
        <v>68.403548296854524</v>
      </c>
    </row>
    <row r="609" spans="1:16">
      <c r="A609" s="55" t="s">
        <v>68</v>
      </c>
      <c r="B609" s="55" t="s">
        <v>356</v>
      </c>
      <c r="C609" s="56">
        <v>1840705156</v>
      </c>
      <c r="D609" s="56">
        <v>21000000</v>
      </c>
      <c r="E609" s="57">
        <v>60.994657569435482</v>
      </c>
      <c r="F609" s="57">
        <v>37.720876666317551</v>
      </c>
      <c r="G609" s="56">
        <v>8.2712769999999995</v>
      </c>
      <c r="H609" s="57">
        <v>79.3</v>
      </c>
      <c r="I609" s="57">
        <v>-1.2782040312569336</v>
      </c>
      <c r="J609" s="56">
        <v>-125144677</v>
      </c>
      <c r="K609" s="57">
        <v>-12.921044975808281</v>
      </c>
      <c r="L609" s="57">
        <v>1904.7619047619048</v>
      </c>
      <c r="M609" s="57">
        <v>39.380000000000003</v>
      </c>
      <c r="N609" s="58">
        <v>21.154940274216422</v>
      </c>
      <c r="O609" s="59">
        <v>678.95362963586751</v>
      </c>
      <c r="P609" s="58">
        <v>22.631787654528917</v>
      </c>
    </row>
    <row r="610" spans="1:16">
      <c r="A610" s="55" t="s">
        <v>292</v>
      </c>
      <c r="B610" s="55" t="s">
        <v>356</v>
      </c>
      <c r="C610" s="56">
        <v>8163584863</v>
      </c>
      <c r="D610" s="56">
        <v>24300000</v>
      </c>
      <c r="E610" s="57">
        <v>11.295869171243258</v>
      </c>
      <c r="F610" s="57">
        <v>0.32529781887945058</v>
      </c>
      <c r="G610" s="56">
        <v>2.442218</v>
      </c>
      <c r="H610" s="57">
        <v>1450</v>
      </c>
      <c r="I610" s="57">
        <v>-17.23003887924483</v>
      </c>
      <c r="J610" s="56">
        <v>-70950936</v>
      </c>
      <c r="K610" s="57">
        <v>-489.41849054676317</v>
      </c>
      <c r="L610" s="57">
        <v>1646.0905349794239</v>
      </c>
      <c r="M610" s="57">
        <v>10.050000000000001</v>
      </c>
      <c r="N610" s="58">
        <v>63.288409796063938</v>
      </c>
      <c r="O610" s="59">
        <v>380.66702293386027</v>
      </c>
      <c r="P610" s="58">
        <v>12.688900764462009</v>
      </c>
    </row>
    <row r="611" spans="1:16">
      <c r="A611" s="55" t="s">
        <v>543</v>
      </c>
      <c r="B611" s="55" t="s">
        <v>356</v>
      </c>
      <c r="C611" s="56">
        <v>4125761531</v>
      </c>
      <c r="D611" s="56">
        <v>90488084</v>
      </c>
      <c r="E611" s="57">
        <v>30.736352913425794</v>
      </c>
      <c r="F611" s="57">
        <v>6.0655880931527237</v>
      </c>
      <c r="G611" s="56">
        <v>21.769193000000001</v>
      </c>
      <c r="H611" s="57">
        <v>59.8</v>
      </c>
      <c r="I611" s="57">
        <v>-0.94241152478537771</v>
      </c>
      <c r="J611" s="56">
        <v>-25344686</v>
      </c>
      <c r="K611" s="57">
        <v>-199.93669300144416</v>
      </c>
      <c r="L611" s="57">
        <v>442.0471539655984</v>
      </c>
      <c r="M611" s="57">
        <v>24.05</v>
      </c>
      <c r="N611" s="58">
        <v>59.170664817978519</v>
      </c>
      <c r="O611" s="59">
        <v>241.77247240893843</v>
      </c>
      <c r="P611" s="58">
        <v>8.0590824136312804</v>
      </c>
    </row>
    <row r="612" spans="1:16">
      <c r="A612" s="55" t="s">
        <v>66</v>
      </c>
      <c r="B612" s="55" t="s">
        <v>356</v>
      </c>
      <c r="C612" s="56">
        <v>1306156803</v>
      </c>
      <c r="D612" s="56">
        <v>99687500</v>
      </c>
      <c r="E612" s="57">
        <v>75.073532707099474</v>
      </c>
      <c r="F612" s="57">
        <v>35.86136806429591</v>
      </c>
      <c r="G612" s="56">
        <v>24.468298000000001</v>
      </c>
      <c r="H612" s="57">
        <v>21.78</v>
      </c>
      <c r="I612" s="57">
        <v>-0.66650395853397981</v>
      </c>
      <c r="J612" s="56">
        <v>-162987339</v>
      </c>
      <c r="K612" s="57">
        <v>-12.844172515755963</v>
      </c>
      <c r="L612" s="57">
        <v>401.2539184952978</v>
      </c>
      <c r="M612" s="57">
        <v>24.54</v>
      </c>
      <c r="N612" s="58">
        <v>75.860049402761945</v>
      </c>
      <c r="O612" s="59">
        <v>83.718260419183281</v>
      </c>
      <c r="P612" s="58">
        <v>2.7906086806394428</v>
      </c>
    </row>
    <row r="613" spans="1:16">
      <c r="A613" s="55" t="s">
        <v>337</v>
      </c>
      <c r="B613" s="55" t="s">
        <v>356</v>
      </c>
      <c r="C613" s="56">
        <v>12392289821</v>
      </c>
      <c r="D613" s="56">
        <v>102000000</v>
      </c>
      <c r="E613" s="57">
        <v>6.0147957358827409</v>
      </c>
      <c r="F613" s="57">
        <v>0.19526021737056035</v>
      </c>
      <c r="G613" s="56">
        <v>22.563583000000001</v>
      </c>
      <c r="H613" s="57">
        <v>294.75</v>
      </c>
      <c r="I613" s="57">
        <v>-9.6228205646135052</v>
      </c>
      <c r="J613" s="56">
        <v>887823164</v>
      </c>
      <c r="K613" s="57">
        <v>34.696098557752883</v>
      </c>
      <c r="L613" s="57">
        <v>392.15686274509807</v>
      </c>
      <c r="M613" s="57">
        <v>22.12</v>
      </c>
      <c r="N613" s="58">
        <v>23.739501236649485</v>
      </c>
      <c r="O613" s="59">
        <v>324.47932295627356</v>
      </c>
      <c r="P613" s="58">
        <v>10.815977431875785</v>
      </c>
    </row>
    <row r="614" spans="1:16">
      <c r="A614" s="55" t="s">
        <v>537</v>
      </c>
      <c r="B614" s="55" t="s">
        <v>356</v>
      </c>
      <c r="C614" s="56">
        <v>7584806686</v>
      </c>
      <c r="D614" s="56">
        <v>115200000</v>
      </c>
      <c r="E614" s="57">
        <v>13.934448963219031</v>
      </c>
      <c r="F614" s="57">
        <v>1.3292171248491902</v>
      </c>
      <c r="G614" s="56">
        <v>32.517617000000001</v>
      </c>
      <c r="H614" s="57">
        <v>88.3</v>
      </c>
      <c r="I614" s="57">
        <v>-2.1323529359292479</v>
      </c>
      <c r="J614" s="56">
        <v>266471917</v>
      </c>
      <c r="K614" s="57">
        <v>39.340730978416758</v>
      </c>
      <c r="L614" s="57">
        <v>347.22222222222223</v>
      </c>
      <c r="M614" s="57">
        <v>28.22</v>
      </c>
      <c r="N614" s="58">
        <v>59.497423677855373</v>
      </c>
      <c r="O614" s="59">
        <v>762.64110787791947</v>
      </c>
      <c r="P614" s="58">
        <v>25.421370262597314</v>
      </c>
    </row>
    <row r="615" spans="1:16">
      <c r="A615" s="55" t="s">
        <v>122</v>
      </c>
      <c r="B615" s="55" t="s">
        <v>356</v>
      </c>
      <c r="C615" s="56">
        <v>2913670000</v>
      </c>
      <c r="D615" s="56">
        <v>150000000</v>
      </c>
      <c r="E615" s="57">
        <v>66.109823622296062</v>
      </c>
      <c r="F615" s="57">
        <v>36.72767979016448</v>
      </c>
      <c r="G615" s="56">
        <v>45.644831000000003</v>
      </c>
      <c r="H615" s="57">
        <v>13.26</v>
      </c>
      <c r="I615" s="57">
        <v>-5.0782260094065279E-2</v>
      </c>
      <c r="J615" s="56">
        <v>-64393000</v>
      </c>
      <c r="K615" s="57">
        <v>-27.953348966502571</v>
      </c>
      <c r="L615" s="57">
        <v>266.66666666666669</v>
      </c>
      <c r="M615" s="57">
        <v>30.42</v>
      </c>
      <c r="N615" s="58">
        <v>32.591821078338377</v>
      </c>
      <c r="O615" s="59">
        <v>1107.2722675628197</v>
      </c>
      <c r="P615" s="58">
        <v>36.909075585427324</v>
      </c>
    </row>
    <row r="616" spans="1:16">
      <c r="A616" s="55" t="s">
        <v>293</v>
      </c>
      <c r="B616" s="55" t="s">
        <v>356</v>
      </c>
      <c r="C616" s="56">
        <v>115747897000</v>
      </c>
      <c r="D616" s="56">
        <v>500000000</v>
      </c>
      <c r="E616" s="57">
        <v>1.160417576264819</v>
      </c>
      <c r="F616" s="57">
        <v>1.5681318598173229E-2</v>
      </c>
      <c r="G616" s="56">
        <v>231.500754</v>
      </c>
      <c r="H616" s="57">
        <v>148.9</v>
      </c>
      <c r="I616" s="57">
        <v>-2.4847403289915633</v>
      </c>
      <c r="J616" s="56">
        <v>-7758354000</v>
      </c>
      <c r="K616" s="57">
        <v>-9.5381056342621129</v>
      </c>
      <c r="L616" s="57">
        <v>80</v>
      </c>
      <c r="M616" s="57">
        <v>46.3</v>
      </c>
      <c r="N616" s="58">
        <v>72.514038386411244</v>
      </c>
      <c r="O616" s="59">
        <v>486.91451028258433</v>
      </c>
      <c r="P616" s="58">
        <v>16.230483676086145</v>
      </c>
    </row>
    <row r="617" spans="1:16">
      <c r="A617" s="55" t="s">
        <v>468</v>
      </c>
      <c r="B617" s="55" t="s">
        <v>356</v>
      </c>
      <c r="C617" s="56">
        <v>3885250224</v>
      </c>
      <c r="D617" s="56">
        <v>672000000</v>
      </c>
      <c r="E617" s="57">
        <v>1.2545831301786869</v>
      </c>
      <c r="F617" s="57">
        <v>1.0668223896077271E-2</v>
      </c>
      <c r="G617" s="56">
        <v>217.993559</v>
      </c>
      <c r="H617" s="57">
        <v>146.30000000000001</v>
      </c>
      <c r="I617" s="57">
        <v>8.0446750069635016</v>
      </c>
      <c r="J617" s="56">
        <v>15350052</v>
      </c>
      <c r="K617" s="57">
        <v>7661.2118317253908</v>
      </c>
      <c r="L617" s="57">
        <v>59.523809523809526</v>
      </c>
      <c r="M617" s="57">
        <v>32.43</v>
      </c>
      <c r="N617" s="58">
        <v>40.152998892736015</v>
      </c>
      <c r="O617" s="59">
        <v>1642.5340481796572</v>
      </c>
      <c r="P617" s="58">
        <v>54.751134939321908</v>
      </c>
    </row>
    <row r="618" spans="1:16">
      <c r="A618" s="55" t="s">
        <v>118</v>
      </c>
      <c r="B618" s="55" t="s">
        <v>356</v>
      </c>
      <c r="C618" s="56">
        <v>8174952000</v>
      </c>
      <c r="D618" s="56">
        <v>1080000000</v>
      </c>
      <c r="E618" s="57">
        <v>15.273225402031384</v>
      </c>
      <c r="F618" s="57">
        <v>2.8283750744502565</v>
      </c>
      <c r="G618" s="56">
        <v>431.473364</v>
      </c>
      <c r="H618" s="57">
        <v>6.07</v>
      </c>
      <c r="I618" s="57">
        <v>-0.20969500091289461</v>
      </c>
      <c r="J618" s="56">
        <v>64035000</v>
      </c>
      <c r="K618" s="57">
        <v>84.32888264230499</v>
      </c>
      <c r="L618" s="57">
        <v>37.037037037037038</v>
      </c>
      <c r="M618" s="57">
        <v>39.950000000000003</v>
      </c>
      <c r="N618" s="58">
        <v>34.440837745389111</v>
      </c>
      <c r="O618" s="59">
        <v>76.552474822337288</v>
      </c>
      <c r="P618" s="58">
        <v>2.5517491607445764</v>
      </c>
    </row>
    <row r="619" spans="1:16">
      <c r="A619" s="55" t="s">
        <v>294</v>
      </c>
      <c r="B619" s="55" t="s">
        <v>356</v>
      </c>
      <c r="C619" s="56">
        <v>966388000000</v>
      </c>
      <c r="D619" s="56">
        <v>1380000000</v>
      </c>
      <c r="E619" s="57">
        <v>0.19531045629732499</v>
      </c>
      <c r="F619" s="57">
        <v>4.8635503834186213E-4</v>
      </c>
      <c r="G619" s="56">
        <v>692.54227100000003</v>
      </c>
      <c r="H619" s="57">
        <v>295.75</v>
      </c>
      <c r="I619" s="57">
        <v>-4.6965966863668314</v>
      </c>
      <c r="J619" s="56">
        <v>9856000000</v>
      </c>
      <c r="K619" s="57">
        <v>40.744724025974023</v>
      </c>
      <c r="L619" s="57">
        <v>28.985507246376812</v>
      </c>
      <c r="M619" s="57">
        <v>50.18</v>
      </c>
      <c r="N619" s="58">
        <v>55.220193574426339</v>
      </c>
      <c r="O619" s="59">
        <v>692.5593394984154</v>
      </c>
      <c r="P619" s="58">
        <v>23.085311316613847</v>
      </c>
    </row>
    <row r="620" spans="1:16">
      <c r="A620" s="55" t="s">
        <v>739</v>
      </c>
      <c r="B620" s="55" t="s">
        <v>356</v>
      </c>
      <c r="C620" s="56">
        <v>27061282133</v>
      </c>
      <c r="D620" s="56">
        <v>2000000000</v>
      </c>
      <c r="E620" s="57">
        <v>2.234040295384808</v>
      </c>
      <c r="F620" s="57">
        <v>3.989357670330014E-2</v>
      </c>
      <c r="G620" s="56">
        <v>639.07318699999996</v>
      </c>
      <c r="H620" s="57">
        <v>28.02</v>
      </c>
      <c r="I620" s="57">
        <v>1.5677756688376867</v>
      </c>
      <c r="J620" s="56">
        <v>774982515</v>
      </c>
      <c r="K620" s="57">
        <v>72.259694788081774</v>
      </c>
      <c r="L620" s="57">
        <v>20</v>
      </c>
      <c r="M620" s="57">
        <v>31.95</v>
      </c>
      <c r="N620" s="58">
        <v>26.54643140201021</v>
      </c>
      <c r="O620" s="59">
        <v>2729.4644380186242</v>
      </c>
      <c r="P620" s="58">
        <v>90.982147933954138</v>
      </c>
    </row>
    <row r="621" spans="1:16">
      <c r="A621" s="45" t="s">
        <v>694</v>
      </c>
      <c r="B621" s="45" t="s">
        <v>695</v>
      </c>
      <c r="C621" s="46">
        <v>1441301000</v>
      </c>
      <c r="D621" s="46">
        <v>56000000</v>
      </c>
      <c r="E621" s="47">
        <v>33.613904109077929</v>
      </c>
      <c r="F621" s="47">
        <v>6.5279857277009885</v>
      </c>
      <c r="G621" s="46">
        <v>13.570377000000001</v>
      </c>
      <c r="H621" s="47">
        <v>87.7</v>
      </c>
      <c r="I621" s="47">
        <v>2.9195157014729176</v>
      </c>
      <c r="J621" s="46">
        <v>137762000</v>
      </c>
      <c r="K621" s="47">
        <v>37.377506133766929</v>
      </c>
      <c r="L621" s="47">
        <v>714.28571428571433</v>
      </c>
      <c r="M621" s="47">
        <v>24.23</v>
      </c>
      <c r="N621" s="48">
        <v>0</v>
      </c>
      <c r="O621" s="49">
        <v>1735.6767988885456</v>
      </c>
      <c r="P621" s="48">
        <v>57.855893296284854</v>
      </c>
    </row>
    <row r="622" spans="1:16">
      <c r="A622" s="45" t="s">
        <v>711</v>
      </c>
      <c r="B622" s="45" t="s">
        <v>695</v>
      </c>
      <c r="C622" s="46">
        <v>4247524000</v>
      </c>
      <c r="D622" s="46">
        <v>139700000</v>
      </c>
      <c r="E622" s="47">
        <v>29.393518182374386</v>
      </c>
      <c r="F622" s="47">
        <v>3.4950924955914533</v>
      </c>
      <c r="G622" s="46">
        <v>26.359023000000001</v>
      </c>
      <c r="H622" s="47">
        <v>51.65</v>
      </c>
      <c r="I622" s="47">
        <v>-0.37171435765651495</v>
      </c>
      <c r="J622" s="46">
        <v>402500000</v>
      </c>
      <c r="K622" s="47">
        <v>20.894260869565219</v>
      </c>
      <c r="L622" s="47">
        <v>286.32784538296352</v>
      </c>
      <c r="M622" s="47">
        <v>18.86</v>
      </c>
      <c r="N622" s="48">
        <v>0</v>
      </c>
      <c r="O622" s="49">
        <v>467.70034567003086</v>
      </c>
      <c r="P622" s="48">
        <v>15.590011522334361</v>
      </c>
    </row>
    <row r="623" spans="1:16">
      <c r="A623" s="45" t="s">
        <v>742</v>
      </c>
      <c r="B623" s="45" t="s">
        <v>695</v>
      </c>
      <c r="C623" s="46">
        <v>2485538000</v>
      </c>
      <c r="D623" s="46">
        <v>600000000</v>
      </c>
      <c r="E623" s="47">
        <v>23.965384398774411</v>
      </c>
      <c r="F623" s="47">
        <v>2.5869370033219354</v>
      </c>
      <c r="G623" s="46">
        <v>159.75809699999999</v>
      </c>
      <c r="H623" s="47">
        <v>10.45</v>
      </c>
      <c r="I623" s="47">
        <v>-0.45265407660976642</v>
      </c>
      <c r="J623" s="46">
        <v>131816000</v>
      </c>
      <c r="K623" s="47">
        <v>70.279783941251438</v>
      </c>
      <c r="L623" s="47">
        <v>66.666666666666671</v>
      </c>
      <c r="M623" s="47">
        <v>26.62</v>
      </c>
      <c r="N623" s="48">
        <v>0</v>
      </c>
      <c r="O623" s="49">
        <v>34.262358678487253</v>
      </c>
      <c r="P623" s="48">
        <v>1.1420786226162418</v>
      </c>
    </row>
    <row r="624" spans="1:16">
      <c r="A624" s="25" t="s">
        <v>675</v>
      </c>
      <c r="B624" s="25" t="s">
        <v>691</v>
      </c>
      <c r="C624" s="26">
        <v>1459734156</v>
      </c>
      <c r="D624" s="26">
        <v>33811732</v>
      </c>
      <c r="E624" s="27">
        <v>15.885355259034869</v>
      </c>
      <c r="F624" s="27">
        <v>1.5660595025650534</v>
      </c>
      <c r="G624" s="26">
        <v>7.956887</v>
      </c>
      <c r="H624" s="27">
        <v>316.5</v>
      </c>
      <c r="I624" s="27">
        <v>-0.34998188051309853</v>
      </c>
      <c r="J624" s="26">
        <v>174328179</v>
      </c>
      <c r="K624" s="27">
        <v>58.186345192075919</v>
      </c>
      <c r="L624" s="27">
        <v>1183.0213252607114</v>
      </c>
      <c r="M624" s="27">
        <v>23.53</v>
      </c>
      <c r="N624" s="28">
        <v>26.786695117843799</v>
      </c>
      <c r="O624" s="29">
        <v>1253.3683573608516</v>
      </c>
      <c r="P624" s="28">
        <v>41.778945245361719</v>
      </c>
    </row>
    <row r="625" spans="1:16">
      <c r="A625" s="25" t="s">
        <v>116</v>
      </c>
      <c r="B625" s="25" t="s">
        <v>691</v>
      </c>
      <c r="C625" s="26">
        <v>2293640501</v>
      </c>
      <c r="D625" s="26">
        <v>592000000</v>
      </c>
      <c r="E625" s="27">
        <v>48.434837900221908</v>
      </c>
      <c r="F625" s="27">
        <v>11.687943508740808</v>
      </c>
      <c r="G625" s="26">
        <v>110.71429000000001</v>
      </c>
      <c r="H625" s="27">
        <v>7.46</v>
      </c>
      <c r="I625" s="27">
        <v>3.7782874058589044E-2</v>
      </c>
      <c r="J625" s="26">
        <v>-484144539</v>
      </c>
      <c r="K625" s="27">
        <v>-8.5594273325057575</v>
      </c>
      <c r="L625" s="27">
        <v>67.567567567567565</v>
      </c>
      <c r="M625" s="27">
        <v>18.7</v>
      </c>
      <c r="N625" s="28">
        <v>58.330816287923518</v>
      </c>
      <c r="O625" s="29">
        <v>1687.075545230274</v>
      </c>
      <c r="P625" s="28">
        <v>56.235851507675797</v>
      </c>
    </row>
    <row r="626" spans="1:16">
      <c r="A626" s="25" t="s">
        <v>83</v>
      </c>
      <c r="B626" s="25" t="s">
        <v>691</v>
      </c>
      <c r="C626" s="26">
        <v>4451435451</v>
      </c>
      <c r="D626" s="26">
        <v>800000000</v>
      </c>
      <c r="E626" s="27">
        <v>71.31080672489432</v>
      </c>
      <c r="F626" s="27">
        <v>89.138508406117893</v>
      </c>
      <c r="G626" s="26">
        <v>475.40234800000002</v>
      </c>
      <c r="H626" s="27">
        <v>1.18</v>
      </c>
      <c r="I626" s="27">
        <v>-1.3568626518586147E-2</v>
      </c>
      <c r="J626" s="26">
        <v>-73450635</v>
      </c>
      <c r="K626" s="27">
        <v>-10.891668942004381</v>
      </c>
      <c r="L626" s="27">
        <v>50</v>
      </c>
      <c r="M626" s="27">
        <v>59.42</v>
      </c>
      <c r="N626" s="28">
        <v>16.055939799272334</v>
      </c>
      <c r="O626" s="29">
        <v>720.05814063831849</v>
      </c>
      <c r="P626" s="28">
        <v>24.001938021277283</v>
      </c>
    </row>
    <row r="627" spans="1:16">
      <c r="A627" s="65" t="s">
        <v>67</v>
      </c>
      <c r="B627" s="65" t="s">
        <v>608</v>
      </c>
      <c r="C627" s="66">
        <v>24553432694</v>
      </c>
      <c r="D627" s="66">
        <v>10983458</v>
      </c>
      <c r="E627" s="67">
        <v>0.37273403649029724</v>
      </c>
      <c r="F627" s="67">
        <v>2.9236223046023233E-3</v>
      </c>
      <c r="G627" s="66">
        <v>3.4871699999999996E-4</v>
      </c>
      <c r="H627" s="67">
        <v>11362.5</v>
      </c>
      <c r="I627" s="67">
        <v>34.249721136973676</v>
      </c>
      <c r="J627" s="66">
        <v>5402190789</v>
      </c>
      <c r="K627" s="67">
        <v>23.599775297569558</v>
      </c>
      <c r="L627" s="67">
        <v>3641.8403020250998</v>
      </c>
      <c r="M627" s="67">
        <v>85.99</v>
      </c>
      <c r="N627" s="68">
        <v>0</v>
      </c>
      <c r="O627" s="69">
        <v>1644.8588672094545</v>
      </c>
      <c r="P627" s="68">
        <v>54.82862890698182</v>
      </c>
    </row>
    <row r="628" spans="1:16">
      <c r="A628" s="65" t="s">
        <v>488</v>
      </c>
      <c r="B628" s="65" t="s">
        <v>608</v>
      </c>
      <c r="C628" s="66">
        <v>1606779225</v>
      </c>
      <c r="D628" s="66">
        <v>84000000</v>
      </c>
      <c r="E628" s="67">
        <v>63.495212854621094</v>
      </c>
      <c r="F628" s="67">
        <v>20.997094197956709</v>
      </c>
      <c r="G628" s="66">
        <v>17.924288000000001</v>
      </c>
      <c r="H628" s="67">
        <v>35.159999999999997</v>
      </c>
      <c r="I628" s="67">
        <v>-0.54753652683672982</v>
      </c>
      <c r="J628" s="66">
        <v>-6732835</v>
      </c>
      <c r="K628" s="67">
        <v>-449.14215185727852</v>
      </c>
      <c r="L628" s="67">
        <v>476.1904761904762</v>
      </c>
      <c r="M628" s="67">
        <v>21.33</v>
      </c>
      <c r="N628" s="68">
        <v>53.350129079536238</v>
      </c>
      <c r="O628" s="69">
        <v>706.64271045621217</v>
      </c>
      <c r="P628" s="68">
        <v>23.554757015207073</v>
      </c>
    </row>
    <row r="629" spans="1:16">
      <c r="A629" s="65" t="s">
        <v>311</v>
      </c>
      <c r="B629" s="65" t="s">
        <v>608</v>
      </c>
      <c r="C629" s="66">
        <v>530578724</v>
      </c>
      <c r="D629" s="66">
        <v>240000000</v>
      </c>
      <c r="E629" s="67">
        <v>44.853508441430286</v>
      </c>
      <c r="F629" s="67">
        <v>37.377923701191904</v>
      </c>
      <c r="G629" s="66">
        <v>148.650609</v>
      </c>
      <c r="H629" s="67">
        <v>6</v>
      </c>
      <c r="I629" s="67">
        <v>-6.5091957373423881E-2</v>
      </c>
      <c r="J629" s="66">
        <v>-38865072</v>
      </c>
      <c r="K629" s="67">
        <v>-30.876052410246402</v>
      </c>
      <c r="L629" s="67">
        <v>166.66666666666666</v>
      </c>
      <c r="M629" s="67">
        <v>61.93</v>
      </c>
      <c r="N629" s="68">
        <v>64.55549327548492</v>
      </c>
      <c r="O629" s="69">
        <v>1773.6991472781151</v>
      </c>
      <c r="P629" s="68">
        <v>59.123304909270502</v>
      </c>
    </row>
    <row r="630" spans="1:16">
      <c r="A630" s="65" t="s">
        <v>512</v>
      </c>
      <c r="B630" s="65" t="s">
        <v>608</v>
      </c>
      <c r="C630" s="66">
        <v>24772686000</v>
      </c>
      <c r="D630" s="66">
        <v>261292000</v>
      </c>
      <c r="E630" s="67">
        <v>2.655531402822588</v>
      </c>
      <c r="F630" s="67">
        <v>4.3806377717837082E-2</v>
      </c>
      <c r="G630" s="66">
        <v>62.8855</v>
      </c>
      <c r="H630" s="67">
        <v>239.6</v>
      </c>
      <c r="I630" s="67">
        <v>-2.9659357468055987</v>
      </c>
      <c r="J630" s="66">
        <v>224412000</v>
      </c>
      <c r="K630" s="67">
        <v>270.1270163805857</v>
      </c>
      <c r="L630" s="67">
        <v>153.08543698237986</v>
      </c>
      <c r="M630" s="67">
        <v>24.06</v>
      </c>
      <c r="N630" s="68">
        <v>38.835752569274149</v>
      </c>
      <c r="O630" s="69">
        <v>712.74804914967285</v>
      </c>
      <c r="P630" s="68">
        <v>23.758268304989095</v>
      </c>
    </row>
    <row r="631" spans="1:16">
      <c r="A631" s="65" t="s">
        <v>461</v>
      </c>
      <c r="B631" s="65" t="s">
        <v>608</v>
      </c>
      <c r="C631" s="66">
        <v>1357332842</v>
      </c>
      <c r="D631" s="66">
        <v>535000000</v>
      </c>
      <c r="E631" s="67">
        <v>26.08763567930669</v>
      </c>
      <c r="F631" s="67">
        <v>9.752387169834277</v>
      </c>
      <c r="G631" s="66">
        <v>285.553631</v>
      </c>
      <c r="H631" s="67">
        <v>5.37</v>
      </c>
      <c r="I631" s="67">
        <v>-0.29994267266441543</v>
      </c>
      <c r="J631" s="66">
        <v>-32229759</v>
      </c>
      <c r="K631" s="67">
        <v>-82.99782818729733</v>
      </c>
      <c r="L631" s="67">
        <v>74.766355140186917</v>
      </c>
      <c r="M631" s="67">
        <v>53.37</v>
      </c>
      <c r="N631" s="68">
        <v>60.289058478218877</v>
      </c>
      <c r="O631" s="69">
        <v>68.098962230741122</v>
      </c>
      <c r="P631" s="68">
        <v>2.2699654076913709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cols>
    <col min="1" max="1" width="71.85546875" customWidth="1"/>
  </cols>
  <sheetData>
    <row r="1" spans="1:24" s="13" customFormat="1" ht="30" customHeight="1" thickTop="1" thickBot="1">
      <c r="A1" s="237" t="s">
        <v>2322</v>
      </c>
      <c r="B1" s="238"/>
      <c r="C1" s="238"/>
      <c r="D1" s="238"/>
      <c r="E1" s="238"/>
      <c r="F1" s="238"/>
      <c r="G1" s="238"/>
      <c r="H1" s="239"/>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30.002662736317848</v>
      </c>
      <c r="F2" s="128">
        <f>VLOOKUP(A2,'Tüm - Sektör'!$A:$H,6,0)</f>
        <v>20.001775157545232</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750.41770607141382</v>
      </c>
      <c r="R2" s="166" t="str">
        <f>IF(OR(H2="", BTA!H521="", Q2=0), "", IF(H2&lt;BTA!H521, (BTA!H521-H2)/H2, ""))</f>
        <v/>
      </c>
      <c r="S2" s="191">
        <v>743.40445648196157</v>
      </c>
      <c r="T2" s="208">
        <f>S2-Q2</f>
        <v>-7.0132495894522435</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0.233138668373708</v>
      </c>
      <c r="F3" s="128">
        <f>VLOOKUP(A3,'Tüm - Sektör'!$A:$H,6,0)</f>
        <v>9.4311759050852754E-4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1.9244635563753487</v>
      </c>
      <c r="R3" s="166" t="str">
        <f>IF(OR(H3="", H4="", Q3=0), "", IF(H3&lt;H4, (H4-H3)/H3, ""))</f>
        <v/>
      </c>
      <c r="S3" s="191">
        <v>1.97310905934168</v>
      </c>
      <c r="T3" s="208">
        <f t="shared" si="1"/>
        <v>4.86455029663313E-2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5.1870728890293005</v>
      </c>
      <c r="F4" s="128">
        <f>VLOOKUP(A4,'Tüm - Sektör'!$A:$H,6,0)</f>
        <v>4.3619341084343032E-2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12.362552282334542</v>
      </c>
      <c r="R4" s="166" t="str">
        <f>IF(OR(H4="", H5="", Q4=0), "", IF(H4&lt;H5, (H5-H4)/H4, ""))</f>
        <v/>
      </c>
      <c r="S4" s="191">
        <v>7.3104137057080933</v>
      </c>
      <c r="T4" s="208">
        <f t="shared" si="1"/>
        <v>-5.0521385766264491</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18.740140811918852</v>
      </c>
      <c r="F5" s="128">
        <f>VLOOKUP(A5,'Tüm - Sektör'!$A:$H,6,0)</f>
        <v>1.4873127628507026</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9.7431682441867355</v>
      </c>
      <c r="R5" s="166" t="str">
        <f>IF(OR(H5="", H9="", Q5=0), "", IF(H5&lt;H9, (H9-H5)/H5, ""))</f>
        <v/>
      </c>
      <c r="S5" s="191">
        <v>9.5280066121276121</v>
      </c>
      <c r="T5" s="208">
        <f t="shared" si="1"/>
        <v>-0.21516163205912342</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22.521980410490187</v>
      </c>
      <c r="F6" s="128">
        <f>VLOOKUP(A6,'Tüm - Sektör'!$A:$H,6,0)</f>
        <v>3.4390856517364918</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39.615480225166586</v>
      </c>
      <c r="R6" s="166">
        <f>IF(OR(H6="", H3="", Q6=0), "", IF(H6&lt;H3, (H3-H6)/H6, ""))</f>
        <v>31.379032258064516</v>
      </c>
      <c r="S6" s="191">
        <v>37.682244790178459</v>
      </c>
      <c r="T6" s="208">
        <f t="shared" si="1"/>
        <v>-1.9332354349881271</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144.27781559058863</v>
      </c>
      <c r="F7" s="128">
        <f>VLOOKUP(A7,'Tüm - Sektör'!$A:$H,6,0)</f>
        <v>450.86817372058948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75.241993212450168</v>
      </c>
      <c r="R7" s="166" t="str">
        <f>IF(OR(H7="", H9="", Q7=0), "", IF(H7&lt;H9, (H9-H7)/H7, ""))</f>
        <v/>
      </c>
      <c r="S7" s="191">
        <v>76.537614269042109</v>
      </c>
      <c r="T7" s="208">
        <f t="shared" si="1"/>
        <v>1.2956210565919406</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144.19106469600737</v>
      </c>
      <c r="F8" s="128">
        <f>VLOOKUP(A8,'Tüm - Sektör'!$A:$H,6,0)</f>
        <v>554.58101806156685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86.030103489531896</v>
      </c>
      <c r="R8" s="166">
        <f>IF(OR(H8="", H10="", Q8=0), "", IF(H8&lt;H10, (H10-H8)/H8, ""))</f>
        <v>0.14307458143074572</v>
      </c>
      <c r="S8" s="191">
        <v>92.316918744536167</v>
      </c>
      <c r="T8" s="208">
        <f t="shared" si="1"/>
        <v>6.2868152550042709</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119.23831432861806</v>
      </c>
      <c r="F9" s="128">
        <f>VLOOKUP(A9,'Tüm - Sektör'!$A:$H,6,0)</f>
        <v>105.03727477855713</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134.80020689183004</v>
      </c>
      <c r="R9" s="166">
        <f>IF(OR(H9="", H6="", Q9=0), "", IF(H9&lt;H6, (H6-H9)/H9, ""))</f>
        <v>9.5406360424028266E-2</v>
      </c>
      <c r="S9" s="191">
        <v>144.41184136211018</v>
      </c>
      <c r="T9" s="208">
        <f t="shared" si="1"/>
        <v>9.6116344702801371</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38.138989400381561</v>
      </c>
      <c r="F10" s="128">
        <f>VLOOKUP(A10,'Tüm - Sektör'!$A:$H,6,0)</f>
        <v>6.77665056865344</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158.6800129330839</v>
      </c>
      <c r="R10" s="166" t="str">
        <f>IF(OR(H10="", BTA!H604="", Q10=0), "", IF(H10&lt;BTA!H604, (BTA!H604-H10)/H10, ""))</f>
        <v/>
      </c>
      <c r="S10" s="191">
        <v>148.10818800934027</v>
      </c>
      <c r="T10" s="208">
        <f t="shared" si="1"/>
        <v>-10.571824923743634</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25.151063575600958</v>
      </c>
      <c r="F11" s="128">
        <f>VLOOKUP(A11,'Tüm - Sektör'!$A:$H,6,0)</f>
        <v>3.4080031945258749</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203.25915655908301</v>
      </c>
      <c r="R11" s="166">
        <f>IF(OR(H11="", H10="", Q11=0), "", IF(H11&lt;H10, (H10-H11)/H11, ""))</f>
        <v>2.4849187935034807</v>
      </c>
      <c r="S11" s="191">
        <v>204.2067516945566</v>
      </c>
      <c r="T11" s="208">
        <f t="shared" si="1"/>
        <v>0.9475951354735912</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420.30254638196215</v>
      </c>
      <c r="F12" s="128">
        <f>VLOOKUP(A12,'Tüm - Sektör'!$A:$H,6,0)</f>
        <v>5253.7818297745271</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246.4093532447462</v>
      </c>
      <c r="R12" s="166" t="str">
        <f>IF(OR(H12="", BTA!H604="", Q12=0), "", IF(H12&lt;BTA!H604, (BTA!H604-H12)/H12, ""))</f>
        <v/>
      </c>
      <c r="S12" s="191">
        <v>252.63443164250822</v>
      </c>
      <c r="T12" s="208">
        <f t="shared" si="1"/>
        <v>6.2250783977620188</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64.012216355427341</v>
      </c>
      <c r="F13" s="128">
        <f>VLOOKUP(A13,'Tüm - Sektör'!$A:$H,6,0)</f>
        <v>108.78847612085953</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469.81743981826827</v>
      </c>
      <c r="R13" s="166">
        <f>IF(OR(H13="", H12="", Q13=0), "", IF(H13&lt;H12, (H12-H13)/H13, ""))</f>
        <v>0.81226053639846774</v>
      </c>
      <c r="S13" s="191">
        <v>434.49282028306004</v>
      </c>
      <c r="T13" s="208">
        <f t="shared" si="1"/>
        <v>-35.324619535208228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369.84024889139232</v>
      </c>
      <c r="F14" s="128">
        <f>VLOOKUP(A14,'Tüm - Sektör'!$A:$H,6,0)</f>
        <v>3362.1840808308393</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1659.3693752210083</v>
      </c>
      <c r="R14" s="166">
        <f>IF(OR(H14="", BTA!H605="", Q14=0), "", IF(H14&lt;BTA!H605, (BTA!H605-H14)/H14, ""))</f>
        <v>1.2028985507246379</v>
      </c>
      <c r="S14" s="191">
        <v>1586.9605297568189</v>
      </c>
      <c r="T14" s="208">
        <f t="shared" si="1"/>
        <v>-72.408845464189426</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493425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3570</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630</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183.5</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183.9</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118.6</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91.55</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69</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54.35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40.340000000000003</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32.4</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30</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25.9</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23.08</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26.24</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21.72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20.56</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21.9</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16.79</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11.4</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12.35</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11.45</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9.9499999999999993</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11.37</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9.73</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7.68</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7.22</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7.15</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5.92</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5.23</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5.21</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5.18</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15.95</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4.2699999999999996</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13.95</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3.28</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2.84</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2.5099999999999998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2.2200000000000002</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2.11</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2.19</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4.87</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1.23</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10.57</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7.53</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11362.5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12672.5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1576</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1524</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1131</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1654</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1008</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686</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441</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373.5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558</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360.75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408.5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456.75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288.75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223</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316.5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182</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248.1</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247.5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157.9</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49.82</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236.5</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137.5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152</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152</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147.5</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194.9</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116.8</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120.4</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296.5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168.1</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123.3</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114.1</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152.1</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139.30000000000001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126.7</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110.7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168.8</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210.1</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111.7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95.75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77.55</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83.45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79.3</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79.099999999999994</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71.150000000000006</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87.7</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41.12</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77.8</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67.45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50.45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59.8</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59.05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100</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54.35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49.46</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52.45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69.3</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47.08</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38.26</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45.84</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43.36</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40.380000000000003</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66.099999999999994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57.9</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31.72</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43.1</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44.98</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37.46</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31.74</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32.82</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40.78</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33.56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21.6</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33.200000000000003</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35.159999999999997</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39.54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35.14</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30.64</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30.68</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37.04</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32.06</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35.24</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33.46</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38.5</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31.24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26.5</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20.18</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28.26</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33.520000000000003</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33.24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27.92</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25.4</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39.299999999999997</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38.520000000000003</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27.86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37.700000000000003</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23.86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24.56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30.92</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26.4</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20.36</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26.74</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19.73</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23.82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17.43</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22.78</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20.239999999999998</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24</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21.78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23.04</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24.64</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22.46</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21.1</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22.16</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2.3199999999999998</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24.86</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32</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23.58</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21.18</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4.51</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19.64</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19.3</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14.63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16.079999999999998</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17.73</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19.12</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14.5</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16.850000000000001</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14.9</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19.079999999999998</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11.8</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15.55</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17.57</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15.53</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15.85</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13.09</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13.02</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12.92</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16.16</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17.07</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17.600000000000001</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15.34</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9.18</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10.64</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13.24</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10.18</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13.17</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9.33</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10.45</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12.19</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11.2</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13.26</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12.17</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12.42</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10.99</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10.53</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12.84</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9.82</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2.09</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6.16</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12.17</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10.71</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10.4</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12.16</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11.22</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12.83</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9.1999999999999993</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9.82</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10.37</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10.65</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7.26</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8.8000000000000007</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8.89</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9.5500000000000007</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10.16</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8.7899999999999991</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8.41</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9.07</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8.52</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8</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8.49</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7.54</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8.07</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12.43</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8.5</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8.1300000000000008</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6.93</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7.35</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7.18</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7.44</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11.94</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4.83</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7.18</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7.12</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5.37</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5.67</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6.44</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5.88</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7.46</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6</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4.87</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6.36</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3.95</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6.74</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5.2</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5.04</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5.57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4.74</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5.04</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4.75</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3.68</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3.59</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4.25</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4.25</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4.47</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4.5999999999999996</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3.16</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3.94</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3.91</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3.28</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3.31</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3.92</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3.01</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2.78</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2.89</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2.94</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2.94</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2.63</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2.59</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2.23</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2.27</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2.73</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2.4300000000000002</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3</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2.27</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1.27</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2.57</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2.61</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1.58</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2.46</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2.19</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2.0699999999999998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1.49</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1.56</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1.58</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1.55</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1.66</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1.59</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2.1</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1.25</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1.58</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1.18</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1.1399999999999999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0.84</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12.17</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10.18</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43.36</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22.46</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24.86</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8.1300000000000008</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3.94</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8.7899999999999991</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10.65</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4.25</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2.89</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147.5</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45.84</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40.380000000000003</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28.26</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32.82</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24.64</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194.9</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17.07</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6.93</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4.83</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19.3</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50.45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23.86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7.53</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33.520000000000003</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66.099999999999994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30.68</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33.46</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20.18</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10.4</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38.520000000000003</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3.91</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2.27</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2.63</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71.150000000000006</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31.72</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26.4</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2.59</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1.66</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1.59</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0.84</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23.58</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17.600000000000001</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21.6</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9.07</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25.4</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7.35</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6</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9.18</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14.63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5.88</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3.59</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2.0699999999999998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3.28</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2.61</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15.34</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3</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1.58</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11.94</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247.5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152</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47.08</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69.3</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9.1999999999999993</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139.30000000000001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456.75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21.18</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26.5</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17.73</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12.16</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12.17</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8.8000000000000007</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39.54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10.37</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11.8</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12.84</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8.49</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4.5999999999999996</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2.46</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6.74</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5.67</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11.2</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1.55</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2.27</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1.58</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10.64</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1.25</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12672.5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77.55</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1131</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15.85</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31.74</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7.12</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3.95</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2.4300000000000002</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33.56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16.079999999999998</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10.53</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2.09</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38.5</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8.5</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2.94</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4.74</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1.58</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2.57</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1.1399999999999999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44.98</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49.82</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137.5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1654</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120.4</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558</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33.200000000000003</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30.92</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210.1</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23.04</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12.92</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14.5</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20.36</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9.33</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5.04</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5.04</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8.07</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373.5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38.26</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157.9</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77.8</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26.74</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24.56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32.06</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5.57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17.43</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4.51</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13.24</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12.43</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15.55</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2.73</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8.89</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54.35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10.99</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2.78</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9.5500000000000007</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4.25</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2.19</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1576</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114.1</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360.75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182</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27.86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168.8</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21.1</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19.12</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41.12</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8.41</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7.44</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31.24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14.9</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12.83</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22.16</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20.239999999999998</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9.82</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19.079999999999998</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6.36</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37.04</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30.64</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15.53</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3.16</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2.23</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4.87</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3.01</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1.49</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1.27</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686</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288.75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110.7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27.92</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57.9</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223</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16.16</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7.18</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7.26</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2.1</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1008</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441</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123.3</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296.5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13.09</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16.850000000000001</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23.82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52.45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152</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35.24</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39.299999999999997</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10.71</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49.46</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12.19</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12.42</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8.52</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4.47</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2.94</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1524</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79.099999999999994</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100</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19.73</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33.24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67.45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37.700000000000003</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8</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24</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13.17</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5.2</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17.57</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4.75</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3.68</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408.5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116.8</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126.7</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40.78</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111.7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22.78</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95.75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37.46</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168.1</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59.05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2.3199999999999998</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11.22</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7.18</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7.54</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9.82</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10.16</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3.31</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6.44</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4.63</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3.92</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83.45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32</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43.1</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13.02</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35.14</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1.56</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19.64</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6.16</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152.1</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248.1</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236.5</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13.26</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79.3</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59.8</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21.78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87.7</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10.45</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7.46</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1.18</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316.5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11362.5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6</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5.37</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35.159999999999997</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1"/>
      <c r="B1" s="242"/>
      <c r="C1" s="242"/>
      <c r="D1" s="242"/>
      <c r="E1" s="242"/>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254.25</v>
      </c>
      <c r="I2" s="87">
        <v>5.0147106269492667</v>
      </c>
      <c r="J2" s="86">
        <v>2089864424</v>
      </c>
      <c r="K2" s="87">
        <v>21.532497267870617</v>
      </c>
      <c r="L2" s="87">
        <v>0</v>
      </c>
      <c r="M2" s="87">
        <v>19.89</v>
      </c>
      <c r="N2" s="88">
        <v>42.089484594348342</v>
      </c>
      <c r="O2" s="89">
        <v>2189.3056111109854</v>
      </c>
      <c r="P2" s="88">
        <v>72.976853703699518</v>
      </c>
    </row>
    <row r="3" spans="1:16">
      <c r="A3" s="85" t="s">
        <v>685</v>
      </c>
      <c r="B3" s="85" t="s">
        <v>683</v>
      </c>
      <c r="C3" s="86">
        <v>7810665698</v>
      </c>
      <c r="D3" s="86">
        <v>0</v>
      </c>
      <c r="E3" s="87">
        <v>0</v>
      </c>
      <c r="F3" s="87">
        <v>0</v>
      </c>
      <c r="G3" s="86">
        <v>451.23490800000002</v>
      </c>
      <c r="H3" s="87">
        <v>6.19</v>
      </c>
      <c r="I3" s="87">
        <v>-0.14506342130191641</v>
      </c>
      <c r="J3" s="86">
        <v>3157815002</v>
      </c>
      <c r="K3" s="87">
        <v>3.6346144383793133</v>
      </c>
      <c r="L3" s="87">
        <v>0</v>
      </c>
      <c r="M3" s="87">
        <v>27.99</v>
      </c>
      <c r="N3" s="88">
        <v>63.426380347460125</v>
      </c>
      <c r="O3" s="89">
        <v>652.26067800972442</v>
      </c>
      <c r="P3" s="88">
        <v>21.742022600324148</v>
      </c>
    </row>
    <row r="4" spans="1:16">
      <c r="A4" s="60" t="s">
        <v>434</v>
      </c>
      <c r="B4" s="60" t="s">
        <v>374</v>
      </c>
      <c r="C4" s="61">
        <v>29439691000</v>
      </c>
      <c r="D4" s="61">
        <v>0</v>
      </c>
      <c r="E4" s="62">
        <v>0</v>
      </c>
      <c r="F4" s="62">
        <v>0</v>
      </c>
      <c r="G4" s="61">
        <v>1007.169114</v>
      </c>
      <c r="H4" s="62">
        <v>8.8800000000000008</v>
      </c>
      <c r="I4" s="62">
        <v>0.14297495110233527</v>
      </c>
      <c r="J4" s="61">
        <v>0</v>
      </c>
      <c r="K4" s="62">
        <v>0</v>
      </c>
      <c r="L4" s="62">
        <v>0</v>
      </c>
      <c r="M4" s="62">
        <v>40.28</v>
      </c>
      <c r="N4" s="63">
        <v>347.93630595625137</v>
      </c>
      <c r="O4" s="64">
        <v>2554.2460849989775</v>
      </c>
      <c r="P4" s="63">
        <v>85.141536166632577</v>
      </c>
    </row>
    <row r="5" spans="1:16">
      <c r="A5" s="85" t="s">
        <v>435</v>
      </c>
      <c r="B5" s="85" t="s">
        <v>683</v>
      </c>
      <c r="C5" s="86">
        <v>11342832137</v>
      </c>
      <c r="D5" s="86">
        <v>0</v>
      </c>
      <c r="E5" s="87">
        <v>0</v>
      </c>
      <c r="F5" s="87">
        <v>0</v>
      </c>
      <c r="G5" s="86">
        <v>64.744270999999998</v>
      </c>
      <c r="H5" s="87">
        <v>103.9</v>
      </c>
      <c r="I5" s="87">
        <v>-0.99888919349004368</v>
      </c>
      <c r="J5" s="86">
        <v>1459724461</v>
      </c>
      <c r="K5" s="87">
        <v>30.135139319282807</v>
      </c>
      <c r="L5" s="87">
        <v>0</v>
      </c>
      <c r="M5" s="87">
        <v>15.05</v>
      </c>
      <c r="N5" s="88">
        <v>86.723233805975028</v>
      </c>
      <c r="O5" s="89">
        <v>600.88429431839256</v>
      </c>
      <c r="P5" s="88">
        <v>20.029476477279751</v>
      </c>
    </row>
    <row r="6" spans="1:16">
      <c r="A6" s="85" t="s">
        <v>686</v>
      </c>
      <c r="B6" s="85" t="s">
        <v>683</v>
      </c>
      <c r="C6" s="86">
        <v>35288102843</v>
      </c>
      <c r="D6" s="86">
        <v>0</v>
      </c>
      <c r="E6" s="87">
        <v>0</v>
      </c>
      <c r="F6" s="87">
        <v>0</v>
      </c>
      <c r="G6" s="86">
        <v>694.73875399999997</v>
      </c>
      <c r="H6" s="87">
        <v>25.94</v>
      </c>
      <c r="I6" s="87">
        <v>-0.46577359581051425</v>
      </c>
      <c r="J6" s="86">
        <v>9395308662</v>
      </c>
      <c r="K6" s="87">
        <v>6.0455704057634287</v>
      </c>
      <c r="L6" s="87">
        <v>0</v>
      </c>
      <c r="M6" s="87">
        <v>34.729999999999997</v>
      </c>
      <c r="N6" s="88">
        <v>37.409960967555847</v>
      </c>
      <c r="O6" s="89">
        <v>559.97520033054775</v>
      </c>
      <c r="P6" s="88">
        <v>18.665840011018258</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152</v>
      </c>
      <c r="I9" s="87">
        <v>-3.9938204994139999</v>
      </c>
      <c r="J9" s="86">
        <v>2238951517</v>
      </c>
      <c r="K9" s="87">
        <v>13.765462337164132</v>
      </c>
      <c r="L9" s="87">
        <v>0</v>
      </c>
      <c r="M9" s="87">
        <v>5.5</v>
      </c>
      <c r="N9" s="88">
        <v>23.516401948437789</v>
      </c>
      <c r="O9" s="89">
        <v>155.59715069396185</v>
      </c>
      <c r="P9" s="88">
        <v>5.1865716897987282</v>
      </c>
    </row>
    <row r="10" spans="1:16">
      <c r="A10" s="85" t="s">
        <v>750</v>
      </c>
      <c r="B10" s="85" t="s">
        <v>683</v>
      </c>
      <c r="C10" s="86">
        <v>54752015449</v>
      </c>
      <c r="D10" s="86">
        <v>0</v>
      </c>
      <c r="E10" s="87">
        <v>0</v>
      </c>
      <c r="F10" s="87">
        <v>0</v>
      </c>
      <c r="G10" s="86">
        <v>4648.4724200000001</v>
      </c>
      <c r="H10" s="87">
        <v>6.12</v>
      </c>
      <c r="I10" s="87">
        <v>-6.9300475546944185E-2</v>
      </c>
      <c r="J10" s="86">
        <v>8018316367</v>
      </c>
      <c r="K10" s="87">
        <v>15.863679378317052</v>
      </c>
      <c r="L10" s="87">
        <v>0</v>
      </c>
      <c r="M10" s="87">
        <v>23.24</v>
      </c>
      <c r="N10" s="88">
        <v>304.66968663870136</v>
      </c>
      <c r="O10" s="89">
        <v>771.05383965394833</v>
      </c>
      <c r="P10" s="88">
        <v>25.701794655131611</v>
      </c>
    </row>
    <row r="11" spans="1:16">
      <c r="A11" t="s">
        <v>2183</v>
      </c>
      <c r="C11" s="14">
        <v>27947178234</v>
      </c>
      <c r="D11" s="14">
        <v>0</v>
      </c>
      <c r="E11" s="19">
        <v>0</v>
      </c>
      <c r="F11" s="19">
        <v>0</v>
      </c>
      <c r="G11" s="14">
        <v>0</v>
      </c>
      <c r="H11" s="19">
        <v>61.85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-4.1532674804329872E-3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10.906671618459184</v>
      </c>
      <c r="F14" s="62">
        <v>0.76441488775295652</v>
      </c>
      <c r="G14" s="61">
        <v>7.4329999999999998E-6</v>
      </c>
      <c r="H14" s="62">
        <v>493425</v>
      </c>
      <c r="I14" s="62">
        <v>1509.0383654808393</v>
      </c>
      <c r="J14" s="61">
        <v>0</v>
      </c>
      <c r="K14" s="62">
        <v>0</v>
      </c>
      <c r="L14" s="62">
        <v>1379310.3448275863</v>
      </c>
      <c r="M14" s="62">
        <v>25.63</v>
      </c>
      <c r="N14" s="63">
        <v>368.7554026000949</v>
      </c>
      <c r="O14" s="64">
        <v>1223.4922070760449</v>
      </c>
      <c r="P14" s="63">
        <v>40.783073569201498</v>
      </c>
    </row>
    <row r="15" spans="1:16">
      <c r="A15" s="25" t="s">
        <v>16</v>
      </c>
      <c r="B15" s="25" t="s">
        <v>353</v>
      </c>
      <c r="C15" s="26">
        <v>238701401</v>
      </c>
      <c r="D15" s="26">
        <v>1770000</v>
      </c>
      <c r="E15" s="27">
        <v>29.956878571140773</v>
      </c>
      <c r="F15" s="27">
        <v>11.253184942278509</v>
      </c>
      <c r="G15" s="26">
        <v>8.7624699999999992E-4</v>
      </c>
      <c r="H15" s="27">
        <v>1524</v>
      </c>
      <c r="I15" s="27">
        <v>-17.255744276875703</v>
      </c>
      <c r="J15" s="26">
        <v>-188709133</v>
      </c>
      <c r="K15" s="27">
        <v>-14.106789415433328</v>
      </c>
      <c r="L15" s="27">
        <v>22598.870056497177</v>
      </c>
      <c r="M15" s="27">
        <v>49.5</v>
      </c>
      <c r="N15" s="28">
        <v>91.202804858681304</v>
      </c>
      <c r="O15" s="29">
        <v>411.41013403541734</v>
      </c>
      <c r="P15" s="28">
        <v>13.713671134513911</v>
      </c>
    </row>
    <row r="16" spans="1:16">
      <c r="A16" s="55" t="s">
        <v>554</v>
      </c>
      <c r="B16" s="55" t="s">
        <v>233</v>
      </c>
      <c r="C16" s="56">
        <v>3279541734</v>
      </c>
      <c r="D16" s="56">
        <v>1891070</v>
      </c>
      <c r="E16" s="57">
        <v>5.1949259438101878</v>
      </c>
      <c r="F16" s="57">
        <v>0.23178221723892567</v>
      </c>
      <c r="G16" s="56">
        <v>6.0773900000000004E-4</v>
      </c>
      <c r="H16" s="57">
        <v>12672.5</v>
      </c>
      <c r="I16" s="57">
        <v>-249.22783542094479</v>
      </c>
      <c r="J16" s="56">
        <v>-614132063</v>
      </c>
      <c r="K16" s="57">
        <v>-36.495345203951679</v>
      </c>
      <c r="L16" s="57">
        <v>21152.046196068892</v>
      </c>
      <c r="M16" s="57">
        <v>32.130000000000003</v>
      </c>
      <c r="N16" s="58">
        <v>23.985322030848558</v>
      </c>
      <c r="O16" s="59">
        <v>830.12984501164533</v>
      </c>
      <c r="P16" s="58">
        <v>27.670994833721512</v>
      </c>
    </row>
    <row r="17" spans="1:16" ht="15.75" customHeight="1">
      <c r="A17" s="45" t="s">
        <v>190</v>
      </c>
      <c r="B17" s="45" t="s">
        <v>375</v>
      </c>
      <c r="C17" s="46">
        <v>8450730000</v>
      </c>
      <c r="D17" s="46">
        <v>3150000</v>
      </c>
      <c r="E17" s="47">
        <v>6.9910791754244945</v>
      </c>
      <c r="F17" s="47">
        <v>0.46141168698970364</v>
      </c>
      <c r="G17" s="46">
        <v>1.1325970000000001</v>
      </c>
      <c r="H17" s="47">
        <v>5052.5</v>
      </c>
      <c r="I17" s="47">
        <v>-96.635835296760888</v>
      </c>
      <c r="J17" s="46">
        <v>-123597000</v>
      </c>
      <c r="K17" s="47">
        <v>-122.5879268914294</v>
      </c>
      <c r="L17" s="47">
        <v>12698.412698412698</v>
      </c>
      <c r="M17" s="47">
        <v>35.950000000000003</v>
      </c>
      <c r="N17" s="48">
        <v>21.29059238382284</v>
      </c>
      <c r="O17" s="49">
        <v>519.83654806199922</v>
      </c>
      <c r="P17" s="48">
        <v>17.327884935399975</v>
      </c>
    </row>
    <row r="18" spans="1:16">
      <c r="A18" s="40" t="s">
        <v>71</v>
      </c>
      <c r="B18" s="40" t="s">
        <v>255</v>
      </c>
      <c r="C18" s="41">
        <v>336306420</v>
      </c>
      <c r="D18" s="41">
        <v>3750000</v>
      </c>
      <c r="E18" s="42">
        <v>13.463746548337165</v>
      </c>
      <c r="F18" s="42">
        <v>0.89758310322247759</v>
      </c>
      <c r="G18" s="41">
        <v>7.3957799999999996E-4</v>
      </c>
      <c r="H18" s="42">
        <v>4017.5</v>
      </c>
      <c r="I18" s="42">
        <v>-176.6576217856491</v>
      </c>
      <c r="J18" s="41">
        <v>-10342879</v>
      </c>
      <c r="K18" s="42">
        <v>-1450.2731782901067</v>
      </c>
      <c r="L18" s="42">
        <v>10666.666666666666</v>
      </c>
      <c r="M18" s="42">
        <v>19.72</v>
      </c>
      <c r="N18" s="43">
        <v>43.578571089344692</v>
      </c>
      <c r="O18" s="44">
        <v>92.978079762782301</v>
      </c>
      <c r="P18" s="43">
        <v>3.0992693254260768</v>
      </c>
    </row>
    <row r="19" spans="1:16">
      <c r="A19" s="90" t="s">
        <v>410</v>
      </c>
      <c r="B19" s="90" t="s">
        <v>609</v>
      </c>
      <c r="C19" s="91">
        <v>849237071</v>
      </c>
      <c r="D19" s="91">
        <v>4244586</v>
      </c>
      <c r="E19" s="92">
        <v>35.718420526164074</v>
      </c>
      <c r="F19" s="92">
        <v>2.978779745772044</v>
      </c>
      <c r="G19" s="91">
        <v>5.2214700000000004E-4</v>
      </c>
      <c r="H19" s="92">
        <v>2145</v>
      </c>
      <c r="I19" s="92">
        <v>-93.831636536394399</v>
      </c>
      <c r="J19" s="91">
        <v>84300833</v>
      </c>
      <c r="K19" s="92">
        <v>142.2400799882962</v>
      </c>
      <c r="L19" s="92">
        <v>9423.7694795204989</v>
      </c>
      <c r="M19" s="92">
        <v>12.3</v>
      </c>
      <c r="N19" s="93">
        <v>53.472121406965769</v>
      </c>
      <c r="O19" s="94">
        <v>443.71291278329164</v>
      </c>
      <c r="P19" s="93">
        <v>14.790430426109721</v>
      </c>
    </row>
    <row r="20" spans="1:16">
      <c r="A20" s="25" t="s">
        <v>11</v>
      </c>
      <c r="B20" s="25" t="s">
        <v>353</v>
      </c>
      <c r="C20" s="26">
        <v>4795702538</v>
      </c>
      <c r="D20" s="26">
        <v>4873440</v>
      </c>
      <c r="E20" s="27">
        <v>13.418325171355935</v>
      </c>
      <c r="F20" s="27">
        <v>0.72840159597813592</v>
      </c>
      <c r="G20" s="26">
        <v>7.7739300000000003E-4</v>
      </c>
      <c r="H20" s="27">
        <v>3835</v>
      </c>
      <c r="I20" s="27">
        <v>20.299427540949182</v>
      </c>
      <c r="J20" s="26">
        <v>-148778729</v>
      </c>
      <c r="K20" s="27">
        <v>-123.81879670446708</v>
      </c>
      <c r="L20" s="27">
        <v>8207.7546866279263</v>
      </c>
      <c r="M20" s="27">
        <v>15.95</v>
      </c>
      <c r="N20" s="28">
        <v>27.742498663634347</v>
      </c>
      <c r="O20" s="29">
        <v>1606.3754888001881</v>
      </c>
      <c r="P20" s="28">
        <v>53.54584962667294</v>
      </c>
    </row>
    <row r="21" spans="1:16">
      <c r="A21" s="80" t="s">
        <v>386</v>
      </c>
      <c r="B21" s="80" t="s">
        <v>352</v>
      </c>
      <c r="C21" s="81">
        <v>181056017</v>
      </c>
      <c r="D21" s="81">
        <v>4900000</v>
      </c>
      <c r="E21" s="82">
        <v>122.06788365905317</v>
      </c>
      <c r="F21" s="82">
        <v>361.0407679948334</v>
      </c>
      <c r="G21" s="81">
        <v>4.7495229999999999</v>
      </c>
      <c r="H21" s="82">
        <v>69</v>
      </c>
      <c r="I21" s="82">
        <v>-0.6471477814931319</v>
      </c>
      <c r="J21" s="81">
        <v>5473469</v>
      </c>
      <c r="K21" s="82">
        <v>61.770697888304475</v>
      </c>
      <c r="L21" s="82">
        <v>8163.2653061224491</v>
      </c>
      <c r="M21" s="82">
        <v>96.92</v>
      </c>
      <c r="N21" s="83">
        <v>34.051998422297949</v>
      </c>
      <c r="O21" s="84">
        <v>337.94845505084101</v>
      </c>
      <c r="P21" s="83">
        <v>11.2649485016947</v>
      </c>
    </row>
    <row r="22" spans="1:16">
      <c r="A22" s="45" t="s">
        <v>394</v>
      </c>
      <c r="B22" s="45" t="s">
        <v>375</v>
      </c>
      <c r="C22" s="46">
        <v>227558534</v>
      </c>
      <c r="D22" s="46">
        <v>6200000</v>
      </c>
      <c r="E22" s="47">
        <v>118.52610418918663</v>
      </c>
      <c r="F22" s="47">
        <v>127.44742385934046</v>
      </c>
      <c r="G22" s="46">
        <v>2.1097030000000001</v>
      </c>
      <c r="H22" s="47">
        <v>160</v>
      </c>
      <c r="I22" s="47">
        <v>-1.4767709366508939</v>
      </c>
      <c r="J22" s="46">
        <v>1749577</v>
      </c>
      <c r="K22" s="47">
        <v>531.5570563627665</v>
      </c>
      <c r="L22" s="47">
        <v>6451.6129032258068</v>
      </c>
      <c r="M22" s="47">
        <v>34.020000000000003</v>
      </c>
      <c r="N22" s="48">
        <v>47.885560001479988</v>
      </c>
      <c r="O22" s="49">
        <v>941.27327343746913</v>
      </c>
      <c r="P22" s="48">
        <v>31.375775781248972</v>
      </c>
    </row>
    <row r="23" spans="1:16">
      <c r="A23" s="90" t="s">
        <v>423</v>
      </c>
      <c r="B23" s="90" t="s">
        <v>390</v>
      </c>
      <c r="C23" s="91">
        <v>471013063</v>
      </c>
      <c r="D23" s="91">
        <v>6224400</v>
      </c>
      <c r="E23" s="92">
        <v>98.135761648584392</v>
      </c>
      <c r="F23" s="92">
        <v>44.039945897091421</v>
      </c>
      <c r="G23" s="91">
        <v>1.5986990000000001</v>
      </c>
      <c r="H23" s="92">
        <v>255</v>
      </c>
      <c r="I23" s="92">
        <v>-12.709638744749611</v>
      </c>
      <c r="J23" s="91">
        <v>15019123</v>
      </c>
      <c r="K23" s="92">
        <v>148.36653245332633</v>
      </c>
      <c r="L23" s="92">
        <v>6426.3222157958999</v>
      </c>
      <c r="M23" s="92">
        <v>25.68</v>
      </c>
      <c r="N23" s="93">
        <v>24.534759882572583</v>
      </c>
      <c r="O23" s="94">
        <v>411.3456488496293</v>
      </c>
      <c r="P23" s="93">
        <v>13.711521628320977</v>
      </c>
    </row>
    <row r="24" spans="1:16">
      <c r="A24" s="30" t="s">
        <v>388</v>
      </c>
      <c r="B24" s="30" t="s">
        <v>349</v>
      </c>
      <c r="C24" s="31">
        <v>162494773</v>
      </c>
      <c r="D24" s="31">
        <v>6917538</v>
      </c>
      <c r="E24" s="32">
        <v>74.356435967027977</v>
      </c>
      <c r="F24" s="32">
        <v>92.663568792314265</v>
      </c>
      <c r="G24" s="31">
        <v>4.5362669999999996</v>
      </c>
      <c r="H24" s="32">
        <v>118.6</v>
      </c>
      <c r="I24" s="32">
        <v>-1.1670831239867852</v>
      </c>
      <c r="J24" s="31">
        <v>-22534642</v>
      </c>
      <c r="K24" s="32">
        <v>-35.608926380991541</v>
      </c>
      <c r="L24" s="32">
        <v>5782.4040865406159</v>
      </c>
      <c r="M24" s="32">
        <v>65.569999999999993</v>
      </c>
      <c r="N24" s="33">
        <v>55.537223898139715</v>
      </c>
      <c r="O24" s="34">
        <v>256.36990158441751</v>
      </c>
      <c r="P24" s="33">
        <v>8.5456633861472504</v>
      </c>
    </row>
    <row r="25" spans="1:16">
      <c r="A25" s="35" t="s">
        <v>50</v>
      </c>
      <c r="B25" s="35" t="s">
        <v>200</v>
      </c>
      <c r="C25" s="36">
        <v>91186532</v>
      </c>
      <c r="D25" s="36">
        <v>7347672</v>
      </c>
      <c r="E25" s="37">
        <v>19.773713788494284</v>
      </c>
      <c r="F25" s="37">
        <v>4.2921109687687862</v>
      </c>
      <c r="G25" s="36">
        <v>3.211576</v>
      </c>
      <c r="H25" s="37">
        <v>630</v>
      </c>
      <c r="I25" s="37">
        <v>-48.900363153699232</v>
      </c>
      <c r="J25" s="36">
        <v>-1925420</v>
      </c>
      <c r="K25" s="37">
        <v>-2392.7196892106658</v>
      </c>
      <c r="L25" s="37">
        <v>5443.9011431103618</v>
      </c>
      <c r="M25" s="37">
        <v>43.7</v>
      </c>
      <c r="N25" s="38">
        <v>57.965254331545879</v>
      </c>
      <c r="O25" s="39">
        <v>550.72984827927053</v>
      </c>
      <c r="P25" s="38">
        <v>18.357661609309016</v>
      </c>
    </row>
    <row r="26" spans="1:16">
      <c r="A26" s="30" t="s">
        <v>64</v>
      </c>
      <c r="B26" s="30" t="s">
        <v>357</v>
      </c>
      <c r="C26" s="31">
        <v>240921520</v>
      </c>
      <c r="D26" s="31">
        <v>7425000</v>
      </c>
      <c r="E26" s="32">
        <v>48.123422333753076</v>
      </c>
      <c r="F26" s="32">
        <v>40.25632919986873</v>
      </c>
      <c r="G26" s="31">
        <v>5.4653780000000003</v>
      </c>
      <c r="H26" s="32">
        <v>152.1</v>
      </c>
      <c r="I26" s="32">
        <v>4.094080581116998</v>
      </c>
      <c r="J26" s="31">
        <v>-3585419</v>
      </c>
      <c r="K26" s="32">
        <v>-333.4129149201251</v>
      </c>
      <c r="L26" s="32">
        <v>5387.2053872053875</v>
      </c>
      <c r="M26" s="32">
        <v>73.599999999999994</v>
      </c>
      <c r="N26" s="33">
        <v>95.206491953348859</v>
      </c>
      <c r="O26" s="34">
        <v>1535.291226684647</v>
      </c>
      <c r="P26" s="33">
        <v>51.176374222821565</v>
      </c>
    </row>
    <row r="27" spans="1:16">
      <c r="A27" s="30" t="s">
        <v>417</v>
      </c>
      <c r="B27" s="30" t="s">
        <v>349</v>
      </c>
      <c r="C27" s="31">
        <v>651050782</v>
      </c>
      <c r="D27" s="31">
        <v>7635461</v>
      </c>
      <c r="E27" s="32">
        <v>51.822281794621844</v>
      </c>
      <c r="F27" s="32">
        <v>51.417071464139539</v>
      </c>
      <c r="G27" s="31">
        <v>5.6142630000000002</v>
      </c>
      <c r="H27" s="32">
        <v>137.5</v>
      </c>
      <c r="I27" s="32">
        <v>-11.558380645316703</v>
      </c>
      <c r="J27" s="31">
        <v>5770573</v>
      </c>
      <c r="K27" s="32">
        <v>174.65871274828339</v>
      </c>
      <c r="L27" s="32">
        <v>5238.7144666183221</v>
      </c>
      <c r="M27" s="32">
        <v>73.52</v>
      </c>
      <c r="N27" s="33">
        <v>30.090616389035471</v>
      </c>
      <c r="O27" s="34">
        <v>249.1817210972543</v>
      </c>
      <c r="P27" s="33">
        <v>8.3060573699084763</v>
      </c>
    </row>
    <row r="28" spans="1:16">
      <c r="A28" s="30" t="s">
        <v>377</v>
      </c>
      <c r="B28" s="30" t="s">
        <v>349</v>
      </c>
      <c r="C28" s="31">
        <v>124002509</v>
      </c>
      <c r="D28" s="31">
        <v>8000000</v>
      </c>
      <c r="E28" s="32">
        <v>37.062981123823711</v>
      </c>
      <c r="F28" s="32">
        <v>38.288203640313753</v>
      </c>
      <c r="G28" s="31">
        <v>7.9945810000000002</v>
      </c>
      <c r="H28" s="32">
        <v>135</v>
      </c>
      <c r="I28" s="32">
        <v>3.6554192762048392</v>
      </c>
      <c r="J28" s="31">
        <v>-631248</v>
      </c>
      <c r="K28" s="32">
        <v>-1533.470205054115</v>
      </c>
      <c r="L28" s="32">
        <v>5000</v>
      </c>
      <c r="M28" s="32">
        <v>99.93</v>
      </c>
      <c r="N28" s="33">
        <v>29.700334105349686</v>
      </c>
      <c r="O28" s="34">
        <v>2584.9135185961777</v>
      </c>
      <c r="P28" s="33">
        <v>86.163783953205922</v>
      </c>
    </row>
    <row r="29" spans="1:16">
      <c r="A29" s="30" t="s">
        <v>546</v>
      </c>
      <c r="B29" s="30" t="s">
        <v>357</v>
      </c>
      <c r="C29" s="31">
        <v>155992742</v>
      </c>
      <c r="D29" s="31">
        <v>8000000</v>
      </c>
      <c r="E29" s="32">
        <v>86.469091709637482</v>
      </c>
      <c r="F29" s="32">
        <v>46.994071581324718</v>
      </c>
      <c r="G29" s="31">
        <v>2.010942</v>
      </c>
      <c r="H29" s="32">
        <v>230.1</v>
      </c>
      <c r="I29" s="32">
        <v>-14.849606579009077</v>
      </c>
      <c r="J29" s="31">
        <v>-115395100</v>
      </c>
      <c r="K29" s="32">
        <v>-15.945217777877916</v>
      </c>
      <c r="L29" s="32">
        <v>5000</v>
      </c>
      <c r="M29" s="32">
        <v>25.13</v>
      </c>
      <c r="N29" s="33">
        <v>86.727216051470165</v>
      </c>
      <c r="O29" s="34">
        <v>420.71604090692085</v>
      </c>
      <c r="P29" s="33">
        <v>14.023868030230695</v>
      </c>
    </row>
    <row r="30" spans="1:16">
      <c r="A30" s="90" t="s">
        <v>46</v>
      </c>
      <c r="B30" s="90" t="s">
        <v>609</v>
      </c>
      <c r="C30" s="91">
        <v>5369083553</v>
      </c>
      <c r="D30" s="91">
        <v>8640048</v>
      </c>
      <c r="E30" s="92">
        <v>24.236733622355768</v>
      </c>
      <c r="F30" s="92">
        <v>2.7773880379748448</v>
      </c>
      <c r="G30" s="91">
        <v>1.6379030000000001</v>
      </c>
      <c r="H30" s="92">
        <v>1008</v>
      </c>
      <c r="I30" s="92">
        <v>-7.8423708894243873</v>
      </c>
      <c r="J30" s="91">
        <v>-26123952</v>
      </c>
      <c r="K30" s="92">
        <v>-334.04013604067256</v>
      </c>
      <c r="L30" s="92">
        <v>4629.6039096079094</v>
      </c>
      <c r="M30" s="92">
        <v>18.95</v>
      </c>
      <c r="N30" s="93">
        <v>12.391752669405619</v>
      </c>
      <c r="O30" s="94">
        <v>617.9136021862206</v>
      </c>
      <c r="P30" s="93">
        <v>20.59712007287402</v>
      </c>
    </row>
    <row r="31" spans="1:16">
      <c r="A31" s="55" t="s">
        <v>436</v>
      </c>
      <c r="B31" s="55" t="s">
        <v>233</v>
      </c>
      <c r="C31" s="56">
        <v>358892796</v>
      </c>
      <c r="D31" s="56">
        <v>9284470</v>
      </c>
      <c r="E31" s="57">
        <v>119.97439191077972</v>
      </c>
      <c r="F31" s="57">
        <v>230.75090506508587</v>
      </c>
      <c r="G31" s="56">
        <v>5.8189539999999997</v>
      </c>
      <c r="H31" s="57">
        <v>57.3</v>
      </c>
      <c r="I31" s="57">
        <v>-2.8019022580364137</v>
      </c>
      <c r="J31" s="56">
        <v>-3381110</v>
      </c>
      <c r="K31" s="57">
        <v>-153.77503837497153</v>
      </c>
      <c r="L31" s="57">
        <v>4308.2696158208273</v>
      </c>
      <c r="M31" s="57">
        <v>62.67</v>
      </c>
      <c r="N31" s="58">
        <v>22.042094139091056</v>
      </c>
      <c r="O31" s="59">
        <v>628.39458787492845</v>
      </c>
      <c r="P31" s="58">
        <v>20.946486262497615</v>
      </c>
    </row>
    <row r="32" spans="1:16">
      <c r="A32" s="95" t="s">
        <v>530</v>
      </c>
      <c r="B32" s="95" t="s">
        <v>351</v>
      </c>
      <c r="C32" s="96">
        <v>257737541</v>
      </c>
      <c r="D32" s="96">
        <v>9500000</v>
      </c>
      <c r="E32" s="97">
        <v>41.047669941843147</v>
      </c>
      <c r="F32" s="97">
        <v>19.640033464996719</v>
      </c>
      <c r="G32" s="96">
        <v>5.3107189999999997</v>
      </c>
      <c r="H32" s="97">
        <v>183.5</v>
      </c>
      <c r="I32" s="97">
        <v>-14.275182340850336</v>
      </c>
      <c r="J32" s="96">
        <v>-5361958</v>
      </c>
      <c r="K32" s="97">
        <v>-389.78298599131136</v>
      </c>
      <c r="L32" s="97">
        <v>4210.5263157894733</v>
      </c>
      <c r="M32" s="97">
        <v>55.9</v>
      </c>
      <c r="N32" s="98">
        <v>24.761515628831699</v>
      </c>
      <c r="O32" s="99">
        <v>251.72361295207025</v>
      </c>
      <c r="P32" s="98">
        <v>8.3907870984023418</v>
      </c>
    </row>
    <row r="33" spans="1:16">
      <c r="A33" s="60" t="s">
        <v>391</v>
      </c>
      <c r="B33" s="60" t="s">
        <v>287</v>
      </c>
      <c r="C33" s="61">
        <v>16511882</v>
      </c>
      <c r="D33" s="61">
        <v>10650000</v>
      </c>
      <c r="E33" s="62">
        <v>141.33195902136382</v>
      </c>
      <c r="F33" s="62">
        <v>491.50394373626784</v>
      </c>
      <c r="G33" s="61">
        <v>10.108192000000001</v>
      </c>
      <c r="H33" s="62">
        <v>28</v>
      </c>
      <c r="I33" s="62">
        <v>0.89720955970553373</v>
      </c>
      <c r="J33" s="61">
        <v>-2418566</v>
      </c>
      <c r="K33" s="62">
        <v>-118.89276538246217</v>
      </c>
      <c r="L33" s="62">
        <v>3755.868544600939</v>
      </c>
      <c r="M33" s="62">
        <v>94.91</v>
      </c>
      <c r="N33" s="63">
        <v>49.366315461455031</v>
      </c>
      <c r="O33" s="64">
        <v>1918.3796879057261</v>
      </c>
      <c r="P33" s="63">
        <v>63.945989596857537</v>
      </c>
    </row>
    <row r="34" spans="1:16">
      <c r="A34" s="40" t="s">
        <v>39</v>
      </c>
      <c r="B34" s="40" t="s">
        <v>255</v>
      </c>
      <c r="C34" s="41">
        <v>638570889</v>
      </c>
      <c r="D34" s="41">
        <v>10721700</v>
      </c>
      <c r="E34" s="42">
        <v>67.65406565600118</v>
      </c>
      <c r="F34" s="42">
        <v>57.890026901629732</v>
      </c>
      <c r="G34" s="41">
        <v>5.1827810000000003</v>
      </c>
      <c r="H34" s="42">
        <v>114.1</v>
      </c>
      <c r="I34" s="42">
        <v>-3.6367262564811398</v>
      </c>
      <c r="J34" s="41">
        <v>5814918</v>
      </c>
      <c r="K34" s="42">
        <v>200.97709030462681</v>
      </c>
      <c r="L34" s="42">
        <v>3730.7516531893261</v>
      </c>
      <c r="M34" s="42">
        <v>48.33</v>
      </c>
      <c r="N34" s="43">
        <v>36.620577973153658</v>
      </c>
      <c r="O34" s="44">
        <v>620.38536286721751</v>
      </c>
      <c r="P34" s="43">
        <v>20.679512095573916</v>
      </c>
    </row>
    <row r="35" spans="1:16">
      <c r="A35" s="45" t="s">
        <v>51</v>
      </c>
      <c r="B35" s="45" t="s">
        <v>375</v>
      </c>
      <c r="C35" s="46">
        <v>2033187111</v>
      </c>
      <c r="D35" s="46">
        <v>10800000</v>
      </c>
      <c r="E35" s="47">
        <v>33.955880445419659</v>
      </c>
      <c r="F35" s="47">
        <v>4.6372610681497406</v>
      </c>
      <c r="G35" s="46">
        <v>1.717981</v>
      </c>
      <c r="H35" s="47">
        <v>686</v>
      </c>
      <c r="I35" s="47">
        <v>-18.749031400621561</v>
      </c>
      <c r="J35" s="46">
        <v>-67675452</v>
      </c>
      <c r="K35" s="47">
        <v>-108.19876016491179</v>
      </c>
      <c r="L35" s="47">
        <v>3703.7037037037039</v>
      </c>
      <c r="M35" s="47">
        <v>15.9</v>
      </c>
      <c r="N35" s="48">
        <v>65.324546238632863</v>
      </c>
      <c r="O35" s="49">
        <v>503.56756587557288</v>
      </c>
      <c r="P35" s="48">
        <v>16.785585529185763</v>
      </c>
    </row>
    <row r="36" spans="1:16">
      <c r="A36" s="65" t="s">
        <v>67</v>
      </c>
      <c r="B36" s="65" t="s">
        <v>608</v>
      </c>
      <c r="C36" s="66">
        <v>24553432694</v>
      </c>
      <c r="D36" s="66">
        <v>10983458</v>
      </c>
      <c r="E36" s="67">
        <v>0.37273403649029724</v>
      </c>
      <c r="F36" s="67">
        <v>2.9236223046023233E-3</v>
      </c>
      <c r="G36" s="66">
        <v>3.4871699999999996E-4</v>
      </c>
      <c r="H36" s="67">
        <v>11362.5</v>
      </c>
      <c r="I36" s="67">
        <v>34.249721136973676</v>
      </c>
      <c r="J36" s="66">
        <v>5402190789</v>
      </c>
      <c r="K36" s="67">
        <v>23.599775297569558</v>
      </c>
      <c r="L36" s="67">
        <v>3641.8403020250998</v>
      </c>
      <c r="M36" s="67">
        <v>85.99</v>
      </c>
      <c r="N36" s="68">
        <v>0</v>
      </c>
      <c r="O36" s="69">
        <v>1644.8588672094545</v>
      </c>
      <c r="P36" s="68">
        <v>54.82862890698182</v>
      </c>
    </row>
    <row r="37" spans="1:16">
      <c r="A37" s="40" t="s">
        <v>320</v>
      </c>
      <c r="B37" s="40" t="s">
        <v>255</v>
      </c>
      <c r="C37" s="41">
        <v>1138168471</v>
      </c>
      <c r="D37" s="41">
        <v>10994134</v>
      </c>
      <c r="E37" s="42">
        <v>36.241262626380411</v>
      </c>
      <c r="F37" s="42">
        <v>2.1130885440048401</v>
      </c>
      <c r="G37" s="41">
        <v>7.01302E-4</v>
      </c>
      <c r="H37" s="42">
        <v>1576</v>
      </c>
      <c r="I37" s="42">
        <v>-42.243718305097445</v>
      </c>
      <c r="J37" s="41">
        <v>164509463</v>
      </c>
      <c r="K37" s="42">
        <v>104.2544831600356</v>
      </c>
      <c r="L37" s="42">
        <v>3638.303844577481</v>
      </c>
      <c r="M37" s="42">
        <v>6.37</v>
      </c>
      <c r="N37" s="43">
        <v>73.797606369392582</v>
      </c>
      <c r="O37" s="44">
        <v>445.32961325787534</v>
      </c>
      <c r="P37" s="43">
        <v>14.844320441929177</v>
      </c>
    </row>
    <row r="38" spans="1:16">
      <c r="A38" s="65" t="s">
        <v>765</v>
      </c>
      <c r="B38" s="65" t="s">
        <v>743</v>
      </c>
      <c r="C38" s="66">
        <v>311457358</v>
      </c>
      <c r="D38" s="66">
        <v>11320341</v>
      </c>
      <c r="E38" s="67">
        <v>17.002808554662046</v>
      </c>
      <c r="F38" s="67">
        <v>5.3834037460304511</v>
      </c>
      <c r="G38" s="66">
        <v>8.0576760000000007</v>
      </c>
      <c r="H38" s="67">
        <v>292</v>
      </c>
      <c r="I38" s="67">
        <v>-1.8727123025209949</v>
      </c>
      <c r="J38" s="66">
        <v>16005244</v>
      </c>
      <c r="K38" s="67">
        <v>197.33377004436795</v>
      </c>
      <c r="L38" s="67">
        <v>3533.46246371907</v>
      </c>
      <c r="M38" s="67">
        <v>71.17</v>
      </c>
      <c r="N38" s="68">
        <v>63.902350149513119</v>
      </c>
      <c r="O38" s="69">
        <v>1117.7737180982303</v>
      </c>
      <c r="P38" s="68">
        <v>37.259123936607679</v>
      </c>
    </row>
    <row r="39" spans="1:16">
      <c r="A39" s="30" t="s">
        <v>414</v>
      </c>
      <c r="B39" s="30" t="s">
        <v>349</v>
      </c>
      <c r="C39" s="31">
        <v>-2879838</v>
      </c>
      <c r="D39" s="31">
        <v>13336879</v>
      </c>
      <c r="E39" s="32">
        <v>64.716508114197097</v>
      </c>
      <c r="F39" s="32">
        <v>110.28290275919245</v>
      </c>
      <c r="G39" s="31">
        <v>12.119565</v>
      </c>
      <c r="H39" s="32">
        <v>51</v>
      </c>
      <c r="I39" s="32">
        <v>-3.4841868073585398</v>
      </c>
      <c r="J39" s="31">
        <v>-1648253</v>
      </c>
      <c r="K39" s="32">
        <v>-356.02706380634527</v>
      </c>
      <c r="L39" s="32">
        <v>2999.2024370919162</v>
      </c>
      <c r="M39" s="32">
        <v>90.87</v>
      </c>
      <c r="N39" s="33">
        <v>160.96520977022445</v>
      </c>
      <c r="O39" s="34">
        <v>320</v>
      </c>
      <c r="P39" s="33">
        <v>10.666666666666666</v>
      </c>
    </row>
    <row r="40" spans="1:16">
      <c r="A40" s="45" t="s">
        <v>690</v>
      </c>
      <c r="B40" s="45" t="s">
        <v>375</v>
      </c>
      <c r="C40" s="46">
        <v>52360538</v>
      </c>
      <c r="D40" s="46">
        <v>13878486</v>
      </c>
      <c r="E40" s="47">
        <v>38.20464445813947</v>
      </c>
      <c r="F40" s="47">
        <v>44.435772034665398</v>
      </c>
      <c r="G40" s="46">
        <v>13.431647</v>
      </c>
      <c r="H40" s="47">
        <v>77.95</v>
      </c>
      <c r="I40" s="47">
        <v>0.63677639855401935</v>
      </c>
      <c r="J40" s="46">
        <v>-27125850</v>
      </c>
      <c r="K40" s="47">
        <v>-31.695680209099439</v>
      </c>
      <c r="L40" s="47">
        <v>2882.1587599684863</v>
      </c>
      <c r="M40" s="47">
        <v>96.78</v>
      </c>
      <c r="N40" s="48">
        <v>52.822499176123891</v>
      </c>
      <c r="O40" s="49">
        <v>1351.6148576373182</v>
      </c>
      <c r="P40" s="48">
        <v>45.053828587910608</v>
      </c>
    </row>
    <row r="41" spans="1:16">
      <c r="A41" s="40" t="s">
        <v>45</v>
      </c>
      <c r="B41" s="40" t="s">
        <v>255</v>
      </c>
      <c r="C41" s="41">
        <v>879240094</v>
      </c>
      <c r="D41" s="41">
        <v>14175000</v>
      </c>
      <c r="E41" s="42">
        <v>20.093064588883294</v>
      </c>
      <c r="F41" s="42">
        <v>4.0269890550110823</v>
      </c>
      <c r="G41" s="41">
        <v>5.5196949999999996</v>
      </c>
      <c r="H41" s="42">
        <v>360.75</v>
      </c>
      <c r="I41" s="42">
        <v>-28.624197303419862</v>
      </c>
      <c r="J41" s="41">
        <v>-27853019</v>
      </c>
      <c r="K41" s="42">
        <v>-179.14036535859901</v>
      </c>
      <c r="L41" s="42">
        <v>2821.8694885361551</v>
      </c>
      <c r="M41" s="42">
        <v>38.93</v>
      </c>
      <c r="N41" s="43">
        <v>61.984161215976336</v>
      </c>
      <c r="O41" s="44">
        <v>852.68522497740298</v>
      </c>
      <c r="P41" s="43">
        <v>28.4228408325801</v>
      </c>
    </row>
    <row r="42" spans="1:16">
      <c r="A42" s="45" t="s">
        <v>54</v>
      </c>
      <c r="B42" s="45" t="s">
        <v>375</v>
      </c>
      <c r="C42" s="46">
        <v>646697458</v>
      </c>
      <c r="D42" s="46">
        <v>14276790</v>
      </c>
      <c r="E42" s="47">
        <v>43.746759154861067</v>
      </c>
      <c r="F42" s="47">
        <v>10.904581276408335</v>
      </c>
      <c r="G42" s="46">
        <v>3.1674739999999999</v>
      </c>
      <c r="H42" s="47">
        <v>288.75</v>
      </c>
      <c r="I42" s="47">
        <v>-0.93788363445446521</v>
      </c>
      <c r="J42" s="46">
        <v>43394990</v>
      </c>
      <c r="K42" s="47">
        <v>92.44795286276134</v>
      </c>
      <c r="L42" s="47">
        <v>2801.7502533832885</v>
      </c>
      <c r="M42" s="47">
        <v>22.18</v>
      </c>
      <c r="N42" s="48">
        <v>14.140957331902888</v>
      </c>
      <c r="O42" s="49">
        <v>347.70161369707239</v>
      </c>
      <c r="P42" s="48">
        <v>11.590053789902413</v>
      </c>
    </row>
    <row r="43" spans="1:16">
      <c r="A43" s="30" t="s">
        <v>104</v>
      </c>
      <c r="B43" s="30" t="s">
        <v>357</v>
      </c>
      <c r="C43" s="31">
        <v>360638941</v>
      </c>
      <c r="D43" s="31">
        <v>15000000</v>
      </c>
      <c r="E43" s="32">
        <v>13.999933150319205</v>
      </c>
      <c r="F43" s="32">
        <v>4.4024947013582407</v>
      </c>
      <c r="G43" s="31">
        <v>12.081939999999999</v>
      </c>
      <c r="H43" s="32">
        <v>236.5</v>
      </c>
      <c r="I43" s="32">
        <v>12.247894957140176</v>
      </c>
      <c r="J43" s="31">
        <v>3667696</v>
      </c>
      <c r="K43" s="32">
        <v>867.02932849396461</v>
      </c>
      <c r="L43" s="32">
        <v>2666.6666666666665</v>
      </c>
      <c r="M43" s="32">
        <v>80.540000000000006</v>
      </c>
      <c r="N43" s="33">
        <v>98.067344001997398</v>
      </c>
      <c r="O43" s="34">
        <v>2546.3950163027998</v>
      </c>
      <c r="P43" s="33">
        <v>84.879833876759989</v>
      </c>
    </row>
    <row r="44" spans="1:16">
      <c r="A44" s="90" t="s">
        <v>427</v>
      </c>
      <c r="B44" s="90" t="s">
        <v>390</v>
      </c>
      <c r="C44" s="91">
        <v>604420825</v>
      </c>
      <c r="D44" s="91">
        <v>16800000</v>
      </c>
      <c r="E44" s="92">
        <v>157.46133529038875</v>
      </c>
      <c r="F44" s="92">
        <v>168.87745097639291</v>
      </c>
      <c r="G44" s="91">
        <v>5.7719040000000001</v>
      </c>
      <c r="H44" s="92">
        <v>44.02</v>
      </c>
      <c r="I44" s="92">
        <v>-1.5976035501594765</v>
      </c>
      <c r="J44" s="91">
        <v>4772795</v>
      </c>
      <c r="K44" s="92">
        <v>195.35722778791043</v>
      </c>
      <c r="L44" s="92">
        <v>2380.9523809523807</v>
      </c>
      <c r="M44" s="92">
        <v>34.35</v>
      </c>
      <c r="N44" s="93">
        <v>52.723015007891988</v>
      </c>
      <c r="O44" s="94">
        <v>379.06158479216077</v>
      </c>
      <c r="P44" s="93">
        <v>12.635386159738692</v>
      </c>
    </row>
    <row r="45" spans="1:16">
      <c r="A45" s="45" t="s">
        <v>297</v>
      </c>
      <c r="B45" s="45" t="s">
        <v>426</v>
      </c>
      <c r="C45" s="46">
        <v>367547592</v>
      </c>
      <c r="D45" s="46">
        <v>17512456</v>
      </c>
      <c r="E45" s="47">
        <v>65.859270329296763</v>
      </c>
      <c r="F45" s="47">
        <v>78.348127290675237</v>
      </c>
      <c r="G45" s="46">
        <v>12.279838</v>
      </c>
      <c r="H45" s="47">
        <v>49.46</v>
      </c>
      <c r="I45" s="47">
        <v>-2.274699576618282</v>
      </c>
      <c r="J45" s="46">
        <v>-25349652</v>
      </c>
      <c r="K45" s="47">
        <v>-33.160135216057405</v>
      </c>
      <c r="L45" s="47">
        <v>2284.088536753497</v>
      </c>
      <c r="M45" s="47">
        <v>70.12</v>
      </c>
      <c r="N45" s="48">
        <v>33.33316440542422</v>
      </c>
      <c r="O45" s="49">
        <v>42.55358440838377</v>
      </c>
      <c r="P45" s="48">
        <v>1.4184528136127923</v>
      </c>
    </row>
    <row r="46" spans="1:16">
      <c r="A46" s="25" t="s">
        <v>113</v>
      </c>
      <c r="B46" s="25" t="s">
        <v>353</v>
      </c>
      <c r="C46" s="26">
        <v>10527575581</v>
      </c>
      <c r="D46" s="26">
        <v>18000000</v>
      </c>
      <c r="E46" s="27">
        <v>11.031567990118363</v>
      </c>
      <c r="F46" s="27">
        <v>2.0988523573284557</v>
      </c>
      <c r="G46" s="26">
        <v>12.229931000000001</v>
      </c>
      <c r="H46" s="27">
        <v>296.5</v>
      </c>
      <c r="I46" s="27">
        <v>-2.564618100548671</v>
      </c>
      <c r="J46" s="26">
        <v>62342924</v>
      </c>
      <c r="K46" s="27">
        <v>84.307883922800926</v>
      </c>
      <c r="L46" s="27">
        <v>2222.2222222222222</v>
      </c>
      <c r="M46" s="27">
        <v>67.94</v>
      </c>
      <c r="N46" s="28">
        <v>26.71039890836218</v>
      </c>
      <c r="O46" s="29">
        <v>311.72805944803821</v>
      </c>
      <c r="P46" s="28">
        <v>10.390935314934607</v>
      </c>
    </row>
    <row r="47" spans="1:16">
      <c r="A47" s="25" t="s">
        <v>314</v>
      </c>
      <c r="B47" s="25" t="s">
        <v>376</v>
      </c>
      <c r="C47" s="26">
        <v>202339880</v>
      </c>
      <c r="D47" s="26">
        <v>18255333</v>
      </c>
      <c r="E47" s="27">
        <v>48.21836276992147</v>
      </c>
      <c r="F47" s="27">
        <v>50.79481196611831</v>
      </c>
      <c r="G47" s="26">
        <v>15.26498</v>
      </c>
      <c r="H47" s="27">
        <v>54.35</v>
      </c>
      <c r="I47" s="27">
        <v>-3.4316581426702584</v>
      </c>
      <c r="J47" s="26">
        <v>81750563</v>
      </c>
      <c r="K47" s="27">
        <v>11.611874966536927</v>
      </c>
      <c r="L47" s="27">
        <v>2191.1405286334684</v>
      </c>
      <c r="M47" s="27">
        <v>83.61</v>
      </c>
      <c r="N47" s="28">
        <v>44.748796694607449</v>
      </c>
      <c r="O47" s="29">
        <v>1033.7488769179422</v>
      </c>
      <c r="P47" s="28">
        <v>34.45829589726474</v>
      </c>
    </row>
    <row r="48" spans="1:16">
      <c r="A48" s="30" t="s">
        <v>336</v>
      </c>
      <c r="B48" s="30" t="s">
        <v>357</v>
      </c>
      <c r="C48" s="31">
        <v>919757915</v>
      </c>
      <c r="D48" s="31">
        <v>19440000</v>
      </c>
      <c r="E48" s="32">
        <v>65.561131595358873</v>
      </c>
      <c r="F48" s="32">
        <v>14.229899549269607</v>
      </c>
      <c r="G48" s="31">
        <v>2.4591859999999999</v>
      </c>
      <c r="H48" s="32">
        <v>248.1</v>
      </c>
      <c r="I48" s="32">
        <v>-2.9401169046925872</v>
      </c>
      <c r="J48" s="31">
        <v>-13239520</v>
      </c>
      <c r="K48" s="32">
        <v>-347.99448922619553</v>
      </c>
      <c r="L48" s="32">
        <v>2057.6131687242801</v>
      </c>
      <c r="M48" s="32">
        <v>12.65</v>
      </c>
      <c r="N48" s="33">
        <v>78.501147953787751</v>
      </c>
      <c r="O48" s="34">
        <v>530.10714720240048</v>
      </c>
      <c r="P48" s="33">
        <v>17.670238240080018</v>
      </c>
    </row>
    <row r="49" spans="1:16">
      <c r="A49" s="35" t="s">
        <v>201</v>
      </c>
      <c r="B49" s="35" t="s">
        <v>200</v>
      </c>
      <c r="C49" s="36">
        <v>3755081013</v>
      </c>
      <c r="D49" s="36">
        <v>20000000</v>
      </c>
      <c r="E49" s="37">
        <v>23.325859339236718</v>
      </c>
      <c r="F49" s="37">
        <v>8.1558948738589923</v>
      </c>
      <c r="G49" s="36">
        <v>11.626663000000001</v>
      </c>
      <c r="H49" s="37">
        <v>147.5</v>
      </c>
      <c r="I49" s="37">
        <v>-3.7320040992642878</v>
      </c>
      <c r="J49" s="36">
        <v>-127375317</v>
      </c>
      <c r="K49" s="37">
        <v>-22.453329792301911</v>
      </c>
      <c r="L49" s="37">
        <v>2000</v>
      </c>
      <c r="M49" s="37">
        <v>58.13</v>
      </c>
      <c r="N49" s="38">
        <v>26.672591286716067</v>
      </c>
      <c r="O49" s="39">
        <v>299.26315789473682</v>
      </c>
      <c r="P49" s="38">
        <v>9.9754385964912267</v>
      </c>
    </row>
    <row r="50" spans="1:16">
      <c r="A50" s="25" t="s">
        <v>703</v>
      </c>
      <c r="B50" s="25" t="s">
        <v>689</v>
      </c>
      <c r="C50" s="26">
        <v>69325879</v>
      </c>
      <c r="D50" s="26">
        <v>20000000</v>
      </c>
      <c r="E50" s="27">
        <v>144.27781559058863</v>
      </c>
      <c r="F50" s="27">
        <v>450.86817372058948</v>
      </c>
      <c r="G50" s="26">
        <v>52.150770999999999</v>
      </c>
      <c r="H50" s="27">
        <v>15.95</v>
      </c>
      <c r="I50" s="27">
        <v>0.534153009178155</v>
      </c>
      <c r="J50" s="26">
        <v>-5598285</v>
      </c>
      <c r="K50" s="27">
        <v>-57.160362503873955</v>
      </c>
      <c r="L50" s="27">
        <v>2000</v>
      </c>
      <c r="M50" s="27">
        <v>86.91</v>
      </c>
      <c r="N50" s="28">
        <v>12.430338475408345</v>
      </c>
      <c r="O50" s="29">
        <v>2287.346522025467</v>
      </c>
      <c r="P50" s="28">
        <v>76.244884067515571</v>
      </c>
    </row>
    <row r="51" spans="1:16">
      <c r="A51" s="25" t="s">
        <v>704</v>
      </c>
      <c r="B51" s="25" t="s">
        <v>689</v>
      </c>
      <c r="C51" s="26">
        <v>82997498</v>
      </c>
      <c r="D51" s="26">
        <v>20000000</v>
      </c>
      <c r="E51" s="27">
        <v>144.19106469600737</v>
      </c>
      <c r="F51" s="27">
        <v>554.58101806156685</v>
      </c>
      <c r="G51" s="26">
        <v>59.663963000000003</v>
      </c>
      <c r="H51" s="27">
        <v>13.95</v>
      </c>
      <c r="I51" s="27">
        <v>0.24178772152769135</v>
      </c>
      <c r="J51" s="26">
        <v>-6495135</v>
      </c>
      <c r="K51" s="27">
        <v>-40.029960886109372</v>
      </c>
      <c r="L51" s="27">
        <v>2000</v>
      </c>
      <c r="M51" s="27">
        <v>99.43</v>
      </c>
      <c r="N51" s="28">
        <v>7.7081568777782419</v>
      </c>
      <c r="O51" s="29">
        <v>2798.8314751936196</v>
      </c>
      <c r="P51" s="28">
        <v>93.294382506453985</v>
      </c>
    </row>
    <row r="52" spans="1:16">
      <c r="A52" s="25" t="s">
        <v>705</v>
      </c>
      <c r="B52" s="25" t="s">
        <v>689</v>
      </c>
      <c r="C52" s="26">
        <v>83633027</v>
      </c>
      <c r="D52" s="26">
        <v>20000000</v>
      </c>
      <c r="E52" s="27">
        <v>420.30254638196215</v>
      </c>
      <c r="F52" s="27">
        <v>5253.7818297745271</v>
      </c>
      <c r="G52" s="26">
        <v>58.626662000000003</v>
      </c>
      <c r="H52" s="27">
        <v>4.87</v>
      </c>
      <c r="I52" s="27">
        <v>-0.13085715944132215</v>
      </c>
      <c r="J52" s="26">
        <v>-4821694</v>
      </c>
      <c r="K52" s="27">
        <v>-16.591679189927856</v>
      </c>
      <c r="L52" s="27">
        <v>2000</v>
      </c>
      <c r="M52" s="27">
        <v>97.71</v>
      </c>
      <c r="N52" s="28">
        <v>6.5367797316132519</v>
      </c>
      <c r="O52" s="29">
        <v>314.03014702748931</v>
      </c>
      <c r="P52" s="28">
        <v>10.467671567582977</v>
      </c>
    </row>
    <row r="53" spans="1:16">
      <c r="A53" s="30" t="s">
        <v>84</v>
      </c>
      <c r="B53" s="30" t="s">
        <v>605</v>
      </c>
      <c r="C53" s="31">
        <v>1981884130</v>
      </c>
      <c r="D53" s="31">
        <v>20000000</v>
      </c>
      <c r="E53" s="32">
        <v>27.003289675764751</v>
      </c>
      <c r="F53" s="32">
        <v>3.590862988798504</v>
      </c>
      <c r="G53" s="31">
        <v>3.9666589999999999</v>
      </c>
      <c r="H53" s="32">
        <v>373.5</v>
      </c>
      <c r="I53" s="32">
        <v>-20.103023089326825</v>
      </c>
      <c r="J53" s="31">
        <v>-83036840</v>
      </c>
      <c r="K53" s="32">
        <v>-90.562213109265713</v>
      </c>
      <c r="L53" s="32">
        <v>2000</v>
      </c>
      <c r="M53" s="32">
        <v>19.829999999999998</v>
      </c>
      <c r="N53" s="33">
        <v>32.715736228460969</v>
      </c>
      <c r="O53" s="34">
        <v>707.66354513130204</v>
      </c>
      <c r="P53" s="33">
        <v>23.588784837710069</v>
      </c>
    </row>
    <row r="54" spans="1:16">
      <c r="A54" s="25" t="s">
        <v>734</v>
      </c>
      <c r="B54" s="25" t="s">
        <v>689</v>
      </c>
      <c r="C54" s="26">
        <v>162912546</v>
      </c>
      <c r="D54" s="26">
        <v>20000000</v>
      </c>
      <c r="E54" s="27">
        <v>94.112722195431459</v>
      </c>
      <c r="F54" s="27">
        <v>114.771612433453</v>
      </c>
      <c r="G54" s="26">
        <v>10.537267999999999</v>
      </c>
      <c r="H54" s="27">
        <v>40.340000000000003</v>
      </c>
      <c r="I54" s="27">
        <v>-1.3465802299589029</v>
      </c>
      <c r="J54" s="26">
        <v>-6812646</v>
      </c>
      <c r="K54" s="27">
        <v>-120.36439292456998</v>
      </c>
      <c r="L54" s="27">
        <v>2000</v>
      </c>
      <c r="M54" s="27">
        <v>52.68</v>
      </c>
      <c r="N54" s="28">
        <v>1.7431313922170328</v>
      </c>
      <c r="O54" s="29">
        <v>122.36292880656438</v>
      </c>
      <c r="P54" s="28">
        <v>4.0787642935521458</v>
      </c>
    </row>
    <row r="55" spans="1:16">
      <c r="A55" s="30" t="s">
        <v>304</v>
      </c>
      <c r="B55" s="30" t="s">
        <v>349</v>
      </c>
      <c r="C55" s="31">
        <v>206308208</v>
      </c>
      <c r="D55" s="31">
        <v>20990000</v>
      </c>
      <c r="E55" s="32">
        <v>23.334713124740425</v>
      </c>
      <c r="F55" s="32">
        <v>13.394050594798685</v>
      </c>
      <c r="G55" s="31">
        <v>20.765463</v>
      </c>
      <c r="H55" s="32">
        <v>82.55</v>
      </c>
      <c r="I55" s="32">
        <v>-1.0397466805166431</v>
      </c>
      <c r="J55" s="31">
        <v>2866179</v>
      </c>
      <c r="K55" s="32">
        <v>607.83712392003429</v>
      </c>
      <c r="L55" s="32">
        <v>1905.6693663649357</v>
      </c>
      <c r="M55" s="32">
        <v>98.93</v>
      </c>
      <c r="N55" s="33">
        <v>43.190922374501532</v>
      </c>
      <c r="O55" s="34">
        <v>1134.8004769671236</v>
      </c>
      <c r="P55" s="33">
        <v>37.826682565570785</v>
      </c>
    </row>
    <row r="56" spans="1:16">
      <c r="A56" s="40" t="s">
        <v>482</v>
      </c>
      <c r="B56" s="40" t="s">
        <v>255</v>
      </c>
      <c r="C56" s="41">
        <v>3023972122</v>
      </c>
      <c r="D56" s="41">
        <v>21000000</v>
      </c>
      <c r="E56" s="42">
        <v>15.561837480300417</v>
      </c>
      <c r="F56" s="42">
        <v>1.4530193725770697</v>
      </c>
      <c r="G56" s="41">
        <v>4.9969520000000003</v>
      </c>
      <c r="H56" s="42">
        <v>514.5</v>
      </c>
      <c r="I56" s="42">
        <v>14.68659778354032</v>
      </c>
      <c r="J56" s="41">
        <v>40710262</v>
      </c>
      <c r="K56" s="42">
        <v>263.07863113236658</v>
      </c>
      <c r="L56" s="42">
        <v>1904.7619047619048</v>
      </c>
      <c r="M56" s="42">
        <v>23.79</v>
      </c>
      <c r="N56" s="43">
        <v>39.157529117534942</v>
      </c>
      <c r="O56" s="44">
        <v>2077.1219701801078</v>
      </c>
      <c r="P56" s="43">
        <v>69.237399006003599</v>
      </c>
    </row>
    <row r="57" spans="1:16">
      <c r="A57" s="55" t="s">
        <v>68</v>
      </c>
      <c r="B57" s="55" t="s">
        <v>356</v>
      </c>
      <c r="C57" s="56">
        <v>1840705156</v>
      </c>
      <c r="D57" s="56">
        <v>21000000</v>
      </c>
      <c r="E57" s="57">
        <v>60.994657569435482</v>
      </c>
      <c r="F57" s="57">
        <v>37.720876666317551</v>
      </c>
      <c r="G57" s="56">
        <v>8.2712769999999995</v>
      </c>
      <c r="H57" s="57">
        <v>79.3</v>
      </c>
      <c r="I57" s="57">
        <v>-1.2782040312569336</v>
      </c>
      <c r="J57" s="56">
        <v>-125144677</v>
      </c>
      <c r="K57" s="57">
        <v>-12.921044975808281</v>
      </c>
      <c r="L57" s="57">
        <v>1904.7619047619048</v>
      </c>
      <c r="M57" s="57">
        <v>39.380000000000003</v>
      </c>
      <c r="N57" s="58">
        <v>21.154940274216422</v>
      </c>
      <c r="O57" s="59">
        <v>678.95362963586751</v>
      </c>
      <c r="P57" s="58">
        <v>22.631787654528917</v>
      </c>
    </row>
    <row r="58" spans="1:16">
      <c r="A58" s="50" t="s">
        <v>63</v>
      </c>
      <c r="B58" s="50" t="s">
        <v>355</v>
      </c>
      <c r="C58" s="51">
        <v>549820175</v>
      </c>
      <c r="D58" s="51">
        <v>22750000</v>
      </c>
      <c r="E58" s="52">
        <v>41.227581967634897</v>
      </c>
      <c r="F58" s="52">
        <v>14.733344757485892</v>
      </c>
      <c r="G58" s="51">
        <v>7.6577849999999996</v>
      </c>
      <c r="H58" s="52">
        <v>126.7</v>
      </c>
      <c r="I58" s="52">
        <v>-0.16791049334176478</v>
      </c>
      <c r="J58" s="51">
        <v>17853471</v>
      </c>
      <c r="K58" s="52">
        <v>156.73422831896386</v>
      </c>
      <c r="L58" s="52">
        <v>1758.2417582417581</v>
      </c>
      <c r="M58" s="52">
        <v>33.659999999999997</v>
      </c>
      <c r="N58" s="53">
        <v>36.10957121615575</v>
      </c>
      <c r="O58" s="54">
        <v>1151.7407504286082</v>
      </c>
      <c r="P58" s="53">
        <v>38.391358347620276</v>
      </c>
    </row>
    <row r="59" spans="1:16">
      <c r="A59" s="50" t="s">
        <v>95</v>
      </c>
      <c r="B59" s="50" t="s">
        <v>355</v>
      </c>
      <c r="C59" s="51">
        <v>418442261</v>
      </c>
      <c r="D59" s="51">
        <v>23000000</v>
      </c>
      <c r="E59" s="52">
        <v>83.867553926679918</v>
      </c>
      <c r="F59" s="52">
        <v>95.958299687276792</v>
      </c>
      <c r="G59" s="51">
        <v>11.696857</v>
      </c>
      <c r="H59" s="52">
        <v>40.78</v>
      </c>
      <c r="I59" s="52">
        <v>-0.56161003972832191</v>
      </c>
      <c r="J59" s="51">
        <v>-26354647</v>
      </c>
      <c r="K59" s="52">
        <v>-33.16303193133264</v>
      </c>
      <c r="L59" s="52">
        <v>1739.1304347826087</v>
      </c>
      <c r="M59" s="52">
        <v>50.85</v>
      </c>
      <c r="N59" s="53">
        <v>77.610472899512956</v>
      </c>
      <c r="O59" s="54">
        <v>745.6051960343176</v>
      </c>
      <c r="P59" s="53">
        <v>24.853506534477255</v>
      </c>
    </row>
    <row r="60" spans="1:16">
      <c r="A60" s="40" t="s">
        <v>448</v>
      </c>
      <c r="B60" s="40" t="s">
        <v>255</v>
      </c>
      <c r="C60" s="41">
        <v>447250420</v>
      </c>
      <c r="D60" s="41">
        <v>23850000</v>
      </c>
      <c r="E60" s="42">
        <v>21.800576188138621</v>
      </c>
      <c r="F60" s="42">
        <v>5.1352262945230303</v>
      </c>
      <c r="G60" s="41">
        <v>10.082440999999999</v>
      </c>
      <c r="H60" s="42">
        <v>182</v>
      </c>
      <c r="I60" s="42">
        <v>-15.509967030377055</v>
      </c>
      <c r="J60" s="41">
        <v>5945065</v>
      </c>
      <c r="K60" s="42">
        <v>714.08807136675546</v>
      </c>
      <c r="L60" s="42">
        <v>1677.1488469601677</v>
      </c>
      <c r="M60" s="42">
        <v>42.27</v>
      </c>
      <c r="N60" s="43">
        <v>43.569757440233438</v>
      </c>
      <c r="O60" s="44">
        <v>483.44018764571052</v>
      </c>
      <c r="P60" s="43">
        <v>16.114672921523685</v>
      </c>
    </row>
    <row r="61" spans="1:16">
      <c r="A61" s="50" t="s">
        <v>464</v>
      </c>
      <c r="B61" s="50" t="s">
        <v>355</v>
      </c>
      <c r="C61" s="51">
        <v>2001882616</v>
      </c>
      <c r="D61" s="51">
        <v>24000000</v>
      </c>
      <c r="E61" s="52">
        <v>48.57104000310855</v>
      </c>
      <c r="F61" s="52">
        <v>5.4845347790321304</v>
      </c>
      <c r="G61" s="51">
        <v>2.016016</v>
      </c>
      <c r="H61" s="52">
        <v>408.5</v>
      </c>
      <c r="I61" s="52">
        <v>-3.1434544904415134</v>
      </c>
      <c r="J61" s="51">
        <v>3056816</v>
      </c>
      <c r="K61" s="52">
        <v>2897.1321793657189</v>
      </c>
      <c r="L61" s="52">
        <v>1666.6666666666667</v>
      </c>
      <c r="M61" s="52">
        <v>8.4</v>
      </c>
      <c r="N61" s="53">
        <v>86.727216051470165</v>
      </c>
      <c r="O61" s="54">
        <v>1418.2115476384765</v>
      </c>
      <c r="P61" s="53">
        <v>47.273718254615886</v>
      </c>
    </row>
    <row r="62" spans="1:16">
      <c r="A62" s="55" t="s">
        <v>292</v>
      </c>
      <c r="B62" s="55" t="s">
        <v>356</v>
      </c>
      <c r="C62" s="56">
        <v>8163584863</v>
      </c>
      <c r="D62" s="56">
        <v>24300000</v>
      </c>
      <c r="E62" s="57">
        <v>11.295869171243258</v>
      </c>
      <c r="F62" s="57">
        <v>0.32529781887945058</v>
      </c>
      <c r="G62" s="56">
        <v>2.442218</v>
      </c>
      <c r="H62" s="57">
        <v>1450</v>
      </c>
      <c r="I62" s="57">
        <v>-17.23003887924483</v>
      </c>
      <c r="J62" s="56">
        <v>-70950936</v>
      </c>
      <c r="K62" s="57">
        <v>-489.41849054676317</v>
      </c>
      <c r="L62" s="57">
        <v>1646.0905349794239</v>
      </c>
      <c r="M62" s="57">
        <v>10.050000000000001</v>
      </c>
      <c r="N62" s="58">
        <v>63.288409796063938</v>
      </c>
      <c r="O62" s="59">
        <v>380.66702293386027</v>
      </c>
      <c r="P62" s="58">
        <v>12.688900764462009</v>
      </c>
    </row>
    <row r="63" spans="1:16">
      <c r="A63" s="90" t="s">
        <v>442</v>
      </c>
      <c r="B63" s="90" t="s">
        <v>609</v>
      </c>
      <c r="C63" s="91">
        <v>1596724578</v>
      </c>
      <c r="D63" s="91">
        <v>24883200</v>
      </c>
      <c r="E63" s="92">
        <v>39.967476455163464</v>
      </c>
      <c r="F63" s="92">
        <v>13.058562924736716</v>
      </c>
      <c r="G63" s="91">
        <v>8.1175940000000004</v>
      </c>
      <c r="H63" s="92">
        <v>123.3</v>
      </c>
      <c r="I63" s="92">
        <v>-2.0584384943715577</v>
      </c>
      <c r="J63" s="91">
        <v>-139121733</v>
      </c>
      <c r="K63" s="92">
        <v>-21.999679949357734</v>
      </c>
      <c r="L63" s="92">
        <v>1607.5102880658437</v>
      </c>
      <c r="M63" s="92">
        <v>32.619999999999997</v>
      </c>
      <c r="N63" s="93">
        <v>28.734173077360648</v>
      </c>
      <c r="O63" s="94">
        <v>350.56152528798646</v>
      </c>
      <c r="P63" s="93">
        <v>11.685384176266215</v>
      </c>
    </row>
    <row r="64" spans="1:16">
      <c r="A64" s="90" t="s">
        <v>309</v>
      </c>
      <c r="B64" s="90" t="s">
        <v>609</v>
      </c>
      <c r="C64" s="91">
        <v>5221598542</v>
      </c>
      <c r="D64" s="91">
        <v>25000000</v>
      </c>
      <c r="E64" s="92">
        <v>48.569182246749662</v>
      </c>
      <c r="F64" s="92">
        <v>4.4661317008505437</v>
      </c>
      <c r="G64" s="91">
        <v>1.8682810000000001</v>
      </c>
      <c r="H64" s="92">
        <v>441</v>
      </c>
      <c r="I64" s="92">
        <v>-13.1230983305054</v>
      </c>
      <c r="J64" s="91">
        <v>-47172595</v>
      </c>
      <c r="K64" s="92">
        <v>-230.53639512517807</v>
      </c>
      <c r="L64" s="92">
        <v>1600</v>
      </c>
      <c r="M64" s="92">
        <v>7.47</v>
      </c>
      <c r="N64" s="93">
        <v>22.602353734050737</v>
      </c>
      <c r="O64" s="94">
        <v>309.22568957595371</v>
      </c>
      <c r="P64" s="93">
        <v>10.307522985865123</v>
      </c>
    </row>
    <row r="65" spans="1:16">
      <c r="A65" s="55" t="s">
        <v>33</v>
      </c>
      <c r="B65" s="55" t="s">
        <v>233</v>
      </c>
      <c r="C65" s="56">
        <v>519583617</v>
      </c>
      <c r="D65" s="56">
        <v>25000000</v>
      </c>
      <c r="E65" s="57">
        <v>19.025461180151737</v>
      </c>
      <c r="F65" s="57">
        <v>8.5507690697311176</v>
      </c>
      <c r="G65" s="56">
        <v>22.966707</v>
      </c>
      <c r="H65" s="57">
        <v>91.55</v>
      </c>
      <c r="I65" s="57">
        <v>-0.53733030334478826</v>
      </c>
      <c r="J65" s="56">
        <v>1543645</v>
      </c>
      <c r="K65" s="57">
        <v>1441.3935846648678</v>
      </c>
      <c r="L65" s="57">
        <v>1600</v>
      </c>
      <c r="M65" s="57">
        <v>91.86</v>
      </c>
      <c r="N65" s="58">
        <v>19.349633158093827</v>
      </c>
      <c r="O65" s="59">
        <v>1088.141491359456</v>
      </c>
      <c r="P65" s="58">
        <v>36.271383045315204</v>
      </c>
    </row>
    <row r="66" spans="1:16">
      <c r="A66" s="60" t="s">
        <v>100</v>
      </c>
      <c r="B66" s="60" t="s">
        <v>287</v>
      </c>
      <c r="C66" s="61">
        <v>8264972237</v>
      </c>
      <c r="D66" s="61">
        <v>25200000</v>
      </c>
      <c r="E66" s="62">
        <v>75.197092519457158</v>
      </c>
      <c r="F66" s="62">
        <v>31.744804339520922</v>
      </c>
      <c r="G66" s="61">
        <v>5.4011089999999999</v>
      </c>
      <c r="H66" s="62">
        <v>98.5</v>
      </c>
      <c r="I66" s="62">
        <v>-4.2298931301636316</v>
      </c>
      <c r="J66" s="61">
        <v>78553885</v>
      </c>
      <c r="K66" s="62">
        <v>30.155096721186993</v>
      </c>
      <c r="L66" s="62">
        <v>1587.3015873015872</v>
      </c>
      <c r="M66" s="62">
        <v>21.43</v>
      </c>
      <c r="N66" s="63">
        <v>24.399331594818968</v>
      </c>
      <c r="O66" s="64">
        <v>624.09742565929241</v>
      </c>
      <c r="P66" s="63">
        <v>20.803247521976413</v>
      </c>
    </row>
    <row r="67" spans="1:16">
      <c r="A67" s="90" t="s">
        <v>312</v>
      </c>
      <c r="B67" s="90" t="s">
        <v>609</v>
      </c>
      <c r="C67" s="91">
        <v>470862105</v>
      </c>
      <c r="D67" s="91">
        <v>25382175</v>
      </c>
      <c r="E67" s="92">
        <v>82.864254521817742</v>
      </c>
      <c r="F67" s="92">
        <v>155.46015587676473</v>
      </c>
      <c r="G67" s="91">
        <v>22.044357999999999</v>
      </c>
      <c r="H67" s="92">
        <v>21.9</v>
      </c>
      <c r="I67" s="92">
        <v>-0.20786595095884408</v>
      </c>
      <c r="J67" s="91">
        <v>-15730860</v>
      </c>
      <c r="K67" s="92">
        <v>-33.88407722146151</v>
      </c>
      <c r="L67" s="92">
        <v>1575.909077925749</v>
      </c>
      <c r="M67" s="92">
        <v>86.84</v>
      </c>
      <c r="N67" s="93">
        <v>31.79525572521305</v>
      </c>
      <c r="O67" s="94">
        <v>424.58372438482291</v>
      </c>
      <c r="P67" s="93">
        <v>14.15279081282743</v>
      </c>
    </row>
    <row r="68" spans="1:16">
      <c r="A68" s="90" t="s">
        <v>416</v>
      </c>
      <c r="B68" s="90" t="s">
        <v>390</v>
      </c>
      <c r="C68" s="91">
        <v>6909611026</v>
      </c>
      <c r="D68" s="91">
        <v>27200000</v>
      </c>
      <c r="E68" s="92">
        <v>71.413015633394593</v>
      </c>
      <c r="F68" s="92">
        <v>13.54037398624871</v>
      </c>
      <c r="G68" s="91">
        <v>3.6238980000000001</v>
      </c>
      <c r="H68" s="92">
        <v>154.6</v>
      </c>
      <c r="I68" s="92">
        <v>-4.7763615520124745</v>
      </c>
      <c r="J68" s="91">
        <v>-21429790</v>
      </c>
      <c r="K68" s="92">
        <v>-246.10973789290514</v>
      </c>
      <c r="L68" s="92">
        <v>1470.5882352941176</v>
      </c>
      <c r="M68" s="92">
        <v>13.32</v>
      </c>
      <c r="N68" s="93">
        <v>36.326065491562922</v>
      </c>
      <c r="O68" s="94">
        <v>249.45819966706841</v>
      </c>
      <c r="P68" s="93">
        <v>8.3152733222356137</v>
      </c>
    </row>
    <row r="69" spans="1:16">
      <c r="A69" s="60" t="s">
        <v>115</v>
      </c>
      <c r="B69" s="60" t="s">
        <v>287</v>
      </c>
      <c r="C69" s="61">
        <v>1639886673</v>
      </c>
      <c r="D69" s="61">
        <v>28000000</v>
      </c>
      <c r="E69" s="62">
        <v>100.93685551817751</v>
      </c>
      <c r="F69" s="62">
        <v>44.504786383676148</v>
      </c>
      <c r="G69" s="61">
        <v>4.7491070000000004</v>
      </c>
      <c r="H69" s="62">
        <v>83.45</v>
      </c>
      <c r="I69" s="62">
        <v>-2.6875951305805188</v>
      </c>
      <c r="J69" s="61">
        <v>3154808</v>
      </c>
      <c r="K69" s="62">
        <v>718.90270342917859</v>
      </c>
      <c r="L69" s="62">
        <v>1428.5714285714287</v>
      </c>
      <c r="M69" s="62">
        <v>16.96</v>
      </c>
      <c r="N69" s="63">
        <v>25.72990536366402</v>
      </c>
      <c r="O69" s="64">
        <v>300.5359627944581</v>
      </c>
      <c r="P69" s="63">
        <v>10.017865426481936</v>
      </c>
    </row>
    <row r="70" spans="1:16">
      <c r="A70" s="30" t="s">
        <v>140</v>
      </c>
      <c r="B70" s="30" t="s">
        <v>349</v>
      </c>
      <c r="C70" s="31">
        <v>35696366730</v>
      </c>
      <c r="D70" s="31">
        <v>28125000</v>
      </c>
      <c r="E70" s="32">
        <v>5.5675300948924606</v>
      </c>
      <c r="F70" s="32">
        <v>0.12152033492705733</v>
      </c>
      <c r="G70" s="31">
        <v>4.3228220000000004</v>
      </c>
      <c r="H70" s="32">
        <v>1662</v>
      </c>
      <c r="I70" s="32">
        <v>-34.081514055970729</v>
      </c>
      <c r="J70" s="31">
        <v>162266865</v>
      </c>
      <c r="K70" s="32">
        <v>282.34738496981498</v>
      </c>
      <c r="L70" s="32">
        <v>1422.2222222222222</v>
      </c>
      <c r="M70" s="32">
        <v>15.37</v>
      </c>
      <c r="N70" s="33">
        <v>5.1148354266213447</v>
      </c>
      <c r="O70" s="34">
        <v>441.46874691572623</v>
      </c>
      <c r="P70" s="33">
        <v>14.715624897190875</v>
      </c>
    </row>
    <row r="71" spans="1:16">
      <c r="A71" s="60" t="s">
        <v>313</v>
      </c>
      <c r="B71" s="60" t="s">
        <v>287</v>
      </c>
      <c r="C71" s="61">
        <v>76967995</v>
      </c>
      <c r="D71" s="61">
        <v>28340000</v>
      </c>
      <c r="E71" s="62">
        <v>91.587523054887569</v>
      </c>
      <c r="F71" s="62">
        <v>119.69408904426092</v>
      </c>
      <c r="G71" s="61">
        <v>16.64443</v>
      </c>
      <c r="H71" s="62">
        <v>26.24</v>
      </c>
      <c r="I71" s="62">
        <v>0.40790405107049921</v>
      </c>
      <c r="J71" s="61">
        <v>-51595</v>
      </c>
      <c r="K71" s="62">
        <v>-14830.50683205737</v>
      </c>
      <c r="L71" s="62">
        <v>1411.4326040931546</v>
      </c>
      <c r="M71" s="62">
        <v>58.73</v>
      </c>
      <c r="N71" s="63">
        <v>55.438618331220148</v>
      </c>
      <c r="O71" s="64">
        <v>1860.1795870725166</v>
      </c>
      <c r="P71" s="63">
        <v>62.005986235750555</v>
      </c>
    </row>
    <row r="72" spans="1:16">
      <c r="A72" s="50" t="s">
        <v>60</v>
      </c>
      <c r="B72" s="50" t="s">
        <v>355</v>
      </c>
      <c r="C72" s="51">
        <v>385874216</v>
      </c>
      <c r="D72" s="51">
        <v>30000000</v>
      </c>
      <c r="E72" s="52">
        <v>34.180540761790255</v>
      </c>
      <c r="F72" s="52">
        <v>13.56370665150407</v>
      </c>
      <c r="G72" s="51">
        <v>12.224814</v>
      </c>
      <c r="H72" s="52">
        <v>95.75</v>
      </c>
      <c r="I72" s="52">
        <v>-4.2973613138708089</v>
      </c>
      <c r="J72" s="51">
        <v>11913466</v>
      </c>
      <c r="K72" s="52">
        <v>211.52534451351102</v>
      </c>
      <c r="L72" s="52">
        <v>1333.3333333333333</v>
      </c>
      <c r="M72" s="52">
        <v>40.74</v>
      </c>
      <c r="N72" s="53">
        <v>89.311552722303588</v>
      </c>
      <c r="O72" s="54">
        <v>748.36831531875475</v>
      </c>
      <c r="P72" s="53">
        <v>24.945610510625158</v>
      </c>
    </row>
    <row r="73" spans="1:16">
      <c r="A73" s="30" t="s">
        <v>669</v>
      </c>
      <c r="B73" s="30" t="s">
        <v>349</v>
      </c>
      <c r="C73" s="31">
        <v>204500139</v>
      </c>
      <c r="D73" s="31">
        <v>30000000</v>
      </c>
      <c r="E73" s="32">
        <v>1.1920929665620903</v>
      </c>
      <c r="F73" s="32">
        <v>1.1193361188376435E-2</v>
      </c>
      <c r="G73" s="31">
        <v>9.3998380000000008</v>
      </c>
      <c r="H73" s="32">
        <v>3570</v>
      </c>
      <c r="I73" s="32">
        <v>430.04460909611544</v>
      </c>
      <c r="J73" s="31">
        <v>30988843</v>
      </c>
      <c r="K73" s="32">
        <v>3436.72075785469</v>
      </c>
      <c r="L73" s="32">
        <v>1333.3333333333333</v>
      </c>
      <c r="M73" s="32">
        <v>31.33</v>
      </c>
      <c r="N73" s="33">
        <v>66.191165879989086</v>
      </c>
      <c r="O73" s="34">
        <v>2922.9400904943932</v>
      </c>
      <c r="P73" s="33">
        <v>97.431336349813108</v>
      </c>
    </row>
    <row r="74" spans="1:16">
      <c r="A74" s="25" t="s">
        <v>756</v>
      </c>
      <c r="B74" s="25" t="s">
        <v>689</v>
      </c>
      <c r="C74" s="26">
        <v>55337978</v>
      </c>
      <c r="D74" s="26">
        <v>30000000</v>
      </c>
      <c r="E74" s="27">
        <v>127.14862097148666</v>
      </c>
      <c r="F74" s="27">
        <v>192.64942571437373</v>
      </c>
      <c r="G74" s="26">
        <v>14.484933</v>
      </c>
      <c r="H74" s="27">
        <v>21.72</v>
      </c>
      <c r="I74" s="27">
        <v>-0.71998216824753669</v>
      </c>
      <c r="J74" s="26">
        <v>-5688287</v>
      </c>
      <c r="K74" s="27">
        <v>-116.02790084255594</v>
      </c>
      <c r="L74" s="27">
        <v>1333.3333333333333</v>
      </c>
      <c r="M74" s="27">
        <v>48.28</v>
      </c>
      <c r="N74" s="28">
        <v>3.2371993996780168</v>
      </c>
      <c r="O74" s="29">
        <v>152.1305415446831</v>
      </c>
      <c r="P74" s="28">
        <v>5.0710180514894363</v>
      </c>
    </row>
    <row r="75" spans="1:16">
      <c r="A75" s="30" t="s">
        <v>727</v>
      </c>
      <c r="B75" s="30" t="s">
        <v>357</v>
      </c>
      <c r="C75" s="31">
        <v>455277050</v>
      </c>
      <c r="D75" s="31">
        <v>31042007</v>
      </c>
      <c r="E75" s="32">
        <v>9.001722949668876</v>
      </c>
      <c r="F75" s="32">
        <v>1.6110289499839643</v>
      </c>
      <c r="G75" s="31">
        <v>24.164194999999999</v>
      </c>
      <c r="H75" s="32">
        <v>183.9</v>
      </c>
      <c r="I75" s="32">
        <v>7.8851980573024889</v>
      </c>
      <c r="J75" s="31">
        <v>8883359</v>
      </c>
      <c r="K75" s="32">
        <v>628.99194550169591</v>
      </c>
      <c r="L75" s="32">
        <v>1288.5764763856926</v>
      </c>
      <c r="M75" s="32">
        <v>77.84</v>
      </c>
      <c r="N75" s="33">
        <v>83.014332507635672</v>
      </c>
      <c r="O75" s="34">
        <v>2397.1285567286504</v>
      </c>
      <c r="P75" s="33">
        <v>79.904285224288344</v>
      </c>
    </row>
    <row r="76" spans="1:16">
      <c r="A76" s="35" t="s">
        <v>127</v>
      </c>
      <c r="B76" s="35" t="s">
        <v>208</v>
      </c>
      <c r="C76" s="36">
        <v>666088085</v>
      </c>
      <c r="D76" s="36">
        <v>31095331</v>
      </c>
      <c r="E76" s="37">
        <v>75.773869114853042</v>
      </c>
      <c r="F76" s="37">
        <v>33.381159604082725</v>
      </c>
      <c r="G76" s="36">
        <v>7.4210630000000002</v>
      </c>
      <c r="H76" s="37">
        <v>71.150000000000006</v>
      </c>
      <c r="I76" s="37">
        <v>-2.3530527424278915</v>
      </c>
      <c r="J76" s="36">
        <v>-76866655</v>
      </c>
      <c r="K76" s="37">
        <v>-29.531129759711803</v>
      </c>
      <c r="L76" s="37">
        <v>1286.3667539027001</v>
      </c>
      <c r="M76" s="37">
        <v>23.86</v>
      </c>
      <c r="N76" s="38">
        <v>44.240831009941445</v>
      </c>
      <c r="O76" s="39">
        <v>373.56190562182309</v>
      </c>
      <c r="P76" s="38">
        <v>12.452063520727437</v>
      </c>
    </row>
    <row r="77" spans="1:16">
      <c r="A77" s="50" t="s">
        <v>335</v>
      </c>
      <c r="B77" s="50" t="s">
        <v>355</v>
      </c>
      <c r="C77" s="51">
        <v>447890029</v>
      </c>
      <c r="D77" s="51">
        <v>31862500</v>
      </c>
      <c r="E77" s="52">
        <v>59.232044232187683</v>
      </c>
      <c r="F77" s="52">
        <v>84.499510299493821</v>
      </c>
      <c r="G77" s="51">
        <v>29.645479000000002</v>
      </c>
      <c r="H77" s="52">
        <v>22.78</v>
      </c>
      <c r="I77" s="52">
        <v>-0.71051505531252701</v>
      </c>
      <c r="J77" s="51">
        <v>-12400268</v>
      </c>
      <c r="K77" s="52">
        <v>-56.529020179241286</v>
      </c>
      <c r="L77" s="52">
        <v>1255.3942722636327</v>
      </c>
      <c r="M77" s="52">
        <v>93.04</v>
      </c>
      <c r="N77" s="53">
        <v>40.883360709649878</v>
      </c>
      <c r="O77" s="54">
        <v>128.72669847269486</v>
      </c>
      <c r="P77" s="53">
        <v>4.2908899490898289</v>
      </c>
    </row>
    <row r="78" spans="1:16">
      <c r="A78" s="30" t="s">
        <v>405</v>
      </c>
      <c r="B78" s="30" t="s">
        <v>349</v>
      </c>
      <c r="C78" s="31">
        <v>7204572126</v>
      </c>
      <c r="D78" s="31">
        <v>32387040</v>
      </c>
      <c r="E78" s="32">
        <v>39.234471425552584</v>
      </c>
      <c r="F78" s="32">
        <v>16.943007637982493</v>
      </c>
      <c r="G78" s="31">
        <v>14.567467000000001</v>
      </c>
      <c r="H78" s="32">
        <v>70</v>
      </c>
      <c r="I78" s="32">
        <v>0.10466967104433422</v>
      </c>
      <c r="J78" s="31">
        <v>-327345700</v>
      </c>
      <c r="K78" s="32">
        <v>-7.0740912741484001</v>
      </c>
      <c r="L78" s="32">
        <v>1235.0619260049698</v>
      </c>
      <c r="M78" s="32">
        <v>44.97</v>
      </c>
      <c r="N78" s="33">
        <v>368.74689757873256</v>
      </c>
      <c r="O78" s="34">
        <v>537.43678934997251</v>
      </c>
      <c r="P78" s="33">
        <v>17.914559644999084</v>
      </c>
    </row>
    <row r="79" spans="1:16">
      <c r="A79" s="25" t="s">
        <v>675</v>
      </c>
      <c r="B79" s="25" t="s">
        <v>691</v>
      </c>
      <c r="C79" s="26">
        <v>1459734156</v>
      </c>
      <c r="D79" s="26">
        <v>33811732</v>
      </c>
      <c r="E79" s="27">
        <v>15.885355259034869</v>
      </c>
      <c r="F79" s="27">
        <v>1.5660595025650534</v>
      </c>
      <c r="G79" s="26">
        <v>7.956887</v>
      </c>
      <c r="H79" s="27">
        <v>316.5</v>
      </c>
      <c r="I79" s="27">
        <v>-0.34998188051309853</v>
      </c>
      <c r="J79" s="26">
        <v>174328179</v>
      </c>
      <c r="K79" s="27">
        <v>58.186345192075919</v>
      </c>
      <c r="L79" s="27">
        <v>1183.0213252607114</v>
      </c>
      <c r="M79" s="27">
        <v>23.53</v>
      </c>
      <c r="N79" s="28">
        <v>26.786695117843799</v>
      </c>
      <c r="O79" s="29">
        <v>1253.3683573608516</v>
      </c>
      <c r="P79" s="28">
        <v>41.778945245361719</v>
      </c>
    </row>
    <row r="80" spans="1:16">
      <c r="A80" s="60" t="s">
        <v>17</v>
      </c>
      <c r="B80" s="60" t="s">
        <v>287</v>
      </c>
      <c r="C80" s="61">
        <v>1829648308</v>
      </c>
      <c r="D80" s="61">
        <v>35100498</v>
      </c>
      <c r="E80" s="62">
        <v>438.33731614115339</v>
      </c>
      <c r="F80" s="62">
        <v>2497.6130888009247</v>
      </c>
      <c r="G80" s="61">
        <v>17.518242999999998</v>
      </c>
      <c r="H80" s="62">
        <v>5.21</v>
      </c>
      <c r="I80" s="62">
        <v>-1.7017280505334194</v>
      </c>
      <c r="J80" s="61">
        <v>-43666649</v>
      </c>
      <c r="K80" s="62">
        <v>-4.0191426184317462</v>
      </c>
      <c r="L80" s="62">
        <v>1139.5849711306091</v>
      </c>
      <c r="M80" s="62">
        <v>49.9</v>
      </c>
      <c r="N80" s="63">
        <v>40.719618521247547</v>
      </c>
      <c r="O80" s="64">
        <v>491.114162274477</v>
      </c>
      <c r="P80" s="63">
        <v>16.370472075815901</v>
      </c>
    </row>
    <row r="81" spans="1:16">
      <c r="A81" s="55" t="s">
        <v>29</v>
      </c>
      <c r="B81" s="55" t="s">
        <v>233</v>
      </c>
      <c r="C81" s="56">
        <v>453946752</v>
      </c>
      <c r="D81" s="56">
        <v>36000000</v>
      </c>
      <c r="E81" s="57">
        <v>73.543735488717843</v>
      </c>
      <c r="F81" s="57">
        <v>92.858251879694251</v>
      </c>
      <c r="G81" s="56">
        <v>23.567941000000001</v>
      </c>
      <c r="H81" s="57">
        <v>23.08</v>
      </c>
      <c r="I81" s="57">
        <v>-0.25233727264047445</v>
      </c>
      <c r="J81" s="56">
        <v>-15955475</v>
      </c>
      <c r="K81" s="57">
        <v>-49.638133618710818</v>
      </c>
      <c r="L81" s="57">
        <v>1111.1111111111111</v>
      </c>
      <c r="M81" s="57">
        <v>65.459999999999994</v>
      </c>
      <c r="N81" s="58">
        <v>39.925299861183376</v>
      </c>
      <c r="O81" s="59">
        <v>757.53300023490772</v>
      </c>
      <c r="P81" s="58">
        <v>25.251100007830257</v>
      </c>
    </row>
    <row r="82" spans="1:16">
      <c r="A82" s="30" t="s">
        <v>673</v>
      </c>
      <c r="B82" s="30" t="s">
        <v>349</v>
      </c>
      <c r="C82" s="31">
        <v>1474864054</v>
      </c>
      <c r="D82" s="31">
        <v>36732300</v>
      </c>
      <c r="E82" s="32">
        <v>15.306341258430434</v>
      </c>
      <c r="F82" s="32">
        <v>3.4155719514893454</v>
      </c>
      <c r="G82" s="31">
        <v>21.706330999999999</v>
      </c>
      <c r="H82" s="32">
        <v>120.4</v>
      </c>
      <c r="I82" s="32">
        <v>0.90142502596322061</v>
      </c>
      <c r="J82" s="31">
        <v>-253569202</v>
      </c>
      <c r="K82" s="32">
        <v>-17.673047691335952</v>
      </c>
      <c r="L82" s="32">
        <v>1088.959852772628</v>
      </c>
      <c r="M82" s="32">
        <v>59.09</v>
      </c>
      <c r="N82" s="33">
        <v>15.272355791452421</v>
      </c>
      <c r="O82" s="34">
        <v>2863.9388003067725</v>
      </c>
      <c r="P82" s="33">
        <v>95.464626676892422</v>
      </c>
    </row>
    <row r="83" spans="1:16">
      <c r="A83" s="30" t="s">
        <v>81</v>
      </c>
      <c r="B83" s="30" t="s">
        <v>349</v>
      </c>
      <c r="C83" s="31">
        <v>886453369</v>
      </c>
      <c r="D83" s="31">
        <v>37250000</v>
      </c>
      <c r="E83" s="32">
        <v>45.318959881379435</v>
      </c>
      <c r="F83" s="32">
        <v>36.867162807711559</v>
      </c>
      <c r="G83" s="31">
        <v>26.585895000000001</v>
      </c>
      <c r="H83" s="32">
        <v>33.200000000000003</v>
      </c>
      <c r="I83" s="32">
        <v>-1.3784092138769708</v>
      </c>
      <c r="J83" s="31">
        <v>-336099310</v>
      </c>
      <c r="K83" s="32">
        <v>-3.6574011413471812</v>
      </c>
      <c r="L83" s="32">
        <v>1073.8255033557048</v>
      </c>
      <c r="M83" s="32">
        <v>71.37</v>
      </c>
      <c r="N83" s="33">
        <v>38.787078004221968</v>
      </c>
      <c r="O83" s="34">
        <v>143.97257398507202</v>
      </c>
      <c r="P83" s="33">
        <v>4.799085799502401</v>
      </c>
    </row>
    <row r="84" spans="1:16">
      <c r="A84" s="70" t="s">
        <v>165</v>
      </c>
      <c r="B84" s="70" t="s">
        <v>221</v>
      </c>
      <c r="C84" s="71">
        <v>10580143341</v>
      </c>
      <c r="D84" s="71">
        <v>37264000</v>
      </c>
      <c r="E84" s="72">
        <v>48.029444816168336</v>
      </c>
      <c r="F84" s="72">
        <v>5.2394172819391427</v>
      </c>
      <c r="G84" s="71">
        <v>3.3655849999999998</v>
      </c>
      <c r="H84" s="72">
        <v>247.5</v>
      </c>
      <c r="I84" s="72">
        <v>-0.79925345771744105</v>
      </c>
      <c r="J84" s="71">
        <v>25223013</v>
      </c>
      <c r="K84" s="72">
        <v>363.4357243522017</v>
      </c>
      <c r="L84" s="72">
        <v>1073.4220695577501</v>
      </c>
      <c r="M84" s="72">
        <v>9.0299999999999994</v>
      </c>
      <c r="N84" s="73">
        <v>19.320531940060764</v>
      </c>
      <c r="O84" s="74">
        <v>863.30540492479986</v>
      </c>
      <c r="P84" s="73">
        <v>28.776846830826663</v>
      </c>
    </row>
    <row r="85" spans="1:16">
      <c r="A85" s="25" t="s">
        <v>713</v>
      </c>
      <c r="B85" s="25" t="s">
        <v>689</v>
      </c>
      <c r="C85" s="26">
        <v>91442529</v>
      </c>
      <c r="D85" s="26">
        <v>37500000</v>
      </c>
      <c r="E85" s="27">
        <v>97.263255157992006</v>
      </c>
      <c r="F85" s="27">
        <v>235.78970947392003</v>
      </c>
      <c r="G85" s="26">
        <v>36.075847000000003</v>
      </c>
      <c r="H85" s="27">
        <v>11.4</v>
      </c>
      <c r="I85" s="27">
        <v>-0.93298294021802342</v>
      </c>
      <c r="J85" s="26">
        <v>-6134544</v>
      </c>
      <c r="K85" s="27">
        <v>-67.242161764590819</v>
      </c>
      <c r="L85" s="27">
        <v>1066.6666666666667</v>
      </c>
      <c r="M85" s="27">
        <v>96.2</v>
      </c>
      <c r="N85" s="28">
        <v>4.7752863045947738</v>
      </c>
      <c r="O85" s="29">
        <v>359.79042834522784</v>
      </c>
      <c r="P85" s="28">
        <v>11.993014278174261</v>
      </c>
    </row>
    <row r="86" spans="1:16">
      <c r="A86" s="45" t="s">
        <v>453</v>
      </c>
      <c r="B86" s="45" t="s">
        <v>375</v>
      </c>
      <c r="C86" s="46">
        <v>2638457366</v>
      </c>
      <c r="D86" s="46">
        <v>37600000</v>
      </c>
      <c r="E86" s="47">
        <v>26.314417246073287</v>
      </c>
      <c r="F86" s="47">
        <v>6.9985152250194913</v>
      </c>
      <c r="G86" s="46">
        <v>13.732926000000001</v>
      </c>
      <c r="H86" s="47">
        <v>110.7</v>
      </c>
      <c r="I86" s="47">
        <v>-2.0174606471241532</v>
      </c>
      <c r="J86" s="46">
        <v>-115451486</v>
      </c>
      <c r="K86" s="47">
        <v>-32.567792154706439</v>
      </c>
      <c r="L86" s="47">
        <v>1063.8297872340424</v>
      </c>
      <c r="M86" s="47">
        <v>36.520000000000003</v>
      </c>
      <c r="N86" s="48">
        <v>45.616553430156905</v>
      </c>
      <c r="O86" s="49">
        <v>1163.1876104336229</v>
      </c>
      <c r="P86" s="48">
        <v>38.772920347787434</v>
      </c>
    </row>
    <row r="87" spans="1:16">
      <c r="A87" s="50" t="s">
        <v>278</v>
      </c>
      <c r="B87" s="50" t="s">
        <v>355</v>
      </c>
      <c r="C87" s="51">
        <v>3337733172</v>
      </c>
      <c r="D87" s="51">
        <v>38700772</v>
      </c>
      <c r="E87" s="52">
        <v>25.30474049328026</v>
      </c>
      <c r="F87" s="52">
        <v>5.9441474550806612</v>
      </c>
      <c r="G87" s="51">
        <v>13.534167</v>
      </c>
      <c r="H87" s="52">
        <v>116.8</v>
      </c>
      <c r="I87" s="52">
        <v>-10.470290807645583</v>
      </c>
      <c r="J87" s="51">
        <v>-6595639</v>
      </c>
      <c r="K87" s="52">
        <v>-645.43934560396644</v>
      </c>
      <c r="L87" s="52">
        <v>1033.5711132584124</v>
      </c>
      <c r="M87" s="52">
        <v>34.97</v>
      </c>
      <c r="N87" s="53">
        <v>45.16276237742197</v>
      </c>
      <c r="O87" s="54">
        <v>827.06567384296159</v>
      </c>
      <c r="P87" s="53">
        <v>27.568855794765387</v>
      </c>
    </row>
    <row r="88" spans="1:16">
      <c r="A88" s="25" t="s">
        <v>171</v>
      </c>
      <c r="B88" s="25" t="s">
        <v>353</v>
      </c>
      <c r="C88" s="26">
        <v>58292296</v>
      </c>
      <c r="D88" s="26">
        <v>39000000</v>
      </c>
      <c r="E88" s="27">
        <v>33.898204539223826</v>
      </c>
      <c r="F88" s="27">
        <v>13.796583044047141</v>
      </c>
      <c r="G88" s="26">
        <v>17.102171999999999</v>
      </c>
      <c r="H88" s="27">
        <v>69</v>
      </c>
      <c r="I88" s="27">
        <v>-4.339387335104206</v>
      </c>
      <c r="J88" s="26">
        <v>-7099673</v>
      </c>
      <c r="K88" s="27">
        <v>-346.07227684993381</v>
      </c>
      <c r="L88" s="27">
        <v>1025.6410256410256</v>
      </c>
      <c r="M88" s="27">
        <v>43.85</v>
      </c>
      <c r="N88" s="28">
        <v>69.007396190071745</v>
      </c>
      <c r="O88" s="29">
        <v>828.50160413294748</v>
      </c>
      <c r="P88" s="28">
        <v>27.616720137764915</v>
      </c>
    </row>
    <row r="89" spans="1:16">
      <c r="A89" s="55" t="s">
        <v>550</v>
      </c>
      <c r="B89" s="55" t="s">
        <v>233</v>
      </c>
      <c r="C89" s="56">
        <v>832617284</v>
      </c>
      <c r="D89" s="56">
        <v>39000000</v>
      </c>
      <c r="E89" s="57">
        <v>3.4638823841507569</v>
      </c>
      <c r="F89" s="57">
        <v>6.3668456651976055E-2</v>
      </c>
      <c r="G89" s="56">
        <v>10.211128</v>
      </c>
      <c r="H89" s="57">
        <v>1131</v>
      </c>
      <c r="I89" s="57">
        <v>-146.5848873746736</v>
      </c>
      <c r="J89" s="56">
        <v>-34585163</v>
      </c>
      <c r="K89" s="57">
        <v>-1573.0734014467419</v>
      </c>
      <c r="L89" s="57">
        <v>1025.6410256410256</v>
      </c>
      <c r="M89" s="57">
        <v>26.18</v>
      </c>
      <c r="N89" s="58">
        <v>15.489860437091497</v>
      </c>
      <c r="O89" s="59">
        <v>1199.6055130379723</v>
      </c>
      <c r="P89" s="58">
        <v>39.986850434599077</v>
      </c>
    </row>
    <row r="90" spans="1:16">
      <c r="A90" s="25" t="s">
        <v>150</v>
      </c>
      <c r="B90" s="25" t="s">
        <v>353</v>
      </c>
      <c r="C90" s="26">
        <v>4808797069</v>
      </c>
      <c r="D90" s="26">
        <v>39916800</v>
      </c>
      <c r="E90" s="27">
        <v>49.25573743778024</v>
      </c>
      <c r="F90" s="27">
        <v>16.025455492157533</v>
      </c>
      <c r="G90" s="26">
        <v>10.270289999999999</v>
      </c>
      <c r="H90" s="27">
        <v>79.099999999999994</v>
      </c>
      <c r="I90" s="27">
        <v>-1.2496372509731088</v>
      </c>
      <c r="J90" s="26">
        <v>25018829</v>
      </c>
      <c r="K90" s="27">
        <v>122.85121737712025</v>
      </c>
      <c r="L90" s="27">
        <v>1002.0843354176687</v>
      </c>
      <c r="M90" s="27">
        <v>25.72</v>
      </c>
      <c r="N90" s="28">
        <v>22.005448192975141</v>
      </c>
      <c r="O90" s="29">
        <v>590.45671860119671</v>
      </c>
      <c r="P90" s="28">
        <v>19.681890620039891</v>
      </c>
    </row>
    <row r="91" spans="1:16">
      <c r="A91" s="25" t="s">
        <v>732</v>
      </c>
      <c r="B91" s="25" t="s">
        <v>689</v>
      </c>
      <c r="C91" s="26">
        <v>583507211</v>
      </c>
      <c r="D91" s="26">
        <v>42000000</v>
      </c>
      <c r="E91" s="27">
        <v>116.61959899651168</v>
      </c>
      <c r="F91" s="27">
        <v>347.08213987057047</v>
      </c>
      <c r="G91" s="26">
        <v>39.884191999999999</v>
      </c>
      <c r="H91" s="27">
        <v>8.6</v>
      </c>
      <c r="I91" s="27">
        <v>-0.18835714778141188</v>
      </c>
      <c r="J91" s="26">
        <v>83842992</v>
      </c>
      <c r="K91" s="27">
        <v>4.0074905723784289</v>
      </c>
      <c r="L91" s="27">
        <v>952.38095238095241</v>
      </c>
      <c r="M91" s="27">
        <v>94.96</v>
      </c>
      <c r="N91" s="28">
        <v>0.34872596430086666</v>
      </c>
      <c r="O91" s="29">
        <v>51.896416746395396</v>
      </c>
      <c r="P91" s="28">
        <v>1.7298805582131798</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998</v>
      </c>
      <c r="P92" s="33">
        <v>33.266666666666666</v>
      </c>
    </row>
    <row r="93" spans="1:16">
      <c r="A93" s="30" t="s">
        <v>38</v>
      </c>
      <c r="B93" s="30" t="s">
        <v>605</v>
      </c>
      <c r="C93" s="31">
        <v>-97528469</v>
      </c>
      <c r="D93" s="31">
        <v>42000000</v>
      </c>
      <c r="E93" s="32">
        <v>113.81279934188888</v>
      </c>
      <c r="F93" s="32">
        <v>142.62255556627679</v>
      </c>
      <c r="G93" s="31">
        <v>17.263808999999998</v>
      </c>
      <c r="H93" s="32">
        <v>20.36</v>
      </c>
      <c r="I93" s="32">
        <v>-0.71434985781570504</v>
      </c>
      <c r="J93" s="31">
        <v>-153589240</v>
      </c>
      <c r="K93" s="32">
        <v>-5.1956764679609062</v>
      </c>
      <c r="L93" s="32">
        <v>952.38095238095241</v>
      </c>
      <c r="M93" s="32">
        <v>41.1</v>
      </c>
      <c r="N93" s="33">
        <v>102.06882631398656</v>
      </c>
      <c r="O93" s="34">
        <v>413.34527236552452</v>
      </c>
      <c r="P93" s="33">
        <v>13.778175745517483</v>
      </c>
    </row>
    <row r="94" spans="1:16">
      <c r="A94" s="111" t="s">
        <v>134</v>
      </c>
      <c r="B94" s="111" t="s">
        <v>697</v>
      </c>
      <c r="C94" s="112">
        <v>443664778</v>
      </c>
      <c r="D94" s="112">
        <v>44000000</v>
      </c>
      <c r="E94" s="113">
        <v>75.522386459077779</v>
      </c>
      <c r="F94" s="113">
        <v>74.62686408999781</v>
      </c>
      <c r="G94" s="112">
        <v>22.200189999999999</v>
      </c>
      <c r="H94" s="113">
        <v>23.86</v>
      </c>
      <c r="I94" s="113">
        <v>-0.15335355647369653</v>
      </c>
      <c r="J94" s="112">
        <v>-36555569</v>
      </c>
      <c r="K94" s="113">
        <v>-27.683880395898093</v>
      </c>
      <c r="L94" s="113">
        <v>909.09090909090912</v>
      </c>
      <c r="M94" s="113">
        <v>50.45</v>
      </c>
      <c r="N94" s="114">
        <v>10.941316003748438</v>
      </c>
      <c r="O94" s="115">
        <v>112.83520080151426</v>
      </c>
      <c r="P94" s="114">
        <v>3.7611733600504755</v>
      </c>
    </row>
    <row r="95" spans="1:16">
      <c r="A95" s="90" t="s">
        <v>310</v>
      </c>
      <c r="B95" s="90" t="s">
        <v>609</v>
      </c>
      <c r="C95" s="91">
        <v>1308185749</v>
      </c>
      <c r="D95" s="91">
        <v>45000000</v>
      </c>
      <c r="E95" s="92">
        <v>104.67540549289424</v>
      </c>
      <c r="F95" s="92">
        <v>211.4654656422106</v>
      </c>
      <c r="G95" s="91">
        <v>30.943805000000001</v>
      </c>
      <c r="H95" s="92">
        <v>12.35</v>
      </c>
      <c r="I95" s="92">
        <v>-0.54335125791711825</v>
      </c>
      <c r="J95" s="91">
        <v>4012898</v>
      </c>
      <c r="K95" s="92">
        <v>123.35225066772193</v>
      </c>
      <c r="L95" s="92">
        <v>888.88888888888891</v>
      </c>
      <c r="M95" s="92">
        <v>68.760000000000005</v>
      </c>
      <c r="N95" s="93">
        <v>1.7170568074462831</v>
      </c>
      <c r="O95" s="94">
        <v>450.47802170675163</v>
      </c>
      <c r="P95" s="93">
        <v>15.015934056891721</v>
      </c>
    </row>
    <row r="96" spans="1:16">
      <c r="A96" s="50" t="s">
        <v>347</v>
      </c>
      <c r="B96" s="50" t="s">
        <v>355</v>
      </c>
      <c r="C96" s="51">
        <v>765978559</v>
      </c>
      <c r="D96" s="51">
        <v>45500000</v>
      </c>
      <c r="E96" s="52">
        <v>68.16223133862907</v>
      </c>
      <c r="F96" s="52">
        <v>44.060912306806124</v>
      </c>
      <c r="G96" s="51">
        <v>15.667655999999999</v>
      </c>
      <c r="H96" s="52">
        <v>37.46</v>
      </c>
      <c r="I96" s="52">
        <v>-1.2717779835017211</v>
      </c>
      <c r="J96" s="51">
        <v>-12773903</v>
      </c>
      <c r="K96" s="52">
        <v>-121.10628990998288</v>
      </c>
      <c r="L96" s="52">
        <v>879.12087912087907</v>
      </c>
      <c r="M96" s="52">
        <v>34.43</v>
      </c>
      <c r="N96" s="53">
        <v>45.463593429918454</v>
      </c>
      <c r="O96" s="54">
        <v>723.54258640695821</v>
      </c>
      <c r="P96" s="53">
        <v>24.118086213565274</v>
      </c>
    </row>
    <row r="97" spans="1:16">
      <c r="A97" s="55" t="s">
        <v>79</v>
      </c>
      <c r="B97" s="55" t="s">
        <v>233</v>
      </c>
      <c r="C97" s="56">
        <v>6239033292</v>
      </c>
      <c r="D97" s="56">
        <v>46000000</v>
      </c>
      <c r="E97" s="57">
        <v>35.24980252840313</v>
      </c>
      <c r="F97" s="57">
        <v>10.217334066203806</v>
      </c>
      <c r="G97" s="56">
        <v>14.636780999999999</v>
      </c>
      <c r="H97" s="57">
        <v>77.55</v>
      </c>
      <c r="I97" s="57">
        <v>-3.8008898437938545</v>
      </c>
      <c r="J97" s="56">
        <v>-47850125</v>
      </c>
      <c r="K97" s="57">
        <v>-72.100125130289626</v>
      </c>
      <c r="L97" s="57">
        <v>869.56521739130437</v>
      </c>
      <c r="M97" s="57">
        <v>31.81</v>
      </c>
      <c r="N97" s="58">
        <v>18.951677649315446</v>
      </c>
      <c r="O97" s="59">
        <v>546.99735126450128</v>
      </c>
      <c r="P97" s="58">
        <v>18.233245042150042</v>
      </c>
    </row>
    <row r="98" spans="1:16">
      <c r="A98" s="40" t="s">
        <v>102</v>
      </c>
      <c r="B98" s="40" t="s">
        <v>255</v>
      </c>
      <c r="C98" s="41">
        <v>1186366071</v>
      </c>
      <c r="D98" s="41">
        <v>46656000</v>
      </c>
      <c r="E98" s="42">
        <v>57.865944204298181</v>
      </c>
      <c r="F98" s="42">
        <v>45.935852166446125</v>
      </c>
      <c r="G98" s="41">
        <v>24.81212</v>
      </c>
      <c r="H98" s="42">
        <v>27.86</v>
      </c>
      <c r="I98" s="42">
        <v>-0.20071681273062936</v>
      </c>
      <c r="J98" s="41">
        <v>-1305327</v>
      </c>
      <c r="K98" s="42">
        <v>-965.05473341162792</v>
      </c>
      <c r="L98" s="42">
        <v>857.33882030178324</v>
      </c>
      <c r="M98" s="42">
        <v>53.18</v>
      </c>
      <c r="N98" s="43">
        <v>25.26565196327811</v>
      </c>
      <c r="O98" s="44">
        <v>379.2664387746849</v>
      </c>
      <c r="P98" s="43">
        <v>12.642214625822829</v>
      </c>
    </row>
    <row r="99" spans="1:16">
      <c r="A99" s="30" t="s">
        <v>303</v>
      </c>
      <c r="B99" s="30" t="s">
        <v>349</v>
      </c>
      <c r="C99" s="31">
        <v>2686991410</v>
      </c>
      <c r="D99" s="31">
        <v>46846881</v>
      </c>
      <c r="E99" s="32">
        <v>1.4280239887207864</v>
      </c>
      <c r="F99" s="32">
        <v>2.0321865024066903E-2</v>
      </c>
      <c r="G99" s="31">
        <v>16.937048000000001</v>
      </c>
      <c r="H99" s="32">
        <v>1654</v>
      </c>
      <c r="I99" s="32">
        <v>-37.579312543399283</v>
      </c>
      <c r="J99" s="31">
        <v>-10386136</v>
      </c>
      <c r="K99" s="32">
        <v>-6765.7809891955967</v>
      </c>
      <c r="L99" s="32">
        <v>853.84553135992132</v>
      </c>
      <c r="M99" s="32">
        <v>36.15</v>
      </c>
      <c r="N99" s="33">
        <v>12.119447882095669</v>
      </c>
      <c r="O99" s="34">
        <v>1679.360084442716</v>
      </c>
      <c r="P99" s="33">
        <v>55.978669481423864</v>
      </c>
    </row>
    <row r="100" spans="1:16">
      <c r="A100" s="70" t="s">
        <v>302</v>
      </c>
      <c r="B100" s="70" t="s">
        <v>221</v>
      </c>
      <c r="C100" s="71">
        <v>791053925</v>
      </c>
      <c r="D100" s="71">
        <v>47500000</v>
      </c>
      <c r="E100" s="72">
        <v>164.6569937543544</v>
      </c>
      <c r="F100" s="72">
        <v>385.16255848971792</v>
      </c>
      <c r="G100" s="71">
        <v>24.419506999999999</v>
      </c>
      <c r="H100" s="72">
        <v>9.9499999999999993</v>
      </c>
      <c r="I100" s="72">
        <v>-0.28530891418387405</v>
      </c>
      <c r="J100" s="71">
        <v>-11680733</v>
      </c>
      <c r="K100" s="72">
        <v>-36.598730576240378</v>
      </c>
      <c r="L100" s="72">
        <v>842.10526315789468</v>
      </c>
      <c r="M100" s="72">
        <v>51.4</v>
      </c>
      <c r="N100" s="73">
        <v>18.32080735445652</v>
      </c>
      <c r="O100" s="74">
        <v>622.86571798728073</v>
      </c>
      <c r="P100" s="73">
        <v>20.762190599576023</v>
      </c>
    </row>
    <row r="101" spans="1:16">
      <c r="A101" s="25" t="s">
        <v>757</v>
      </c>
      <c r="B101" s="25" t="s">
        <v>376</v>
      </c>
      <c r="C101" s="26">
        <v>903452863</v>
      </c>
      <c r="D101" s="26">
        <v>49875000</v>
      </c>
      <c r="E101" s="27">
        <v>46.855896265393895</v>
      </c>
      <c r="F101" s="27">
        <v>46.97332958936731</v>
      </c>
      <c r="G101" s="26">
        <v>37.056989999999999</v>
      </c>
      <c r="H101" s="27">
        <v>23.04</v>
      </c>
      <c r="I101" s="27">
        <v>-0.3054825607915248</v>
      </c>
      <c r="J101" s="26">
        <v>-3766086</v>
      </c>
      <c r="K101" s="27">
        <v>-264.86384007162872</v>
      </c>
      <c r="L101" s="27">
        <v>802.00501253132836</v>
      </c>
      <c r="M101" s="27">
        <v>74.290000000000006</v>
      </c>
      <c r="N101" s="28">
        <v>9.0611392962528559</v>
      </c>
      <c r="O101" s="29">
        <v>1531.333020367736</v>
      </c>
      <c r="P101" s="28">
        <v>51.044434012257867</v>
      </c>
    </row>
    <row r="102" spans="1:16">
      <c r="A102" s="101" t="s">
        <v>91</v>
      </c>
      <c r="B102" s="101" t="s">
        <v>696</v>
      </c>
      <c r="C102" s="102">
        <v>4663031329</v>
      </c>
      <c r="D102" s="102">
        <v>52000000</v>
      </c>
      <c r="E102" s="103">
        <v>63.021885811955954</v>
      </c>
      <c r="F102" s="103">
        <v>36.726040682958015</v>
      </c>
      <c r="G102" s="102">
        <v>18.913271000000002</v>
      </c>
      <c r="H102" s="103">
        <v>33.56</v>
      </c>
      <c r="I102" s="103">
        <v>-0.90309407624241089</v>
      </c>
      <c r="J102" s="102">
        <v>-394278669</v>
      </c>
      <c r="K102" s="103">
        <v>-4.3522516811580285</v>
      </c>
      <c r="L102" s="103">
        <v>769.23076923076928</v>
      </c>
      <c r="M102" s="103">
        <v>36.369999999999997</v>
      </c>
      <c r="N102" s="104">
        <v>1.08233001750768</v>
      </c>
      <c r="O102" s="105">
        <v>226.90784273981194</v>
      </c>
      <c r="P102" s="104">
        <v>7.563594757993731</v>
      </c>
    </row>
    <row r="103" spans="1:16">
      <c r="A103" s="60" t="s">
        <v>18</v>
      </c>
      <c r="B103" s="60" t="s">
        <v>287</v>
      </c>
      <c r="C103" s="61">
        <v>723569532</v>
      </c>
      <c r="D103" s="61">
        <v>54000000</v>
      </c>
      <c r="E103" s="62">
        <v>78.101898312718617</v>
      </c>
      <c r="F103" s="62">
        <v>42.539160301045001</v>
      </c>
      <c r="G103" s="61">
        <v>14.576017</v>
      </c>
      <c r="H103" s="62">
        <v>35.14</v>
      </c>
      <c r="I103" s="62">
        <v>-0.2574015322120502</v>
      </c>
      <c r="J103" s="61">
        <v>31231591</v>
      </c>
      <c r="K103" s="62">
        <v>58.786630498587151</v>
      </c>
      <c r="L103" s="62">
        <v>740.74074074074076</v>
      </c>
      <c r="M103" s="62">
        <v>26.99</v>
      </c>
      <c r="N103" s="63">
        <v>60.410642505321476</v>
      </c>
      <c r="O103" s="64">
        <v>560.31656545938324</v>
      </c>
      <c r="P103" s="63">
        <v>18.67721884864611</v>
      </c>
    </row>
    <row r="104" spans="1:16">
      <c r="A104" s="35" t="s">
        <v>666</v>
      </c>
      <c r="B104" s="35" t="s">
        <v>208</v>
      </c>
      <c r="C104" s="36">
        <v>3375599291</v>
      </c>
      <c r="D104" s="36">
        <v>55000000</v>
      </c>
      <c r="E104" s="37">
        <v>369.84024889139232</v>
      </c>
      <c r="F104" s="37">
        <v>3362.1840808308393</v>
      </c>
      <c r="G104" s="36">
        <v>448.67192799999998</v>
      </c>
      <c r="H104" s="37">
        <v>2.63</v>
      </c>
      <c r="I104" s="37">
        <v>-5.6409853991142622E-2</v>
      </c>
      <c r="J104" s="36">
        <v>3618440</v>
      </c>
      <c r="K104" s="37">
        <v>30.399840815379005</v>
      </c>
      <c r="L104" s="37">
        <v>727.27272727272725</v>
      </c>
      <c r="M104" s="37">
        <v>74.77</v>
      </c>
      <c r="N104" s="38">
        <v>22.700966757361265</v>
      </c>
      <c r="O104" s="39">
        <v>251.2862531726756</v>
      </c>
      <c r="P104" s="38">
        <v>8.3762084390891864</v>
      </c>
    </row>
    <row r="105" spans="1:16">
      <c r="A105" s="40" t="s">
        <v>548</v>
      </c>
      <c r="B105" s="40" t="s">
        <v>255</v>
      </c>
      <c r="C105" s="41">
        <v>1321868358</v>
      </c>
      <c r="D105" s="41">
        <v>55000000</v>
      </c>
      <c r="E105" s="42">
        <v>13.135633295152426</v>
      </c>
      <c r="F105" s="42">
        <v>1.5408367501645075</v>
      </c>
      <c r="G105" s="41">
        <v>18.044423999999999</v>
      </c>
      <c r="H105" s="42">
        <v>168.8</v>
      </c>
      <c r="I105" s="42">
        <v>12.251473437178277</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75.070508708489612</v>
      </c>
      <c r="F106" s="37">
        <v>49.872452222879666</v>
      </c>
      <c r="G106" s="36">
        <v>18.855746</v>
      </c>
      <c r="H106" s="37">
        <v>28.26</v>
      </c>
      <c r="I106" s="37">
        <v>-0.53893390013293896</v>
      </c>
      <c r="J106" s="36">
        <v>-90367678</v>
      </c>
      <c r="K106" s="37">
        <v>-16.656951172298573</v>
      </c>
      <c r="L106" s="37">
        <v>717.48878923766813</v>
      </c>
      <c r="M106" s="37">
        <v>33.82</v>
      </c>
      <c r="N106" s="38">
        <v>51.23630334503607</v>
      </c>
      <c r="O106" s="39">
        <v>307.09856139289906</v>
      </c>
      <c r="P106" s="38">
        <v>10.236618713096636</v>
      </c>
    </row>
    <row r="107" spans="1:16">
      <c r="A107" s="45" t="s">
        <v>694</v>
      </c>
      <c r="B107" s="45" t="s">
        <v>695</v>
      </c>
      <c r="C107" s="46">
        <v>1441301000</v>
      </c>
      <c r="D107" s="46">
        <v>56000000</v>
      </c>
      <c r="E107" s="47">
        <v>33.613904109077929</v>
      </c>
      <c r="F107" s="47">
        <v>6.5279857277009885</v>
      </c>
      <c r="G107" s="46">
        <v>13.570377000000001</v>
      </c>
      <c r="H107" s="47">
        <v>87.7</v>
      </c>
      <c r="I107" s="47">
        <v>2.9195157014729176</v>
      </c>
      <c r="J107" s="46">
        <v>137762000</v>
      </c>
      <c r="K107" s="47">
        <v>37.377506133766929</v>
      </c>
      <c r="L107" s="47">
        <v>714.28571428571433</v>
      </c>
      <c r="M107" s="47">
        <v>24.23</v>
      </c>
      <c r="N107" s="48">
        <v>0</v>
      </c>
      <c r="O107" s="49">
        <v>1735.6767988885456</v>
      </c>
      <c r="P107" s="48">
        <v>57.855893296284854</v>
      </c>
    </row>
    <row r="108" spans="1:16">
      <c r="A108" s="55" t="s">
        <v>450</v>
      </c>
      <c r="B108" s="55" t="s">
        <v>354</v>
      </c>
      <c r="C108" s="56">
        <v>2690495427</v>
      </c>
      <c r="D108" s="56">
        <v>58000000</v>
      </c>
      <c r="E108" s="57">
        <v>133.8161867404886</v>
      </c>
      <c r="F108" s="57">
        <v>115.35878167283501</v>
      </c>
      <c r="G108" s="56">
        <v>13.776082000000001</v>
      </c>
      <c r="H108" s="57">
        <v>21.7</v>
      </c>
      <c r="I108" s="57">
        <v>-0.25635426862070432</v>
      </c>
      <c r="J108" s="56">
        <v>15575892</v>
      </c>
      <c r="K108" s="57">
        <v>74.474065433941121</v>
      </c>
      <c r="L108" s="57">
        <v>689.65517241379314</v>
      </c>
      <c r="M108" s="57">
        <v>23.75</v>
      </c>
      <c r="N108" s="58">
        <v>40.460380955581336</v>
      </c>
      <c r="O108" s="59">
        <v>1073.5213370035726</v>
      </c>
      <c r="P108" s="58">
        <v>35.784044566785752</v>
      </c>
    </row>
    <row r="109" spans="1:16">
      <c r="A109" s="25" t="s">
        <v>688</v>
      </c>
      <c r="B109" s="25" t="s">
        <v>689</v>
      </c>
      <c r="C109" s="26">
        <v>575417363</v>
      </c>
      <c r="D109" s="26">
        <v>60000000</v>
      </c>
      <c r="E109" s="27">
        <v>113.55512010952164</v>
      </c>
      <c r="F109" s="27">
        <v>378.5170670317388</v>
      </c>
      <c r="G109" s="26">
        <v>59.507702999999999</v>
      </c>
      <c r="H109" s="27">
        <v>5.92</v>
      </c>
      <c r="I109" s="27">
        <v>-0.33471689475398847</v>
      </c>
      <c r="J109" s="26">
        <v>79178091</v>
      </c>
      <c r="K109" s="27">
        <v>3.7889269141384072</v>
      </c>
      <c r="L109" s="27">
        <v>666.66666666666663</v>
      </c>
      <c r="M109" s="27">
        <v>99.17</v>
      </c>
      <c r="N109" s="28">
        <v>0.51175372170166522</v>
      </c>
      <c r="O109" s="29">
        <v>637.05914912532876</v>
      </c>
      <c r="P109" s="28">
        <v>21.235304970844293</v>
      </c>
    </row>
    <row r="110" spans="1:16">
      <c r="A110" s="55" t="s">
        <v>541</v>
      </c>
      <c r="B110" s="55" t="s">
        <v>354</v>
      </c>
      <c r="C110" s="56">
        <v>2818472369</v>
      </c>
      <c r="D110" s="56">
        <v>62830000</v>
      </c>
      <c r="E110" s="57">
        <v>30.455782874041894</v>
      </c>
      <c r="F110" s="57">
        <v>8.6559488398518383</v>
      </c>
      <c r="G110" s="56">
        <v>22.243836999999999</v>
      </c>
      <c r="H110" s="57">
        <v>59.05</v>
      </c>
      <c r="I110" s="57">
        <v>-0.7662626957630323</v>
      </c>
      <c r="J110" s="56">
        <v>-43176773</v>
      </c>
      <c r="K110" s="57">
        <v>-81.490110435071188</v>
      </c>
      <c r="L110" s="57">
        <v>636.63854846410948</v>
      </c>
      <c r="M110" s="57">
        <v>35.4</v>
      </c>
      <c r="N110" s="58">
        <v>26.085638104932311</v>
      </c>
      <c r="O110" s="59">
        <v>524.41596161591099</v>
      </c>
      <c r="P110" s="58">
        <v>17.480532053863701</v>
      </c>
    </row>
    <row r="111" spans="1:16">
      <c r="A111" s="60" t="s">
        <v>716</v>
      </c>
      <c r="B111" s="60" t="s">
        <v>287</v>
      </c>
      <c r="C111" s="61">
        <v>1697139850</v>
      </c>
      <c r="D111" s="61">
        <v>63000000</v>
      </c>
      <c r="E111" s="62">
        <v>68.40373926714976</v>
      </c>
      <c r="F111" s="62">
        <v>90.481136596758944</v>
      </c>
      <c r="G111" s="61">
        <v>44.915382999999999</v>
      </c>
      <c r="H111" s="62">
        <v>13.02</v>
      </c>
      <c r="I111" s="62">
        <v>-0.17020393030989922</v>
      </c>
      <c r="J111" s="61">
        <v>-9013360</v>
      </c>
      <c r="K111" s="62">
        <v>-83.875491492628726</v>
      </c>
      <c r="L111" s="62">
        <v>634.92063492063494</v>
      </c>
      <c r="M111" s="62">
        <v>71.290000000000006</v>
      </c>
      <c r="N111" s="63">
        <v>54.420812035785445</v>
      </c>
      <c r="O111" s="64">
        <v>356.55614545369258</v>
      </c>
      <c r="P111" s="63">
        <v>11.88520484845642</v>
      </c>
    </row>
    <row r="112" spans="1:16">
      <c r="A112" s="50" t="s">
        <v>280</v>
      </c>
      <c r="B112" s="50" t="s">
        <v>355</v>
      </c>
      <c r="C112" s="51">
        <v>-355894230</v>
      </c>
      <c r="D112" s="51">
        <v>64864800</v>
      </c>
      <c r="E112" s="52">
        <v>16.711850496855014</v>
      </c>
      <c r="F112" s="52">
        <v>2.6024372336814907</v>
      </c>
      <c r="G112" s="51">
        <v>23.936191999999998</v>
      </c>
      <c r="H112" s="52">
        <v>100</v>
      </c>
      <c r="I112" s="52">
        <v>8.5248278017369188</v>
      </c>
      <c r="J112" s="51">
        <v>-73662719</v>
      </c>
      <c r="K112" s="52">
        <v>-87.175918662464795</v>
      </c>
      <c r="L112" s="52">
        <v>616.66728333394997</v>
      </c>
      <c r="M112" s="52">
        <v>36.9</v>
      </c>
      <c r="N112" s="53">
        <v>103.30335731704494</v>
      </c>
      <c r="O112" s="54">
        <v>2998.1073727606263</v>
      </c>
      <c r="P112" s="53">
        <v>99.936912425354208</v>
      </c>
    </row>
    <row r="113" spans="1:16">
      <c r="A113" s="25" t="s">
        <v>98</v>
      </c>
      <c r="B113" s="25" t="s">
        <v>376</v>
      </c>
      <c r="C113" s="26">
        <v>7603602013</v>
      </c>
      <c r="D113" s="26">
        <v>65000000</v>
      </c>
      <c r="E113" s="27">
        <v>35.731641082811649</v>
      </c>
      <c r="F113" s="27">
        <v>15.706215860576549</v>
      </c>
      <c r="G113" s="26">
        <v>31.101011</v>
      </c>
      <c r="H113" s="27">
        <v>36</v>
      </c>
      <c r="I113" s="27">
        <v>-0.16072924713957093</v>
      </c>
      <c r="J113" s="26">
        <v>100241054</v>
      </c>
      <c r="K113" s="27">
        <v>22.695292090603914</v>
      </c>
      <c r="L113" s="27">
        <v>615.38461538461536</v>
      </c>
      <c r="M113" s="27">
        <v>47.84</v>
      </c>
      <c r="N113" s="28">
        <v>15.291719785102396</v>
      </c>
      <c r="O113" s="29">
        <v>1210.9613257018757</v>
      </c>
      <c r="P113" s="28">
        <v>40.365377523395857</v>
      </c>
    </row>
    <row r="114" spans="1:16">
      <c r="A114" s="90" t="s">
        <v>346</v>
      </c>
      <c r="B114" s="90" t="s">
        <v>715</v>
      </c>
      <c r="C114" s="91">
        <v>1352370851</v>
      </c>
      <c r="D114" s="91">
        <v>65000000</v>
      </c>
      <c r="E114" s="92">
        <v>25.865929901519351</v>
      </c>
      <c r="F114" s="92">
        <v>7.8026937862803472</v>
      </c>
      <c r="G114" s="91">
        <v>29.489985999999998</v>
      </c>
      <c r="H114" s="92">
        <v>52.45</v>
      </c>
      <c r="I114" s="92">
        <v>-2.0075534249088562</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23.761443208090615</v>
      </c>
      <c r="F115" s="37">
        <v>12.857923813901849</v>
      </c>
      <c r="G115" s="36">
        <v>53.070768999999999</v>
      </c>
      <c r="H115" s="37">
        <v>31.72</v>
      </c>
      <c r="I115" s="37">
        <v>-3.8426845293600991</v>
      </c>
      <c r="J115" s="36">
        <v>-21593090</v>
      </c>
      <c r="K115" s="37">
        <v>-85.582934170144242</v>
      </c>
      <c r="L115" s="37">
        <v>606.06060606060601</v>
      </c>
      <c r="M115" s="37">
        <v>80.41</v>
      </c>
      <c r="N115" s="38">
        <v>12.387574177549329</v>
      </c>
      <c r="O115" s="39">
        <v>1038.9249813883855</v>
      </c>
      <c r="P115" s="38">
        <v>34.63083271294618</v>
      </c>
    </row>
    <row r="116" spans="1:16">
      <c r="A116" s="50" t="s">
        <v>467</v>
      </c>
      <c r="B116" s="50" t="s">
        <v>355</v>
      </c>
      <c r="C116" s="51">
        <v>2725996326</v>
      </c>
      <c r="D116" s="51">
        <v>67000000</v>
      </c>
      <c r="E116" s="52">
        <v>15.102590709359662</v>
      </c>
      <c r="F116" s="52">
        <v>2.0871463114095716</v>
      </c>
      <c r="G116" s="51">
        <v>23.711504000000001</v>
      </c>
      <c r="H116" s="52">
        <v>111.7</v>
      </c>
      <c r="I116" s="52">
        <v>-1.1708888293176756</v>
      </c>
      <c r="J116" s="51">
        <v>9762773</v>
      </c>
      <c r="K116" s="52">
        <v>741.1828585997032</v>
      </c>
      <c r="L116" s="52">
        <v>597.01492537313436</v>
      </c>
      <c r="M116" s="52">
        <v>35.39</v>
      </c>
      <c r="N116" s="53">
        <v>59.562529766186529</v>
      </c>
      <c r="O116" s="54">
        <v>1125.4212843470393</v>
      </c>
      <c r="P116" s="53">
        <v>37.514042811567975</v>
      </c>
    </row>
    <row r="117" spans="1:16">
      <c r="A117" s="70" t="s">
        <v>27</v>
      </c>
      <c r="B117" s="70" t="s">
        <v>221</v>
      </c>
      <c r="C117" s="71">
        <v>567993172</v>
      </c>
      <c r="D117" s="71">
        <v>69000000</v>
      </c>
      <c r="E117" s="72">
        <v>38.440334107931058</v>
      </c>
      <c r="F117" s="72">
        <v>34.819143213705665</v>
      </c>
      <c r="G117" s="71">
        <v>61.979830999999997</v>
      </c>
      <c r="H117" s="72">
        <v>16.79</v>
      </c>
      <c r="I117" s="72">
        <v>1.4833996206657929E-2</v>
      </c>
      <c r="J117" s="71">
        <v>136985810</v>
      </c>
      <c r="K117" s="72">
        <v>8.0592289084540951</v>
      </c>
      <c r="L117" s="72">
        <v>579.71014492753625</v>
      </c>
      <c r="M117" s="72">
        <v>89.82</v>
      </c>
      <c r="N117" s="73">
        <v>13.03940445679757</v>
      </c>
      <c r="O117" s="74">
        <v>1308.5265031540748</v>
      </c>
      <c r="P117" s="73">
        <v>43.617550105135827</v>
      </c>
    </row>
    <row r="118" spans="1:16">
      <c r="A118" s="60" t="s">
        <v>528</v>
      </c>
      <c r="B118" s="60" t="s">
        <v>287</v>
      </c>
      <c r="C118" s="61">
        <v>2429481251</v>
      </c>
      <c r="D118" s="61">
        <v>70000000</v>
      </c>
      <c r="E118" s="62">
        <v>46.799165243289558</v>
      </c>
      <c r="F118" s="62">
        <v>16.306329353062562</v>
      </c>
      <c r="G118" s="61">
        <v>19.831706000000001</v>
      </c>
      <c r="H118" s="62">
        <v>43.1</v>
      </c>
      <c r="I118" s="62">
        <v>0.63356000098136178</v>
      </c>
      <c r="J118" s="61">
        <v>13856774</v>
      </c>
      <c r="K118" s="62">
        <v>207.11891526844559</v>
      </c>
      <c r="L118" s="62">
        <v>571.42857142857144</v>
      </c>
      <c r="M118" s="62">
        <v>28.33</v>
      </c>
      <c r="N118" s="63">
        <v>27.509129606328752</v>
      </c>
      <c r="O118" s="64">
        <v>1898.7147445380235</v>
      </c>
      <c r="P118" s="63">
        <v>63.290491484600786</v>
      </c>
    </row>
    <row r="119" spans="1:16">
      <c r="A119" s="30" t="s">
        <v>240</v>
      </c>
      <c r="B119" s="30" t="s">
        <v>349</v>
      </c>
      <c r="C119" s="31">
        <v>4697773484</v>
      </c>
      <c r="D119" s="31">
        <v>70000000</v>
      </c>
      <c r="E119" s="32">
        <v>4.881151287867362</v>
      </c>
      <c r="F119" s="32">
        <v>0.10135280913345851</v>
      </c>
      <c r="G119" s="31">
        <v>14.69279</v>
      </c>
      <c r="H119" s="32">
        <v>558</v>
      </c>
      <c r="I119" s="32">
        <v>18.464231187970313</v>
      </c>
      <c r="J119" s="31">
        <v>-580466284</v>
      </c>
      <c r="K119" s="32">
        <v>-82.967781811768418</v>
      </c>
      <c r="L119" s="32">
        <v>571.42857142857144</v>
      </c>
      <c r="M119" s="32">
        <v>20.98</v>
      </c>
      <c r="N119" s="33">
        <v>17.415546928552576</v>
      </c>
      <c r="O119" s="34">
        <v>1596.7643982708785</v>
      </c>
      <c r="P119" s="33">
        <v>53.225479942362618</v>
      </c>
    </row>
    <row r="120" spans="1:16">
      <c r="A120" s="35" t="s">
        <v>103</v>
      </c>
      <c r="B120" s="35" t="s">
        <v>200</v>
      </c>
      <c r="C120" s="36">
        <v>739485696</v>
      </c>
      <c r="D120" s="36">
        <v>71250000</v>
      </c>
      <c r="E120" s="37">
        <v>88.482459458443117</v>
      </c>
      <c r="F120" s="37">
        <v>53.993873048630427</v>
      </c>
      <c r="G120" s="36">
        <v>18.348433</v>
      </c>
      <c r="H120" s="37">
        <v>24.64</v>
      </c>
      <c r="I120" s="37">
        <v>-0.24193102934191657</v>
      </c>
      <c r="J120" s="36">
        <v>-87222048</v>
      </c>
      <c r="K120" s="37">
        <v>-18.788254089149568</v>
      </c>
      <c r="L120" s="37">
        <v>561.40350877192986</v>
      </c>
      <c r="M120" s="37">
        <v>25.75</v>
      </c>
      <c r="N120" s="38">
        <v>89.410013938106616</v>
      </c>
      <c r="O120" s="39">
        <v>884.8810026478252</v>
      </c>
      <c r="P120" s="38">
        <v>29.496033421594174</v>
      </c>
    </row>
    <row r="121" spans="1:16">
      <c r="A121" s="45" t="s">
        <v>735</v>
      </c>
      <c r="B121" s="45" t="s">
        <v>375</v>
      </c>
      <c r="C121" s="46">
        <v>4491655994</v>
      </c>
      <c r="D121" s="46">
        <v>71350000</v>
      </c>
      <c r="E121" s="47">
        <v>0.7979490761746566</v>
      </c>
      <c r="F121" s="47">
        <v>2.3544397924970505E-3</v>
      </c>
      <c r="G121" s="46">
        <v>10.951673</v>
      </c>
      <c r="H121" s="47">
        <v>4580</v>
      </c>
      <c r="I121" s="47">
        <v>298.20244077502139</v>
      </c>
      <c r="J121" s="46">
        <v>-288815190</v>
      </c>
      <c r="K121" s="47">
        <v>-1173.4580165260697</v>
      </c>
      <c r="L121" s="47">
        <v>560.61667834618083</v>
      </c>
      <c r="M121" s="47">
        <v>15.34</v>
      </c>
      <c r="N121" s="48">
        <v>40.087278019552976</v>
      </c>
      <c r="O121" s="49">
        <v>2674.4346360669856</v>
      </c>
      <c r="P121" s="48">
        <v>89.147821202232848</v>
      </c>
    </row>
    <row r="122" spans="1:16">
      <c r="A122" s="30" t="s">
        <v>94</v>
      </c>
      <c r="B122" s="30" t="s">
        <v>605</v>
      </c>
      <c r="C122" s="31">
        <v>3080653025</v>
      </c>
      <c r="D122" s="31">
        <v>72000000</v>
      </c>
      <c r="E122" s="32">
        <v>82.974468755963798</v>
      </c>
      <c r="F122" s="32">
        <v>31.146572355842267</v>
      </c>
      <c r="G122" s="31">
        <v>12.606714999999999</v>
      </c>
      <c r="H122" s="32">
        <v>38.26</v>
      </c>
      <c r="I122" s="32">
        <v>-2.4099187746458171</v>
      </c>
      <c r="J122" s="31">
        <v>46315316</v>
      </c>
      <c r="K122" s="32">
        <v>57.518769816878716</v>
      </c>
      <c r="L122" s="32">
        <v>555.55555555555554</v>
      </c>
      <c r="M122" s="32">
        <v>17.5</v>
      </c>
      <c r="N122" s="33">
        <v>52.822499176123891</v>
      </c>
      <c r="O122" s="34">
        <v>577.82660478598405</v>
      </c>
      <c r="P122" s="33">
        <v>19.260886826199467</v>
      </c>
    </row>
    <row r="123" spans="1:16">
      <c r="A123" s="40" t="s">
        <v>179</v>
      </c>
      <c r="B123" s="40" t="s">
        <v>255</v>
      </c>
      <c r="C123" s="41">
        <v>353515478</v>
      </c>
      <c r="D123" s="41">
        <v>73500000</v>
      </c>
      <c r="E123" s="42">
        <v>33.637288279549409</v>
      </c>
      <c r="F123" s="42">
        <v>15.255006022471388</v>
      </c>
      <c r="G123" s="41">
        <v>39.640771000000001</v>
      </c>
      <c r="H123" s="42">
        <v>30</v>
      </c>
      <c r="I123" s="42">
        <v>0.15514821949912516</v>
      </c>
      <c r="J123" s="41">
        <v>-4041987</v>
      </c>
      <c r="K123" s="42">
        <v>-545.52377333227446</v>
      </c>
      <c r="L123" s="42">
        <v>544.21768707482988</v>
      </c>
      <c r="M123" s="42">
        <v>53.93</v>
      </c>
      <c r="N123" s="43">
        <v>24.022392231959646</v>
      </c>
      <c r="O123" s="44">
        <v>1435.582818161085</v>
      </c>
      <c r="P123" s="43">
        <v>47.852760605369504</v>
      </c>
    </row>
    <row r="124" spans="1:16">
      <c r="A124" s="90" t="s">
        <v>422</v>
      </c>
      <c r="B124" s="90" t="s">
        <v>404</v>
      </c>
      <c r="C124" s="91">
        <v>4679410564</v>
      </c>
      <c r="D124" s="91">
        <v>74000000</v>
      </c>
      <c r="E124" s="92">
        <v>74.562458175121108</v>
      </c>
      <c r="F124" s="92">
        <v>7.4637095270391498</v>
      </c>
      <c r="G124" s="91">
        <v>3.9758849999999999</v>
      </c>
      <c r="H124" s="92">
        <v>135</v>
      </c>
      <c r="I124" s="92">
        <v>1.4913154225483538</v>
      </c>
      <c r="J124" s="91">
        <v>-113857279</v>
      </c>
      <c r="K124" s="92">
        <v>-87.741425824869751</v>
      </c>
      <c r="L124" s="92">
        <v>540.54054054054052</v>
      </c>
      <c r="M124" s="92">
        <v>5.37</v>
      </c>
      <c r="N124" s="93">
        <v>14.442523569404742</v>
      </c>
      <c r="O124" s="94">
        <v>1050.2994303553292</v>
      </c>
      <c r="P124" s="93">
        <v>35.009981011844303</v>
      </c>
    </row>
    <row r="125" spans="1:16">
      <c r="A125" s="30" t="s">
        <v>440</v>
      </c>
      <c r="B125" s="30" t="s">
        <v>605</v>
      </c>
      <c r="C125" s="31">
        <v>2531212102</v>
      </c>
      <c r="D125" s="31">
        <v>75000000</v>
      </c>
      <c r="E125" s="32">
        <v>14.8927036549301</v>
      </c>
      <c r="F125" s="32">
        <v>1.2182170678879427</v>
      </c>
      <c r="G125" s="31">
        <v>17.011634999999998</v>
      </c>
      <c r="H125" s="32">
        <v>157.9</v>
      </c>
      <c r="I125" s="32">
        <v>-7.6301664625271153</v>
      </c>
      <c r="J125" s="31">
        <v>-204398626</v>
      </c>
      <c r="K125" s="32">
        <v>-59.809599698581145</v>
      </c>
      <c r="L125" s="32">
        <v>533.33333333333337</v>
      </c>
      <c r="M125" s="32">
        <v>22.68</v>
      </c>
      <c r="N125" s="33">
        <v>42.61632195758196</v>
      </c>
      <c r="O125" s="34">
        <v>1006.2404939955012</v>
      </c>
      <c r="P125" s="33">
        <v>33.541349799850039</v>
      </c>
    </row>
    <row r="126" spans="1:16">
      <c r="A126" s="35" t="s">
        <v>325</v>
      </c>
      <c r="B126" s="35" t="s">
        <v>200</v>
      </c>
      <c r="C126" s="36">
        <v>3231285211</v>
      </c>
      <c r="D126" s="36">
        <v>75000000</v>
      </c>
      <c r="E126" s="37">
        <v>47.289146709316746</v>
      </c>
      <c r="F126" s="37">
        <v>16.167229644210853</v>
      </c>
      <c r="G126" s="36">
        <v>20.950914999999998</v>
      </c>
      <c r="H126" s="37">
        <v>40.380000000000003</v>
      </c>
      <c r="I126" s="37">
        <v>-1.3175233005516702</v>
      </c>
      <c r="J126" s="36">
        <v>-43919717</v>
      </c>
      <c r="K126" s="37">
        <v>-66.59878978728392</v>
      </c>
      <c r="L126" s="37">
        <v>533.33333333333337</v>
      </c>
      <c r="M126" s="37">
        <v>27.93</v>
      </c>
      <c r="N126" s="38">
        <v>42.642969707434972</v>
      </c>
      <c r="O126" s="39">
        <v>425.18616495725536</v>
      </c>
      <c r="P126" s="38">
        <v>14.172872165241845</v>
      </c>
    </row>
    <row r="127" spans="1:16">
      <c r="A127" s="80" t="s">
        <v>59</v>
      </c>
      <c r="B127" s="80" t="s">
        <v>352</v>
      </c>
      <c r="C127" s="81">
        <v>3075358782</v>
      </c>
      <c r="D127" s="81">
        <v>75350000</v>
      </c>
      <c r="E127" s="82">
        <v>51.138531622450188</v>
      </c>
      <c r="F127" s="82">
        <v>35.71999554531498</v>
      </c>
      <c r="G127" s="81">
        <v>38.051651</v>
      </c>
      <c r="H127" s="82">
        <v>20.56</v>
      </c>
      <c r="I127" s="82">
        <v>-0.14851734576478037</v>
      </c>
      <c r="J127" s="81">
        <v>26168114</v>
      </c>
      <c r="K127" s="82">
        <v>54.709712744296361</v>
      </c>
      <c r="L127" s="82">
        <v>530.85600530856004</v>
      </c>
      <c r="M127" s="82">
        <v>50.49</v>
      </c>
      <c r="N127" s="83">
        <v>12.347946587833629</v>
      </c>
      <c r="O127" s="84">
        <v>1212.2707078729732</v>
      </c>
      <c r="P127" s="83">
        <v>40.409023595765774</v>
      </c>
    </row>
    <row r="128" spans="1:16">
      <c r="A128" s="45" t="s">
        <v>315</v>
      </c>
      <c r="B128" s="45" t="s">
        <v>375</v>
      </c>
      <c r="C128" s="46">
        <v>1374469210</v>
      </c>
      <c r="D128" s="46">
        <v>77250000</v>
      </c>
      <c r="E128" s="47">
        <v>16.367119331267656</v>
      </c>
      <c r="F128" s="47">
        <v>3.9975866962856825</v>
      </c>
      <c r="G128" s="46">
        <v>42.211663999999999</v>
      </c>
      <c r="H128" s="47">
        <v>57.9</v>
      </c>
      <c r="I128" s="47">
        <v>1.1139365066411742</v>
      </c>
      <c r="J128" s="46">
        <v>16233628</v>
      </c>
      <c r="K128" s="47">
        <v>252.20794760111542</v>
      </c>
      <c r="L128" s="47">
        <v>517.79935275080902</v>
      </c>
      <c r="M128" s="47">
        <v>54.64</v>
      </c>
      <c r="N128" s="48">
        <v>39.879323151743748</v>
      </c>
      <c r="O128" s="49">
        <v>2081.7568337899256</v>
      </c>
      <c r="P128" s="48">
        <v>69.391894459664186</v>
      </c>
    </row>
    <row r="129" spans="1:16">
      <c r="A129" s="30" t="s">
        <v>306</v>
      </c>
      <c r="B129" s="30" t="s">
        <v>605</v>
      </c>
      <c r="C129" s="31">
        <v>576980288</v>
      </c>
      <c r="D129" s="31">
        <v>77449591</v>
      </c>
      <c r="E129" s="32">
        <v>9.4833815839318873</v>
      </c>
      <c r="F129" s="32">
        <v>1.6326114334904429</v>
      </c>
      <c r="G129" s="31">
        <v>54.217528999999999</v>
      </c>
      <c r="H129" s="32">
        <v>77.8</v>
      </c>
      <c r="I129" s="32">
        <v>2.6398520495336584</v>
      </c>
      <c r="J129" s="31">
        <v>-12886865</v>
      </c>
      <c r="K129" s="32">
        <v>-450.74727833340381</v>
      </c>
      <c r="L129" s="32">
        <v>516.46496106093059</v>
      </c>
      <c r="M129" s="32">
        <v>70</v>
      </c>
      <c r="N129" s="33">
        <v>22.057903006089337</v>
      </c>
      <c r="O129" s="34">
        <v>1923.0595143126088</v>
      </c>
      <c r="P129" s="33">
        <v>64.101983810420293</v>
      </c>
    </row>
    <row r="130" spans="1:16">
      <c r="A130" s="35" t="s">
        <v>202</v>
      </c>
      <c r="B130" s="35" t="s">
        <v>200</v>
      </c>
      <c r="C130" s="36">
        <v>5927165415</v>
      </c>
      <c r="D130" s="36">
        <v>77770481</v>
      </c>
      <c r="E130" s="37">
        <v>27.399755740847276</v>
      </c>
      <c r="F130" s="37">
        <v>8.3884672988822064</v>
      </c>
      <c r="G130" s="36">
        <v>31.848393999999999</v>
      </c>
      <c r="H130" s="37">
        <v>45.84</v>
      </c>
      <c r="I130" s="37">
        <v>-1.4228014661467512</v>
      </c>
      <c r="J130" s="36">
        <v>117049208</v>
      </c>
      <c r="K130" s="37">
        <v>27.905871879116003</v>
      </c>
      <c r="L130" s="37">
        <v>514.33396689419988</v>
      </c>
      <c r="M130" s="37">
        <v>40.950000000000003</v>
      </c>
      <c r="N130" s="38">
        <v>67.682098111339656</v>
      </c>
      <c r="O130" s="39">
        <v>398.0788355638856</v>
      </c>
      <c r="P130" s="38">
        <v>13.269294518796187</v>
      </c>
    </row>
    <row r="131" spans="1:16">
      <c r="A131" s="45" t="s">
        <v>58</v>
      </c>
      <c r="B131" s="45" t="s">
        <v>375</v>
      </c>
      <c r="C131" s="46">
        <v>3984705965</v>
      </c>
      <c r="D131" s="46">
        <v>79200000</v>
      </c>
      <c r="E131" s="47">
        <v>57.081733891733329</v>
      </c>
      <c r="F131" s="47">
        <v>26.693665306646711</v>
      </c>
      <c r="G131" s="46">
        <v>25.101271000000001</v>
      </c>
      <c r="H131" s="47">
        <v>27.92</v>
      </c>
      <c r="I131" s="47">
        <v>-0.42321817344421214</v>
      </c>
      <c r="J131" s="46">
        <v>-24337127</v>
      </c>
      <c r="K131" s="47">
        <v>-87.865753422743779</v>
      </c>
      <c r="L131" s="47">
        <v>505.05050505050502</v>
      </c>
      <c r="M131" s="47">
        <v>31.69</v>
      </c>
      <c r="N131" s="48">
        <v>63.582778466647532</v>
      </c>
      <c r="O131" s="49">
        <v>460.42946464233069</v>
      </c>
      <c r="P131" s="48">
        <v>15.347648821411022</v>
      </c>
    </row>
    <row r="132" spans="1:16">
      <c r="A132" s="25" t="s">
        <v>92</v>
      </c>
      <c r="B132" s="25" t="s">
        <v>376</v>
      </c>
      <c r="C132" s="26">
        <v>4540468594</v>
      </c>
      <c r="D132" s="26">
        <v>80000000</v>
      </c>
      <c r="E132" s="27">
        <v>42.334278234423522</v>
      </c>
      <c r="F132" s="27">
        <v>25.198975139537811</v>
      </c>
      <c r="G132" s="26">
        <v>41.814453999999998</v>
      </c>
      <c r="H132" s="27">
        <v>22.6</v>
      </c>
      <c r="I132" s="27">
        <v>0.39396770178048968</v>
      </c>
      <c r="J132" s="26">
        <v>269179938</v>
      </c>
      <c r="K132" s="27">
        <v>6.2411783451707308</v>
      </c>
      <c r="L132" s="27">
        <v>500</v>
      </c>
      <c r="M132" s="27">
        <v>52.26</v>
      </c>
      <c r="N132" s="28">
        <v>36.326065491562922</v>
      </c>
      <c r="O132" s="29">
        <v>1803.9609608524675</v>
      </c>
      <c r="P132" s="28">
        <v>60.13203202841558</v>
      </c>
    </row>
    <row r="133" spans="1:16">
      <c r="A133" s="45" t="s">
        <v>424</v>
      </c>
      <c r="B133" s="45" t="s">
        <v>375</v>
      </c>
      <c r="C133" s="46">
        <v>979739005</v>
      </c>
      <c r="D133" s="46">
        <v>80000000</v>
      </c>
      <c r="E133" s="47">
        <v>35.5897216883764</v>
      </c>
      <c r="F133" s="47">
        <v>1.9684580579854203</v>
      </c>
      <c r="G133" s="46">
        <v>5.0446229999999996</v>
      </c>
      <c r="H133" s="47">
        <v>223</v>
      </c>
      <c r="I133" s="47">
        <v>-16.773066415736793</v>
      </c>
      <c r="J133" s="46">
        <v>801615688</v>
      </c>
      <c r="K133" s="47">
        <v>22.554448809639563</v>
      </c>
      <c r="L133" s="47">
        <v>500</v>
      </c>
      <c r="M133" s="47">
        <v>6.3</v>
      </c>
      <c r="N133" s="48">
        <v>87.96793912373316</v>
      </c>
      <c r="O133" s="49">
        <v>526.93575860739622</v>
      </c>
      <c r="P133" s="48">
        <v>17.564525286913206</v>
      </c>
    </row>
    <row r="134" spans="1:16">
      <c r="A134" s="80" t="s">
        <v>183</v>
      </c>
      <c r="B134" s="80" t="s">
        <v>352</v>
      </c>
      <c r="C134" s="81">
        <v>130759168</v>
      </c>
      <c r="D134" s="81">
        <v>80476074</v>
      </c>
      <c r="E134" s="82">
        <v>63.714774229874244</v>
      </c>
      <c r="F134" s="82">
        <v>34.422747501473836</v>
      </c>
      <c r="G134" s="81">
        <v>26.361856</v>
      </c>
      <c r="H134" s="82">
        <v>23.82</v>
      </c>
      <c r="I134" s="82">
        <v>-0.18875230234787566</v>
      </c>
      <c r="J134" s="81">
        <v>-200662823</v>
      </c>
      <c r="K134" s="82">
        <v>-9.2241785215988905</v>
      </c>
      <c r="L134" s="82">
        <v>497.04213950596051</v>
      </c>
      <c r="M134" s="82">
        <v>32.75</v>
      </c>
      <c r="N134" s="83">
        <v>99.461073524745089</v>
      </c>
      <c r="O134" s="84">
        <v>590.14059623435196</v>
      </c>
      <c r="P134" s="83">
        <v>19.67135320781173</v>
      </c>
    </row>
    <row r="135" spans="1:16">
      <c r="A135" s="60" t="s">
        <v>343</v>
      </c>
      <c r="B135" s="60" t="s">
        <v>287</v>
      </c>
      <c r="C135" s="61">
        <v>4894491923</v>
      </c>
      <c r="D135" s="61">
        <v>81950000</v>
      </c>
      <c r="E135" s="62">
        <v>25.940821722221532</v>
      </c>
      <c r="F135" s="62">
        <v>10.551483311865582</v>
      </c>
      <c r="G135" s="61">
        <v>48.191560000000003</v>
      </c>
      <c r="H135" s="62">
        <v>32</v>
      </c>
      <c r="I135" s="62">
        <v>1.1264310423564545</v>
      </c>
      <c r="J135" s="61">
        <v>52632181</v>
      </c>
      <c r="K135" s="62">
        <v>46.710965673263665</v>
      </c>
      <c r="L135" s="62">
        <v>488.10250152532029</v>
      </c>
      <c r="M135" s="62">
        <v>58.8</v>
      </c>
      <c r="N135" s="63">
        <v>20.919036814252596</v>
      </c>
      <c r="O135" s="64">
        <v>1828.3598977373988</v>
      </c>
      <c r="P135" s="63">
        <v>60.945329924579958</v>
      </c>
    </row>
    <row r="136" spans="1:16">
      <c r="A136" s="55" t="s">
        <v>30</v>
      </c>
      <c r="B136" s="55" t="s">
        <v>233</v>
      </c>
      <c r="C136" s="56">
        <v>2031267319</v>
      </c>
      <c r="D136" s="56">
        <v>83895000</v>
      </c>
      <c r="E136" s="57">
        <v>60.513306421986556</v>
      </c>
      <c r="F136" s="57">
        <v>48.086541845550236</v>
      </c>
      <c r="G136" s="56">
        <v>41.711512999999997</v>
      </c>
      <c r="H136" s="57">
        <v>15.85</v>
      </c>
      <c r="I136" s="57">
        <v>-6.2781442560416068E-2</v>
      </c>
      <c r="J136" s="56">
        <v>41940809</v>
      </c>
      <c r="K136" s="57">
        <v>30.00478603071295</v>
      </c>
      <c r="L136" s="57">
        <v>476.78645926455687</v>
      </c>
      <c r="M136" s="57">
        <v>49.71</v>
      </c>
      <c r="N136" s="58">
        <v>22.517969335342844</v>
      </c>
      <c r="O136" s="59">
        <v>1623.5413792546406</v>
      </c>
      <c r="P136" s="58">
        <v>54.118045975154686</v>
      </c>
    </row>
    <row r="137" spans="1:16">
      <c r="A137" s="65" t="s">
        <v>488</v>
      </c>
      <c r="B137" s="65" t="s">
        <v>608</v>
      </c>
      <c r="C137" s="66">
        <v>1606779225</v>
      </c>
      <c r="D137" s="66">
        <v>84000000</v>
      </c>
      <c r="E137" s="67">
        <v>63.495212854621094</v>
      </c>
      <c r="F137" s="67">
        <v>20.997094197956709</v>
      </c>
      <c r="G137" s="66">
        <v>17.924288000000001</v>
      </c>
      <c r="H137" s="67">
        <v>35.159999999999997</v>
      </c>
      <c r="I137" s="67">
        <v>-0.54753652683672982</v>
      </c>
      <c r="J137" s="66">
        <v>-6732835</v>
      </c>
      <c r="K137" s="67">
        <v>-449.14215185727852</v>
      </c>
      <c r="L137" s="67">
        <v>476.1904761904762</v>
      </c>
      <c r="M137" s="67">
        <v>21.33</v>
      </c>
      <c r="N137" s="68">
        <v>53.350129079536238</v>
      </c>
      <c r="O137" s="69">
        <v>706.64271045621217</v>
      </c>
      <c r="P137" s="68">
        <v>23.554757015207073</v>
      </c>
    </row>
    <row r="138" spans="1:16">
      <c r="A138" s="35" t="s">
        <v>120</v>
      </c>
      <c r="B138" s="35" t="s">
        <v>200</v>
      </c>
      <c r="C138" s="36">
        <v>1191941245</v>
      </c>
      <c r="D138" s="36">
        <v>84240000</v>
      </c>
      <c r="E138" s="37">
        <v>27.474019468779026</v>
      </c>
      <c r="F138" s="37">
        <v>10.520639750014944</v>
      </c>
      <c r="G138" s="36">
        <v>44.361629999999998</v>
      </c>
      <c r="H138" s="37">
        <v>32.82</v>
      </c>
      <c r="I138" s="37">
        <v>-1.312542065614565</v>
      </c>
      <c r="J138" s="36">
        <v>-28264473</v>
      </c>
      <c r="K138" s="37">
        <v>-92.393019321464081</v>
      </c>
      <c r="L138" s="37">
        <v>474.83380816714151</v>
      </c>
      <c r="M138" s="37">
        <v>52.66</v>
      </c>
      <c r="N138" s="38">
        <v>41.741516858980198</v>
      </c>
      <c r="O138" s="39">
        <v>166.69346519603971</v>
      </c>
      <c r="P138" s="38">
        <v>5.5564488398679908</v>
      </c>
    </row>
    <row r="139" spans="1:16">
      <c r="A139" s="55" t="s">
        <v>301</v>
      </c>
      <c r="B139" s="55" t="s">
        <v>233</v>
      </c>
      <c r="C139" s="56">
        <v>1140720033</v>
      </c>
      <c r="D139" s="56">
        <v>85000000</v>
      </c>
      <c r="E139" s="57">
        <v>84.488493459270458</v>
      </c>
      <c r="F139" s="57">
        <v>141.99746799877389</v>
      </c>
      <c r="G139" s="56">
        <v>66.222807000000003</v>
      </c>
      <c r="H139" s="57">
        <v>7.15</v>
      </c>
      <c r="I139" s="57">
        <v>-0.16400011162317174</v>
      </c>
      <c r="J139" s="56">
        <v>-28264429</v>
      </c>
      <c r="K139" s="57">
        <v>-21.051194772057841</v>
      </c>
      <c r="L139" s="57">
        <v>470.58823529411762</v>
      </c>
      <c r="M139" s="57">
        <v>77.900000000000006</v>
      </c>
      <c r="N139" s="58">
        <v>29.477841937279432</v>
      </c>
      <c r="O139" s="59">
        <v>612.85587630697205</v>
      </c>
      <c r="P139" s="58">
        <v>20.428529210232401</v>
      </c>
    </row>
    <row r="140" spans="1:16">
      <c r="A140" s="101" t="s">
        <v>338</v>
      </c>
      <c r="B140" s="101" t="s">
        <v>696</v>
      </c>
      <c r="C140" s="102">
        <v>11840467894</v>
      </c>
      <c r="D140" s="102">
        <v>85048841</v>
      </c>
      <c r="E140" s="103">
        <v>80.045515201893565</v>
      </c>
      <c r="F140" s="103">
        <v>62.744743107389759</v>
      </c>
      <c r="G140" s="102">
        <v>31.079121000000001</v>
      </c>
      <c r="H140" s="103">
        <v>16.079999999999998</v>
      </c>
      <c r="I140" s="103">
        <v>-0.62235653808626523</v>
      </c>
      <c r="J140" s="102">
        <v>31544883</v>
      </c>
      <c r="K140" s="103">
        <v>40.441824273052461</v>
      </c>
      <c r="L140" s="103">
        <v>470.31799057673226</v>
      </c>
      <c r="M140" s="103">
        <v>36.54</v>
      </c>
      <c r="N140" s="104">
        <v>23.687258279991955</v>
      </c>
      <c r="O140" s="105">
        <v>579.59357677346043</v>
      </c>
      <c r="P140" s="104">
        <v>19.319785892448682</v>
      </c>
    </row>
    <row r="141" spans="1:16">
      <c r="A141" s="45" t="s">
        <v>194</v>
      </c>
      <c r="B141" s="45" t="s">
        <v>375</v>
      </c>
      <c r="C141" s="46">
        <v>15094360742</v>
      </c>
      <c r="D141" s="46">
        <v>86788722</v>
      </c>
      <c r="E141" s="47">
        <v>23.117195539559209</v>
      </c>
      <c r="F141" s="47">
        <v>3.9170845024621315</v>
      </c>
      <c r="G141" s="46">
        <v>24.411895999999999</v>
      </c>
      <c r="H141" s="47">
        <v>70.900000000000006</v>
      </c>
      <c r="I141" s="47">
        <v>-1.6402600760276014</v>
      </c>
      <c r="J141" s="46">
        <v>-360792995</v>
      </c>
      <c r="K141" s="47">
        <v>-16.35739379030904</v>
      </c>
      <c r="L141" s="47">
        <v>460.88937684783514</v>
      </c>
      <c r="M141" s="47">
        <v>28.12</v>
      </c>
      <c r="N141" s="48">
        <v>40.890997367862973</v>
      </c>
      <c r="O141" s="49">
        <v>569.56093775906356</v>
      </c>
      <c r="P141" s="48">
        <v>18.985364591968786</v>
      </c>
    </row>
    <row r="142" spans="1:16">
      <c r="A142" s="70" t="s">
        <v>25</v>
      </c>
      <c r="B142" s="70" t="s">
        <v>221</v>
      </c>
      <c r="C142" s="71">
        <v>16873295401</v>
      </c>
      <c r="D142" s="71">
        <v>87000000</v>
      </c>
      <c r="E142" s="72">
        <v>8.8105031347065328</v>
      </c>
      <c r="F142" s="72">
        <v>0.70326493731693274</v>
      </c>
      <c r="G142" s="71">
        <v>32.857968999999997</v>
      </c>
      <c r="H142" s="72">
        <v>138.19999999999999</v>
      </c>
      <c r="I142" s="72">
        <v>-3.9926498650006295</v>
      </c>
      <c r="J142" s="71">
        <v>175549475</v>
      </c>
      <c r="K142" s="72">
        <v>71.364497102597426</v>
      </c>
      <c r="L142" s="72">
        <v>459.77011494252872</v>
      </c>
      <c r="M142" s="72">
        <v>37.76</v>
      </c>
      <c r="N142" s="73">
        <v>9.1480119449217447</v>
      </c>
      <c r="O142" s="74">
        <v>883.0847109006553</v>
      </c>
      <c r="P142" s="73">
        <v>29.436157030021842</v>
      </c>
    </row>
    <row r="143" spans="1:16">
      <c r="A143" s="25" t="s">
        <v>387</v>
      </c>
      <c r="B143" s="25" t="s">
        <v>353</v>
      </c>
      <c r="C143" s="26">
        <v>16771427000</v>
      </c>
      <c r="D143" s="26">
        <v>87112000</v>
      </c>
      <c r="E143" s="27">
        <v>68.57511767764494</v>
      </c>
      <c r="F143" s="27">
        <v>3.1114874639437842</v>
      </c>
      <c r="G143" s="26">
        <v>2.3602780000000001</v>
      </c>
      <c r="H143" s="27">
        <v>248</v>
      </c>
      <c r="I143" s="27">
        <v>-7.5070795334674481</v>
      </c>
      <c r="J143" s="26">
        <v>-942067000</v>
      </c>
      <c r="K143" s="27">
        <v>-23.394658766308552</v>
      </c>
      <c r="L143" s="27">
        <v>459.1789879695105</v>
      </c>
      <c r="M143" s="27">
        <v>2.7</v>
      </c>
      <c r="N143" s="28">
        <v>24.844937467379367</v>
      </c>
      <c r="O143" s="29">
        <v>412.29162409498537</v>
      </c>
      <c r="P143" s="28">
        <v>13.743054136499513</v>
      </c>
    </row>
    <row r="144" spans="1:16">
      <c r="A144" s="60" t="s">
        <v>385</v>
      </c>
      <c r="B144" s="60" t="s">
        <v>287</v>
      </c>
      <c r="C144" s="61">
        <v>24898395</v>
      </c>
      <c r="D144" s="61">
        <v>89254043</v>
      </c>
      <c r="E144" s="62">
        <v>55.842118834592974</v>
      </c>
      <c r="F144" s="62">
        <v>48.127204754870299</v>
      </c>
      <c r="G144" s="61">
        <v>57.175823000000001</v>
      </c>
      <c r="H144" s="62">
        <v>12.53</v>
      </c>
      <c r="I144" s="62">
        <v>-1.2042205125684688</v>
      </c>
      <c r="J144" s="61">
        <v>-7515031</v>
      </c>
      <c r="K144" s="62">
        <v>-154.39757454094334</v>
      </c>
      <c r="L144" s="62">
        <v>448.15897023286664</v>
      </c>
      <c r="M144" s="62">
        <v>64.05</v>
      </c>
      <c r="N144" s="63">
        <v>84.854246792739289</v>
      </c>
      <c r="O144" s="64">
        <v>977.70697569847357</v>
      </c>
      <c r="P144" s="63">
        <v>32.590232523282452</v>
      </c>
    </row>
    <row r="145" spans="1:16">
      <c r="A145" s="55" t="s">
        <v>543</v>
      </c>
      <c r="B145" s="55" t="s">
        <v>356</v>
      </c>
      <c r="C145" s="56">
        <v>4125761531</v>
      </c>
      <c r="D145" s="56">
        <v>90488084</v>
      </c>
      <c r="E145" s="57">
        <v>30.736352913425794</v>
      </c>
      <c r="F145" s="57">
        <v>6.0655880931527237</v>
      </c>
      <c r="G145" s="56">
        <v>21.769193000000001</v>
      </c>
      <c r="H145" s="57">
        <v>59.8</v>
      </c>
      <c r="I145" s="57">
        <v>-0.94241152478537771</v>
      </c>
      <c r="J145" s="56">
        <v>-25344686</v>
      </c>
      <c r="K145" s="57">
        <v>-199.93669300144416</v>
      </c>
      <c r="L145" s="57">
        <v>442.0471539655984</v>
      </c>
      <c r="M145" s="57">
        <v>24.05</v>
      </c>
      <c r="N145" s="58">
        <v>59.170664817978519</v>
      </c>
      <c r="O145" s="59">
        <v>241.77247240893843</v>
      </c>
      <c r="P145" s="58">
        <v>8.0590824136312804</v>
      </c>
    </row>
    <row r="146" spans="1:16">
      <c r="A146" s="50" t="s">
        <v>773</v>
      </c>
      <c r="B146" s="50" t="s">
        <v>355</v>
      </c>
      <c r="C146" s="51">
        <v>2885058804</v>
      </c>
      <c r="D146" s="51">
        <v>92600000</v>
      </c>
      <c r="E146" s="52">
        <v>12.596535756161099</v>
      </c>
      <c r="F146" s="52">
        <v>0.85554530585062549</v>
      </c>
      <c r="G146" s="51">
        <v>18.897796</v>
      </c>
      <c r="H146" s="52">
        <v>168.1</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83.613203447914202</v>
      </c>
      <c r="F147" s="42">
        <v>127.61477937715843</v>
      </c>
      <c r="G147" s="41">
        <v>62.294471000000001</v>
      </c>
      <c r="H147" s="42">
        <v>7.68</v>
      </c>
      <c r="I147" s="42">
        <v>-2.835788818064167E-2</v>
      </c>
      <c r="J147" s="41">
        <v>-2782893</v>
      </c>
      <c r="K147" s="42">
        <v>-235.4384448126464</v>
      </c>
      <c r="L147" s="42">
        <v>427.35042735042737</v>
      </c>
      <c r="M147" s="42">
        <v>66.55</v>
      </c>
      <c r="N147" s="43">
        <v>23.058113989368483</v>
      </c>
      <c r="O147" s="44">
        <v>369.900222633667</v>
      </c>
      <c r="P147" s="43">
        <v>12.330007421122234</v>
      </c>
    </row>
    <row r="148" spans="1:16">
      <c r="A148" s="50" t="s">
        <v>119</v>
      </c>
      <c r="B148" s="50" t="s">
        <v>355</v>
      </c>
      <c r="C148" s="51">
        <v>5256723777</v>
      </c>
      <c r="D148" s="51">
        <v>93750000</v>
      </c>
      <c r="E148" s="52">
        <v>7.1104089582264862</v>
      </c>
      <c r="F148" s="52">
        <v>0.26243723951931669</v>
      </c>
      <c r="G148" s="51">
        <v>18.316268000000001</v>
      </c>
      <c r="H148" s="52">
        <v>307.25</v>
      </c>
      <c r="I148" s="52">
        <v>13.280222383379453</v>
      </c>
      <c r="J148" s="51">
        <v>771275247</v>
      </c>
      <c r="K148" s="52">
        <v>35.128509705692657</v>
      </c>
      <c r="L148" s="52">
        <v>426.66666666666669</v>
      </c>
      <c r="M148" s="52">
        <v>19.53</v>
      </c>
      <c r="N148" s="53">
        <v>8.3273159889042656</v>
      </c>
      <c r="O148" s="54">
        <v>2302.7914011829535</v>
      </c>
      <c r="P148" s="53">
        <v>76.75971337276512</v>
      </c>
    </row>
    <row r="149" spans="1:16">
      <c r="A149" s="111" t="s">
        <v>707</v>
      </c>
      <c r="B149" s="111" t="s">
        <v>697</v>
      </c>
      <c r="C149" s="112">
        <v>1069503962</v>
      </c>
      <c r="D149" s="112">
        <v>93750000</v>
      </c>
      <c r="E149" s="113">
        <v>50.356484569750272</v>
      </c>
      <c r="F149" s="113">
        <v>48.830530491879053</v>
      </c>
      <c r="G149" s="112">
        <v>69.867154999999997</v>
      </c>
      <c r="H149" s="113">
        <v>11.37</v>
      </c>
      <c r="I149" s="113">
        <v>0.14763399749652173</v>
      </c>
      <c r="J149" s="112">
        <v>-42754773</v>
      </c>
      <c r="K149" s="113">
        <v>-24.120114027970633</v>
      </c>
      <c r="L149" s="113">
        <v>426.66666666666669</v>
      </c>
      <c r="M149" s="113">
        <v>74.52</v>
      </c>
      <c r="N149" s="114">
        <v>14.341569462501884</v>
      </c>
      <c r="O149" s="115">
        <v>2074.5359363411199</v>
      </c>
      <c r="P149" s="114">
        <v>69.151197878037323</v>
      </c>
    </row>
    <row r="150" spans="1:16">
      <c r="A150" s="50" t="s">
        <v>281</v>
      </c>
      <c r="B150" s="50" t="s">
        <v>355</v>
      </c>
      <c r="C150" s="51">
        <v>4102311000</v>
      </c>
      <c r="D150" s="51">
        <v>95000000</v>
      </c>
      <c r="E150" s="52">
        <v>4.7733717647040841</v>
      </c>
      <c r="F150" s="52">
        <v>0.3777896133521238</v>
      </c>
      <c r="G150" s="51">
        <v>61.261921000000001</v>
      </c>
      <c r="H150" s="52">
        <v>136.80000000000001</v>
      </c>
      <c r="I150" s="52">
        <v>-0.47171997061602161</v>
      </c>
      <c r="J150" s="51">
        <v>130778000</v>
      </c>
      <c r="K150" s="52">
        <v>96.614109406780955</v>
      </c>
      <c r="L150" s="52">
        <v>421.05263157894734</v>
      </c>
      <c r="M150" s="52">
        <v>64.48</v>
      </c>
      <c r="N150" s="53">
        <v>49.065910816726173</v>
      </c>
      <c r="O150" s="54">
        <v>968.56766322319049</v>
      </c>
      <c r="P150" s="53">
        <v>32.285588774106351</v>
      </c>
    </row>
    <row r="151" spans="1:16">
      <c r="A151" s="55" t="s">
        <v>66</v>
      </c>
      <c r="B151" s="55" t="s">
        <v>356</v>
      </c>
      <c r="C151" s="56">
        <v>1306156803</v>
      </c>
      <c r="D151" s="56">
        <v>99687500</v>
      </c>
      <c r="E151" s="57">
        <v>75.073532707099474</v>
      </c>
      <c r="F151" s="57">
        <v>35.86136806429591</v>
      </c>
      <c r="G151" s="56">
        <v>24.468298000000001</v>
      </c>
      <c r="H151" s="57">
        <v>21.78</v>
      </c>
      <c r="I151" s="57">
        <v>-0.66650395853397981</v>
      </c>
      <c r="J151" s="56">
        <v>-162987339</v>
      </c>
      <c r="K151" s="57">
        <v>-12.844172515755963</v>
      </c>
      <c r="L151" s="57">
        <v>401.2539184952978</v>
      </c>
      <c r="M151" s="57">
        <v>24.54</v>
      </c>
      <c r="N151" s="58">
        <v>75.860049402761945</v>
      </c>
      <c r="O151" s="59">
        <v>83.718260419183281</v>
      </c>
      <c r="P151" s="58">
        <v>2.7906086806394428</v>
      </c>
    </row>
    <row r="152" spans="1:16">
      <c r="A152" s="50" t="s">
        <v>282</v>
      </c>
      <c r="B152" s="50" t="s">
        <v>355</v>
      </c>
      <c r="C152" s="51">
        <v>1869476072</v>
      </c>
      <c r="D152" s="51">
        <v>100000000</v>
      </c>
      <c r="E152" s="52">
        <v>40.074510537442265</v>
      </c>
      <c r="F152" s="52">
        <v>21.091847651285402</v>
      </c>
      <c r="G152" s="51">
        <v>50.595194999999997</v>
      </c>
      <c r="H152" s="52">
        <v>19.73</v>
      </c>
      <c r="I152" s="52">
        <v>-0.82234126222404325</v>
      </c>
      <c r="J152" s="51">
        <v>-304722758</v>
      </c>
      <c r="K152" s="52">
        <v>-6.2351759102941697</v>
      </c>
      <c r="L152" s="52">
        <v>400</v>
      </c>
      <c r="M152" s="52">
        <v>50.59</v>
      </c>
      <c r="N152" s="53">
        <v>84.422832912542091</v>
      </c>
      <c r="O152" s="54">
        <v>83.461081669843452</v>
      </c>
      <c r="P152" s="53">
        <v>2.7820360556614485</v>
      </c>
    </row>
    <row r="153" spans="1:16">
      <c r="A153" s="60" t="s">
        <v>289</v>
      </c>
      <c r="B153" s="60" t="s">
        <v>287</v>
      </c>
      <c r="C153" s="61">
        <v>4489506254</v>
      </c>
      <c r="D153" s="61">
        <v>100000000</v>
      </c>
      <c r="E153" s="62">
        <v>480.39507691125186</v>
      </c>
      <c r="F153" s="62">
        <v>2401.9753845562591</v>
      </c>
      <c r="G153" s="61">
        <v>35.895862999999999</v>
      </c>
      <c r="H153" s="62">
        <v>2.3199999999999998</v>
      </c>
      <c r="I153" s="62">
        <v>3.6290120288114291E-2</v>
      </c>
      <c r="J153" s="61">
        <v>-156863405</v>
      </c>
      <c r="K153" s="62">
        <v>-1.2749946362569395</v>
      </c>
      <c r="L153" s="62">
        <v>400</v>
      </c>
      <c r="M153" s="62">
        <v>35.89</v>
      </c>
      <c r="N153" s="63">
        <v>14.665780125180868</v>
      </c>
      <c r="O153" s="64">
        <v>1967.4756114081913</v>
      </c>
      <c r="P153" s="63">
        <v>65.582520380273039</v>
      </c>
    </row>
    <row r="154" spans="1:16">
      <c r="A154" s="35" t="s">
        <v>85</v>
      </c>
      <c r="B154" s="35" t="s">
        <v>200</v>
      </c>
      <c r="C154" s="36">
        <v>1271636030</v>
      </c>
      <c r="D154" s="36">
        <v>100000000</v>
      </c>
      <c r="E154" s="37">
        <v>62.538167825551035</v>
      </c>
      <c r="F154" s="37">
        <v>69.48685313950115</v>
      </c>
      <c r="G154" s="36">
        <v>62.830463000000002</v>
      </c>
      <c r="H154" s="37">
        <v>10.18</v>
      </c>
      <c r="I154" s="37">
        <v>-0.7150173605430119</v>
      </c>
      <c r="J154" s="36">
        <v>15898817</v>
      </c>
      <c r="K154" s="37">
        <v>56.607985361426579</v>
      </c>
      <c r="L154" s="37">
        <v>400</v>
      </c>
      <c r="M154" s="37">
        <v>62.83</v>
      </c>
      <c r="N154" s="38">
        <v>43.630524173015907</v>
      </c>
      <c r="O154" s="39">
        <v>295.38244014329314</v>
      </c>
      <c r="P154" s="38">
        <v>9.8460813381097712</v>
      </c>
    </row>
    <row r="155" spans="1:16">
      <c r="A155" s="40" t="s">
        <v>10</v>
      </c>
      <c r="B155" s="40" t="s">
        <v>255</v>
      </c>
      <c r="C155" s="41">
        <v>9551963345</v>
      </c>
      <c r="D155" s="41">
        <v>100000000</v>
      </c>
      <c r="E155" s="42">
        <v>8.1774573668260189</v>
      </c>
      <c r="F155" s="42">
        <v>0.78629397757942487</v>
      </c>
      <c r="G155" s="41">
        <v>45.468504000000003</v>
      </c>
      <c r="H155" s="42">
        <v>107.6</v>
      </c>
      <c r="I155" s="42">
        <v>2.3620543563166621</v>
      </c>
      <c r="J155" s="41">
        <v>58835982</v>
      </c>
      <c r="K155" s="42">
        <v>176.76258042230009</v>
      </c>
      <c r="L155" s="42">
        <v>400</v>
      </c>
      <c r="M155" s="42">
        <v>45.46</v>
      </c>
      <c r="N155" s="43">
        <v>17.27077558124892</v>
      </c>
      <c r="O155" s="44">
        <v>1171.5098716688167</v>
      </c>
      <c r="P155" s="43">
        <v>39.050329055627223</v>
      </c>
    </row>
    <row r="156" spans="1:16">
      <c r="A156" s="106" t="s">
        <v>730</v>
      </c>
      <c r="B156" s="106" t="s">
        <v>693</v>
      </c>
      <c r="C156" s="107">
        <v>818057024</v>
      </c>
      <c r="D156" s="107">
        <v>100000000</v>
      </c>
      <c r="E156" s="108">
        <v>37.178964290720167</v>
      </c>
      <c r="F156" s="108">
        <v>10.934989497270637</v>
      </c>
      <c r="G156" s="107">
        <v>30.53511</v>
      </c>
      <c r="H156" s="108">
        <v>35.24</v>
      </c>
      <c r="I156" s="108">
        <v>0.26955705688249054</v>
      </c>
      <c r="J156" s="107">
        <v>56374948</v>
      </c>
      <c r="K156" s="108">
        <v>60.310476916094004</v>
      </c>
      <c r="L156" s="108">
        <v>400</v>
      </c>
      <c r="M156" s="108">
        <v>30.53</v>
      </c>
      <c r="N156" s="109">
        <v>18.965056441490265</v>
      </c>
      <c r="O156" s="110">
        <v>1039.7316518803473</v>
      </c>
      <c r="P156" s="109">
        <v>34.657721729344907</v>
      </c>
    </row>
    <row r="157" spans="1:16">
      <c r="A157" s="70" t="s">
        <v>740</v>
      </c>
      <c r="B157" s="70" t="s">
        <v>699</v>
      </c>
      <c r="C157" s="71">
        <v>1018312000</v>
      </c>
      <c r="D157" s="71">
        <v>100000000</v>
      </c>
      <c r="E157" s="72">
        <v>176.907236921248</v>
      </c>
      <c r="F157" s="72">
        <v>171.92151321007728</v>
      </c>
      <c r="G157" s="71">
        <v>51.044795000000001</v>
      </c>
      <c r="H157" s="72">
        <v>4.43</v>
      </c>
      <c r="I157" s="72">
        <v>-0.37517589315848898</v>
      </c>
      <c r="J157" s="71">
        <v>73854000</v>
      </c>
      <c r="K157" s="72">
        <v>13.93289461640534</v>
      </c>
      <c r="L157" s="72">
        <v>400</v>
      </c>
      <c r="M157" s="72">
        <v>51.04</v>
      </c>
      <c r="N157" s="73">
        <v>0</v>
      </c>
      <c r="O157" s="74">
        <v>612.0600281829486</v>
      </c>
      <c r="P157" s="73">
        <v>20.40200093943162</v>
      </c>
    </row>
    <row r="158" spans="1:16">
      <c r="A158" t="s">
        <v>2193</v>
      </c>
      <c r="C158" s="14">
        <v>2602246725</v>
      </c>
      <c r="D158" s="14">
        <v>100000000</v>
      </c>
      <c r="E158" s="19">
        <v>0</v>
      </c>
      <c r="F158" s="19">
        <v>0</v>
      </c>
      <c r="G158" s="14">
        <v>0</v>
      </c>
      <c r="H158" s="19">
        <v>98.35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169.2</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31.736533095797668</v>
      </c>
      <c r="F160" s="57">
        <v>2.1438548447768033</v>
      </c>
      <c r="G160" s="56">
        <v>8.2922969999999996</v>
      </c>
      <c r="H160" s="57">
        <v>152</v>
      </c>
      <c r="I160" s="57">
        <v>-2.4474010062208436</v>
      </c>
      <c r="J160" s="56">
        <v>-796663172</v>
      </c>
      <c r="K160" s="57">
        <v>-18.581867735690938</v>
      </c>
      <c r="L160" s="57">
        <v>399.90570623352721</v>
      </c>
      <c r="M160" s="57">
        <v>8.2899999999999991</v>
      </c>
      <c r="N160" s="58">
        <v>54.512083255061555</v>
      </c>
      <c r="O160" s="59">
        <v>458.94479737468941</v>
      </c>
      <c r="P160" s="58">
        <v>15.298159912489647</v>
      </c>
    </row>
    <row r="161" spans="1:16">
      <c r="A161" s="45" t="s">
        <v>1</v>
      </c>
      <c r="B161" s="45" t="s">
        <v>375</v>
      </c>
      <c r="C161" s="46">
        <v>17091099555</v>
      </c>
      <c r="D161" s="46">
        <v>100066875</v>
      </c>
      <c r="E161" s="47">
        <v>3.7116210460685459</v>
      </c>
      <c r="F161" s="47">
        <v>8.7894326026544303E-2</v>
      </c>
      <c r="G161" s="46">
        <v>24.953838000000001</v>
      </c>
      <c r="H161" s="47">
        <v>432</v>
      </c>
      <c r="I161" s="47">
        <v>2.3657491089336986</v>
      </c>
      <c r="J161" s="46">
        <v>-1275590032</v>
      </c>
      <c r="K161" s="47">
        <v>-33.104853589824856</v>
      </c>
      <c r="L161" s="47">
        <v>399.73267877107185</v>
      </c>
      <c r="M161" s="47">
        <v>24.93</v>
      </c>
      <c r="N161" s="48">
        <v>60.686844187760158</v>
      </c>
      <c r="O161" s="49">
        <v>1473.2391782763693</v>
      </c>
      <c r="P161" s="48">
        <v>49.107972609212311</v>
      </c>
    </row>
    <row r="162" spans="1:16">
      <c r="A162" s="50" t="s">
        <v>154</v>
      </c>
      <c r="B162" s="50" t="s">
        <v>355</v>
      </c>
      <c r="C162" s="51">
        <v>1139133952</v>
      </c>
      <c r="D162" s="51">
        <v>100500000</v>
      </c>
      <c r="E162" s="52">
        <v>29.852468756103942</v>
      </c>
      <c r="F162" s="52">
        <v>9.5819190358221604</v>
      </c>
      <c r="G162" s="51">
        <v>40.319831000000001</v>
      </c>
      <c r="H162" s="52">
        <v>33.24</v>
      </c>
      <c r="I162" s="52">
        <v>0.66417564531468187</v>
      </c>
      <c r="J162" s="51">
        <v>60728696</v>
      </c>
      <c r="K162" s="52">
        <v>51.301941342524465</v>
      </c>
      <c r="L162" s="52">
        <v>398.00995024875624</v>
      </c>
      <c r="M162" s="52">
        <v>40.11</v>
      </c>
      <c r="N162" s="53">
        <v>17.080824958736908</v>
      </c>
      <c r="O162" s="54">
        <v>2245.3680856593614</v>
      </c>
      <c r="P162" s="53">
        <v>74.845602855312052</v>
      </c>
    </row>
    <row r="163" spans="1:16">
      <c r="A163" s="55" t="s">
        <v>337</v>
      </c>
      <c r="B163" s="55" t="s">
        <v>356</v>
      </c>
      <c r="C163" s="56">
        <v>12392289821</v>
      </c>
      <c r="D163" s="56">
        <v>102000000</v>
      </c>
      <c r="E163" s="57">
        <v>6.0147957358827409</v>
      </c>
      <c r="F163" s="57">
        <v>0.19526021737056035</v>
      </c>
      <c r="G163" s="56">
        <v>22.563583000000001</v>
      </c>
      <c r="H163" s="57">
        <v>294.75</v>
      </c>
      <c r="I163" s="57">
        <v>-9.6228205646135052</v>
      </c>
      <c r="J163" s="56">
        <v>887823164</v>
      </c>
      <c r="K163" s="57">
        <v>34.696098557752883</v>
      </c>
      <c r="L163" s="57">
        <v>392.15686274509807</v>
      </c>
      <c r="M163" s="57">
        <v>22.12</v>
      </c>
      <c r="N163" s="58">
        <v>23.739501236649485</v>
      </c>
      <c r="O163" s="59">
        <v>324.47932295627356</v>
      </c>
      <c r="P163" s="58">
        <v>10.815977431875785</v>
      </c>
    </row>
    <row r="164" spans="1:16">
      <c r="A164" s="35" t="s">
        <v>539</v>
      </c>
      <c r="B164" s="35" t="s">
        <v>200</v>
      </c>
      <c r="C164" s="36">
        <v>3339027503</v>
      </c>
      <c r="D164" s="36">
        <v>103200000</v>
      </c>
      <c r="E164" s="37">
        <v>119.23831432861806</v>
      </c>
      <c r="F164" s="37">
        <v>105.03727477855713</v>
      </c>
      <c r="G164" s="36">
        <v>113.051084</v>
      </c>
      <c r="H164" s="37">
        <v>12.17</v>
      </c>
      <c r="I164" s="37">
        <v>-0.25323612530773865</v>
      </c>
      <c r="J164" s="36">
        <v>31743454</v>
      </c>
      <c r="K164" s="37">
        <v>35.761703814588039</v>
      </c>
      <c r="L164" s="37">
        <v>387.59689922480618</v>
      </c>
      <c r="M164" s="37">
        <v>26.71</v>
      </c>
      <c r="N164" s="38">
        <v>55.935807862681933</v>
      </c>
      <c r="O164" s="39">
        <v>1178.0972155611676</v>
      </c>
      <c r="P164" s="38">
        <v>39.269907185372254</v>
      </c>
    </row>
    <row r="165" spans="1:16">
      <c r="A165" s="30" t="s">
        <v>141</v>
      </c>
      <c r="B165" s="30" t="s">
        <v>349</v>
      </c>
      <c r="C165" s="31">
        <v>30199553337</v>
      </c>
      <c r="D165" s="31">
        <v>105000000</v>
      </c>
      <c r="E165" s="32">
        <v>6.6897479695987752</v>
      </c>
      <c r="F165" s="32">
        <v>0.21308322884531852</v>
      </c>
      <c r="G165" s="31">
        <v>19.260493</v>
      </c>
      <c r="H165" s="32">
        <v>310.5</v>
      </c>
      <c r="I165" s="32">
        <v>-3.9701451753755346</v>
      </c>
      <c r="J165" s="31">
        <v>-367159109</v>
      </c>
      <c r="K165" s="32">
        <v>-85.507888080205575</v>
      </c>
      <c r="L165" s="32">
        <v>380.95238095238096</v>
      </c>
      <c r="M165" s="32">
        <v>18.34</v>
      </c>
      <c r="N165" s="33">
        <v>2.3430278880361248</v>
      </c>
      <c r="O165" s="34">
        <v>489.81976316973123</v>
      </c>
      <c r="P165" s="33">
        <v>16.327325438991043</v>
      </c>
    </row>
    <row r="166" spans="1:16">
      <c r="A166" s="45" t="s">
        <v>400</v>
      </c>
      <c r="B166" s="45" t="s">
        <v>375</v>
      </c>
      <c r="C166" s="46">
        <v>1053946708</v>
      </c>
      <c r="D166" s="46">
        <v>105000000</v>
      </c>
      <c r="E166" s="47">
        <v>44.811822219088377</v>
      </c>
      <c r="F166" s="47">
        <v>32.829173786877931</v>
      </c>
      <c r="G166" s="46">
        <v>69.578063</v>
      </c>
      <c r="H166" s="47">
        <v>12.83</v>
      </c>
      <c r="I166" s="47">
        <v>0.39506192408415153</v>
      </c>
      <c r="J166" s="46">
        <v>-45288475</v>
      </c>
      <c r="K166" s="47">
        <v>-30.140118429688791</v>
      </c>
      <c r="L166" s="47">
        <v>380.95238095238096</v>
      </c>
      <c r="M166" s="47">
        <v>66.260000000000005</v>
      </c>
      <c r="N166" s="48">
        <v>51.77941704870581</v>
      </c>
      <c r="O166" s="49">
        <v>1460.4992405229473</v>
      </c>
      <c r="P166" s="48">
        <v>48.683308017431578</v>
      </c>
    </row>
    <row r="167" spans="1:16">
      <c r="A167" s="30" t="s">
        <v>168</v>
      </c>
      <c r="B167" s="30" t="s">
        <v>349</v>
      </c>
      <c r="C167" s="31">
        <v>44654191</v>
      </c>
      <c r="D167" s="31">
        <v>108559000</v>
      </c>
      <c r="E167" s="32">
        <v>107.09409524950017</v>
      </c>
      <c r="F167" s="32">
        <v>197.30118230547475</v>
      </c>
      <c r="G167" s="31">
        <v>72.105159999999998</v>
      </c>
      <c r="H167" s="32">
        <v>5.18</v>
      </c>
      <c r="I167" s="32">
        <v>-5.0612811542344538E-2</v>
      </c>
      <c r="J167" s="31">
        <v>-63594848</v>
      </c>
      <c r="K167" s="32">
        <v>-8.535203983819569</v>
      </c>
      <c r="L167" s="32">
        <v>368.4632319752393</v>
      </c>
      <c r="M167" s="32">
        <v>66.42</v>
      </c>
      <c r="N167" s="33">
        <v>30.627989662274974</v>
      </c>
      <c r="O167" s="34">
        <v>261.54370760752789</v>
      </c>
      <c r="P167" s="33">
        <v>8.7181235869175957</v>
      </c>
    </row>
    <row r="168" spans="1:16">
      <c r="A168" s="50" t="s">
        <v>733</v>
      </c>
      <c r="B168" s="50" t="s">
        <v>355</v>
      </c>
      <c r="C168" s="51">
        <v>2222618346</v>
      </c>
      <c r="D168" s="51">
        <v>110500000</v>
      </c>
      <c r="E168" s="52">
        <v>0.7041529532879014</v>
      </c>
      <c r="F168" s="52">
        <v>4.3408889077878694E-3</v>
      </c>
      <c r="G168" s="51">
        <v>47.739924000000002</v>
      </c>
      <c r="H168" s="52">
        <v>1190</v>
      </c>
      <c r="I168" s="52">
        <v>-290.40937771960216</v>
      </c>
      <c r="J168" s="51">
        <v>27078608</v>
      </c>
      <c r="K168" s="52">
        <v>5990.4851829902036</v>
      </c>
      <c r="L168" s="52">
        <v>361.99095022624437</v>
      </c>
      <c r="M168" s="52">
        <v>43.2</v>
      </c>
      <c r="N168" s="53">
        <v>29.211658890183301</v>
      </c>
      <c r="O168" s="54">
        <v>1254.4451947048306</v>
      </c>
      <c r="P168" s="53">
        <v>41.814839823494353</v>
      </c>
    </row>
    <row r="169" spans="1:16">
      <c r="A169" s="70" t="s">
        <v>72</v>
      </c>
      <c r="B169" s="70" t="s">
        <v>221</v>
      </c>
      <c r="C169" s="71">
        <v>2379193448</v>
      </c>
      <c r="D169" s="71">
        <v>111600000</v>
      </c>
      <c r="E169" s="72">
        <v>39.103186865933999</v>
      </c>
      <c r="F169" s="72">
        <v>21.89918619283938</v>
      </c>
      <c r="G169" s="71">
        <v>58.125256</v>
      </c>
      <c r="H169" s="72">
        <v>17.600000000000001</v>
      </c>
      <c r="I169" s="72">
        <v>0.25243016326875356</v>
      </c>
      <c r="J169" s="71">
        <v>84066155</v>
      </c>
      <c r="K169" s="72">
        <v>21.240414766204069</v>
      </c>
      <c r="L169" s="72">
        <v>358.42293906810033</v>
      </c>
      <c r="M169" s="72">
        <v>52.08</v>
      </c>
      <c r="N169" s="73">
        <v>12.560142828813397</v>
      </c>
      <c r="O169" s="74">
        <v>2332.1077134602365</v>
      </c>
      <c r="P169" s="73">
        <v>77.736923782007878</v>
      </c>
    </row>
    <row r="170" spans="1:16">
      <c r="A170" s="55" t="s">
        <v>540</v>
      </c>
      <c r="B170" s="55" t="s">
        <v>233</v>
      </c>
      <c r="C170" s="56">
        <v>2863294706</v>
      </c>
      <c r="D170" s="56">
        <v>112000000</v>
      </c>
      <c r="E170" s="57">
        <v>1.971066206675004</v>
      </c>
      <c r="F170" s="57">
        <v>4.0088395026745119E-2</v>
      </c>
      <c r="G170" s="56">
        <v>44.440303</v>
      </c>
      <c r="H170" s="57">
        <v>456.75</v>
      </c>
      <c r="I170" s="57">
        <v>11.326540848129412</v>
      </c>
      <c r="J170" s="56">
        <v>-54281567</v>
      </c>
      <c r="K170" s="57">
        <v>-905.79551618323762</v>
      </c>
      <c r="L170" s="57">
        <v>357.14285714285717</v>
      </c>
      <c r="M170" s="57">
        <v>39.67</v>
      </c>
      <c r="N170" s="58">
        <v>58.752858873116907</v>
      </c>
      <c r="O170" s="59">
        <v>2969.2892535679362</v>
      </c>
      <c r="P170" s="58">
        <v>98.976308452264533</v>
      </c>
    </row>
    <row r="171" spans="1:16">
      <c r="A171" s="50" t="s">
        <v>555</v>
      </c>
      <c r="B171" s="50" t="s">
        <v>355</v>
      </c>
      <c r="C171" s="51">
        <v>1784851552</v>
      </c>
      <c r="D171" s="51">
        <v>112000000</v>
      </c>
      <c r="E171" s="52">
        <v>13.443687726149717</v>
      </c>
      <c r="F171" s="52">
        <v>0.70194693641132611</v>
      </c>
      <c r="G171" s="51">
        <v>16.937535</v>
      </c>
      <c r="H171" s="52">
        <v>175.7</v>
      </c>
      <c r="I171" s="52">
        <v>-0.87764965459558664</v>
      </c>
      <c r="J171" s="51">
        <v>-293057834</v>
      </c>
      <c r="K171" s="52">
        <v>-65.352288108428453</v>
      </c>
      <c r="L171" s="52">
        <v>357.14285714285717</v>
      </c>
      <c r="M171" s="52">
        <v>15.12</v>
      </c>
      <c r="N171" s="53">
        <v>15.607867892503615</v>
      </c>
      <c r="O171" s="54">
        <v>978.52973735861508</v>
      </c>
      <c r="P171" s="53">
        <v>32.617657911953835</v>
      </c>
    </row>
    <row r="172" spans="1:16">
      <c r="A172" s="45" t="s">
        <v>413</v>
      </c>
      <c r="B172" s="45" t="s">
        <v>375</v>
      </c>
      <c r="C172" s="46">
        <v>1236382849</v>
      </c>
      <c r="D172" s="46">
        <v>112000000</v>
      </c>
      <c r="E172" s="47">
        <v>63.093759598138178</v>
      </c>
      <c r="F172" s="47">
        <v>40.238367090649348</v>
      </c>
      <c r="G172" s="46">
        <v>42.556854000000001</v>
      </c>
      <c r="H172" s="47">
        <v>14.9</v>
      </c>
      <c r="I172" s="47">
        <v>-0.48945311533692148</v>
      </c>
      <c r="J172" s="46">
        <v>-12325753</v>
      </c>
      <c r="K172" s="47">
        <v>-127.21332319412859</v>
      </c>
      <c r="L172" s="47">
        <v>357.14285714285717</v>
      </c>
      <c r="M172" s="47">
        <v>37.99</v>
      </c>
      <c r="N172" s="48">
        <v>39.709719523627733</v>
      </c>
      <c r="O172" s="49">
        <v>243.48044051040489</v>
      </c>
      <c r="P172" s="48">
        <v>8.116014683680163</v>
      </c>
    </row>
    <row r="173" spans="1:16">
      <c r="A173" s="30" t="s">
        <v>37</v>
      </c>
      <c r="B173" s="30" t="s">
        <v>605</v>
      </c>
      <c r="C173" s="31">
        <v>674554994</v>
      </c>
      <c r="D173" s="31">
        <v>112400000</v>
      </c>
      <c r="E173" s="32">
        <v>76.480091817960087</v>
      </c>
      <c r="F173" s="32">
        <v>136.08557262982222</v>
      </c>
      <c r="G173" s="31">
        <v>100.007176</v>
      </c>
      <c r="H173" s="32">
        <v>5.23</v>
      </c>
      <c r="I173" s="32">
        <v>-0.11425012750206685</v>
      </c>
      <c r="J173" s="31">
        <v>11423592</v>
      </c>
      <c r="K173" s="32">
        <v>49.196434886680123</v>
      </c>
      <c r="L173" s="32">
        <v>355.87188612099646</v>
      </c>
      <c r="M173" s="32">
        <v>88.97</v>
      </c>
      <c r="N173" s="33">
        <v>27.497852149847908</v>
      </c>
      <c r="O173" s="34">
        <v>115.3868896033958</v>
      </c>
      <c r="P173" s="33">
        <v>3.8462296534465268</v>
      </c>
    </row>
    <row r="174" spans="1:16">
      <c r="A174" s="45" t="s">
        <v>195</v>
      </c>
      <c r="B174" s="45" t="s">
        <v>375</v>
      </c>
      <c r="C174" s="46">
        <v>15443065482</v>
      </c>
      <c r="D174" s="46">
        <v>115000000</v>
      </c>
      <c r="E174" s="47">
        <v>16.797544736480958</v>
      </c>
      <c r="F174" s="47">
        <v>2.0866515200597462</v>
      </c>
      <c r="G174" s="46">
        <v>32.987870999999998</v>
      </c>
      <c r="H174" s="47">
        <v>72.2</v>
      </c>
      <c r="I174" s="47">
        <v>-2.5053331110619723</v>
      </c>
      <c r="J174" s="46">
        <v>-862680192</v>
      </c>
      <c r="K174" s="47">
        <v>-9.3313838368506321</v>
      </c>
      <c r="L174" s="47">
        <v>347.82608695652175</v>
      </c>
      <c r="M174" s="47">
        <v>28.68</v>
      </c>
      <c r="N174" s="48">
        <v>45.362761841133633</v>
      </c>
      <c r="O174" s="49">
        <v>336.44223322441883</v>
      </c>
      <c r="P174" s="48">
        <v>11.214741107480627</v>
      </c>
    </row>
    <row r="175" spans="1:16">
      <c r="A175" s="55" t="s">
        <v>537</v>
      </c>
      <c r="B175" s="55" t="s">
        <v>356</v>
      </c>
      <c r="C175" s="56">
        <v>7584806686</v>
      </c>
      <c r="D175" s="56">
        <v>115200000</v>
      </c>
      <c r="E175" s="57">
        <v>13.934448963219031</v>
      </c>
      <c r="F175" s="57">
        <v>1.3292171248491902</v>
      </c>
      <c r="G175" s="56">
        <v>32.517617000000001</v>
      </c>
      <c r="H175" s="57">
        <v>88.3</v>
      </c>
      <c r="I175" s="57">
        <v>-2.1323529359292479</v>
      </c>
      <c r="J175" s="56">
        <v>266471917</v>
      </c>
      <c r="K175" s="57">
        <v>39.340730978416758</v>
      </c>
      <c r="L175" s="57">
        <v>347.22222222222223</v>
      </c>
      <c r="M175" s="57">
        <v>28.22</v>
      </c>
      <c r="N175" s="58">
        <v>59.497423677855373</v>
      </c>
      <c r="O175" s="59">
        <v>762.64110787791947</v>
      </c>
      <c r="P175" s="58">
        <v>25.421370262597314</v>
      </c>
    </row>
    <row r="176" spans="1:16">
      <c r="A176" s="50" t="s">
        <v>89</v>
      </c>
      <c r="B176" s="50" t="s">
        <v>355</v>
      </c>
      <c r="C176" s="51">
        <v>1056734129</v>
      </c>
      <c r="D176" s="51">
        <v>117000000</v>
      </c>
      <c r="E176" s="52">
        <v>20.009806005531068</v>
      </c>
      <c r="F176" s="52">
        <v>4.6222698095474861</v>
      </c>
      <c r="G176" s="51">
        <v>53.028322000000003</v>
      </c>
      <c r="H176" s="52">
        <v>37.700000000000003</v>
      </c>
      <c r="I176" s="52">
        <v>1.8137096269888173</v>
      </c>
      <c r="J176" s="51">
        <v>51520744</v>
      </c>
      <c r="K176" s="52">
        <v>84.024407722062392</v>
      </c>
      <c r="L176" s="52">
        <v>341.88034188034186</v>
      </c>
      <c r="M176" s="52">
        <v>45.32</v>
      </c>
      <c r="N176" s="53">
        <v>56.930557551510638</v>
      </c>
      <c r="O176" s="54">
        <v>2612.6543105168821</v>
      </c>
      <c r="P176" s="53">
        <v>87.088477017229408</v>
      </c>
    </row>
    <row r="177" spans="1:16">
      <c r="A177" s="75" t="s">
        <v>630</v>
      </c>
      <c r="B177" s="75" t="s">
        <v>350</v>
      </c>
      <c r="C177" s="76">
        <v>3913562968</v>
      </c>
      <c r="D177" s="76">
        <v>117000000</v>
      </c>
      <c r="E177" s="77">
        <v>40.557125116297556</v>
      </c>
      <c r="F177" s="77">
        <v>8.6660523752772551</v>
      </c>
      <c r="G177" s="76">
        <v>23.988026999999999</v>
      </c>
      <c r="H177" s="77">
        <v>41.12</v>
      </c>
      <c r="I177" s="77">
        <v>-2.6271366790134607</v>
      </c>
      <c r="J177" s="76">
        <v>-98818698</v>
      </c>
      <c r="K177" s="77">
        <v>-47.3594582272274</v>
      </c>
      <c r="L177" s="77">
        <v>341.88034188034186</v>
      </c>
      <c r="M177" s="77">
        <v>20.5</v>
      </c>
      <c r="N177" s="78">
        <v>12.447001116925401</v>
      </c>
      <c r="O177" s="79">
        <v>98.380112540837047</v>
      </c>
      <c r="P177" s="78">
        <v>3.2793370846945682</v>
      </c>
    </row>
    <row r="178" spans="1:16">
      <c r="A178" s="75" t="s">
        <v>710</v>
      </c>
      <c r="B178" s="75" t="s">
        <v>679</v>
      </c>
      <c r="C178" s="76">
        <v>599344233</v>
      </c>
      <c r="D178" s="76">
        <v>118000000</v>
      </c>
      <c r="E178" s="77">
        <v>121.9337175627352</v>
      </c>
      <c r="F178" s="77">
        <v>93.939689955882272</v>
      </c>
      <c r="G178" s="76">
        <v>28.655494999999998</v>
      </c>
      <c r="H178" s="77">
        <v>11.45</v>
      </c>
      <c r="I178" s="77">
        <v>-0.28794968517087227</v>
      </c>
      <c r="J178" s="76">
        <v>-28506759</v>
      </c>
      <c r="K178" s="77">
        <v>-45.533061124205666</v>
      </c>
      <c r="L178" s="77">
        <v>338.9830508474576</v>
      </c>
      <c r="M178" s="77">
        <v>24.28</v>
      </c>
      <c r="N178" s="78">
        <v>81.986278622089756</v>
      </c>
      <c r="O178" s="79">
        <v>142.27647257283257</v>
      </c>
      <c r="P178" s="78">
        <v>4.7425490857610857</v>
      </c>
    </row>
    <row r="179" spans="1:16">
      <c r="A179" s="95" t="s">
        <v>189</v>
      </c>
      <c r="B179" s="95" t="s">
        <v>351</v>
      </c>
      <c r="C179" s="96">
        <v>2158486550</v>
      </c>
      <c r="D179" s="96">
        <v>118350000</v>
      </c>
      <c r="E179" s="97">
        <v>28.69718871247909</v>
      </c>
      <c r="F179" s="97">
        <v>7.577415692986663</v>
      </c>
      <c r="G179" s="96">
        <v>44.628962999999999</v>
      </c>
      <c r="H179" s="97">
        <v>31.24</v>
      </c>
      <c r="I179" s="97">
        <v>-2.3204509315874589E-2</v>
      </c>
      <c r="J179" s="96">
        <v>144339003</v>
      </c>
      <c r="K179" s="97">
        <v>26.238230286238018</v>
      </c>
      <c r="L179" s="97">
        <v>337.98056611744823</v>
      </c>
      <c r="M179" s="97">
        <v>37.700000000000003</v>
      </c>
      <c r="N179" s="98">
        <v>54.433781331154066</v>
      </c>
      <c r="O179" s="99">
        <v>1004.7401856777163</v>
      </c>
      <c r="P179" s="98">
        <v>33.491339522590543</v>
      </c>
    </row>
    <row r="180" spans="1:16">
      <c r="A180" s="40" t="s">
        <v>87</v>
      </c>
      <c r="B180" s="40" t="s">
        <v>255</v>
      </c>
      <c r="C180" s="41">
        <v>3143931773</v>
      </c>
      <c r="D180" s="41">
        <v>119000000</v>
      </c>
      <c r="E180" s="42">
        <v>66.502702922557049</v>
      </c>
      <c r="F180" s="42">
        <v>23.285260126945744</v>
      </c>
      <c r="G180" s="41">
        <v>24.496238000000002</v>
      </c>
      <c r="H180" s="42">
        <v>24.56</v>
      </c>
      <c r="I180" s="42">
        <v>-0.41920247322156001</v>
      </c>
      <c r="J180" s="41">
        <v>-53375203</v>
      </c>
      <c r="K180" s="42">
        <v>-53.507993215501216</v>
      </c>
      <c r="L180" s="42">
        <v>336.1344537815126</v>
      </c>
      <c r="M180" s="42">
        <v>20.58</v>
      </c>
      <c r="N180" s="43">
        <v>16.978167674945848</v>
      </c>
      <c r="O180" s="44">
        <v>182.01881257039395</v>
      </c>
      <c r="P180" s="43">
        <v>6.0672937523464645</v>
      </c>
    </row>
    <row r="181" spans="1:16">
      <c r="A181" s="35" t="s">
        <v>145</v>
      </c>
      <c r="B181" s="35" t="s">
        <v>200</v>
      </c>
      <c r="C181" s="36">
        <v>9789764290</v>
      </c>
      <c r="D181" s="36">
        <v>119470352</v>
      </c>
      <c r="E181" s="37">
        <v>3.2885940277543315</v>
      </c>
      <c r="F181" s="37">
        <v>0.25024040561311139</v>
      </c>
      <c r="G181" s="36">
        <v>116.852366</v>
      </c>
      <c r="H181" s="37">
        <v>104.1</v>
      </c>
      <c r="I181" s="37">
        <v>-5.3169447417723887</v>
      </c>
      <c r="J181" s="36">
        <v>2569715</v>
      </c>
      <c r="K181" s="37">
        <v>5114.0841377351189</v>
      </c>
      <c r="L181" s="37">
        <v>334.81110024686291</v>
      </c>
      <c r="M181" s="37">
        <v>97.8</v>
      </c>
      <c r="N181" s="38">
        <v>33.840898574145413</v>
      </c>
      <c r="O181" s="39">
        <v>1103.6251427263317</v>
      </c>
      <c r="P181" s="38">
        <v>36.78750475754439</v>
      </c>
    </row>
    <row r="182" spans="1:16">
      <c r="A182" s="40" t="s">
        <v>40</v>
      </c>
      <c r="B182" s="40" t="s">
        <v>255</v>
      </c>
      <c r="C182" s="41">
        <v>1508599655</v>
      </c>
      <c r="D182" s="41">
        <v>119728125</v>
      </c>
      <c r="E182" s="42">
        <v>167.21819912152915</v>
      </c>
      <c r="F182" s="42">
        <v>349.16231904894767</v>
      </c>
      <c r="G182" s="41">
        <v>53.051453000000002</v>
      </c>
      <c r="H182" s="42">
        <v>4.51</v>
      </c>
      <c r="I182" s="42">
        <v>-3.9123249956235284E-2</v>
      </c>
      <c r="J182" s="41">
        <v>-17925929</v>
      </c>
      <c r="K182" s="42">
        <v>-26.716188600323029</v>
      </c>
      <c r="L182" s="42">
        <v>334.0902565708767</v>
      </c>
      <c r="M182" s="42">
        <v>44.3</v>
      </c>
      <c r="N182" s="43">
        <v>16.801412268278604</v>
      </c>
      <c r="O182" s="44">
        <v>218.14948604101892</v>
      </c>
      <c r="P182" s="43">
        <v>7.2716495347006305</v>
      </c>
    </row>
    <row r="183" spans="1:16">
      <c r="A183" s="45" t="s">
        <v>193</v>
      </c>
      <c r="B183" s="45" t="s">
        <v>375</v>
      </c>
      <c r="C183" s="46">
        <v>7824461000</v>
      </c>
      <c r="D183" s="46">
        <v>120000000</v>
      </c>
      <c r="E183" s="47">
        <v>3.8656956812254561</v>
      </c>
      <c r="F183" s="47">
        <v>0.10459133336648961</v>
      </c>
      <c r="G183" s="46">
        <v>32.616509000000001</v>
      </c>
      <c r="H183" s="47">
        <v>317.25</v>
      </c>
      <c r="I183" s="47">
        <v>-0.85436121573985691</v>
      </c>
      <c r="J183" s="46">
        <v>-1601211000</v>
      </c>
      <c r="K183" s="47">
        <v>-23.082529410552389</v>
      </c>
      <c r="L183" s="47">
        <v>333.33333333333331</v>
      </c>
      <c r="M183" s="47">
        <v>27.18</v>
      </c>
      <c r="N183" s="48">
        <v>88.863777408451952</v>
      </c>
      <c r="O183" s="49">
        <v>264.50417701390944</v>
      </c>
      <c r="P183" s="48">
        <v>8.8168059004636472</v>
      </c>
    </row>
    <row r="184" spans="1:16">
      <c r="A184" s="45" t="s">
        <v>449</v>
      </c>
      <c r="B184" s="45" t="s">
        <v>426</v>
      </c>
      <c r="C184" s="46">
        <v>1225783772</v>
      </c>
      <c r="D184" s="46">
        <v>120000000</v>
      </c>
      <c r="E184" s="47">
        <v>24.10276841987794</v>
      </c>
      <c r="F184" s="47">
        <v>4.7822953214043533</v>
      </c>
      <c r="G184" s="46">
        <v>42.238092000000002</v>
      </c>
      <c r="H184" s="47">
        <v>39.299999999999997</v>
      </c>
      <c r="I184" s="47">
        <v>1.0459226589473545</v>
      </c>
      <c r="J184" s="46">
        <v>33866409</v>
      </c>
      <c r="K184" s="47">
        <v>148.82002990042434</v>
      </c>
      <c r="L184" s="47">
        <v>333.33333333333331</v>
      </c>
      <c r="M184" s="47">
        <v>35.19</v>
      </c>
      <c r="N184" s="48">
        <v>66.675866194064966</v>
      </c>
      <c r="O184" s="49">
        <v>1498.3996916043973</v>
      </c>
      <c r="P184" s="48">
        <v>49.946656386813245</v>
      </c>
    </row>
    <row r="185" spans="1:16">
      <c r="A185" s="40" t="s">
        <v>421</v>
      </c>
      <c r="B185" s="40" t="s">
        <v>255</v>
      </c>
      <c r="C185" s="41">
        <v>181919399</v>
      </c>
      <c r="D185" s="41">
        <v>120000000</v>
      </c>
      <c r="E185" s="42">
        <v>125.42796020020309</v>
      </c>
      <c r="F185" s="42">
        <v>118.91160439809887</v>
      </c>
      <c r="G185" s="41">
        <v>42.875571000000001</v>
      </c>
      <c r="H185" s="42">
        <v>7.44</v>
      </c>
      <c r="I185" s="42">
        <v>-0.18794347807889711</v>
      </c>
      <c r="J185" s="41">
        <v>-37672820</v>
      </c>
      <c r="K185" s="42">
        <v>-27.998965806116981</v>
      </c>
      <c r="L185" s="42">
        <v>333.33333333333331</v>
      </c>
      <c r="M185" s="42">
        <v>35.72</v>
      </c>
      <c r="N185" s="43">
        <v>14.244928020982345</v>
      </c>
      <c r="O185" s="44">
        <v>644.65132604611426</v>
      </c>
      <c r="P185" s="43">
        <v>21.488377534870477</v>
      </c>
    </row>
    <row r="186" spans="1:16">
      <c r="A186" s="45" t="s">
        <v>52</v>
      </c>
      <c r="B186" s="45" t="s">
        <v>375</v>
      </c>
      <c r="C186" s="46">
        <v>699845726</v>
      </c>
      <c r="D186" s="46">
        <v>122522806</v>
      </c>
      <c r="E186" s="47">
        <v>16.717352468647505</v>
      </c>
      <c r="F186" s="47">
        <v>1.1003450134673298</v>
      </c>
      <c r="G186" s="46">
        <v>18.936226999999999</v>
      </c>
      <c r="H186" s="47">
        <v>126.4</v>
      </c>
      <c r="I186" s="47">
        <v>-0.93319191860248907</v>
      </c>
      <c r="J186" s="46">
        <v>62971520</v>
      </c>
      <c r="K186" s="47">
        <v>241.26506623946827</v>
      </c>
      <c r="L186" s="47">
        <v>326.46983288972342</v>
      </c>
      <c r="M186" s="47">
        <v>15.45</v>
      </c>
      <c r="N186" s="48">
        <v>46.872969068110457</v>
      </c>
      <c r="O186" s="49">
        <v>416.75636415377875</v>
      </c>
      <c r="P186" s="48">
        <v>13.891878805125959</v>
      </c>
    </row>
    <row r="187" spans="1:16">
      <c r="A187" s="30" t="s">
        <v>553</v>
      </c>
      <c r="B187" s="30" t="s">
        <v>357</v>
      </c>
      <c r="C187" s="31">
        <v>9944531679</v>
      </c>
      <c r="D187" s="31">
        <v>125000000</v>
      </c>
      <c r="E187" s="32">
        <v>7.8085080527679462</v>
      </c>
      <c r="F187" s="32">
        <v>0.33227693841565731</v>
      </c>
      <c r="G187" s="31">
        <v>25.599695000000001</v>
      </c>
      <c r="H187" s="32">
        <v>200.2</v>
      </c>
      <c r="I187" s="32">
        <v>-9.6595250617432953</v>
      </c>
      <c r="J187" s="31">
        <v>199317137</v>
      </c>
      <c r="K187" s="32">
        <v>117.90255646708391</v>
      </c>
      <c r="L187" s="32">
        <v>320</v>
      </c>
      <c r="M187" s="32">
        <v>20.47</v>
      </c>
      <c r="N187" s="33">
        <v>14.881840592712162</v>
      </c>
      <c r="O187" s="34">
        <v>231.80318693059024</v>
      </c>
      <c r="P187" s="33">
        <v>7.7267728976863417</v>
      </c>
    </row>
    <row r="188" spans="1:16">
      <c r="A188" s="80" t="s">
        <v>147</v>
      </c>
      <c r="B188" s="80" t="s">
        <v>352</v>
      </c>
      <c r="C188" s="81">
        <v>-2968515000</v>
      </c>
      <c r="D188" s="81">
        <v>127774000</v>
      </c>
      <c r="E188" s="82">
        <v>9.8860214908324107</v>
      </c>
      <c r="F188" s="82">
        <v>0.25367590602034817</v>
      </c>
      <c r="G188" s="81">
        <v>13.658674</v>
      </c>
      <c r="H188" s="82">
        <v>296.5</v>
      </c>
      <c r="I188" s="82">
        <v>23.711329978798062</v>
      </c>
      <c r="J188" s="81">
        <v>-1749407000</v>
      </c>
      <c r="K188" s="82">
        <v>-22.276731486726646</v>
      </c>
      <c r="L188" s="82">
        <v>313.0527337329973</v>
      </c>
      <c r="M188" s="82">
        <v>10.68</v>
      </c>
      <c r="N188" s="83">
        <v>107.83428805511595</v>
      </c>
      <c r="O188" s="84">
        <v>2709.6950084188297</v>
      </c>
      <c r="P188" s="83">
        <v>90.323166947294325</v>
      </c>
    </row>
    <row r="189" spans="1:16">
      <c r="A189" s="25" t="s">
        <v>70</v>
      </c>
      <c r="B189" s="25" t="s">
        <v>376</v>
      </c>
      <c r="C189" s="26">
        <v>2433900313</v>
      </c>
      <c r="D189" s="26">
        <v>128172525</v>
      </c>
      <c r="E189" s="27">
        <v>43.262421799837803</v>
      </c>
      <c r="F189" s="27">
        <v>12.054740224953438</v>
      </c>
      <c r="G189" s="26">
        <v>29.906797999999998</v>
      </c>
      <c r="H189" s="27">
        <v>30.92</v>
      </c>
      <c r="I189" s="27">
        <v>0.57582350417485273</v>
      </c>
      <c r="J189" s="26">
        <v>-9819135</v>
      </c>
      <c r="K189" s="27">
        <v>-365.49356944374426</v>
      </c>
      <c r="L189" s="27">
        <v>312.07936334249479</v>
      </c>
      <c r="M189" s="27">
        <v>23.33</v>
      </c>
      <c r="N189" s="28">
        <v>24.135031883223597</v>
      </c>
      <c r="O189" s="29">
        <v>2621.6098267858929</v>
      </c>
      <c r="P189" s="28">
        <v>87.386994226196435</v>
      </c>
    </row>
    <row r="190" spans="1:16">
      <c r="A190" s="55" t="s">
        <v>175</v>
      </c>
      <c r="B190" s="55" t="s">
        <v>233</v>
      </c>
      <c r="C190" s="56">
        <v>2503213131</v>
      </c>
      <c r="D190" s="56">
        <v>129600000</v>
      </c>
      <c r="E190" s="57">
        <v>37.210437676610042</v>
      </c>
      <c r="F190" s="57">
        <v>11.042983640969267</v>
      </c>
      <c r="G190" s="56">
        <v>40.565173999999999</v>
      </c>
      <c r="H190" s="57">
        <v>26.5</v>
      </c>
      <c r="I190" s="57">
        <v>-0.92140246848280671</v>
      </c>
      <c r="J190" s="56">
        <v>21111327</v>
      </c>
      <c r="K190" s="57">
        <v>159.61099934646458</v>
      </c>
      <c r="L190" s="57">
        <v>308.64197530864197</v>
      </c>
      <c r="M190" s="57">
        <v>31.3</v>
      </c>
      <c r="N190" s="58">
        <v>20.592447511611123</v>
      </c>
      <c r="O190" s="59">
        <v>483.45863570461233</v>
      </c>
      <c r="P190" s="58">
        <v>16.115287856820412</v>
      </c>
    </row>
    <row r="191" spans="1:16">
      <c r="A191" s="30" t="s">
        <v>487</v>
      </c>
      <c r="B191" s="30" t="s">
        <v>605</v>
      </c>
      <c r="C191" s="31">
        <v>3548163984</v>
      </c>
      <c r="D191" s="31">
        <v>132000000</v>
      </c>
      <c r="E191" s="32">
        <v>10.198325926442186</v>
      </c>
      <c r="F191" s="32">
        <v>1.1361771308424895</v>
      </c>
      <c r="G191" s="31">
        <v>51.506743</v>
      </c>
      <c r="H191" s="32">
        <v>76.150000000000006</v>
      </c>
      <c r="I191" s="32">
        <v>1.3506442893368558</v>
      </c>
      <c r="J191" s="31">
        <v>-103901230</v>
      </c>
      <c r="K191" s="32">
        <v>-86.389737638332093</v>
      </c>
      <c r="L191" s="32">
        <v>303.030303030303</v>
      </c>
      <c r="M191" s="32">
        <v>39.020000000000003</v>
      </c>
      <c r="N191" s="33">
        <v>16.988510926249347</v>
      </c>
      <c r="O191" s="34">
        <v>1520.1882519913415</v>
      </c>
      <c r="P191" s="33">
        <v>50.672941733044716</v>
      </c>
    </row>
    <row r="192" spans="1:16">
      <c r="A192" s="55" t="s">
        <v>552</v>
      </c>
      <c r="B192" s="55" t="s">
        <v>233</v>
      </c>
      <c r="C192" s="56">
        <v>2574862803</v>
      </c>
      <c r="D192" s="56">
        <v>132500000</v>
      </c>
      <c r="E192" s="57">
        <v>44.527927629560729</v>
      </c>
      <c r="F192" s="57">
        <v>15.275446871204366</v>
      </c>
      <c r="G192" s="56">
        <v>42.424709</v>
      </c>
      <c r="H192" s="57">
        <v>21.18</v>
      </c>
      <c r="I192" s="57">
        <v>0.44580854409493748</v>
      </c>
      <c r="J192" s="56">
        <v>-36817958</v>
      </c>
      <c r="K192" s="57">
        <v>-79.173320801767446</v>
      </c>
      <c r="L192" s="57">
        <v>301.88679245283021</v>
      </c>
      <c r="M192" s="57">
        <v>32.01</v>
      </c>
      <c r="N192" s="58">
        <v>38.835087006455971</v>
      </c>
      <c r="O192" s="59">
        <v>1373.6163917991876</v>
      </c>
      <c r="P192" s="58">
        <v>45.78721305997292</v>
      </c>
    </row>
    <row r="193" spans="1:16">
      <c r="A193" s="40" t="s">
        <v>166</v>
      </c>
      <c r="B193" s="40" t="s">
        <v>255</v>
      </c>
      <c r="C193" s="41">
        <v>8044975103</v>
      </c>
      <c r="D193" s="41">
        <v>135000000</v>
      </c>
      <c r="E193" s="42">
        <v>18.114499514289133</v>
      </c>
      <c r="F193" s="42">
        <v>5.3672591153449281</v>
      </c>
      <c r="G193" s="41">
        <v>82.584238999999997</v>
      </c>
      <c r="H193" s="42">
        <v>26.74</v>
      </c>
      <c r="I193" s="42">
        <v>0.31594285141166978</v>
      </c>
      <c r="J193" s="41">
        <v>-3113021</v>
      </c>
      <c r="K193" s="42">
        <v>-1084.1558730249492</v>
      </c>
      <c r="L193" s="42">
        <v>296.2962962962963</v>
      </c>
      <c r="M193" s="42">
        <v>61.17</v>
      </c>
      <c r="N193" s="43">
        <v>47.132455057654646</v>
      </c>
      <c r="O193" s="44">
        <v>1715.554593744147</v>
      </c>
      <c r="P193" s="43">
        <v>57.185153124804899</v>
      </c>
    </row>
    <row r="194" spans="1:16">
      <c r="A194" s="50" t="s">
        <v>769</v>
      </c>
      <c r="B194" s="50" t="s">
        <v>355</v>
      </c>
      <c r="C194" s="51">
        <v>3756403776</v>
      </c>
      <c r="D194" s="51">
        <v>137000000</v>
      </c>
      <c r="E194" s="52">
        <v>8.2898537069206206</v>
      </c>
      <c r="F194" s="52">
        <v>0.51279560230858723</v>
      </c>
      <c r="G194" s="51">
        <v>39.979588999999997</v>
      </c>
      <c r="H194" s="52">
        <v>120.7</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34.646905981121627</v>
      </c>
      <c r="F195" s="57">
        <v>6.0896351272946925</v>
      </c>
      <c r="G195" s="56">
        <v>27.728836000000001</v>
      </c>
      <c r="H195" s="57">
        <v>41.64</v>
      </c>
      <c r="I195" s="57">
        <v>-2.0380348122364396</v>
      </c>
      <c r="J195" s="56">
        <v>-104220162</v>
      </c>
      <c r="K195" s="57">
        <v>-54.591049282767379</v>
      </c>
      <c r="L195" s="57">
        <v>288.25089357777011</v>
      </c>
      <c r="M195" s="57">
        <v>19.98</v>
      </c>
      <c r="N195" s="58">
        <v>10.508051024319821</v>
      </c>
      <c r="O195" s="59">
        <v>332.60690504184532</v>
      </c>
      <c r="P195" s="58">
        <v>11.086896834728178</v>
      </c>
    </row>
    <row r="196" spans="1:16">
      <c r="A196" s="45" t="s">
        <v>711</v>
      </c>
      <c r="B196" s="45" t="s">
        <v>695</v>
      </c>
      <c r="C196" s="46">
        <v>4247524000</v>
      </c>
      <c r="D196" s="46">
        <v>139700000</v>
      </c>
      <c r="E196" s="47">
        <v>29.393518182374386</v>
      </c>
      <c r="F196" s="47">
        <v>3.4950924955914533</v>
      </c>
      <c r="G196" s="46">
        <v>26.359023000000001</v>
      </c>
      <c r="H196" s="47">
        <v>51.65</v>
      </c>
      <c r="I196" s="47">
        <v>-0.37171435765651495</v>
      </c>
      <c r="J196" s="46">
        <v>402500000</v>
      </c>
      <c r="K196" s="47">
        <v>20.894260869565219</v>
      </c>
      <c r="L196" s="47">
        <v>286.32784538296352</v>
      </c>
      <c r="M196" s="47">
        <v>18.86</v>
      </c>
      <c r="N196" s="48">
        <v>0</v>
      </c>
      <c r="O196" s="49">
        <v>467.70034567003086</v>
      </c>
      <c r="P196" s="48">
        <v>15.590011522334361</v>
      </c>
    </row>
    <row r="197" spans="1:16">
      <c r="A197" s="60" t="s">
        <v>384</v>
      </c>
      <c r="B197" s="60" t="s">
        <v>287</v>
      </c>
      <c r="C197" s="61">
        <v>2347697482</v>
      </c>
      <c r="D197" s="61">
        <v>140000000</v>
      </c>
      <c r="E197" s="62">
        <v>28.809219872254157</v>
      </c>
      <c r="F197" s="62">
        <v>17.148345162056046</v>
      </c>
      <c r="G197" s="61">
        <v>116.683181</v>
      </c>
      <c r="H197" s="62">
        <v>11.9</v>
      </c>
      <c r="I197" s="62">
        <v>1.6719174171592854E-2</v>
      </c>
      <c r="J197" s="61">
        <v>9027555</v>
      </c>
      <c r="K197" s="62">
        <v>186.09689999119362</v>
      </c>
      <c r="L197" s="62">
        <v>285.71428571428572</v>
      </c>
      <c r="M197" s="62">
        <v>83.34</v>
      </c>
      <c r="N197" s="63">
        <v>19.381903561177413</v>
      </c>
      <c r="O197" s="64">
        <v>674.46322477133299</v>
      </c>
      <c r="P197" s="63">
        <v>22.482107492377768</v>
      </c>
    </row>
    <row r="198" spans="1:16">
      <c r="A198" s="35" t="s">
        <v>144</v>
      </c>
      <c r="B198" s="35" t="s">
        <v>200</v>
      </c>
      <c r="C198" s="36">
        <v>39381685000</v>
      </c>
      <c r="D198" s="36">
        <v>141772000</v>
      </c>
      <c r="E198" s="37">
        <v>1.7870349855595928</v>
      </c>
      <c r="F198" s="37">
        <v>1.8321209914752504E-2</v>
      </c>
      <c r="G198" s="36">
        <v>31.219389</v>
      </c>
      <c r="H198" s="37">
        <v>717</v>
      </c>
      <c r="I198" s="37">
        <v>31.172427747793794</v>
      </c>
      <c r="J198" s="36">
        <v>273620000</v>
      </c>
      <c r="K198" s="37">
        <v>356.47663182515896</v>
      </c>
      <c r="L198" s="37">
        <v>282.14315943909941</v>
      </c>
      <c r="M198" s="37">
        <v>22.02</v>
      </c>
      <c r="N198" s="38">
        <v>54.759415974334225</v>
      </c>
      <c r="O198" s="39">
        <v>2481.0875104108586</v>
      </c>
      <c r="P198" s="38">
        <v>82.702917013695284</v>
      </c>
    </row>
    <row r="199" spans="1:16">
      <c r="A199" s="55" t="s">
        <v>481</v>
      </c>
      <c r="B199" s="55" t="s">
        <v>233</v>
      </c>
      <c r="C199" s="56">
        <v>4515514494</v>
      </c>
      <c r="D199" s="56">
        <v>146250000</v>
      </c>
      <c r="E199" s="57">
        <v>25.396850793676194</v>
      </c>
      <c r="F199" s="57">
        <v>2.5537305976547202</v>
      </c>
      <c r="G199" s="56">
        <v>22.737297000000002</v>
      </c>
      <c r="H199" s="57">
        <v>69.3</v>
      </c>
      <c r="I199" s="57">
        <v>3.3778167415601601</v>
      </c>
      <c r="J199" s="56">
        <v>12888411</v>
      </c>
      <c r="K199" s="57">
        <v>771.62343752073082</v>
      </c>
      <c r="L199" s="57">
        <v>273.5042735042735</v>
      </c>
      <c r="M199" s="57">
        <v>15.54</v>
      </c>
      <c r="N199" s="58">
        <v>56.264483134210856</v>
      </c>
      <c r="O199" s="59">
        <v>2358.4250976975313</v>
      </c>
      <c r="P199" s="58">
        <v>78.61416992325104</v>
      </c>
    </row>
    <row r="200" spans="1:16">
      <c r="A200" s="75" t="s">
        <v>126</v>
      </c>
      <c r="B200" s="75" t="s">
        <v>350</v>
      </c>
      <c r="C200" s="76">
        <v>5067606276</v>
      </c>
      <c r="D200" s="76">
        <v>148867243</v>
      </c>
      <c r="E200" s="77">
        <v>44.669823833613016</v>
      </c>
      <c r="F200" s="77">
        <v>16.670268284911863</v>
      </c>
      <c r="G200" s="76">
        <v>46.839131000000002</v>
      </c>
      <c r="H200" s="77">
        <v>19.12</v>
      </c>
      <c r="I200" s="77">
        <v>7.7211284467363583E-2</v>
      </c>
      <c r="J200" s="76">
        <v>-160673171</v>
      </c>
      <c r="K200" s="77">
        <v>-16.677397709415967</v>
      </c>
      <c r="L200" s="77">
        <v>268.69578017240502</v>
      </c>
      <c r="M200" s="77">
        <v>31.46</v>
      </c>
      <c r="N200" s="78">
        <v>15.462685286591615</v>
      </c>
      <c r="O200" s="79">
        <v>1509.4760750251362</v>
      </c>
      <c r="P200" s="78">
        <v>50.315869167504538</v>
      </c>
    </row>
    <row r="201" spans="1:16">
      <c r="A201" s="60" t="s">
        <v>0</v>
      </c>
      <c r="B201" s="60" t="s">
        <v>287</v>
      </c>
      <c r="C201" s="61">
        <v>11903282434</v>
      </c>
      <c r="D201" s="61">
        <v>149798932</v>
      </c>
      <c r="E201" s="62">
        <v>14.778163709631178</v>
      </c>
      <c r="F201" s="62">
        <v>3.2884443861569448</v>
      </c>
      <c r="G201" s="61">
        <v>88.406610999999998</v>
      </c>
      <c r="H201" s="62">
        <v>30.62</v>
      </c>
      <c r="I201" s="62">
        <v>-1.1368802514734533</v>
      </c>
      <c r="J201" s="61">
        <v>21625828</v>
      </c>
      <c r="K201" s="62">
        <v>207.8055906113745</v>
      </c>
      <c r="L201" s="62">
        <v>267.02460068273382</v>
      </c>
      <c r="M201" s="62">
        <v>59.01</v>
      </c>
      <c r="N201" s="63">
        <v>53.947790459449898</v>
      </c>
      <c r="O201" s="64">
        <v>505.46531325298906</v>
      </c>
      <c r="P201" s="63">
        <v>16.848843775099635</v>
      </c>
    </row>
    <row r="202" spans="1:16">
      <c r="A202" s="45" t="s">
        <v>378</v>
      </c>
      <c r="B202" s="45" t="s">
        <v>375</v>
      </c>
      <c r="C202" s="46">
        <v>3039844844</v>
      </c>
      <c r="D202" s="46">
        <v>150000000</v>
      </c>
      <c r="E202" s="47">
        <v>15.357709858305931</v>
      </c>
      <c r="F202" s="47">
        <v>3.2156008916050944</v>
      </c>
      <c r="G202" s="46">
        <v>88.296327000000005</v>
      </c>
      <c r="H202" s="47">
        <v>29.5</v>
      </c>
      <c r="I202" s="47">
        <v>-0.35642152498957458</v>
      </c>
      <c r="J202" s="46">
        <v>1035049529</v>
      </c>
      <c r="K202" s="47">
        <v>4.6142719417632811</v>
      </c>
      <c r="L202" s="47">
        <v>266.66666666666669</v>
      </c>
      <c r="M202" s="47">
        <v>58.86</v>
      </c>
      <c r="N202" s="48">
        <v>30.207879709360263</v>
      </c>
      <c r="O202" s="49">
        <v>753.48179005578481</v>
      </c>
      <c r="P202" s="48">
        <v>25.116059668526159</v>
      </c>
    </row>
    <row r="203" spans="1:16">
      <c r="A203" s="35" t="s">
        <v>322</v>
      </c>
      <c r="B203" s="35" t="s">
        <v>200</v>
      </c>
      <c r="C203" s="36">
        <v>1380911336</v>
      </c>
      <c r="D203" s="36">
        <v>150000000</v>
      </c>
      <c r="E203" s="37">
        <v>12.344563429576489</v>
      </c>
      <c r="F203" s="37">
        <v>1.9138858030351145</v>
      </c>
      <c r="G203" s="36">
        <v>74.740385000000003</v>
      </c>
      <c r="H203" s="37">
        <v>43.36</v>
      </c>
      <c r="I203" s="37">
        <v>-0.50116763636641792</v>
      </c>
      <c r="J203" s="36">
        <v>-32821003</v>
      </c>
      <c r="K203" s="37">
        <v>-196.5205024355898</v>
      </c>
      <c r="L203" s="37">
        <v>266.66666666666669</v>
      </c>
      <c r="M203" s="37">
        <v>49.82</v>
      </c>
      <c r="N203" s="38">
        <v>43.313206955788672</v>
      </c>
      <c r="O203" s="39">
        <v>836.18920214200875</v>
      </c>
      <c r="P203" s="38">
        <v>27.872973404733624</v>
      </c>
    </row>
    <row r="204" spans="1:16">
      <c r="A204" s="45" t="s">
        <v>86</v>
      </c>
      <c r="B204" s="45" t="s">
        <v>375</v>
      </c>
      <c r="C204" s="46">
        <v>1050946163</v>
      </c>
      <c r="D204" s="46">
        <v>150000000</v>
      </c>
      <c r="E204" s="47">
        <v>26.339009389856852</v>
      </c>
      <c r="F204" s="47">
        <v>13.507184302490693</v>
      </c>
      <c r="G204" s="46">
        <v>116.820232</v>
      </c>
      <c r="H204" s="47">
        <v>13</v>
      </c>
      <c r="I204" s="47">
        <v>-1.4265449746855765</v>
      </c>
      <c r="J204" s="46">
        <v>-28139576</v>
      </c>
      <c r="K204" s="47">
        <v>-69.29741940674586</v>
      </c>
      <c r="L204" s="47">
        <v>266.66666666666669</v>
      </c>
      <c r="M204" s="47">
        <v>77.88</v>
      </c>
      <c r="N204" s="48">
        <v>57.399320855989679</v>
      </c>
      <c r="O204" s="49">
        <v>311.63802714120965</v>
      </c>
      <c r="P204" s="48">
        <v>10.387934238040321</v>
      </c>
    </row>
    <row r="205" spans="1:16">
      <c r="A205" s="30" t="s">
        <v>12</v>
      </c>
      <c r="B205" s="30" t="s">
        <v>349</v>
      </c>
      <c r="C205" s="31">
        <v>4936975181</v>
      </c>
      <c r="D205" s="31">
        <v>150000000</v>
      </c>
      <c r="E205" s="32">
        <v>30.46372646010737</v>
      </c>
      <c r="F205" s="32">
        <v>20.309150973404915</v>
      </c>
      <c r="G205" s="31">
        <v>132.63754700000001</v>
      </c>
      <c r="H205" s="32">
        <v>9.9</v>
      </c>
      <c r="I205" s="32">
        <v>-0.27505151912217585</v>
      </c>
      <c r="J205" s="31">
        <v>-90708270</v>
      </c>
      <c r="K205" s="32">
        <v>-16.536529690181503</v>
      </c>
      <c r="L205" s="32">
        <v>266.66666666666669</v>
      </c>
      <c r="M205" s="32">
        <v>88.42</v>
      </c>
      <c r="N205" s="33">
        <v>10.503274484386774</v>
      </c>
      <c r="O205" s="34">
        <v>121.10892436317388</v>
      </c>
      <c r="P205" s="33">
        <v>4.0369641454391294</v>
      </c>
    </row>
    <row r="206" spans="1:16">
      <c r="A206" s="55" t="s">
        <v>122</v>
      </c>
      <c r="B206" s="55" t="s">
        <v>356</v>
      </c>
      <c r="C206" s="56">
        <v>2913670000</v>
      </c>
      <c r="D206" s="56">
        <v>150000000</v>
      </c>
      <c r="E206" s="57">
        <v>66.109823622296062</v>
      </c>
      <c r="F206" s="57">
        <v>36.72767979016448</v>
      </c>
      <c r="G206" s="56">
        <v>45.644831000000003</v>
      </c>
      <c r="H206" s="57">
        <v>13.26</v>
      </c>
      <c r="I206" s="57">
        <v>-5.0782260094065279E-2</v>
      </c>
      <c r="J206" s="56">
        <v>-64393000</v>
      </c>
      <c r="K206" s="57">
        <v>-27.953348966502571</v>
      </c>
      <c r="L206" s="57">
        <v>266.66666666666669</v>
      </c>
      <c r="M206" s="57">
        <v>30.42</v>
      </c>
      <c r="N206" s="58">
        <v>32.591821078338377</v>
      </c>
      <c r="O206" s="59">
        <v>1107.2722675628197</v>
      </c>
      <c r="P206" s="58">
        <v>36.909075585427324</v>
      </c>
    </row>
    <row r="207" spans="1:16">
      <c r="A207" s="70" t="s">
        <v>300</v>
      </c>
      <c r="B207" s="70" t="s">
        <v>221</v>
      </c>
      <c r="C207" s="71">
        <v>503612621</v>
      </c>
      <c r="D207" s="71">
        <v>150000000</v>
      </c>
      <c r="E207" s="72">
        <v>122.74080211114182</v>
      </c>
      <c r="F207" s="72">
        <v>409.13600703713939</v>
      </c>
      <c r="G207" s="71">
        <v>114.763935</v>
      </c>
      <c r="H207" s="72">
        <v>2.84</v>
      </c>
      <c r="I207" s="72">
        <v>-0.25718626974921843</v>
      </c>
      <c r="J207" s="71">
        <v>-2270847</v>
      </c>
      <c r="K207" s="72">
        <v>-132.10929666331549</v>
      </c>
      <c r="L207" s="72">
        <v>266.66666666666669</v>
      </c>
      <c r="M207" s="72">
        <v>76.5</v>
      </c>
      <c r="N207" s="73">
        <v>51.27527549155068</v>
      </c>
      <c r="O207" s="74">
        <v>555.73909250113957</v>
      </c>
      <c r="P207" s="73">
        <v>18.524636416704652</v>
      </c>
    </row>
    <row r="208" spans="1:16">
      <c r="A208" s="30" t="s">
        <v>65</v>
      </c>
      <c r="B208" s="30" t="s">
        <v>357</v>
      </c>
      <c r="C208" s="31">
        <v>2454857833</v>
      </c>
      <c r="D208" s="31">
        <v>150000000</v>
      </c>
      <c r="E208" s="32">
        <v>100.72501868449096</v>
      </c>
      <c r="F208" s="32">
        <v>35.342111819119637</v>
      </c>
      <c r="G208" s="31">
        <v>20.225930999999999</v>
      </c>
      <c r="H208" s="32">
        <v>19.64</v>
      </c>
      <c r="I208" s="32">
        <v>2.9388009174965646E-2</v>
      </c>
      <c r="J208" s="31">
        <v>-74622811</v>
      </c>
      <c r="K208" s="32">
        <v>-38.192075074738206</v>
      </c>
      <c r="L208" s="32">
        <v>266.66666666666669</v>
      </c>
      <c r="M208" s="32">
        <v>13.48</v>
      </c>
      <c r="N208" s="33">
        <v>32.415891618364775</v>
      </c>
      <c r="O208" s="34">
        <v>1782.7483466264453</v>
      </c>
      <c r="P208" s="33">
        <v>59.424944887548172</v>
      </c>
    </row>
    <row r="209" spans="1:16">
      <c r="A209" t="s">
        <v>2190</v>
      </c>
      <c r="C209" s="14">
        <v>5041413750</v>
      </c>
      <c r="D209" s="14">
        <v>150000000</v>
      </c>
      <c r="E209" s="19">
        <v>0</v>
      </c>
      <c r="F209" s="19">
        <v>0</v>
      </c>
      <c r="G209" s="14">
        <v>0</v>
      </c>
      <c r="H209" s="19">
        <v>154.4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7.2254155218318408</v>
      </c>
      <c r="F210" s="27">
        <v>0.23125390858502898</v>
      </c>
      <c r="G210" s="26">
        <v>25.942046000000001</v>
      </c>
      <c r="H210" s="27">
        <v>213.4</v>
      </c>
      <c r="I210" s="27">
        <v>-2.2037243267983513</v>
      </c>
      <c r="J210" s="26">
        <v>-859532000</v>
      </c>
      <c r="K210" s="27">
        <v>-36.350609401395175</v>
      </c>
      <c r="L210" s="27">
        <v>266.2867642163846</v>
      </c>
      <c r="M210" s="27">
        <v>17.27</v>
      </c>
      <c r="N210" s="28">
        <v>19.083491350124977</v>
      </c>
      <c r="O210" s="29">
        <v>484.35702297979327</v>
      </c>
      <c r="P210" s="28">
        <v>16.145234099326441</v>
      </c>
    </row>
    <row r="211" spans="1:16">
      <c r="A211" s="50" t="s">
        <v>670</v>
      </c>
      <c r="B211" s="50" t="s">
        <v>355</v>
      </c>
      <c r="C211" s="51">
        <v>2142280161</v>
      </c>
      <c r="D211" s="51">
        <v>155000000</v>
      </c>
      <c r="E211" s="52">
        <v>7.7462051921728934</v>
      </c>
      <c r="F211" s="52">
        <v>0.42714117409279811</v>
      </c>
      <c r="G211" s="51">
        <v>44.987780999999998</v>
      </c>
      <c r="H211" s="52">
        <v>114.8</v>
      </c>
      <c r="I211" s="52">
        <v>-7.183585733617349</v>
      </c>
      <c r="J211" s="51">
        <v>5825744</v>
      </c>
      <c r="K211" s="52">
        <v>3112.9071239656255</v>
      </c>
      <c r="L211" s="52">
        <v>258.06451612903226</v>
      </c>
      <c r="M211" s="52">
        <v>29.02</v>
      </c>
      <c r="N211" s="53">
        <v>37.162606644808648</v>
      </c>
      <c r="O211" s="54">
        <v>466.43749127746662</v>
      </c>
      <c r="P211" s="53">
        <v>15.547916375915554</v>
      </c>
    </row>
    <row r="212" spans="1:16">
      <c r="A212" s="75" t="s">
        <v>517</v>
      </c>
      <c r="B212" s="75" t="s">
        <v>679</v>
      </c>
      <c r="C212" s="76">
        <v>1187480335</v>
      </c>
      <c r="D212" s="76">
        <v>155000000</v>
      </c>
      <c r="E212" s="77">
        <v>44.674985238268</v>
      </c>
      <c r="F212" s="77">
        <v>19.215047414308817</v>
      </c>
      <c r="G212" s="76">
        <v>52.462822000000003</v>
      </c>
      <c r="H212" s="77">
        <v>17.07</v>
      </c>
      <c r="I212" s="77">
        <v>0.35995128282412558</v>
      </c>
      <c r="J212" s="76">
        <v>-76765590</v>
      </c>
      <c r="K212" s="77">
        <v>-30.287007499063058</v>
      </c>
      <c r="L212" s="77">
        <v>258.06451612903226</v>
      </c>
      <c r="M212" s="77">
        <v>33.840000000000003</v>
      </c>
      <c r="N212" s="78">
        <v>63.147914193727914</v>
      </c>
      <c r="O212" s="79">
        <v>3000</v>
      </c>
      <c r="P212" s="78">
        <v>100</v>
      </c>
    </row>
    <row r="213" spans="1:16">
      <c r="A213" s="80" t="s">
        <v>479</v>
      </c>
      <c r="B213" s="80" t="s">
        <v>352</v>
      </c>
      <c r="C213" s="81">
        <v>5083033115</v>
      </c>
      <c r="D213" s="81">
        <v>160000000</v>
      </c>
      <c r="E213" s="82">
        <v>12.209541121490306</v>
      </c>
      <c r="F213" s="82">
        <v>0.96594470897866347</v>
      </c>
      <c r="G213" s="81">
        <v>40.501919000000001</v>
      </c>
      <c r="H213" s="82">
        <v>80.900000000000006</v>
      </c>
      <c r="I213" s="82">
        <v>-0.18257700386220677</v>
      </c>
      <c r="J213" s="81">
        <v>70568097</v>
      </c>
      <c r="K213" s="82">
        <v>179.11776762238608</v>
      </c>
      <c r="L213" s="82">
        <v>250</v>
      </c>
      <c r="M213" s="82">
        <v>25.31</v>
      </c>
      <c r="N213" s="83">
        <v>69.290963055675064</v>
      </c>
      <c r="O213" s="84">
        <v>1290.0185891587196</v>
      </c>
      <c r="P213" s="83">
        <v>43.000619638623988</v>
      </c>
    </row>
    <row r="214" spans="1:16">
      <c r="A214" s="40" t="s">
        <v>761</v>
      </c>
      <c r="B214" s="40" t="s">
        <v>255</v>
      </c>
      <c r="C214" s="41">
        <v>3597943991</v>
      </c>
      <c r="D214" s="41">
        <v>160000000</v>
      </c>
      <c r="E214" s="42">
        <v>31.203997506675783</v>
      </c>
      <c r="F214" s="42">
        <v>6.2911285295717301</v>
      </c>
      <c r="G214" s="41">
        <v>39.992564999999999</v>
      </c>
      <c r="H214" s="42">
        <v>32.06</v>
      </c>
      <c r="I214" s="42">
        <v>-0.70886968863725031</v>
      </c>
      <c r="J214" s="41">
        <v>29754818</v>
      </c>
      <c r="K214" s="42">
        <v>166.69569277822504</v>
      </c>
      <c r="L214" s="42">
        <v>250</v>
      </c>
      <c r="M214" s="42">
        <v>24.99</v>
      </c>
      <c r="N214" s="43">
        <v>32.403975575786674</v>
      </c>
      <c r="O214" s="44">
        <v>59.067243873218629</v>
      </c>
      <c r="P214" s="43">
        <v>1.9689081291072876</v>
      </c>
    </row>
    <row r="215" spans="1:16">
      <c r="A215" s="80" t="s">
        <v>146</v>
      </c>
      <c r="B215" s="80" t="s">
        <v>352</v>
      </c>
      <c r="C215" s="81">
        <v>10649561720</v>
      </c>
      <c r="D215" s="81">
        <v>160000000</v>
      </c>
      <c r="E215" s="82">
        <v>28.52293957415251</v>
      </c>
      <c r="F215" s="82">
        <v>2.7425903436685104</v>
      </c>
      <c r="G215" s="81">
        <v>21.20458</v>
      </c>
      <c r="H215" s="82">
        <v>66.150000000000006</v>
      </c>
      <c r="I215" s="82">
        <v>-0.84651950972165946</v>
      </c>
      <c r="J215" s="81">
        <v>-91204945</v>
      </c>
      <c r="K215" s="82">
        <v>-114.02890490203136</v>
      </c>
      <c r="L215" s="82">
        <v>250</v>
      </c>
      <c r="M215" s="82">
        <v>13.25</v>
      </c>
      <c r="N215" s="83">
        <v>37.415970663860598</v>
      </c>
      <c r="O215" s="84">
        <v>590.87431631056984</v>
      </c>
      <c r="P215" s="83">
        <v>19.69581054368566</v>
      </c>
    </row>
    <row r="216" spans="1:16">
      <c r="A216" s="25" t="s">
        <v>725</v>
      </c>
      <c r="B216" s="25" t="s">
        <v>689</v>
      </c>
      <c r="C216" s="26">
        <v>726673508</v>
      </c>
      <c r="D216" s="26">
        <v>160599284</v>
      </c>
      <c r="E216" s="27">
        <v>49.824025132937869</v>
      </c>
      <c r="F216" s="27">
        <v>44.319736046481886</v>
      </c>
      <c r="G216" s="26">
        <v>107.916184</v>
      </c>
      <c r="H216" s="27">
        <v>7.44</v>
      </c>
      <c r="I216" s="27">
        <v>-6.7608946262461167E-2</v>
      </c>
      <c r="J216" s="26">
        <v>-21257621</v>
      </c>
      <c r="K216" s="27">
        <v>-52.884327366641827</v>
      </c>
      <c r="L216" s="27">
        <v>249.06711290194792</v>
      </c>
      <c r="M216" s="27">
        <v>67.19</v>
      </c>
      <c r="N216" s="28">
        <v>0.90268602649931784</v>
      </c>
      <c r="O216" s="29">
        <v>683.50060391608224</v>
      </c>
      <c r="P216" s="28">
        <v>22.783353463869407</v>
      </c>
    </row>
    <row r="217" spans="1:16">
      <c r="A217" s="90" t="s">
        <v>402</v>
      </c>
      <c r="B217" s="90" t="s">
        <v>718</v>
      </c>
      <c r="C217" s="91">
        <v>298644898</v>
      </c>
      <c r="D217" s="91">
        <v>163000000</v>
      </c>
      <c r="E217" s="92">
        <v>14.152451792242525</v>
      </c>
      <c r="F217" s="92">
        <v>1.771935869818771</v>
      </c>
      <c r="G217" s="91">
        <v>56.026116999999999</v>
      </c>
      <c r="H217" s="92">
        <v>50.45</v>
      </c>
      <c r="I217" s="92">
        <v>-1.6403015728197445</v>
      </c>
      <c r="J217" s="91">
        <v>-85773363</v>
      </c>
      <c r="K217" s="92">
        <v>-93.117486835627517</v>
      </c>
      <c r="L217" s="92">
        <v>245.39877300613497</v>
      </c>
      <c r="M217" s="92">
        <v>34.369999999999997</v>
      </c>
      <c r="N217" s="93">
        <v>43.681114393218152</v>
      </c>
      <c r="O217" s="94">
        <v>70.999273973953123</v>
      </c>
      <c r="P217" s="93">
        <v>2.3666424657984373</v>
      </c>
    </row>
    <row r="218" spans="1:16">
      <c r="A218" s="35" t="s">
        <v>518</v>
      </c>
      <c r="B218" s="35" t="s">
        <v>208</v>
      </c>
      <c r="C218" s="36">
        <v>13276708610</v>
      </c>
      <c r="D218" s="36">
        <v>165200000</v>
      </c>
      <c r="E218" s="37">
        <v>18.324650268048316</v>
      </c>
      <c r="F218" s="37">
        <v>1.607594682602407</v>
      </c>
      <c r="G218" s="36">
        <v>33.030631999999997</v>
      </c>
      <c r="H218" s="37">
        <v>66.099999999999994</v>
      </c>
      <c r="I218" s="37">
        <v>5.6596744456683226</v>
      </c>
      <c r="J218" s="36">
        <v>-782673371</v>
      </c>
      <c r="K218" s="37">
        <v>-14.563929759659601</v>
      </c>
      <c r="L218" s="37">
        <v>242.13075060532688</v>
      </c>
      <c r="M218" s="37">
        <v>19.989999999999998</v>
      </c>
      <c r="N218" s="38">
        <v>17.836485614502372</v>
      </c>
      <c r="O218" s="39">
        <v>2795.1575035054943</v>
      </c>
      <c r="P218" s="38">
        <v>93.17191678351648</v>
      </c>
    </row>
    <row r="219" spans="1:16">
      <c r="A219" s="70" t="s">
        <v>520</v>
      </c>
      <c r="B219" s="70" t="s">
        <v>221</v>
      </c>
      <c r="C219" s="71">
        <v>9975791841</v>
      </c>
      <c r="D219" s="71">
        <v>167500000</v>
      </c>
      <c r="E219" s="72">
        <v>26.293174575846397</v>
      </c>
      <c r="F219" s="72">
        <v>5.4129026404212857</v>
      </c>
      <c r="G219" s="71">
        <v>49.784793999999998</v>
      </c>
      <c r="H219" s="72">
        <v>30.56</v>
      </c>
      <c r="I219" s="72">
        <v>-7.2133671186885246</v>
      </c>
      <c r="J219" s="71">
        <v>5369486</v>
      </c>
      <c r="K219" s="72">
        <v>904.64897384963854</v>
      </c>
      <c r="L219" s="72">
        <v>238.80597014925374</v>
      </c>
      <c r="M219" s="72">
        <v>29.72</v>
      </c>
      <c r="N219" s="73">
        <v>30.059948739314372</v>
      </c>
      <c r="O219" s="74">
        <v>545.29529379976316</v>
      </c>
      <c r="P219" s="73">
        <v>18.17650979332544</v>
      </c>
    </row>
    <row r="220" spans="1:16">
      <c r="A220" s="25" t="s">
        <v>604</v>
      </c>
      <c r="B220" s="25" t="s">
        <v>353</v>
      </c>
      <c r="C220" s="26">
        <v>5111720579</v>
      </c>
      <c r="D220" s="26">
        <v>168000000</v>
      </c>
      <c r="E220" s="27">
        <v>28.596456189885959</v>
      </c>
      <c r="F220" s="27">
        <v>5.490871004202373</v>
      </c>
      <c r="G220" s="26">
        <v>42.916003000000003</v>
      </c>
      <c r="H220" s="27">
        <v>32.6</v>
      </c>
      <c r="I220" s="27">
        <v>-2.0866115076377554</v>
      </c>
      <c r="J220" s="26">
        <v>29451851</v>
      </c>
      <c r="K220" s="27">
        <v>176.83099103007143</v>
      </c>
      <c r="L220" s="27">
        <v>238.0952380952381</v>
      </c>
      <c r="M220" s="27">
        <v>25.54</v>
      </c>
      <c r="N220" s="28">
        <v>26.445393349074514</v>
      </c>
      <c r="O220" s="29">
        <v>593.6394840573339</v>
      </c>
      <c r="P220" s="28">
        <v>19.787982801911131</v>
      </c>
    </row>
    <row r="221" spans="1:16">
      <c r="A221" s="45" t="s">
        <v>53</v>
      </c>
      <c r="B221" s="45" t="s">
        <v>375</v>
      </c>
      <c r="C221" s="46">
        <v>1141807084</v>
      </c>
      <c r="D221" s="46">
        <v>170000000</v>
      </c>
      <c r="E221" s="47">
        <v>35.692979554989925</v>
      </c>
      <c r="F221" s="47">
        <v>10.497935163232331</v>
      </c>
      <c r="G221" s="46">
        <v>55.376739000000001</v>
      </c>
      <c r="H221" s="47">
        <v>20.239999999999998</v>
      </c>
      <c r="I221" s="47">
        <v>-1.3301924638286593</v>
      </c>
      <c r="J221" s="46">
        <v>24742161</v>
      </c>
      <c r="K221" s="47">
        <v>137.41726116809281</v>
      </c>
      <c r="L221" s="47">
        <v>235.29411764705881</v>
      </c>
      <c r="M221" s="47">
        <v>32.57</v>
      </c>
      <c r="N221" s="48">
        <v>67.602118559514665</v>
      </c>
      <c r="O221" s="49">
        <v>212.49817841682693</v>
      </c>
      <c r="P221" s="48">
        <v>7.0832726138942315</v>
      </c>
    </row>
    <row r="222" spans="1:16">
      <c r="A222" s="50" t="s">
        <v>770</v>
      </c>
      <c r="B222" s="50" t="s">
        <v>355</v>
      </c>
      <c r="C222" s="51">
        <v>1774061912</v>
      </c>
      <c r="D222" s="51">
        <v>170000000</v>
      </c>
      <c r="E222" s="52">
        <v>15.615142331436783</v>
      </c>
      <c r="F222" s="52">
        <v>1.2582709372632379</v>
      </c>
      <c r="G222" s="51">
        <v>37.993921</v>
      </c>
      <c r="H222" s="52">
        <v>67.45</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5.49216483645308</v>
      </c>
      <c r="F223" s="37">
        <v>0.23076322842239833</v>
      </c>
      <c r="G223" s="36">
        <v>53.288747999999998</v>
      </c>
      <c r="H223" s="37">
        <v>136.69999999999999</v>
      </c>
      <c r="I223" s="37">
        <v>-1.9569826565912365</v>
      </c>
      <c r="J223" s="36">
        <v>418881945</v>
      </c>
      <c r="K223" s="37">
        <v>56.817917993576927</v>
      </c>
      <c r="L223" s="37">
        <v>235.29411764705881</v>
      </c>
      <c r="M223" s="37">
        <v>31.34</v>
      </c>
      <c r="N223" s="38">
        <v>27.048725024412825</v>
      </c>
      <c r="O223" s="39">
        <v>1071.3435531352989</v>
      </c>
      <c r="P223" s="38">
        <v>35.711451771176627</v>
      </c>
    </row>
    <row r="224" spans="1:16">
      <c r="A224" s="50" t="s">
        <v>153</v>
      </c>
      <c r="B224" s="50" t="s">
        <v>355</v>
      </c>
      <c r="C224" s="51">
        <v>824789585</v>
      </c>
      <c r="D224" s="51">
        <v>171222156</v>
      </c>
      <c r="E224" s="52">
        <v>14.938524808727092</v>
      </c>
      <c r="F224" s="52">
        <v>3.7933237953171686</v>
      </c>
      <c r="G224" s="51">
        <v>111.579138</v>
      </c>
      <c r="H224" s="52">
        <v>24</v>
      </c>
      <c r="I224" s="52">
        <v>-0.19251743865611459</v>
      </c>
      <c r="J224" s="51">
        <v>3224393</v>
      </c>
      <c r="K224" s="52">
        <v>1221.3491308286552</v>
      </c>
      <c r="L224" s="52">
        <v>233.61462636879773</v>
      </c>
      <c r="M224" s="52">
        <v>65.16</v>
      </c>
      <c r="N224" s="53">
        <v>37.268274537600654</v>
      </c>
      <c r="O224" s="54">
        <v>1151.2188455561425</v>
      </c>
      <c r="P224" s="53">
        <v>38.373961518538081</v>
      </c>
    </row>
    <row r="225" spans="1:16">
      <c r="A225" s="40" t="s">
        <v>409</v>
      </c>
      <c r="B225" s="40" t="s">
        <v>255</v>
      </c>
      <c r="C225" s="41">
        <v>932814398</v>
      </c>
      <c r="D225" s="41">
        <v>174600000</v>
      </c>
      <c r="E225" s="42">
        <v>41.012057277030721</v>
      </c>
      <c r="F225" s="42">
        <v>23.489150788677389</v>
      </c>
      <c r="G225" s="41">
        <v>78.469515999999999</v>
      </c>
      <c r="H225" s="42">
        <v>12.43</v>
      </c>
      <c r="I225" s="42">
        <v>0.47002025014215398</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7.8629725828872736</v>
      </c>
      <c r="F226" s="32">
        <v>1.1539945406095347</v>
      </c>
      <c r="G226" s="31">
        <v>132.143317</v>
      </c>
      <c r="H226" s="32">
        <v>38.5</v>
      </c>
      <c r="I226" s="32">
        <v>1.1476746057274596</v>
      </c>
      <c r="J226" s="31">
        <v>1111214</v>
      </c>
      <c r="K226" s="32">
        <v>6131.7621844217228</v>
      </c>
      <c r="L226" s="32">
        <v>228.95049733084932</v>
      </c>
      <c r="M226" s="32">
        <v>75.63</v>
      </c>
      <c r="N226" s="33">
        <v>19.043078759373124</v>
      </c>
      <c r="O226" s="34">
        <v>848.65274801188468</v>
      </c>
      <c r="P226" s="33">
        <v>28.288424933729491</v>
      </c>
    </row>
    <row r="227" spans="1:16">
      <c r="A227" t="s">
        <v>2159</v>
      </c>
      <c r="C227" s="14">
        <v>2447229960</v>
      </c>
      <c r="D227" s="14">
        <v>174750000</v>
      </c>
      <c r="E227" s="19">
        <v>0</v>
      </c>
      <c r="F227" s="19">
        <v>0</v>
      </c>
      <c r="G227" s="14">
        <v>0</v>
      </c>
      <c r="H227" s="19">
        <v>7.53</v>
      </c>
      <c r="I227" s="19">
        <v>-0.1814826074112057</v>
      </c>
      <c r="J227" s="14">
        <v>-31207398</v>
      </c>
      <c r="K227" s="19">
        <v>-39.197436454010038</v>
      </c>
      <c r="L227" s="19">
        <v>228.89842632331903</v>
      </c>
      <c r="M227" s="19">
        <v>0</v>
      </c>
      <c r="N227" s="20">
        <v>20.947779956750757</v>
      </c>
      <c r="O227" s="21">
        <v>564.51706673318097</v>
      </c>
      <c r="P227" s="24">
        <v>18.817235557772698</v>
      </c>
    </row>
    <row r="228" spans="1:16">
      <c r="A228" s="55" t="s">
        <v>101</v>
      </c>
      <c r="B228" s="55" t="s">
        <v>233</v>
      </c>
      <c r="C228" s="56">
        <v>4675184543</v>
      </c>
      <c r="D228" s="56">
        <v>175000000</v>
      </c>
      <c r="E228" s="57">
        <v>32.341474221419439</v>
      </c>
      <c r="F228" s="57">
        <v>23.101053015299598</v>
      </c>
      <c r="G228" s="56">
        <v>134.44486900000001</v>
      </c>
      <c r="H228" s="57">
        <v>9.1999999999999993</v>
      </c>
      <c r="I228" s="57">
        <v>-0.29100288286765874</v>
      </c>
      <c r="J228" s="56">
        <v>-19232100</v>
      </c>
      <c r="K228" s="57">
        <v>-72.794962588588874</v>
      </c>
      <c r="L228" s="57">
        <v>228.57142857142858</v>
      </c>
      <c r="M228" s="57">
        <v>76.819999999999993</v>
      </c>
      <c r="N228" s="58">
        <v>31.497146926563769</v>
      </c>
      <c r="O228" s="59">
        <v>652.63601757586002</v>
      </c>
      <c r="P228" s="58">
        <v>21.754533919195335</v>
      </c>
    </row>
    <row r="229" spans="1:16">
      <c r="A229" s="30" t="s">
        <v>752</v>
      </c>
      <c r="B229" s="30" t="s">
        <v>349</v>
      </c>
      <c r="C229" s="31">
        <v>2885537108</v>
      </c>
      <c r="D229" s="31">
        <v>175740000</v>
      </c>
      <c r="E229" s="32">
        <v>61.511914029766452</v>
      </c>
      <c r="F229" s="32">
        <v>35.001658148268156</v>
      </c>
      <c r="G229" s="31">
        <v>61.770183000000003</v>
      </c>
      <c r="H229" s="32">
        <v>10.53</v>
      </c>
      <c r="I229" s="32">
        <v>-0.25532549366645441</v>
      </c>
      <c r="J229" s="31">
        <v>-201250415</v>
      </c>
      <c r="K229" s="32">
        <v>-8.7324043530543776</v>
      </c>
      <c r="L229" s="32">
        <v>227.60896779333106</v>
      </c>
      <c r="M229" s="32">
        <v>35.14</v>
      </c>
      <c r="N229" s="33">
        <v>54.136818793897994</v>
      </c>
      <c r="O229" s="34">
        <v>394.81889520298819</v>
      </c>
      <c r="P229" s="33">
        <v>13.160629840099606</v>
      </c>
    </row>
    <row r="230" spans="1:16">
      <c r="A230" s="40" t="s">
        <v>307</v>
      </c>
      <c r="B230" s="40" t="s">
        <v>255</v>
      </c>
      <c r="C230" s="41">
        <v>402238316</v>
      </c>
      <c r="D230" s="41">
        <v>177187500</v>
      </c>
      <c r="E230" s="42">
        <v>5.8958491725983482</v>
      </c>
      <c r="F230" s="42">
        <v>0.67907415874148636</v>
      </c>
      <c r="G230" s="41">
        <v>124.842961</v>
      </c>
      <c r="H230" s="42">
        <v>54.35</v>
      </c>
      <c r="I230" s="42">
        <v>-2.4755703454306541</v>
      </c>
      <c r="J230" s="41">
        <v>-50345394</v>
      </c>
      <c r="K230" s="42">
        <v>-172.45246903818054</v>
      </c>
      <c r="L230" s="42">
        <v>225.7495590828924</v>
      </c>
      <c r="M230" s="42">
        <v>70.45</v>
      </c>
      <c r="N230" s="43">
        <v>37.623042739957093</v>
      </c>
      <c r="O230" s="44">
        <v>632.46425252212418</v>
      </c>
      <c r="P230" s="43">
        <v>21.082141750737474</v>
      </c>
    </row>
    <row r="231" spans="1:16">
      <c r="A231" s="55" t="s">
        <v>544</v>
      </c>
      <c r="B231" s="55" t="s">
        <v>233</v>
      </c>
      <c r="C231" s="56">
        <v>5548282822</v>
      </c>
      <c r="D231" s="56">
        <v>179000000</v>
      </c>
      <c r="E231" s="57">
        <v>17.985856163723319</v>
      </c>
      <c r="F231" s="57">
        <v>2.1378647526118293</v>
      </c>
      <c r="G231" s="56">
        <v>47.254246999999999</v>
      </c>
      <c r="H231" s="57">
        <v>47.08</v>
      </c>
      <c r="I231" s="57">
        <v>-1.1641250355299917</v>
      </c>
      <c r="J231" s="56">
        <v>16821625</v>
      </c>
      <c r="K231" s="57">
        <v>500.13004094432017</v>
      </c>
      <c r="L231" s="57">
        <v>223.46368715083798</v>
      </c>
      <c r="M231" s="57">
        <v>26.39</v>
      </c>
      <c r="N231" s="58">
        <v>11.760795198153888</v>
      </c>
      <c r="O231" s="59">
        <v>394.66562637709723</v>
      </c>
      <c r="P231" s="58">
        <v>13.155520879236574</v>
      </c>
    </row>
    <row r="232" spans="1:16">
      <c r="A232" s="80" t="s">
        <v>270</v>
      </c>
      <c r="B232" s="80" t="s">
        <v>352</v>
      </c>
      <c r="C232" s="81">
        <v>88342093000</v>
      </c>
      <c r="D232" s="81">
        <v>181054000</v>
      </c>
      <c r="E232" s="82">
        <v>0.82292479629465398</v>
      </c>
      <c r="F232" s="82">
        <v>8.8085073883762081E-3</v>
      </c>
      <c r="G232" s="81">
        <v>91.899596000000003</v>
      </c>
      <c r="H232" s="82">
        <v>529</v>
      </c>
      <c r="I232" s="82">
        <v>-24.200648341770716</v>
      </c>
      <c r="J232" s="81">
        <v>1610250000</v>
      </c>
      <c r="K232" s="82">
        <v>58.018235677689802</v>
      </c>
      <c r="L232" s="82">
        <v>220.92856274923503</v>
      </c>
      <c r="M232" s="82">
        <v>50.75</v>
      </c>
      <c r="N232" s="83">
        <v>61.162598530587559</v>
      </c>
      <c r="O232" s="84">
        <v>650.65155459936636</v>
      </c>
      <c r="P232" s="83">
        <v>21.688385153312211</v>
      </c>
    </row>
    <row r="233" spans="1:16">
      <c r="A233" s="35" t="s">
        <v>760</v>
      </c>
      <c r="B233" s="35" t="s">
        <v>208</v>
      </c>
      <c r="C233" s="36">
        <v>2062053729</v>
      </c>
      <c r="D233" s="36">
        <v>182837401</v>
      </c>
      <c r="E233" s="37">
        <v>42.18331119492931</v>
      </c>
      <c r="F233" s="37">
        <v>12.817493990779184</v>
      </c>
      <c r="G233" s="36">
        <v>46.995370999999999</v>
      </c>
      <c r="H233" s="37">
        <v>20.18</v>
      </c>
      <c r="I233" s="37">
        <v>-2.2472581608820299</v>
      </c>
      <c r="J233" s="36">
        <v>8309193</v>
      </c>
      <c r="K233" s="37">
        <v>396.07615541003804</v>
      </c>
      <c r="L233" s="37">
        <v>218.77361951781407</v>
      </c>
      <c r="M233" s="37">
        <v>25.7</v>
      </c>
      <c r="N233" s="38">
        <v>23.048177221786212</v>
      </c>
      <c r="O233" s="39">
        <v>470</v>
      </c>
      <c r="P233" s="38">
        <v>15.666666666666666</v>
      </c>
    </row>
    <row r="234" spans="1:16">
      <c r="A234" s="30" t="s">
        <v>242</v>
      </c>
      <c r="B234" s="30" t="s">
        <v>349</v>
      </c>
      <c r="C234" s="31">
        <v>26961819075</v>
      </c>
      <c r="D234" s="31">
        <v>187500000</v>
      </c>
      <c r="E234" s="32">
        <v>1.4428843257672086</v>
      </c>
      <c r="F234" s="32">
        <v>9.8030357589279568E-3</v>
      </c>
      <c r="G234" s="31">
        <v>37.479664</v>
      </c>
      <c r="H234" s="32">
        <v>740</v>
      </c>
      <c r="I234" s="32">
        <v>12.226367784564218</v>
      </c>
      <c r="J234" s="31">
        <v>1083260368</v>
      </c>
      <c r="K234" s="32">
        <v>135.87453612075652</v>
      </c>
      <c r="L234" s="32">
        <v>213.33333333333334</v>
      </c>
      <c r="M234" s="32">
        <v>19.98</v>
      </c>
      <c r="N234" s="33">
        <v>12.479133752746055</v>
      </c>
      <c r="O234" s="34">
        <v>1410.5310951324443</v>
      </c>
      <c r="P234" s="33">
        <v>47.017703171081479</v>
      </c>
    </row>
    <row r="235" spans="1:16">
      <c r="A235" s="40" t="s">
        <v>43</v>
      </c>
      <c r="B235" s="40" t="s">
        <v>255</v>
      </c>
      <c r="C235" s="41">
        <v>595998092</v>
      </c>
      <c r="D235" s="41">
        <v>187641391</v>
      </c>
      <c r="E235" s="42">
        <v>31.374474850023073</v>
      </c>
      <c r="F235" s="42">
        <v>16.720444611297449</v>
      </c>
      <c r="G235" s="41">
        <v>131.0445</v>
      </c>
      <c r="H235" s="42">
        <v>9.73</v>
      </c>
      <c r="I235" s="42">
        <v>-0.25074037500763247</v>
      </c>
      <c r="J235" s="41">
        <v>39009394</v>
      </c>
      <c r="K235" s="42">
        <v>48.101590862959831</v>
      </c>
      <c r="L235" s="42">
        <v>213.17258301501292</v>
      </c>
      <c r="M235" s="42">
        <v>69.83</v>
      </c>
      <c r="N235" s="43">
        <v>68.044045650097644</v>
      </c>
      <c r="O235" s="44">
        <v>954.50316181015421</v>
      </c>
      <c r="P235" s="43">
        <v>31.816772060338472</v>
      </c>
    </row>
    <row r="236" spans="1:16">
      <c r="A236" s="35" t="s">
        <v>768</v>
      </c>
      <c r="B236" s="35" t="s">
        <v>208</v>
      </c>
      <c r="C236" s="36">
        <v>4337630740</v>
      </c>
      <c r="D236" s="36">
        <v>188205000</v>
      </c>
      <c r="E236" s="37">
        <v>21.910620778355742</v>
      </c>
      <c r="F236" s="37">
        <v>3.6380909079122072</v>
      </c>
      <c r="G236" s="36">
        <v>54.564166</v>
      </c>
      <c r="H236" s="37">
        <v>33.46</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30.901957142964477</v>
      </c>
      <c r="F237" s="42">
        <v>10.145310311350135</v>
      </c>
      <c r="G237" s="41">
        <v>74.278114000000002</v>
      </c>
      <c r="H237" s="42">
        <v>17.43</v>
      </c>
      <c r="I237" s="42">
        <v>-1.3179269081804073</v>
      </c>
      <c r="J237" s="41">
        <v>34312463</v>
      </c>
      <c r="K237" s="42">
        <v>88.770518630504611</v>
      </c>
      <c r="L237" s="42">
        <v>210.11609618202979</v>
      </c>
      <c r="M237" s="42">
        <v>39.01</v>
      </c>
      <c r="N237" s="43">
        <v>43.052176938168252</v>
      </c>
      <c r="O237" s="44">
        <v>426.7685911600114</v>
      </c>
      <c r="P237" s="43">
        <v>14.225619705333713</v>
      </c>
    </row>
    <row r="238" spans="1:16">
      <c r="A238" s="40" t="s">
        <v>167</v>
      </c>
      <c r="B238" s="40" t="s">
        <v>255</v>
      </c>
      <c r="C238" s="41">
        <v>3624383186</v>
      </c>
      <c r="D238" s="41">
        <v>190615223</v>
      </c>
      <c r="E238" s="42">
        <v>52.588603411430746</v>
      </c>
      <c r="F238" s="42">
        <v>55.177758191359928</v>
      </c>
      <c r="G238" s="41">
        <v>136.56980300000001</v>
      </c>
      <c r="H238" s="42">
        <v>5.57</v>
      </c>
      <c r="I238" s="42">
        <v>-1.4631868783154369E-2</v>
      </c>
      <c r="J238" s="41">
        <v>-54418198</v>
      </c>
      <c r="K238" s="42">
        <v>-17.513922732244826</v>
      </c>
      <c r="L238" s="42">
        <v>209.84682844559586</v>
      </c>
      <c r="M238" s="42">
        <v>71.64</v>
      </c>
      <c r="N238" s="43">
        <v>33.014138422437327</v>
      </c>
      <c r="O238" s="44">
        <v>304.54130400631948</v>
      </c>
      <c r="P238" s="43">
        <v>10.151376800210649</v>
      </c>
    </row>
    <row r="239" spans="1:16">
      <c r="A239" s="65" t="s">
        <v>441</v>
      </c>
      <c r="B239" s="65" t="s">
        <v>393</v>
      </c>
      <c r="C239" s="66">
        <v>40007605000</v>
      </c>
      <c r="D239" s="66">
        <v>191012000</v>
      </c>
      <c r="E239" s="67">
        <v>1.1842441375815966</v>
      </c>
      <c r="F239" s="67">
        <v>1.4903465307626623E-2</v>
      </c>
      <c r="G239" s="66">
        <v>79.717928999999998</v>
      </c>
      <c r="H239" s="67">
        <v>423.75</v>
      </c>
      <c r="I239" s="67">
        <v>-0.64076446870632253</v>
      </c>
      <c r="J239" s="66">
        <v>1862105000</v>
      </c>
      <c r="K239" s="67">
        <v>42.672669908517513</v>
      </c>
      <c r="L239" s="67">
        <v>209.4109270621741</v>
      </c>
      <c r="M239" s="67">
        <v>41.73</v>
      </c>
      <c r="N239" s="68">
        <v>53.053771455378353</v>
      </c>
      <c r="O239" s="69">
        <v>671.86164870445782</v>
      </c>
      <c r="P239" s="68">
        <v>22.395388290148595</v>
      </c>
    </row>
    <row r="240" spans="1:16">
      <c r="A240" s="25" t="s">
        <v>275</v>
      </c>
      <c r="B240" s="25" t="s">
        <v>353</v>
      </c>
      <c r="C240" s="26">
        <v>27204728000</v>
      </c>
      <c r="D240" s="26">
        <v>191447000</v>
      </c>
      <c r="E240" s="27">
        <v>4.1333232700471765</v>
      </c>
      <c r="F240" s="27">
        <v>8.9214499173846759E-2</v>
      </c>
      <c r="G240" s="26">
        <v>39.326844000000001</v>
      </c>
      <c r="H240" s="27">
        <v>246.1</v>
      </c>
      <c r="I240" s="27">
        <v>1.8751078532650922</v>
      </c>
      <c r="J240" s="26">
        <v>-324227000</v>
      </c>
      <c r="K240" s="27">
        <v>-142.89425001619236</v>
      </c>
      <c r="L240" s="27">
        <v>208.93510997821852</v>
      </c>
      <c r="M240" s="27">
        <v>20.54</v>
      </c>
      <c r="N240" s="28">
        <v>28.748870296216207</v>
      </c>
      <c r="O240" s="29">
        <v>2163.9735079137372</v>
      </c>
      <c r="P240" s="28">
        <v>72.132450263791242</v>
      </c>
    </row>
    <row r="241" spans="1:16">
      <c r="A241" s="55" t="s">
        <v>31</v>
      </c>
      <c r="B241" s="55" t="s">
        <v>233</v>
      </c>
      <c r="C241" s="56">
        <v>1994719643</v>
      </c>
      <c r="D241" s="56">
        <v>192000000</v>
      </c>
      <c r="E241" s="57">
        <v>26.481255508101142</v>
      </c>
      <c r="F241" s="57">
        <v>17.240400721420016</v>
      </c>
      <c r="G241" s="56">
        <v>171.666124</v>
      </c>
      <c r="H241" s="57">
        <v>8.8000000000000007</v>
      </c>
      <c r="I241" s="57">
        <v>-0.35100755234406122</v>
      </c>
      <c r="J241" s="56">
        <v>73983991</v>
      </c>
      <c r="K241" s="57">
        <v>20.761248200303225</v>
      </c>
      <c r="L241" s="57">
        <v>208.33333333333334</v>
      </c>
      <c r="M241" s="57">
        <v>89.4</v>
      </c>
      <c r="N241" s="58">
        <v>29.720679517052563</v>
      </c>
      <c r="O241" s="59">
        <v>436.51730819803117</v>
      </c>
      <c r="P241" s="58">
        <v>14.550576939934372</v>
      </c>
    </row>
    <row r="242" spans="1:16">
      <c r="A242" s="60" t="s">
        <v>291</v>
      </c>
      <c r="B242" s="60" t="s">
        <v>287</v>
      </c>
      <c r="C242" s="61">
        <v>16001001473</v>
      </c>
      <c r="D242" s="61">
        <v>194529076</v>
      </c>
      <c r="E242" s="62">
        <v>8.7755371247357044</v>
      </c>
      <c r="F242" s="62">
        <v>0.60148932010113865</v>
      </c>
      <c r="G242" s="61">
        <v>55.665987999999999</v>
      </c>
      <c r="H242" s="62">
        <v>81.900000000000006</v>
      </c>
      <c r="I242" s="62">
        <v>1.02963111619502</v>
      </c>
      <c r="J242" s="61">
        <v>133437319</v>
      </c>
      <c r="K242" s="62">
        <v>109.3373338833344</v>
      </c>
      <c r="L242" s="62">
        <v>205.6247879365859</v>
      </c>
      <c r="M242" s="62">
        <v>28.61</v>
      </c>
      <c r="N242" s="63">
        <v>61.030998319960659</v>
      </c>
      <c r="O242" s="64">
        <v>1623.2135881909651</v>
      </c>
      <c r="P242" s="63">
        <v>54.107119606365501</v>
      </c>
    </row>
    <row r="243" spans="1:16">
      <c r="A243" s="101" t="s">
        <v>418</v>
      </c>
      <c r="B243" s="101" t="s">
        <v>696</v>
      </c>
      <c r="C243" s="102">
        <v>2439015994</v>
      </c>
      <c r="D243" s="102">
        <v>196000000</v>
      </c>
      <c r="E243" s="103">
        <v>50.767181462132193</v>
      </c>
      <c r="F243" s="103">
        <v>37.002318849950576</v>
      </c>
      <c r="G243" s="102">
        <v>110.663554</v>
      </c>
      <c r="H243" s="103">
        <v>7.12</v>
      </c>
      <c r="I243" s="103">
        <v>-8.8929928461511487E-2</v>
      </c>
      <c r="J243" s="102">
        <v>-61738437</v>
      </c>
      <c r="K243" s="103">
        <v>-22.222784810700666</v>
      </c>
      <c r="L243" s="103">
        <v>204.08163265306123</v>
      </c>
      <c r="M243" s="103">
        <v>56.46</v>
      </c>
      <c r="N243" s="104">
        <v>5.9223515962456015E-2</v>
      </c>
      <c r="O243" s="105">
        <v>1041.513131593993</v>
      </c>
      <c r="P243" s="104">
        <v>34.717104386466431</v>
      </c>
    </row>
    <row r="244" spans="1:16">
      <c r="A244" s="30" t="s">
        <v>15</v>
      </c>
      <c r="B244" s="30" t="s">
        <v>349</v>
      </c>
      <c r="C244" s="31">
        <v>1874835039</v>
      </c>
      <c r="D244" s="31">
        <v>197281323</v>
      </c>
      <c r="E244" s="32">
        <v>164.03873567663265</v>
      </c>
      <c r="F244" s="32">
        <v>415.7482654266077</v>
      </c>
      <c r="G244" s="31">
        <v>116.67577300000001</v>
      </c>
      <c r="H244" s="32">
        <v>2.09</v>
      </c>
      <c r="I244" s="32">
        <v>-5.7406268196537713E-2</v>
      </c>
      <c r="J244" s="31">
        <v>3624504</v>
      </c>
      <c r="K244" s="32">
        <v>108.85976288065898</v>
      </c>
      <c r="L244" s="32">
        <v>202.75614230344553</v>
      </c>
      <c r="M244" s="32">
        <v>59.14</v>
      </c>
      <c r="N244" s="33">
        <v>53.819584052075228</v>
      </c>
      <c r="O244" s="34">
        <v>316.51787624148426</v>
      </c>
      <c r="P244" s="33">
        <v>10.550595874716143</v>
      </c>
    </row>
    <row r="245" spans="1:16">
      <c r="A245" s="50" t="s">
        <v>97</v>
      </c>
      <c r="B245" s="50" t="s">
        <v>355</v>
      </c>
      <c r="C245" s="51">
        <v>1396248544</v>
      </c>
      <c r="D245" s="51">
        <v>197500000</v>
      </c>
      <c r="E245" s="52">
        <v>33.881766188707886</v>
      </c>
      <c r="F245" s="52">
        <v>24.507606646443318</v>
      </c>
      <c r="G245" s="51">
        <v>147.57517300000001</v>
      </c>
      <c r="H245" s="52">
        <v>8</v>
      </c>
      <c r="I245" s="52">
        <v>-0.19560542537765713</v>
      </c>
      <c r="J245" s="51">
        <v>-32811409</v>
      </c>
      <c r="K245" s="52">
        <v>-42.134734293184422</v>
      </c>
      <c r="L245" s="52">
        <v>202.53164556962025</v>
      </c>
      <c r="M245" s="52">
        <v>74.72</v>
      </c>
      <c r="N245" s="53">
        <v>27.207108145118372</v>
      </c>
      <c r="O245" s="54">
        <v>267.67872527341387</v>
      </c>
      <c r="P245" s="53">
        <v>8.922624175780463</v>
      </c>
    </row>
    <row r="246" spans="1:16">
      <c r="A246" s="35" t="s">
        <v>49</v>
      </c>
      <c r="B246" s="35" t="s">
        <v>200</v>
      </c>
      <c r="C246" s="36">
        <v>1429330090</v>
      </c>
      <c r="D246" s="36">
        <v>200000000</v>
      </c>
      <c r="E246" s="37">
        <v>46.688643010931912</v>
      </c>
      <c r="F246" s="37">
        <v>29.180401881832445</v>
      </c>
      <c r="G246" s="36">
        <v>105.381429</v>
      </c>
      <c r="H246" s="37">
        <v>8.1300000000000008</v>
      </c>
      <c r="I246" s="37">
        <v>-0.11312506860647177</v>
      </c>
      <c r="J246" s="36">
        <v>-731122</v>
      </c>
      <c r="K246" s="37">
        <v>-2188.4172545758438</v>
      </c>
      <c r="L246" s="37">
        <v>200</v>
      </c>
      <c r="M246" s="37">
        <v>52.69</v>
      </c>
      <c r="N246" s="38">
        <v>52.175558701832458</v>
      </c>
      <c r="O246" s="39">
        <v>30.489516242404104</v>
      </c>
      <c r="P246" s="38">
        <v>1.0163172080801368</v>
      </c>
    </row>
    <row r="247" spans="1:16">
      <c r="A247" s="70" t="s">
        <v>634</v>
      </c>
      <c r="B247" s="70" t="s">
        <v>221</v>
      </c>
      <c r="C247" s="71">
        <v>2408811125</v>
      </c>
      <c r="D247" s="71">
        <v>200000000</v>
      </c>
      <c r="E247" s="72">
        <v>22.78361038203558</v>
      </c>
      <c r="F247" s="72">
        <v>4.7465854962574126</v>
      </c>
      <c r="G247" s="71">
        <v>69.12876</v>
      </c>
      <c r="H247" s="72">
        <v>25.4</v>
      </c>
      <c r="I247" s="72">
        <v>-1.080039724100228</v>
      </c>
      <c r="J247" s="71">
        <v>520774798</v>
      </c>
      <c r="K247" s="72">
        <v>9.2170358827540646</v>
      </c>
      <c r="L247" s="72">
        <v>200</v>
      </c>
      <c r="M247" s="72">
        <v>34.56</v>
      </c>
      <c r="N247" s="73">
        <v>67.950097492857083</v>
      </c>
      <c r="O247" s="74">
        <v>492.58405767180602</v>
      </c>
      <c r="P247" s="73">
        <v>16.419468589060202</v>
      </c>
    </row>
    <row r="248" spans="1:16">
      <c r="A248" s="70" t="s">
        <v>475</v>
      </c>
      <c r="B248" s="70" t="s">
        <v>221</v>
      </c>
      <c r="C248" s="71">
        <v>13860116923</v>
      </c>
      <c r="D248" s="71">
        <v>200000000</v>
      </c>
      <c r="E248" s="72">
        <v>34.311343879267994</v>
      </c>
      <c r="F248" s="72">
        <v>8.1693675903019027</v>
      </c>
      <c r="G248" s="71">
        <v>49.455556000000001</v>
      </c>
      <c r="H248" s="72">
        <v>23.58</v>
      </c>
      <c r="I248" s="72">
        <v>0.358671543696925</v>
      </c>
      <c r="J248" s="71">
        <v>-174076040</v>
      </c>
      <c r="K248" s="72">
        <v>-24.127387088998578</v>
      </c>
      <c r="L248" s="72">
        <v>200</v>
      </c>
      <c r="M248" s="72">
        <v>24.72</v>
      </c>
      <c r="N248" s="73">
        <v>27.525613905649237</v>
      </c>
      <c r="O248" s="74">
        <v>2299.5659143522694</v>
      </c>
      <c r="P248" s="73">
        <v>76.652197145075647</v>
      </c>
    </row>
    <row r="249" spans="1:16">
      <c r="A249" s="45" t="s">
        <v>330</v>
      </c>
      <c r="B249" s="45" t="s">
        <v>375</v>
      </c>
      <c r="C249" s="46">
        <v>1864832744</v>
      </c>
      <c r="D249" s="46">
        <v>200000000</v>
      </c>
      <c r="E249" s="47">
        <v>38.979136417232674</v>
      </c>
      <c r="F249" s="47">
        <v>21.655075787351485</v>
      </c>
      <c r="G249" s="46">
        <v>104.516908</v>
      </c>
      <c r="H249" s="47">
        <v>9.82</v>
      </c>
      <c r="I249" s="47">
        <v>-0.12736744554883828</v>
      </c>
      <c r="J249" s="46">
        <v>17617918</v>
      </c>
      <c r="K249" s="47">
        <v>102.16871255729536</v>
      </c>
      <c r="L249" s="47">
        <v>200</v>
      </c>
      <c r="M249" s="47">
        <v>52.25</v>
      </c>
      <c r="N249" s="48">
        <v>29.661901014729207</v>
      </c>
      <c r="O249" s="49">
        <v>549.1000984115733</v>
      </c>
      <c r="P249" s="48">
        <v>18.303336613719111</v>
      </c>
    </row>
    <row r="250" spans="1:16">
      <c r="A250" s="45" t="s">
        <v>332</v>
      </c>
      <c r="B250" s="45" t="s">
        <v>375</v>
      </c>
      <c r="C250" s="46">
        <v>1258198522</v>
      </c>
      <c r="D250" s="46">
        <v>200000000</v>
      </c>
      <c r="E250" s="47">
        <v>19.523861819867967</v>
      </c>
      <c r="F250" s="47">
        <v>6.1012068187087394</v>
      </c>
      <c r="G250" s="46">
        <v>138.91226599999999</v>
      </c>
      <c r="H250" s="47">
        <v>14.75</v>
      </c>
      <c r="I250" s="47">
        <v>-1.3275197202424458</v>
      </c>
      <c r="J250" s="46">
        <v>-13978192</v>
      </c>
      <c r="K250" s="47">
        <v>-228.92803303889372</v>
      </c>
      <c r="L250" s="47">
        <v>200</v>
      </c>
      <c r="M250" s="47">
        <v>69.45</v>
      </c>
      <c r="N250" s="48">
        <v>31.34043562869903</v>
      </c>
      <c r="O250" s="49">
        <v>540.61047348901047</v>
      </c>
      <c r="P250" s="48">
        <v>18.020349116300348</v>
      </c>
    </row>
    <row r="251" spans="1:16">
      <c r="A251" s="40" t="s">
        <v>44</v>
      </c>
      <c r="B251" s="40" t="s">
        <v>255</v>
      </c>
      <c r="C251" s="41">
        <v>573457342</v>
      </c>
      <c r="D251" s="41">
        <v>200000000</v>
      </c>
      <c r="E251" s="42">
        <v>62.309974051011309</v>
      </c>
      <c r="F251" s="42">
        <v>77.887467563764133</v>
      </c>
      <c r="G251" s="41">
        <v>150.34311</v>
      </c>
      <c r="H251" s="42">
        <v>4.2699999999999996</v>
      </c>
      <c r="I251" s="42">
        <v>-0.14952785125332912</v>
      </c>
      <c r="J251" s="41">
        <v>28758269</v>
      </c>
      <c r="K251" s="42">
        <v>27.818085991197872</v>
      </c>
      <c r="L251" s="42">
        <v>200</v>
      </c>
      <c r="M251" s="42">
        <v>75.17</v>
      </c>
      <c r="N251" s="43">
        <v>11.857321447998514</v>
      </c>
      <c r="O251" s="44">
        <v>150.49388270194464</v>
      </c>
      <c r="P251" s="43">
        <v>5.0164627567314879</v>
      </c>
    </row>
    <row r="252" spans="1:16">
      <c r="A252" t="s">
        <v>2171</v>
      </c>
      <c r="C252" s="14">
        <v>3999024540</v>
      </c>
      <c r="D252" s="14">
        <v>200000000</v>
      </c>
      <c r="E252" s="19">
        <v>0</v>
      </c>
      <c r="F252" s="19">
        <v>0</v>
      </c>
      <c r="G252" s="14">
        <v>0</v>
      </c>
      <c r="H252" s="19">
        <v>12.38</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12.005950354207013</v>
      </c>
      <c r="F253" s="42">
        <v>0.66693292288930617</v>
      </c>
      <c r="G253" s="41">
        <v>35.457332999999998</v>
      </c>
      <c r="H253" s="42">
        <v>94</v>
      </c>
      <c r="I253" s="42">
        <v>5.2918943015963151</v>
      </c>
      <c r="J253" s="41">
        <v>-90890793</v>
      </c>
      <c r="K253" s="42">
        <v>-198.05895983325837</v>
      </c>
      <c r="L253" s="42">
        <v>199.98071385995536</v>
      </c>
      <c r="M253" s="42">
        <v>17.72</v>
      </c>
      <c r="N253" s="43">
        <v>30.081226856197521</v>
      </c>
      <c r="O253" s="44">
        <v>2892.7720357761627</v>
      </c>
      <c r="P253" s="43">
        <v>96.425734525872087</v>
      </c>
    </row>
    <row r="254" spans="1:16">
      <c r="A254" s="80" t="s">
        <v>271</v>
      </c>
      <c r="B254" s="80" t="s">
        <v>352</v>
      </c>
      <c r="C254" s="81">
        <v>324275000</v>
      </c>
      <c r="D254" s="81">
        <v>201000000</v>
      </c>
      <c r="E254" s="82">
        <v>23.639680305001047</v>
      </c>
      <c r="F254" s="82">
        <v>7.350646861007788</v>
      </c>
      <c r="G254" s="81">
        <v>100.424344</v>
      </c>
      <c r="H254" s="82">
        <v>16.850000000000001</v>
      </c>
      <c r="I254" s="82">
        <v>-0.24474306125778611</v>
      </c>
      <c r="J254" s="81">
        <v>-476535000</v>
      </c>
      <c r="K254" s="82">
        <v>-6.7487173030312571</v>
      </c>
      <c r="L254" s="82">
        <v>199.00497512437812</v>
      </c>
      <c r="M254" s="82">
        <v>49.96</v>
      </c>
      <c r="N254" s="83">
        <v>98.567396574669615</v>
      </c>
      <c r="O254" s="84">
        <v>198.46847487322401</v>
      </c>
      <c r="P254" s="83">
        <v>6.6156158291074671</v>
      </c>
    </row>
    <row r="255" spans="1:16">
      <c r="A255" t="s">
        <v>2179</v>
      </c>
      <c r="C255" s="14">
        <v>2276853066</v>
      </c>
      <c r="D255" s="14">
        <v>201000000</v>
      </c>
      <c r="E255" s="19">
        <v>0</v>
      </c>
      <c r="F255" s="19">
        <v>0</v>
      </c>
      <c r="G255" s="14">
        <v>0</v>
      </c>
      <c r="H255" s="19">
        <v>34.700000000000003</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15.386085643453123</v>
      </c>
      <c r="F256" s="52">
        <v>6.2166002599810595</v>
      </c>
      <c r="G256" s="51">
        <v>206.00537199999999</v>
      </c>
      <c r="H256" s="52">
        <v>12.62</v>
      </c>
      <c r="I256" s="52">
        <v>2.0188033690219598E-2</v>
      </c>
      <c r="J256" s="51">
        <v>-116573372</v>
      </c>
      <c r="K256" s="52">
        <v>-21.231263688589191</v>
      </c>
      <c r="L256" s="52">
        <v>193.93939393939394</v>
      </c>
      <c r="M256" s="52">
        <v>99.88</v>
      </c>
      <c r="N256" s="53">
        <v>42.107297905538751</v>
      </c>
      <c r="O256" s="54">
        <v>635.70124930913698</v>
      </c>
      <c r="P256" s="53">
        <v>21.190041643637901</v>
      </c>
    </row>
    <row r="257" spans="1:16">
      <c r="A257" t="s">
        <v>2161</v>
      </c>
      <c r="C257" s="14">
        <v>2434885834</v>
      </c>
      <c r="D257" s="14">
        <v>206760337</v>
      </c>
      <c r="E257" s="19">
        <v>0</v>
      </c>
      <c r="F257" s="19">
        <v>0</v>
      </c>
      <c r="G257" s="14">
        <v>0</v>
      </c>
      <c r="H257" s="19">
        <v>10.57</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37.043035462073199</v>
      </c>
      <c r="F258" s="72">
        <v>8.3801388370640932</v>
      </c>
      <c r="G258" s="71">
        <v>50.002209999999998</v>
      </c>
      <c r="H258" s="72">
        <v>21.6</v>
      </c>
      <c r="I258" s="72">
        <v>-3.3822208058315404</v>
      </c>
      <c r="J258" s="71">
        <v>-28917987</v>
      </c>
      <c r="K258" s="72">
        <v>-152.85769113182047</v>
      </c>
      <c r="L258" s="72">
        <v>190.03077192043554</v>
      </c>
      <c r="M258" s="72">
        <v>23.75</v>
      </c>
      <c r="N258" s="73">
        <v>13.81744201004169</v>
      </c>
      <c r="O258" s="74">
        <v>387.03662770456424</v>
      </c>
      <c r="P258" s="73">
        <v>12.901220923485475</v>
      </c>
    </row>
    <row r="259" spans="1:16">
      <c r="A259" s="65" t="s">
        <v>412</v>
      </c>
      <c r="B259" s="65" t="s">
        <v>393</v>
      </c>
      <c r="C259" s="66">
        <v>2598430651</v>
      </c>
      <c r="D259" s="66">
        <v>216000000</v>
      </c>
      <c r="E259" s="67">
        <v>20.035251142834767</v>
      </c>
      <c r="F259" s="67">
        <v>7.1350609483029794</v>
      </c>
      <c r="G259" s="66">
        <v>154.526747</v>
      </c>
      <c r="H259" s="67">
        <v>12.92</v>
      </c>
      <c r="I259" s="67">
        <v>-0.27416621082454107</v>
      </c>
      <c r="J259" s="66">
        <v>20464961</v>
      </c>
      <c r="K259" s="67">
        <v>137.2101319909674</v>
      </c>
      <c r="L259" s="67">
        <v>185.18518518518519</v>
      </c>
      <c r="M259" s="67">
        <v>71.540000000000006</v>
      </c>
      <c r="N259" s="68">
        <v>58.401626917072825</v>
      </c>
      <c r="O259" s="69">
        <v>506.06837928217624</v>
      </c>
      <c r="P259" s="68">
        <v>16.868945976072542</v>
      </c>
    </row>
    <row r="260" spans="1:16">
      <c r="A260" s="45" t="s">
        <v>331</v>
      </c>
      <c r="B260" s="45" t="s">
        <v>375</v>
      </c>
      <c r="C260" s="46">
        <v>868771214</v>
      </c>
      <c r="D260" s="46">
        <v>216733652</v>
      </c>
      <c r="E260" s="47">
        <v>37.204719332326484</v>
      </c>
      <c r="F260" s="47">
        <v>5.7220339325872178</v>
      </c>
      <c r="G260" s="46">
        <v>35.091225000000001</v>
      </c>
      <c r="H260" s="47">
        <v>30.64</v>
      </c>
      <c r="I260" s="47">
        <v>-1.0744266727075384</v>
      </c>
      <c r="J260" s="46">
        <v>-129725692</v>
      </c>
      <c r="K260" s="47">
        <v>-50.121217006111635</v>
      </c>
      <c r="L260" s="47">
        <v>184.55832599544809</v>
      </c>
      <c r="M260" s="47">
        <v>16.190000000000001</v>
      </c>
      <c r="N260" s="48">
        <v>90.850054184887682</v>
      </c>
      <c r="O260" s="49">
        <v>297.99993896484375</v>
      </c>
      <c r="P260" s="48">
        <v>9.9333312988281257</v>
      </c>
    </row>
    <row r="261" spans="1:16">
      <c r="A261" s="40" t="s">
        <v>2</v>
      </c>
      <c r="B261" s="40" t="s">
        <v>255</v>
      </c>
      <c r="C261" s="41">
        <v>71378041000</v>
      </c>
      <c r="D261" s="41">
        <v>219801000</v>
      </c>
      <c r="E261" s="42">
        <v>2.4039332267780158</v>
      </c>
      <c r="F261" s="42">
        <v>3.2647349556800813E-2</v>
      </c>
      <c r="G261" s="41">
        <v>51.918782</v>
      </c>
      <c r="H261" s="42">
        <v>320.5</v>
      </c>
      <c r="I261" s="42">
        <v>13.416667953632839</v>
      </c>
      <c r="J261" s="41">
        <v>134970000</v>
      </c>
      <c r="K261" s="42">
        <v>545.55334518781956</v>
      </c>
      <c r="L261" s="42">
        <v>181.98279352687203</v>
      </c>
      <c r="M261" s="42">
        <v>23.62</v>
      </c>
      <c r="N261" s="43">
        <v>13.468949484215686</v>
      </c>
      <c r="O261" s="44">
        <v>2722.0124190833722</v>
      </c>
      <c r="P261" s="43">
        <v>90.733747302779065</v>
      </c>
    </row>
    <row r="262" spans="1:16">
      <c r="A262" s="40" t="s">
        <v>256</v>
      </c>
      <c r="B262" s="40" t="s">
        <v>255</v>
      </c>
      <c r="C262" s="41">
        <v>1748599456</v>
      </c>
      <c r="D262" s="41">
        <v>220000000</v>
      </c>
      <c r="E262" s="42">
        <v>57.578797736278041</v>
      </c>
      <c r="F262" s="42">
        <v>32.715225986521617</v>
      </c>
      <c r="G262" s="41">
        <v>78.150914</v>
      </c>
      <c r="H262" s="42">
        <v>8.89</v>
      </c>
      <c r="I262" s="42">
        <v>-0.20668002120554443</v>
      </c>
      <c r="J262" s="41">
        <v>-145428477</v>
      </c>
      <c r="K262" s="42">
        <v>-12.10216895828456</v>
      </c>
      <c r="L262" s="42">
        <v>181.81818181818181</v>
      </c>
      <c r="M262" s="42">
        <v>35.520000000000003</v>
      </c>
      <c r="N262" s="43">
        <v>32.802736515063131</v>
      </c>
      <c r="O262" s="44">
        <v>447.40357714051567</v>
      </c>
      <c r="P262" s="43">
        <v>14.913452571350522</v>
      </c>
    </row>
    <row r="263" spans="1:16">
      <c r="A263" s="30" t="s">
        <v>295</v>
      </c>
      <c r="B263" s="30" t="s">
        <v>357</v>
      </c>
      <c r="C263" s="31">
        <v>67808233000</v>
      </c>
      <c r="D263" s="31">
        <v>220000000</v>
      </c>
      <c r="E263" s="32">
        <v>2.8129779777017481</v>
      </c>
      <c r="F263" s="32">
        <v>8.0416751792502808E-2</v>
      </c>
      <c r="G263" s="31">
        <v>86.823064000000002</v>
      </c>
      <c r="H263" s="32">
        <v>163.80000000000001</v>
      </c>
      <c r="I263" s="32">
        <v>-5.7346530145959207</v>
      </c>
      <c r="J263" s="31">
        <v>564104000</v>
      </c>
      <c r="K263" s="32">
        <v>62.009842156765416</v>
      </c>
      <c r="L263" s="32">
        <v>181.81818181818181</v>
      </c>
      <c r="M263" s="32">
        <v>39.46</v>
      </c>
      <c r="N263" s="33">
        <v>52.323195234686352</v>
      </c>
      <c r="O263" s="34">
        <v>441.93226072218852</v>
      </c>
      <c r="P263" s="33">
        <v>14.731075357406285</v>
      </c>
    </row>
    <row r="264" spans="1:16">
      <c r="A264" t="s">
        <v>2172</v>
      </c>
      <c r="C264" s="14">
        <v>1462875619</v>
      </c>
      <c r="D264" s="14">
        <v>220000000</v>
      </c>
      <c r="E264" s="19">
        <v>0</v>
      </c>
      <c r="F264" s="19">
        <v>0</v>
      </c>
      <c r="G264" s="14">
        <v>0</v>
      </c>
      <c r="H264" s="19">
        <v>89.9</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13.694520842752597</v>
      </c>
      <c r="F265" s="47">
        <v>1.0479030372845084</v>
      </c>
      <c r="G265" s="46">
        <v>44.275882000000003</v>
      </c>
      <c r="H265" s="47">
        <v>66</v>
      </c>
      <c r="I265" s="47">
        <v>2.7859424812995428</v>
      </c>
      <c r="J265" s="46">
        <v>-70180474</v>
      </c>
      <c r="K265" s="47">
        <v>-186.21276339626888</v>
      </c>
      <c r="L265" s="47">
        <v>180.58690744920995</v>
      </c>
      <c r="M265" s="47">
        <v>19.98</v>
      </c>
      <c r="N265" s="48">
        <v>27.47061773616468</v>
      </c>
      <c r="O265" s="49">
        <v>2194.3200193190942</v>
      </c>
      <c r="P265" s="48">
        <v>73.144000643969804</v>
      </c>
    </row>
    <row r="266" spans="1:16">
      <c r="A266" s="45" t="s">
        <v>327</v>
      </c>
      <c r="B266" s="45" t="s">
        <v>375</v>
      </c>
      <c r="C266" s="46">
        <v>1614800897</v>
      </c>
      <c r="D266" s="46">
        <v>224000000</v>
      </c>
      <c r="E266" s="47">
        <v>19.417198231885465</v>
      </c>
      <c r="F266" s="47">
        <v>4.5623116146347424</v>
      </c>
      <c r="G266" s="46">
        <v>107.968583</v>
      </c>
      <c r="H266" s="47">
        <v>19.079999999999998</v>
      </c>
      <c r="I266" s="47">
        <v>1.001250191096009</v>
      </c>
      <c r="J266" s="46">
        <v>-84056857</v>
      </c>
      <c r="K266" s="47">
        <v>-50.632395165572277</v>
      </c>
      <c r="L266" s="47">
        <v>178.57142857142858</v>
      </c>
      <c r="M266" s="47">
        <v>48.2</v>
      </c>
      <c r="N266" s="48">
        <v>75.060163807761711</v>
      </c>
      <c r="O266" s="49">
        <v>1651.9743728248154</v>
      </c>
      <c r="P266" s="48">
        <v>55.065812427493846</v>
      </c>
    </row>
    <row r="267" spans="1:16">
      <c r="A267" s="25" t="s">
        <v>764</v>
      </c>
      <c r="B267" s="25" t="s">
        <v>376</v>
      </c>
      <c r="C267" s="26">
        <v>2150114200</v>
      </c>
      <c r="D267" s="26">
        <v>225000000</v>
      </c>
      <c r="E267" s="27">
        <v>30.021763902469047</v>
      </c>
      <c r="F267" s="27">
        <v>6.3538124661310151</v>
      </c>
      <c r="G267" s="26">
        <v>59.967219999999998</v>
      </c>
      <c r="H267" s="27">
        <v>22.22</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53.80148145800969</v>
      </c>
      <c r="F268" s="27">
        <v>19.61267186424967</v>
      </c>
      <c r="G268" s="26">
        <v>61.006332999999998</v>
      </c>
      <c r="H268" s="27">
        <v>12.19</v>
      </c>
      <c r="I268" s="27">
        <v>-4.7329741342315046E-2</v>
      </c>
      <c r="J268" s="26">
        <v>-12902172</v>
      </c>
      <c r="K268" s="27">
        <v>-212.61536429680211</v>
      </c>
      <c r="L268" s="27">
        <v>174.97812773403325</v>
      </c>
      <c r="M268" s="27">
        <v>26.68</v>
      </c>
      <c r="N268" s="28">
        <v>45.152623224898072</v>
      </c>
      <c r="O268" s="29">
        <v>383.6552822714425</v>
      </c>
      <c r="P268" s="28">
        <v>12.788509409048084</v>
      </c>
    </row>
    <row r="269" spans="1:16">
      <c r="A269" s="65" t="s">
        <v>311</v>
      </c>
      <c r="B269" s="65" t="s">
        <v>608</v>
      </c>
      <c r="C269" s="66">
        <v>530578724</v>
      </c>
      <c r="D269" s="66">
        <v>240000000</v>
      </c>
      <c r="E269" s="67">
        <v>44.853508441430286</v>
      </c>
      <c r="F269" s="67">
        <v>37.377923701191904</v>
      </c>
      <c r="G269" s="66">
        <v>148.650609</v>
      </c>
      <c r="H269" s="67">
        <v>6</v>
      </c>
      <c r="I269" s="67">
        <v>-6.5091957373423881E-2</v>
      </c>
      <c r="J269" s="66">
        <v>-38865072</v>
      </c>
      <c r="K269" s="67">
        <v>-30.876052410246402</v>
      </c>
      <c r="L269" s="67">
        <v>166.66666666666666</v>
      </c>
      <c r="M269" s="67">
        <v>61.93</v>
      </c>
      <c r="N269" s="68">
        <v>64.55549327548492</v>
      </c>
      <c r="O269" s="69">
        <v>1773.6991472781151</v>
      </c>
      <c r="P269" s="68">
        <v>59.123304909270502</v>
      </c>
    </row>
    <row r="270" spans="1:16">
      <c r="A270" s="80" t="s">
        <v>148</v>
      </c>
      <c r="B270" s="80" t="s">
        <v>352</v>
      </c>
      <c r="C270" s="81">
        <v>4993766474</v>
      </c>
      <c r="D270" s="81">
        <v>240000000</v>
      </c>
      <c r="E270" s="82">
        <v>47.03496739394955</v>
      </c>
      <c r="F270" s="82">
        <v>15.075310062163318</v>
      </c>
      <c r="G270" s="81">
        <v>64.982984999999999</v>
      </c>
      <c r="H270" s="82">
        <v>13.09</v>
      </c>
      <c r="I270" s="82">
        <v>-0.39144761763789226</v>
      </c>
      <c r="J270" s="81">
        <v>176132643</v>
      </c>
      <c r="K270" s="82">
        <v>17.713922569140124</v>
      </c>
      <c r="L270" s="82">
        <v>166.66666666666666</v>
      </c>
      <c r="M270" s="82">
        <v>27.07</v>
      </c>
      <c r="N270" s="83">
        <v>51.931056841488555</v>
      </c>
      <c r="O270" s="84">
        <v>596.50971699733077</v>
      </c>
      <c r="P270" s="83">
        <v>19.88365723324436</v>
      </c>
    </row>
    <row r="271" spans="1:16">
      <c r="A271" s="55" t="s">
        <v>139</v>
      </c>
      <c r="B271" s="55" t="s">
        <v>233</v>
      </c>
      <c r="C271" s="56">
        <v>791994006</v>
      </c>
      <c r="D271" s="56">
        <v>240000000</v>
      </c>
      <c r="E271" s="57">
        <v>80.899551234009394</v>
      </c>
      <c r="F271" s="57">
        <v>112.36048782501305</v>
      </c>
      <c r="G271" s="56">
        <v>150.75718000000001</v>
      </c>
      <c r="H271" s="57">
        <v>3.28</v>
      </c>
      <c r="I271" s="57">
        <v>-0.13957101918549242</v>
      </c>
      <c r="J271" s="56">
        <v>8495887</v>
      </c>
      <c r="K271" s="57">
        <v>84.746889877419505</v>
      </c>
      <c r="L271" s="57">
        <v>166.66666666666666</v>
      </c>
      <c r="M271" s="57">
        <v>62.81</v>
      </c>
      <c r="N271" s="58">
        <v>64.998975507398299</v>
      </c>
      <c r="O271" s="59">
        <v>229.28519636909203</v>
      </c>
      <c r="P271" s="58">
        <v>7.6428398789697347</v>
      </c>
    </row>
    <row r="272" spans="1:16">
      <c r="A272" s="35" t="s">
        <v>9</v>
      </c>
      <c r="B272" s="35" t="s">
        <v>200</v>
      </c>
      <c r="C272" s="36">
        <v>19691212171</v>
      </c>
      <c r="D272" s="36">
        <v>240303646</v>
      </c>
      <c r="E272" s="37">
        <v>2.9920821523866712</v>
      </c>
      <c r="F272" s="37">
        <v>0.22234385255842631</v>
      </c>
      <c r="G272" s="36">
        <v>239.36703</v>
      </c>
      <c r="H272" s="37">
        <v>55.85</v>
      </c>
      <c r="I272" s="37">
        <v>4.1022988368687265</v>
      </c>
      <c r="J272" s="36">
        <v>5168746</v>
      </c>
      <c r="K272" s="37">
        <v>2603.533657099807</v>
      </c>
      <c r="L272" s="37">
        <v>166.45606783677349</v>
      </c>
      <c r="M272" s="37">
        <v>99.61</v>
      </c>
      <c r="N272" s="38">
        <v>33.840898578320015</v>
      </c>
      <c r="O272" s="39">
        <v>2641.7841421704229</v>
      </c>
      <c r="P272" s="38">
        <v>88.059471405680767</v>
      </c>
    </row>
    <row r="273" spans="1:16">
      <c r="A273" s="45" t="s">
        <v>383</v>
      </c>
      <c r="B273" s="45" t="s">
        <v>375</v>
      </c>
      <c r="C273" s="46">
        <v>1693692129</v>
      </c>
      <c r="D273" s="46">
        <v>241875000</v>
      </c>
      <c r="E273" s="47">
        <v>44.312044486722563</v>
      </c>
      <c r="F273" s="47">
        <v>30.533708517982816</v>
      </c>
      <c r="G273" s="46">
        <v>141.93746899999999</v>
      </c>
      <c r="H273" s="47">
        <v>6.36</v>
      </c>
      <c r="I273" s="47">
        <v>-1.8282563956439013E-2</v>
      </c>
      <c r="J273" s="46">
        <v>81478670</v>
      </c>
      <c r="K273" s="47">
        <v>17.811410029152416</v>
      </c>
      <c r="L273" s="47">
        <v>165.37467700258398</v>
      </c>
      <c r="M273" s="47">
        <v>58.68</v>
      </c>
      <c r="N273" s="48">
        <v>11.060393314571574</v>
      </c>
      <c r="O273" s="49">
        <v>1252.9548098047051</v>
      </c>
      <c r="P273" s="48">
        <v>41.765160326823505</v>
      </c>
    </row>
    <row r="274" spans="1:16">
      <c r="A274" s="70" t="s">
        <v>223</v>
      </c>
      <c r="B274" s="70" t="s">
        <v>221</v>
      </c>
      <c r="C274" s="71">
        <v>28485883551</v>
      </c>
      <c r="D274" s="71">
        <v>241920000</v>
      </c>
      <c r="E274" s="72">
        <v>0.91425268907958557</v>
      </c>
      <c r="F274" s="72">
        <v>1.725640630435182E-2</v>
      </c>
      <c r="G274" s="71">
        <v>199.069242</v>
      </c>
      <c r="H274" s="72">
        <v>219.8</v>
      </c>
      <c r="I274" s="72">
        <v>-1.1077390968717964</v>
      </c>
      <c r="J274" s="71">
        <v>195144717</v>
      </c>
      <c r="K274" s="72">
        <v>271.4932836229433</v>
      </c>
      <c r="L274" s="72">
        <v>165.34391534391534</v>
      </c>
      <c r="M274" s="72">
        <v>82.28</v>
      </c>
      <c r="N274" s="73">
        <v>5.3348550683884595</v>
      </c>
      <c r="O274" s="74">
        <v>892.23457312012579</v>
      </c>
      <c r="P274" s="73">
        <v>29.741152437337526</v>
      </c>
    </row>
    <row r="275" spans="1:16">
      <c r="A275" s="85" t="s">
        <v>443</v>
      </c>
      <c r="B275" s="85" t="s">
        <v>607</v>
      </c>
      <c r="C275" s="86">
        <v>9403353877</v>
      </c>
      <c r="D275" s="86">
        <v>244750000</v>
      </c>
      <c r="E275" s="87">
        <v>38.325561121127002</v>
      </c>
      <c r="F275" s="87">
        <v>7.8295324047246178</v>
      </c>
      <c r="G275" s="86">
        <v>49.484341999999998</v>
      </c>
      <c r="H275" s="87">
        <v>21.1</v>
      </c>
      <c r="I275" s="87">
        <v>-0.19930717993510072</v>
      </c>
      <c r="J275" s="86">
        <v>1286101</v>
      </c>
      <c r="K275" s="87">
        <v>3806.0774387081574</v>
      </c>
      <c r="L275" s="87">
        <v>163.43207354443311</v>
      </c>
      <c r="M275" s="87">
        <v>20.21</v>
      </c>
      <c r="N275" s="88">
        <v>38.207450650754851</v>
      </c>
      <c r="O275" s="89">
        <v>860.64171667820358</v>
      </c>
      <c r="P275" s="88">
        <v>28.688057222606787</v>
      </c>
    </row>
    <row r="276" spans="1:16">
      <c r="A276" s="55" t="s">
        <v>234</v>
      </c>
      <c r="B276" s="55" t="s">
        <v>233</v>
      </c>
      <c r="C276" s="56">
        <v>7583767231</v>
      </c>
      <c r="D276" s="56">
        <v>244800000</v>
      </c>
      <c r="E276" s="57">
        <v>21.108438664568919</v>
      </c>
      <c r="F276" s="57">
        <v>5.0721930662651191</v>
      </c>
      <c r="G276" s="56">
        <v>106.89830000000001</v>
      </c>
      <c r="H276" s="57">
        <v>17.73</v>
      </c>
      <c r="I276" s="57">
        <v>-0.20642978998056097</v>
      </c>
      <c r="J276" s="56">
        <v>116949644</v>
      </c>
      <c r="K276" s="57">
        <v>35.584546114565342</v>
      </c>
      <c r="L276" s="57">
        <v>163.3986928104575</v>
      </c>
      <c r="M276" s="57">
        <v>43.66</v>
      </c>
      <c r="N276" s="58">
        <v>44.477585415830973</v>
      </c>
      <c r="O276" s="59">
        <v>707.24801426993599</v>
      </c>
      <c r="P276" s="58">
        <v>23.574933808997866</v>
      </c>
    </row>
    <row r="277" spans="1:16">
      <c r="A277" s="40" t="s">
        <v>382</v>
      </c>
      <c r="B277" s="40" t="s">
        <v>255</v>
      </c>
      <c r="C277" s="41">
        <v>237921423</v>
      </c>
      <c r="D277" s="41">
        <v>249999992</v>
      </c>
      <c r="E277" s="42">
        <v>50.075897882728562</v>
      </c>
      <c r="F277" s="42">
        <v>50.075899485157343</v>
      </c>
      <c r="G277" s="41">
        <v>187.95273599999999</v>
      </c>
      <c r="H277" s="42">
        <v>4.25</v>
      </c>
      <c r="I277" s="42">
        <v>-6.4498078204572096E-2</v>
      </c>
      <c r="J277" s="41">
        <v>5215990</v>
      </c>
      <c r="K277" s="42">
        <v>191.71815283388196</v>
      </c>
      <c r="L277" s="42">
        <v>160.00000512000017</v>
      </c>
      <c r="M277" s="42">
        <v>75.180000000000007</v>
      </c>
      <c r="N277" s="43">
        <v>64.053572469279288</v>
      </c>
      <c r="O277" s="44">
        <v>488.39518954165152</v>
      </c>
      <c r="P277" s="43">
        <v>16.279839651388382</v>
      </c>
    </row>
    <row r="278" spans="1:16">
      <c r="A278" s="35" t="s">
        <v>209</v>
      </c>
      <c r="B278" s="35" t="s">
        <v>208</v>
      </c>
      <c r="C278" s="36">
        <v>22394326381</v>
      </c>
      <c r="D278" s="36">
        <v>250000000</v>
      </c>
      <c r="E278" s="37">
        <v>7.5652264366837834</v>
      </c>
      <c r="F278" s="37">
        <v>0.2521742145561261</v>
      </c>
      <c r="G278" s="36">
        <v>43.649664999999999</v>
      </c>
      <c r="H278" s="37">
        <v>121.2</v>
      </c>
      <c r="I278" s="37">
        <v>1.3648314197743332</v>
      </c>
      <c r="J278" s="36">
        <v>438581833</v>
      </c>
      <c r="K278" s="37">
        <v>68.402286056385748</v>
      </c>
      <c r="L278" s="37">
        <v>160</v>
      </c>
      <c r="M278" s="37">
        <v>17.45</v>
      </c>
      <c r="N278" s="38">
        <v>26.30437637555308</v>
      </c>
      <c r="O278" s="39">
        <v>2211.001339038939</v>
      </c>
      <c r="P278" s="38">
        <v>73.700044634631297</v>
      </c>
    </row>
    <row r="279" spans="1:16">
      <c r="A279" s="45" t="s">
        <v>326</v>
      </c>
      <c r="B279" s="45" t="s">
        <v>375</v>
      </c>
      <c r="C279" s="46">
        <v>15862084113</v>
      </c>
      <c r="D279" s="46">
        <v>252000000</v>
      </c>
      <c r="E279" s="47">
        <v>22.948628943343234</v>
      </c>
      <c r="F279" s="47">
        <v>2.0236886193424368</v>
      </c>
      <c r="G279" s="46">
        <v>36.397486000000001</v>
      </c>
      <c r="H279" s="47">
        <v>47.9</v>
      </c>
      <c r="I279" s="47">
        <v>-1.1721083986326661</v>
      </c>
      <c r="J279" s="46">
        <v>-270919855</v>
      </c>
      <c r="K279" s="47">
        <v>-41.857397273448271</v>
      </c>
      <c r="L279" s="47">
        <v>158.73015873015873</v>
      </c>
      <c r="M279" s="47">
        <v>14.44</v>
      </c>
      <c r="N279" s="48">
        <v>61.680934576299535</v>
      </c>
      <c r="O279" s="49">
        <v>607.24851030357627</v>
      </c>
      <c r="P279" s="48">
        <v>20.24161701011921</v>
      </c>
    </row>
    <row r="280" spans="1:16">
      <c r="A280" s="30" t="s">
        <v>99</v>
      </c>
      <c r="B280" s="30" t="s">
        <v>349</v>
      </c>
      <c r="C280" s="31">
        <v>659872586</v>
      </c>
      <c r="D280" s="31">
        <v>252208000</v>
      </c>
      <c r="E280" s="32">
        <v>96.725674940145893</v>
      </c>
      <c r="F280" s="32">
        <v>383.51549094456124</v>
      </c>
      <c r="G280" s="31">
        <v>192.870518</v>
      </c>
      <c r="H280" s="32">
        <v>2.11</v>
      </c>
      <c r="I280" s="32">
        <v>-7.2779256737979026E-2</v>
      </c>
      <c r="J280" s="31">
        <v>-24015799</v>
      </c>
      <c r="K280" s="32">
        <v>-10.50175344988522</v>
      </c>
      <c r="L280" s="32">
        <v>158.59925141153334</v>
      </c>
      <c r="M280" s="32">
        <v>77.709999999999994</v>
      </c>
      <c r="N280" s="33">
        <v>14.838191439146849</v>
      </c>
      <c r="O280" s="34">
        <v>322.91874559950088</v>
      </c>
      <c r="P280" s="33">
        <v>10.763958186650029</v>
      </c>
    </row>
    <row r="281" spans="1:16">
      <c r="A281" s="30" t="s">
        <v>112</v>
      </c>
      <c r="B281" s="30" t="s">
        <v>349</v>
      </c>
      <c r="C281" s="31">
        <v>16362685066</v>
      </c>
      <c r="D281" s="31">
        <v>255600000</v>
      </c>
      <c r="E281" s="32">
        <v>11.558176717022132</v>
      </c>
      <c r="F281" s="32">
        <v>0.94207882735248205</v>
      </c>
      <c r="G281" s="31">
        <v>71.434415000000001</v>
      </c>
      <c r="H281" s="32">
        <v>48.46</v>
      </c>
      <c r="I281" s="32">
        <v>0.99176107925348589</v>
      </c>
      <c r="J281" s="31">
        <v>772128556</v>
      </c>
      <c r="K281" s="32">
        <v>15.88958199339023</v>
      </c>
      <c r="L281" s="32">
        <v>156.49452269170578</v>
      </c>
      <c r="M281" s="32">
        <v>27.94</v>
      </c>
      <c r="N281" s="33">
        <v>0.29037932706189135</v>
      </c>
      <c r="O281" s="34">
        <v>2407.8535027602247</v>
      </c>
      <c r="P281" s="33">
        <v>80.261783425340823</v>
      </c>
    </row>
    <row r="282" spans="1:16">
      <c r="A282" s="75" t="s">
        <v>746</v>
      </c>
      <c r="B282" s="75" t="s">
        <v>350</v>
      </c>
      <c r="C282" s="76">
        <v>13909963000</v>
      </c>
      <c r="D282" s="76">
        <v>259786000</v>
      </c>
      <c r="E282" s="77">
        <v>4.4072893767592332</v>
      </c>
      <c r="F282" s="77">
        <v>0.16157215762421426</v>
      </c>
      <c r="G282" s="76">
        <v>87.197725000000005</v>
      </c>
      <c r="H282" s="77">
        <v>104.1</v>
      </c>
      <c r="I282" s="77">
        <v>2.6000905309972779</v>
      </c>
      <c r="J282" s="76">
        <v>1314132000</v>
      </c>
      <c r="K282" s="77">
        <v>20.757070066020766</v>
      </c>
      <c r="L282" s="77">
        <v>153.97288537488549</v>
      </c>
      <c r="M282" s="77">
        <v>33.56</v>
      </c>
      <c r="N282" s="78">
        <v>17.409860517438041</v>
      </c>
      <c r="O282" s="79">
        <v>1823.6407758776465</v>
      </c>
      <c r="P282" s="78">
        <v>60.788025862588221</v>
      </c>
    </row>
    <row r="283" spans="1:16">
      <c r="A283" s="111" t="s">
        <v>373</v>
      </c>
      <c r="B283" s="111" t="s">
        <v>680</v>
      </c>
      <c r="C283" s="112">
        <v>1298730000</v>
      </c>
      <c r="D283" s="112">
        <v>259875000</v>
      </c>
      <c r="E283" s="113">
        <v>16.637282729773474</v>
      </c>
      <c r="F283" s="113">
        <v>2.1340109321498764</v>
      </c>
      <c r="G283" s="112">
        <v>71.729606000000004</v>
      </c>
      <c r="H283" s="113">
        <v>33.520000000000003</v>
      </c>
      <c r="I283" s="113">
        <v>0.28684894479368239</v>
      </c>
      <c r="J283" s="112">
        <v>-35004000</v>
      </c>
      <c r="K283" s="113">
        <v>-222.72454576619816</v>
      </c>
      <c r="L283" s="113">
        <v>153.92015392015392</v>
      </c>
      <c r="M283" s="113">
        <v>27.6</v>
      </c>
      <c r="N283" s="114">
        <v>63.914985035081152</v>
      </c>
      <c r="O283" s="115">
        <v>1467.6008194700278</v>
      </c>
      <c r="P283" s="114">
        <v>48.920027315667589</v>
      </c>
    </row>
    <row r="284" spans="1:16">
      <c r="A284" s="65" t="s">
        <v>512</v>
      </c>
      <c r="B284" s="65" t="s">
        <v>608</v>
      </c>
      <c r="C284" s="66">
        <v>24772686000</v>
      </c>
      <c r="D284" s="66">
        <v>261292000</v>
      </c>
      <c r="E284" s="67">
        <v>2.655531402822588</v>
      </c>
      <c r="F284" s="67">
        <v>4.3806377717837082E-2</v>
      </c>
      <c r="G284" s="66">
        <v>62.8855</v>
      </c>
      <c r="H284" s="67">
        <v>239.6</v>
      </c>
      <c r="I284" s="67">
        <v>-2.9659357468055987</v>
      </c>
      <c r="J284" s="66">
        <v>224412000</v>
      </c>
      <c r="K284" s="67">
        <v>270.1270163805857</v>
      </c>
      <c r="L284" s="67">
        <v>153.08543698237986</v>
      </c>
      <c r="M284" s="67">
        <v>24.06</v>
      </c>
      <c r="N284" s="68">
        <v>38.835752569274149</v>
      </c>
      <c r="O284" s="69">
        <v>712.74804914967285</v>
      </c>
      <c r="P284" s="68">
        <v>23.758268304989095</v>
      </c>
    </row>
    <row r="285" spans="1:16">
      <c r="A285" s="30" t="s">
        <v>380</v>
      </c>
      <c r="B285" s="30" t="s">
        <v>605</v>
      </c>
      <c r="C285" s="31">
        <v>4751651642</v>
      </c>
      <c r="D285" s="31">
        <v>262500000</v>
      </c>
      <c r="E285" s="32">
        <v>55.596239261890425</v>
      </c>
      <c r="F285" s="32">
        <v>30.256456741164858</v>
      </c>
      <c r="G285" s="31">
        <v>75.351630999999998</v>
      </c>
      <c r="H285" s="32">
        <v>9.5500000000000007</v>
      </c>
      <c r="I285" s="32">
        <v>-5.9789730818658597</v>
      </c>
      <c r="J285" s="31">
        <v>-20576283</v>
      </c>
      <c r="K285" s="32">
        <v>-89.301843292104792</v>
      </c>
      <c r="L285" s="32">
        <v>152.38095238095238</v>
      </c>
      <c r="M285" s="32">
        <v>28.7</v>
      </c>
      <c r="N285" s="33">
        <v>67.709360458601765</v>
      </c>
      <c r="O285" s="34">
        <v>232.09510241595387</v>
      </c>
      <c r="P285" s="33">
        <v>7.7365034138651287</v>
      </c>
    </row>
    <row r="286" spans="1:16">
      <c r="A286" s="70" t="s">
        <v>21</v>
      </c>
      <c r="B286" s="70" t="s">
        <v>221</v>
      </c>
      <c r="C286" s="71">
        <v>6280910429</v>
      </c>
      <c r="D286" s="71">
        <v>263340000</v>
      </c>
      <c r="E286" s="72">
        <v>114.96214881022206</v>
      </c>
      <c r="F286" s="72">
        <v>62.364867151765814</v>
      </c>
      <c r="G286" s="71">
        <v>48.209040000000002</v>
      </c>
      <c r="H286" s="72">
        <v>7.22</v>
      </c>
      <c r="I286" s="72">
        <v>-9.6053608404996105E-2</v>
      </c>
      <c r="J286" s="71">
        <v>-94693699</v>
      </c>
      <c r="K286" s="72">
        <v>-19.466765154036278</v>
      </c>
      <c r="L286" s="72">
        <v>151.89488873699401</v>
      </c>
      <c r="M286" s="72">
        <v>18.3</v>
      </c>
      <c r="N286" s="73">
        <v>14.753632742616743</v>
      </c>
      <c r="O286" s="74">
        <v>336.28870251522113</v>
      </c>
      <c r="P286" s="73">
        <v>11.209623417174038</v>
      </c>
    </row>
    <row r="287" spans="1:16">
      <c r="A287" s="55" t="s">
        <v>629</v>
      </c>
      <c r="B287" s="55" t="s">
        <v>233</v>
      </c>
      <c r="C287" s="56">
        <v>7118953178</v>
      </c>
      <c r="D287" s="56">
        <v>263980843</v>
      </c>
      <c r="E287" s="57">
        <v>4.6748658689451981</v>
      </c>
      <c r="F287" s="57">
        <v>8.9893960974685536E-2</v>
      </c>
      <c r="G287" s="56">
        <v>46.937992000000001</v>
      </c>
      <c r="H287" s="57">
        <v>182.3</v>
      </c>
      <c r="I287" s="57">
        <v>-0.90670076551384682</v>
      </c>
      <c r="J287" s="56">
        <v>576150738</v>
      </c>
      <c r="K287" s="57">
        <v>90.261493461803042</v>
      </c>
      <c r="L287" s="57">
        <v>151.52614691816859</v>
      </c>
      <c r="M287" s="57">
        <v>17.78</v>
      </c>
      <c r="N287" s="58">
        <v>57.822747615117571</v>
      </c>
      <c r="O287" s="59">
        <v>1112.8129674185727</v>
      </c>
      <c r="P287" s="58">
        <v>37.093765580619092</v>
      </c>
    </row>
    <row r="288" spans="1:16">
      <c r="A288" s="55" t="s">
        <v>138</v>
      </c>
      <c r="B288" s="55" t="s">
        <v>233</v>
      </c>
      <c r="C288" s="56">
        <v>1535118620</v>
      </c>
      <c r="D288" s="56">
        <v>264000000</v>
      </c>
      <c r="E288" s="57">
        <v>52.750314908829935</v>
      </c>
      <c r="F288" s="57">
        <v>18.164708990643916</v>
      </c>
      <c r="G288" s="56">
        <v>59.070202000000002</v>
      </c>
      <c r="H288" s="57">
        <v>12.84</v>
      </c>
      <c r="I288" s="57">
        <v>0.12123432336354513</v>
      </c>
      <c r="J288" s="56">
        <v>-72765098</v>
      </c>
      <c r="K288" s="57">
        <v>-39.909243302331568</v>
      </c>
      <c r="L288" s="57">
        <v>151.5151515151515</v>
      </c>
      <c r="M288" s="57">
        <v>22.37</v>
      </c>
      <c r="N288" s="58">
        <v>52.184217437209142</v>
      </c>
      <c r="O288" s="59">
        <v>1422.0391027898706</v>
      </c>
      <c r="P288" s="58">
        <v>47.401303426329022</v>
      </c>
    </row>
    <row r="289" spans="1:16">
      <c r="A289" s="25" t="s">
        <v>105</v>
      </c>
      <c r="B289" s="25" t="s">
        <v>376</v>
      </c>
      <c r="C289" s="26">
        <v>2277044993</v>
      </c>
      <c r="D289" s="26">
        <v>265000000</v>
      </c>
      <c r="E289" s="27">
        <v>1.6960244686128498</v>
      </c>
      <c r="F289" s="27">
        <v>3.2487778347147778E-2</v>
      </c>
      <c r="G289" s="26">
        <v>112.25637500000001</v>
      </c>
      <c r="H289" s="27">
        <v>210.1</v>
      </c>
      <c r="I289" s="27">
        <v>21.453359183924789</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9.7480996494027714</v>
      </c>
      <c r="F290" s="37">
        <v>0.85547166734557012</v>
      </c>
      <c r="G290" s="36">
        <v>85.702517999999998</v>
      </c>
      <c r="H290" s="37">
        <v>47.88</v>
      </c>
      <c r="I290" s="37">
        <v>-6.6170822236830773</v>
      </c>
      <c r="J290" s="36">
        <v>481101194</v>
      </c>
      <c r="K290" s="37">
        <v>23.685245728157557</v>
      </c>
      <c r="L290" s="37">
        <v>150.9433962264151</v>
      </c>
      <c r="M290" s="37">
        <v>32.340000000000003</v>
      </c>
      <c r="N290" s="38">
        <v>71.885404838781412</v>
      </c>
      <c r="O290" s="39">
        <v>770</v>
      </c>
      <c r="P290" s="38">
        <v>25.666666666666668</v>
      </c>
    </row>
    <row r="291" spans="1:16">
      <c r="A291" s="101" t="s">
        <v>650</v>
      </c>
      <c r="B291" s="101" t="s">
        <v>696</v>
      </c>
      <c r="C291" s="102">
        <v>8057302670</v>
      </c>
      <c r="D291" s="102">
        <v>268000000</v>
      </c>
      <c r="E291" s="103">
        <v>17.390480734658496</v>
      </c>
      <c r="F291" s="103">
        <v>2.0932210802429583</v>
      </c>
      <c r="G291" s="102">
        <v>72.488142999999994</v>
      </c>
      <c r="H291" s="103">
        <v>31.74</v>
      </c>
      <c r="I291" s="103">
        <v>-1.5461141925494175</v>
      </c>
      <c r="J291" s="102">
        <v>-178534898</v>
      </c>
      <c r="K291" s="103">
        <v>-46.534319581597991</v>
      </c>
      <c r="L291" s="103">
        <v>149.25373134328359</v>
      </c>
      <c r="M291" s="103">
        <v>27.04</v>
      </c>
      <c r="N291" s="104">
        <v>0.22537048400226301</v>
      </c>
      <c r="O291" s="105">
        <v>629.92754515691695</v>
      </c>
      <c r="P291" s="104">
        <v>20.997584838563899</v>
      </c>
    </row>
    <row r="292" spans="1:16">
      <c r="A292" s="55" t="s">
        <v>160</v>
      </c>
      <c r="B292" s="55" t="s">
        <v>233</v>
      </c>
      <c r="C292" s="56">
        <v>1300173375</v>
      </c>
      <c r="D292" s="56">
        <v>270000000</v>
      </c>
      <c r="E292" s="57">
        <v>34.345866655263841</v>
      </c>
      <c r="F292" s="57">
        <v>31.801728384503555</v>
      </c>
      <c r="G292" s="56">
        <v>253.18759900000001</v>
      </c>
      <c r="H292" s="57">
        <v>4.5999999999999996</v>
      </c>
      <c r="I292" s="57">
        <v>0.11240000609416699</v>
      </c>
      <c r="J292" s="56">
        <v>-34355927</v>
      </c>
      <c r="K292" s="57">
        <v>-31.43562390268206</v>
      </c>
      <c r="L292" s="57">
        <v>148.14814814814815</v>
      </c>
      <c r="M292" s="57">
        <v>93.77</v>
      </c>
      <c r="N292" s="58">
        <v>48.800290493695904</v>
      </c>
      <c r="O292" s="59">
        <v>2241.9741430334193</v>
      </c>
      <c r="P292" s="58">
        <v>74.732471434447305</v>
      </c>
    </row>
    <row r="293" spans="1:16">
      <c r="A293" s="40" t="s">
        <v>260</v>
      </c>
      <c r="B293" s="40" t="s">
        <v>255</v>
      </c>
      <c r="C293" s="41">
        <v>2324346355</v>
      </c>
      <c r="D293" s="41">
        <v>270000000</v>
      </c>
      <c r="E293" s="42">
        <v>215.34413068804605</v>
      </c>
      <c r="F293" s="42">
        <v>398.78542720008528</v>
      </c>
      <c r="G293" s="41">
        <v>68.060782000000003</v>
      </c>
      <c r="H293" s="42">
        <v>2.73</v>
      </c>
      <c r="I293" s="42">
        <v>-1.5087933460335103E-2</v>
      </c>
      <c r="J293" s="41">
        <v>120604000</v>
      </c>
      <c r="K293" s="42">
        <v>4.4774634340486221</v>
      </c>
      <c r="L293" s="42">
        <v>148.14814814814815</v>
      </c>
      <c r="M293" s="42">
        <v>25.2</v>
      </c>
      <c r="N293" s="43">
        <v>86.921853000663617</v>
      </c>
      <c r="O293" s="44">
        <v>773.34306312243257</v>
      </c>
      <c r="P293" s="43">
        <v>25.778102104081086</v>
      </c>
    </row>
    <row r="294" spans="1:16">
      <c r="A294" s="80" t="s">
        <v>637</v>
      </c>
      <c r="B294" s="80" t="s">
        <v>352</v>
      </c>
      <c r="C294" s="81">
        <v>5401140707</v>
      </c>
      <c r="D294" s="81">
        <v>273000000</v>
      </c>
      <c r="E294" s="82">
        <v>27.068996408566761</v>
      </c>
      <c r="F294" s="82">
        <v>3.966153319936522</v>
      </c>
      <c r="G294" s="81">
        <v>57.282293000000003</v>
      </c>
      <c r="H294" s="82">
        <v>25.8</v>
      </c>
      <c r="I294" s="82">
        <v>-1.1471019416645163</v>
      </c>
      <c r="J294" s="81">
        <v>66358096</v>
      </c>
      <c r="K294" s="82">
        <v>102.85105226647853</v>
      </c>
      <c r="L294" s="82">
        <v>146.52014652014651</v>
      </c>
      <c r="M294" s="82">
        <v>20.98</v>
      </c>
      <c r="N294" s="83">
        <v>48.971468798409411</v>
      </c>
      <c r="O294" s="84">
        <v>504.74850479832952</v>
      </c>
      <c r="P294" s="83">
        <v>16.824950159944319</v>
      </c>
    </row>
    <row r="295" spans="1:16">
      <c r="A295" s="55" t="s">
        <v>766</v>
      </c>
      <c r="B295" s="55" t="s">
        <v>233</v>
      </c>
      <c r="C295" s="56">
        <v>5199468670</v>
      </c>
      <c r="D295" s="56">
        <v>273350000</v>
      </c>
      <c r="E295" s="57">
        <v>18.56936057926794</v>
      </c>
      <c r="F295" s="57">
        <v>1.7876984952074109</v>
      </c>
      <c r="G295" s="56">
        <v>54.497838000000002</v>
      </c>
      <c r="H295" s="57">
        <v>39.54</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103.4301510655536</v>
      </c>
      <c r="F296" s="42">
        <v>376.10964023837676</v>
      </c>
      <c r="G296" s="41">
        <v>231.60181800000001</v>
      </c>
      <c r="H296" s="42">
        <v>1.67</v>
      </c>
      <c r="I296" s="42">
        <v>-6.1844453225654357E-2</v>
      </c>
      <c r="J296" s="41">
        <v>16935617</v>
      </c>
      <c r="K296" s="42">
        <v>16.237967592205234</v>
      </c>
      <c r="L296" s="42">
        <v>145.45454545454547</v>
      </c>
      <c r="M296" s="42">
        <v>84.21</v>
      </c>
      <c r="N296" s="43">
        <v>74.905061634829337</v>
      </c>
      <c r="O296" s="44">
        <v>521.90395590526737</v>
      </c>
      <c r="P296" s="43">
        <v>17.39679853017558</v>
      </c>
    </row>
    <row r="297" spans="1:16">
      <c r="A297" s="75" t="s">
        <v>665</v>
      </c>
      <c r="B297" s="75" t="s">
        <v>350</v>
      </c>
      <c r="C297" s="76">
        <v>1571604579</v>
      </c>
      <c r="D297" s="76">
        <v>275000000</v>
      </c>
      <c r="E297" s="77">
        <v>23.262175549897844</v>
      </c>
      <c r="F297" s="77">
        <v>12.084247038907971</v>
      </c>
      <c r="G297" s="76">
        <v>204.47359800000001</v>
      </c>
      <c r="H297" s="77">
        <v>8.41</v>
      </c>
      <c r="I297" s="77">
        <v>-0.19696490338620265</v>
      </c>
      <c r="J297" s="76">
        <v>-81499033</v>
      </c>
      <c r="K297" s="77">
        <v>-23.619912152822721</v>
      </c>
      <c r="L297" s="77">
        <v>145.45454545454547</v>
      </c>
      <c r="M297" s="77">
        <v>74.349999999999994</v>
      </c>
      <c r="N297" s="78">
        <v>11.176025024455445</v>
      </c>
      <c r="O297" s="79">
        <v>313.73141707552304</v>
      </c>
      <c r="P297" s="78">
        <v>10.457713902517435</v>
      </c>
    </row>
    <row r="298" spans="1:16">
      <c r="A298" s="60" t="s">
        <v>136</v>
      </c>
      <c r="B298" s="60" t="s">
        <v>287</v>
      </c>
      <c r="C298" s="61">
        <v>16338135196</v>
      </c>
      <c r="D298" s="61">
        <v>277292576</v>
      </c>
      <c r="E298" s="62">
        <v>25.957362617160797</v>
      </c>
      <c r="F298" s="62">
        <v>9.3610016508919429</v>
      </c>
      <c r="G298" s="61">
        <v>137.36788300000001</v>
      </c>
      <c r="H298" s="62">
        <v>11.22</v>
      </c>
      <c r="I298" s="62">
        <v>9.6904431193959084E-2</v>
      </c>
      <c r="J298" s="61">
        <v>-114083192</v>
      </c>
      <c r="K298" s="62">
        <v>-24.306172639349011</v>
      </c>
      <c r="L298" s="62">
        <v>144.25196872201872</v>
      </c>
      <c r="M298" s="62">
        <v>49.53</v>
      </c>
      <c r="N298" s="63">
        <v>30.453477499447047</v>
      </c>
      <c r="O298" s="64">
        <v>998.4644698546698</v>
      </c>
      <c r="P298" s="63">
        <v>33.282148995155659</v>
      </c>
    </row>
    <row r="299" spans="1:16">
      <c r="A299" s="35" t="s">
        <v>36</v>
      </c>
      <c r="B299" s="35" t="s">
        <v>208</v>
      </c>
      <c r="C299" s="36">
        <v>18685926047</v>
      </c>
      <c r="D299" s="36">
        <v>277500000</v>
      </c>
      <c r="E299" s="37">
        <v>27.751386787097143</v>
      </c>
      <c r="F299" s="37">
        <v>3.3334999143660231</v>
      </c>
      <c r="G299" s="36">
        <v>46.985779999999998</v>
      </c>
      <c r="H299" s="37">
        <v>30.68</v>
      </c>
      <c r="I299" s="37">
        <v>-0.87515634622839755</v>
      </c>
      <c r="J299" s="36">
        <v>149659919</v>
      </c>
      <c r="K299" s="37">
        <v>55.626115900811094</v>
      </c>
      <c r="L299" s="37">
        <v>144.14414414414415</v>
      </c>
      <c r="M299" s="37">
        <v>16.93</v>
      </c>
      <c r="N299" s="38">
        <v>30.207879709360263</v>
      </c>
      <c r="O299" s="39">
        <v>606.57370709146358</v>
      </c>
      <c r="P299" s="38">
        <v>20.219123569715453</v>
      </c>
    </row>
    <row r="300" spans="1:16">
      <c r="A300" s="35" t="s">
        <v>1263</v>
      </c>
      <c r="B300" s="35" t="s">
        <v>200</v>
      </c>
      <c r="C300" s="36">
        <v>14622631268</v>
      </c>
      <c r="D300" s="36">
        <v>280000000</v>
      </c>
      <c r="E300" s="37">
        <v>18.740140811918852</v>
      </c>
      <c r="F300" s="37">
        <v>1.4873127628507026</v>
      </c>
      <c r="G300" s="36">
        <v>51.990901999999998</v>
      </c>
      <c r="H300" s="37">
        <v>46.94</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67.403122166541266</v>
      </c>
      <c r="F301" s="103">
        <v>120.36271815453797</v>
      </c>
      <c r="G301" s="102">
        <v>236.45923999999999</v>
      </c>
      <c r="H301" s="103">
        <v>2.5099999999999998</v>
      </c>
      <c r="I301" s="103">
        <v>-6.6036118140402333E-2</v>
      </c>
      <c r="J301" s="102">
        <v>1475420</v>
      </c>
      <c r="K301" s="103">
        <v>379.55294085751854</v>
      </c>
      <c r="L301" s="103">
        <v>142.85714285714286</v>
      </c>
      <c r="M301" s="103">
        <v>84.44</v>
      </c>
      <c r="N301" s="104">
        <v>5.6473695175796479</v>
      </c>
      <c r="O301" s="105">
        <v>258.95072079132092</v>
      </c>
      <c r="P301" s="104">
        <v>8.63169069304403</v>
      </c>
    </row>
    <row r="302" spans="1:16">
      <c r="A302" s="55" t="s">
        <v>32</v>
      </c>
      <c r="B302" s="55" t="s">
        <v>233</v>
      </c>
      <c r="C302" s="56">
        <v>2705096261</v>
      </c>
      <c r="D302" s="56">
        <v>284288125</v>
      </c>
      <c r="E302" s="57">
        <v>39.225813015107491</v>
      </c>
      <c r="F302" s="57">
        <v>13.797907673810677</v>
      </c>
      <c r="G302" s="56">
        <v>98.355564999999999</v>
      </c>
      <c r="H302" s="57">
        <v>10.37</v>
      </c>
      <c r="I302" s="57">
        <v>-0.11235589590607019</v>
      </c>
      <c r="J302" s="56">
        <v>10367317</v>
      </c>
      <c r="K302" s="57">
        <v>274.21571559932045</v>
      </c>
      <c r="L302" s="57">
        <v>140.70232444636932</v>
      </c>
      <c r="M302" s="57">
        <v>34.590000000000003</v>
      </c>
      <c r="N302" s="58">
        <v>39.457952659903924</v>
      </c>
      <c r="O302" s="59">
        <v>1114.3090896793365</v>
      </c>
      <c r="P302" s="58">
        <v>37.143636322644547</v>
      </c>
    </row>
    <row r="303" spans="1:16">
      <c r="A303" s="55" t="s">
        <v>114</v>
      </c>
      <c r="B303" s="55" t="s">
        <v>233</v>
      </c>
      <c r="C303" s="56">
        <v>1413319947</v>
      </c>
      <c r="D303" s="56">
        <v>294204950</v>
      </c>
      <c r="E303" s="57">
        <v>64.012216355427341</v>
      </c>
      <c r="F303" s="57">
        <v>108.78847612085953</v>
      </c>
      <c r="G303" s="56">
        <v>733.94965300000001</v>
      </c>
      <c r="H303" s="57">
        <v>2.46</v>
      </c>
      <c r="I303" s="57">
        <v>4.7646922236658895E-2</v>
      </c>
      <c r="J303" s="56">
        <v>-101180902</v>
      </c>
      <c r="K303" s="57">
        <v>-5.8154245353535199</v>
      </c>
      <c r="L303" s="57">
        <v>135.95964309913887</v>
      </c>
      <c r="M303" s="57">
        <v>86.34</v>
      </c>
      <c r="N303" s="58">
        <v>50.151909444614752</v>
      </c>
      <c r="O303" s="59">
        <v>782.6069773000512</v>
      </c>
      <c r="P303" s="58">
        <v>26.08689924333504</v>
      </c>
    </row>
    <row r="304" spans="1:16">
      <c r="A304" s="45" t="s">
        <v>130</v>
      </c>
      <c r="B304" s="45" t="s">
        <v>426</v>
      </c>
      <c r="C304" s="46">
        <v>753453064</v>
      </c>
      <c r="D304" s="46">
        <v>298200000</v>
      </c>
      <c r="E304" s="47">
        <v>44.539728463705764</v>
      </c>
      <c r="F304" s="47">
        <v>14.93619331445532</v>
      </c>
      <c r="G304" s="46">
        <v>83.863085999999996</v>
      </c>
      <c r="H304" s="47">
        <v>10.71</v>
      </c>
      <c r="I304" s="47">
        <v>-0.17598711137055112</v>
      </c>
      <c r="J304" s="46">
        <v>-7762713</v>
      </c>
      <c r="K304" s="47">
        <v>-384.14404860774835</v>
      </c>
      <c r="L304" s="47">
        <v>134.1381623071764</v>
      </c>
      <c r="M304" s="47">
        <v>28.12</v>
      </c>
      <c r="N304" s="48">
        <v>24.993520669107358</v>
      </c>
      <c r="O304" s="49">
        <v>344.34356880768803</v>
      </c>
      <c r="P304" s="48">
        <v>11.478118960256268</v>
      </c>
    </row>
    <row r="305" spans="1:16">
      <c r="A305" s="40" t="s">
        <v>257</v>
      </c>
      <c r="B305" s="40" t="s">
        <v>255</v>
      </c>
      <c r="C305" s="41">
        <v>4481586649</v>
      </c>
      <c r="D305" s="41">
        <v>300000000</v>
      </c>
      <c r="E305" s="42">
        <v>18.29029626621892</v>
      </c>
      <c r="F305" s="42">
        <v>4.064510281381982</v>
      </c>
      <c r="G305" s="41">
        <v>140.647705</v>
      </c>
      <c r="H305" s="42">
        <v>15.55</v>
      </c>
      <c r="I305" s="42">
        <v>-0.25067532597126352</v>
      </c>
      <c r="J305" s="41">
        <v>-211813709</v>
      </c>
      <c r="K305" s="42">
        <v>-21.245083810887802</v>
      </c>
      <c r="L305" s="42">
        <v>133.33333333333334</v>
      </c>
      <c r="M305" s="42">
        <v>46.88</v>
      </c>
      <c r="N305" s="43">
        <v>30.458782691895003</v>
      </c>
      <c r="O305" s="44">
        <v>530.63699997180811</v>
      </c>
      <c r="P305" s="43">
        <v>17.687899999060271</v>
      </c>
    </row>
    <row r="306" spans="1:16">
      <c r="A306" s="70" t="s">
        <v>698</v>
      </c>
      <c r="B306" s="70" t="s">
        <v>699</v>
      </c>
      <c r="C306" s="71">
        <v>1839661730</v>
      </c>
      <c r="D306" s="71">
        <v>300000000</v>
      </c>
      <c r="E306" s="72">
        <v>10.039011599074003</v>
      </c>
      <c r="F306" s="72">
        <v>0.8536574489008506</v>
      </c>
      <c r="G306" s="71">
        <v>153.859475</v>
      </c>
      <c r="H306" s="72">
        <v>25.9</v>
      </c>
      <c r="I306" s="72">
        <v>-2.5159128958422947</v>
      </c>
      <c r="J306" s="71">
        <v>378885188</v>
      </c>
      <c r="K306" s="72">
        <v>31.038426342494024</v>
      </c>
      <c r="L306" s="72">
        <v>133.33333333333334</v>
      </c>
      <c r="M306" s="72">
        <v>51.28</v>
      </c>
      <c r="N306" s="73">
        <v>0</v>
      </c>
      <c r="O306" s="74">
        <v>798.87785672788982</v>
      </c>
      <c r="P306" s="73">
        <v>26.629261890929662</v>
      </c>
    </row>
    <row r="307" spans="1:16">
      <c r="A307" s="40" t="s">
        <v>319</v>
      </c>
      <c r="B307" s="40" t="s">
        <v>255</v>
      </c>
      <c r="C307" s="41">
        <v>8232091507</v>
      </c>
      <c r="D307" s="41">
        <v>300000000</v>
      </c>
      <c r="E307" s="42">
        <v>39.883142392789132</v>
      </c>
      <c r="F307" s="42">
        <v>11.078650664663648</v>
      </c>
      <c r="G307" s="41">
        <v>75.779038999999997</v>
      </c>
      <c r="H307" s="42">
        <v>13.24</v>
      </c>
      <c r="I307" s="42">
        <v>-4.8827550705437872E-2</v>
      </c>
      <c r="J307" s="41">
        <v>46750790</v>
      </c>
      <c r="K307" s="42">
        <v>77.0040463487355</v>
      </c>
      <c r="L307" s="42">
        <v>133.33333333333334</v>
      </c>
      <c r="M307" s="42">
        <v>25.25</v>
      </c>
      <c r="N307" s="43">
        <v>59.146560517776486</v>
      </c>
      <c r="O307" s="44">
        <v>605.05104469571381</v>
      </c>
      <c r="P307" s="43">
        <v>20.168368156523794</v>
      </c>
    </row>
    <row r="308" spans="1:16">
      <c r="A308" s="80" t="s">
        <v>334</v>
      </c>
      <c r="B308" s="80" t="s">
        <v>352</v>
      </c>
      <c r="C308" s="81">
        <v>4344913335</v>
      </c>
      <c r="D308" s="81">
        <v>300000000</v>
      </c>
      <c r="E308" s="82">
        <v>3.1393970787910184</v>
      </c>
      <c r="F308" s="82">
        <v>0.2378331120296226</v>
      </c>
      <c r="G308" s="81">
        <v>263.25921499999998</v>
      </c>
      <c r="H308" s="82">
        <v>48.4</v>
      </c>
      <c r="I308" s="82">
        <v>-1.0376347960061594E-4</v>
      </c>
      <c r="J308" s="81">
        <v>117445317</v>
      </c>
      <c r="K308" s="82">
        <v>112.39273167443534</v>
      </c>
      <c r="L308" s="82">
        <v>133.33333333333334</v>
      </c>
      <c r="M308" s="82">
        <v>87.75</v>
      </c>
      <c r="N308" s="83">
        <v>21.150241298793865</v>
      </c>
      <c r="O308" s="84">
        <v>2253.1001174634166</v>
      </c>
      <c r="P308" s="83">
        <v>75.103337248780548</v>
      </c>
    </row>
    <row r="309" spans="1:16">
      <c r="A309" s="50" t="s">
        <v>401</v>
      </c>
      <c r="B309" s="50" t="s">
        <v>355</v>
      </c>
      <c r="C309" s="51">
        <v>3159865956</v>
      </c>
      <c r="D309" s="51">
        <v>300000000</v>
      </c>
      <c r="E309" s="52">
        <v>13.549386429584924</v>
      </c>
      <c r="F309" s="52">
        <v>1.3283712185867573</v>
      </c>
      <c r="G309" s="51">
        <v>82.764232000000007</v>
      </c>
      <c r="H309" s="52">
        <v>35.68</v>
      </c>
      <c r="I309" s="52">
        <v>-0.58418027451667598</v>
      </c>
      <c r="J309" s="51">
        <v>82928795</v>
      </c>
      <c r="K309" s="52">
        <v>122.99708442646489</v>
      </c>
      <c r="L309" s="52">
        <v>133.33333333333334</v>
      </c>
      <c r="M309" s="52">
        <v>27.58</v>
      </c>
      <c r="N309" s="53">
        <v>15.003075765692493</v>
      </c>
      <c r="O309" s="54">
        <v>526.75014956560983</v>
      </c>
      <c r="P309" s="53">
        <v>17.558338318853661</v>
      </c>
    </row>
    <row r="310" spans="1:16">
      <c r="A310" s="75" t="s">
        <v>358</v>
      </c>
      <c r="B310" s="75" t="s">
        <v>679</v>
      </c>
      <c r="C310" s="76">
        <v>12992829112</v>
      </c>
      <c r="D310" s="76">
        <v>300000000</v>
      </c>
      <c r="E310" s="77">
        <v>13.282620289069667</v>
      </c>
      <c r="F310" s="77">
        <v>1.3022176753989869</v>
      </c>
      <c r="G310" s="76">
        <v>87.924075000000002</v>
      </c>
      <c r="H310" s="77">
        <v>34.26</v>
      </c>
      <c r="I310" s="77">
        <v>-0.4994977522701376</v>
      </c>
      <c r="J310" s="76">
        <v>-369030105</v>
      </c>
      <c r="K310" s="77">
        <v>-27.640021401505983</v>
      </c>
      <c r="L310" s="77">
        <v>133.33333333333334</v>
      </c>
      <c r="M310" s="77">
        <v>29.3</v>
      </c>
      <c r="N310" s="78">
        <v>38.873591189468115</v>
      </c>
      <c r="O310" s="79">
        <v>535.70968525284263</v>
      </c>
      <c r="P310" s="78">
        <v>17.856989508428089</v>
      </c>
    </row>
    <row r="311" spans="1:16">
      <c r="A311" s="90" t="s">
        <v>110</v>
      </c>
      <c r="B311" s="90" t="s">
        <v>609</v>
      </c>
      <c r="C311" s="91">
        <v>5800330455</v>
      </c>
      <c r="D311" s="91">
        <v>300000000</v>
      </c>
      <c r="E311" s="92">
        <v>28.211171906186575</v>
      </c>
      <c r="F311" s="92">
        <v>13.433891383898368</v>
      </c>
      <c r="G311" s="91">
        <v>195.306963</v>
      </c>
      <c r="H311" s="92">
        <v>7.26</v>
      </c>
      <c r="I311" s="92">
        <v>-0.2088515966587865</v>
      </c>
      <c r="J311" s="91">
        <v>-135829425</v>
      </c>
      <c r="K311" s="92">
        <v>-15.460567546391365</v>
      </c>
      <c r="L311" s="92">
        <v>133.33333333333334</v>
      </c>
      <c r="M311" s="92">
        <v>65.099999999999994</v>
      </c>
      <c r="N311" s="93">
        <v>21.105068641847289</v>
      </c>
      <c r="O311" s="94">
        <v>169.40305855916279</v>
      </c>
      <c r="P311" s="93">
        <v>5.6467686186387596</v>
      </c>
    </row>
    <row r="312" spans="1:16">
      <c r="A312" s="25" t="s">
        <v>758</v>
      </c>
      <c r="B312" s="25" t="s">
        <v>353</v>
      </c>
      <c r="C312" s="26">
        <v>1633923073</v>
      </c>
      <c r="D312" s="26">
        <v>300000000</v>
      </c>
      <c r="E312" s="27">
        <v>104.17724716833222</v>
      </c>
      <c r="F312" s="27">
        <v>22.062102322814955</v>
      </c>
      <c r="G312" s="26">
        <v>29.313393000000001</v>
      </c>
      <c r="H312" s="27">
        <v>13.1</v>
      </c>
      <c r="I312" s="27">
        <v>-0.46046420512920605</v>
      </c>
      <c r="J312" s="26">
        <v>-70757340</v>
      </c>
      <c r="K312" s="27">
        <v>-66.735125995409092</v>
      </c>
      <c r="L312" s="27">
        <v>133.33333333333334</v>
      </c>
      <c r="M312" s="27">
        <v>9.77</v>
      </c>
      <c r="N312" s="28">
        <v>9.0611392962528559</v>
      </c>
      <c r="O312" s="29">
        <v>377.53841928335333</v>
      </c>
      <c r="P312" s="28">
        <v>12.584613976111777</v>
      </c>
    </row>
    <row r="313" spans="1:16">
      <c r="A313" s="45" t="s">
        <v>542</v>
      </c>
      <c r="B313" s="45" t="s">
        <v>375</v>
      </c>
      <c r="C313" s="46">
        <v>7612948946</v>
      </c>
      <c r="D313" s="46">
        <v>300500000</v>
      </c>
      <c r="E313" s="47">
        <v>20.130146712857353</v>
      </c>
      <c r="F313" s="47">
        <v>3.0449473170257684</v>
      </c>
      <c r="G313" s="46">
        <v>89.692524000000006</v>
      </c>
      <c r="H313" s="47">
        <v>22.16</v>
      </c>
      <c r="I313" s="47">
        <v>0.11703249653399084</v>
      </c>
      <c r="J313" s="46">
        <v>-43799995</v>
      </c>
      <c r="K313" s="47">
        <v>-150.93609028950803</v>
      </c>
      <c r="L313" s="47">
        <v>133.11148086522462</v>
      </c>
      <c r="M313" s="47">
        <v>29.84</v>
      </c>
      <c r="N313" s="48">
        <v>27.2664171710788</v>
      </c>
      <c r="O313" s="49">
        <v>1601.7384056583794</v>
      </c>
      <c r="P313" s="48">
        <v>53.391280188612647</v>
      </c>
    </row>
    <row r="314" spans="1:16">
      <c r="A314" s="55" t="s">
        <v>159</v>
      </c>
      <c r="B314" s="55" t="s">
        <v>233</v>
      </c>
      <c r="C314" s="56">
        <v>10497610768</v>
      </c>
      <c r="D314" s="56">
        <v>303345000</v>
      </c>
      <c r="E314" s="57">
        <v>32.764110146070934</v>
      </c>
      <c r="F314" s="57">
        <v>9.8190359749612828</v>
      </c>
      <c r="G314" s="56">
        <v>100.333235</v>
      </c>
      <c r="H314" s="57">
        <v>12.17</v>
      </c>
      <c r="I314" s="57">
        <v>0.14546269079901819</v>
      </c>
      <c r="J314" s="56">
        <v>128453668</v>
      </c>
      <c r="K314" s="57">
        <v>25.976642410865214</v>
      </c>
      <c r="L314" s="57">
        <v>131.86306021196987</v>
      </c>
      <c r="M314" s="57">
        <v>33.07</v>
      </c>
      <c r="N314" s="58">
        <v>42.655630642885299</v>
      </c>
      <c r="O314" s="59">
        <v>2354.4080088667611</v>
      </c>
      <c r="P314" s="58">
        <v>78.480266962225372</v>
      </c>
    </row>
    <row r="315" spans="1:16">
      <c r="A315" s="40" t="s">
        <v>261</v>
      </c>
      <c r="B315" s="40" t="s">
        <v>255</v>
      </c>
      <c r="C315" s="41">
        <v>26090409000</v>
      </c>
      <c r="D315" s="41">
        <v>305117000</v>
      </c>
      <c r="E315" s="42">
        <v>16.856136253202873</v>
      </c>
      <c r="F315" s="42">
        <v>0.74655173275590048</v>
      </c>
      <c r="G315" s="41">
        <v>31.206356</v>
      </c>
      <c r="H315" s="42">
        <v>76.099999999999994</v>
      </c>
      <c r="I315" s="42">
        <v>-1.47950478643493</v>
      </c>
      <c r="J315" s="41">
        <v>28632000</v>
      </c>
      <c r="K315" s="42">
        <v>788.58123777591504</v>
      </c>
      <c r="L315" s="42">
        <v>131.09725121838508</v>
      </c>
      <c r="M315" s="42">
        <v>10.220000000000001</v>
      </c>
      <c r="N315" s="43">
        <v>53.551947476257801</v>
      </c>
      <c r="O315" s="44">
        <v>318.15793339872664</v>
      </c>
      <c r="P315" s="43">
        <v>10.605264446624222</v>
      </c>
    </row>
    <row r="316" spans="1:16">
      <c r="A316" t="s">
        <v>2173</v>
      </c>
      <c r="C316" s="14">
        <v>3336153653</v>
      </c>
      <c r="D316" s="14">
        <v>307000000</v>
      </c>
      <c r="E316" s="19">
        <v>0</v>
      </c>
      <c r="F316" s="19">
        <v>0</v>
      </c>
      <c r="G316" s="14">
        <v>0</v>
      </c>
      <c r="H316" s="19">
        <v>88.25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27.700437436914733</v>
      </c>
      <c r="F317" s="57">
        <v>8.8033655163662434</v>
      </c>
      <c r="G317" s="56">
        <v>118.75529</v>
      </c>
      <c r="H317" s="57">
        <v>12.16</v>
      </c>
      <c r="I317" s="57">
        <v>0.15315760870493556</v>
      </c>
      <c r="J317" s="56">
        <v>49521257</v>
      </c>
      <c r="K317" s="57">
        <v>63.539857035535263</v>
      </c>
      <c r="L317" s="57">
        <v>127.12240427849011</v>
      </c>
      <c r="M317" s="57">
        <v>37.74</v>
      </c>
      <c r="N317" s="58">
        <v>46.025382095931761</v>
      </c>
      <c r="O317" s="59">
        <v>2384.1741010350852</v>
      </c>
      <c r="P317" s="58">
        <v>79.472470034502834</v>
      </c>
    </row>
    <row r="318" spans="1:16">
      <c r="A318" s="50" t="s">
        <v>283</v>
      </c>
      <c r="B318" s="50" t="s">
        <v>355</v>
      </c>
      <c r="C318" s="51">
        <v>5879015160</v>
      </c>
      <c r="D318" s="51">
        <v>322274086</v>
      </c>
      <c r="E318" s="52">
        <v>3.7493362863525941</v>
      </c>
      <c r="F318" s="52">
        <v>0.14187803250244069</v>
      </c>
      <c r="G318" s="51">
        <v>127.238255</v>
      </c>
      <c r="H318" s="52">
        <v>83.85</v>
      </c>
      <c r="I318" s="52">
        <v>2.3985464219196473</v>
      </c>
      <c r="J318" s="51">
        <v>307486341</v>
      </c>
      <c r="K318" s="52">
        <v>85.943573838292863</v>
      </c>
      <c r="L318" s="52">
        <v>124.11795343669053</v>
      </c>
      <c r="M318" s="52">
        <v>39.479999999999997</v>
      </c>
      <c r="N318" s="53">
        <v>31.807439687424072</v>
      </c>
      <c r="O318" s="54">
        <v>2035.5262610737302</v>
      </c>
      <c r="P318" s="53">
        <v>67.850875369124338</v>
      </c>
    </row>
    <row r="319" spans="1:16">
      <c r="A319" s="55" t="s">
        <v>744</v>
      </c>
      <c r="B319" s="55" t="s">
        <v>233</v>
      </c>
      <c r="C319" s="56">
        <v>25145763000</v>
      </c>
      <c r="D319" s="56">
        <v>322508000</v>
      </c>
      <c r="E319" s="57">
        <v>17.771768894383733</v>
      </c>
      <c r="F319" s="57">
        <v>0.37743077530504782</v>
      </c>
      <c r="G319" s="56">
        <v>16.157962000000001</v>
      </c>
      <c r="H319" s="57">
        <v>139.30000000000001</v>
      </c>
      <c r="I319" s="57">
        <v>3.290829328214699</v>
      </c>
      <c r="J319" s="56">
        <v>-820079000</v>
      </c>
      <c r="K319" s="57">
        <v>-57.416624495932709</v>
      </c>
      <c r="L319" s="57">
        <v>124.02793109008148</v>
      </c>
      <c r="M319" s="57">
        <v>5.01</v>
      </c>
      <c r="N319" s="58">
        <v>43.228944814451651</v>
      </c>
      <c r="O319" s="59">
        <v>1199.6311691119367</v>
      </c>
      <c r="P319" s="58">
        <v>39.987705637064558</v>
      </c>
    </row>
    <row r="320" spans="1:16">
      <c r="A320" s="25" t="s">
        <v>635</v>
      </c>
      <c r="B320" s="25" t="s">
        <v>376</v>
      </c>
      <c r="C320" s="26">
        <v>18936263841</v>
      </c>
      <c r="D320" s="26">
        <v>322600000</v>
      </c>
      <c r="E320" s="27">
        <v>2.8527429376312305</v>
      </c>
      <c r="F320" s="27">
        <v>5.7051435666484622E-2</v>
      </c>
      <c r="G320" s="26">
        <v>85.154841000000005</v>
      </c>
      <c r="H320" s="27">
        <v>164.7</v>
      </c>
      <c r="I320" s="27">
        <v>-1.4434641093979224</v>
      </c>
      <c r="J320" s="26">
        <v>610474964</v>
      </c>
      <c r="K320" s="27">
        <v>81.908354885459318</v>
      </c>
      <c r="L320" s="27">
        <v>123.99256044637322</v>
      </c>
      <c r="M320" s="27">
        <v>26.39</v>
      </c>
      <c r="N320" s="28">
        <v>71.554226529256525</v>
      </c>
      <c r="O320" s="29">
        <v>335.60775426073837</v>
      </c>
      <c r="P320" s="28">
        <v>11.186925142024613</v>
      </c>
    </row>
    <row r="321" spans="1:16">
      <c r="A321" s="35" t="s">
        <v>361</v>
      </c>
      <c r="B321" s="35" t="s">
        <v>200</v>
      </c>
      <c r="C321" s="36">
        <v>6812645348</v>
      </c>
      <c r="D321" s="36">
        <v>324000000</v>
      </c>
      <c r="E321" s="37">
        <v>55.691392430833602</v>
      </c>
      <c r="F321" s="37">
        <v>7.813046076155107</v>
      </c>
      <c r="G321" s="36">
        <v>32.008808999999999</v>
      </c>
      <c r="H321" s="37">
        <v>22.46</v>
      </c>
      <c r="I321" s="37">
        <v>-7.8854592954172631E-2</v>
      </c>
      <c r="J321" s="36">
        <v>-40736806</v>
      </c>
      <c r="K321" s="37">
        <v>-174.97689926893139</v>
      </c>
      <c r="L321" s="37">
        <v>123.45679012345678</v>
      </c>
      <c r="M321" s="37">
        <v>9.8699999999999992</v>
      </c>
      <c r="N321" s="38">
        <v>66.348617699494284</v>
      </c>
      <c r="O321" s="39">
        <v>375.00136294831407</v>
      </c>
      <c r="P321" s="38">
        <v>12.500045431610468</v>
      </c>
    </row>
    <row r="322" spans="1:16">
      <c r="A322" s="25" t="s">
        <v>172</v>
      </c>
      <c r="B322" s="25" t="s">
        <v>353</v>
      </c>
      <c r="C322" s="26">
        <v>446326737</v>
      </c>
      <c r="D322" s="26">
        <v>324000000</v>
      </c>
      <c r="E322" s="27">
        <v>33.449156724849772</v>
      </c>
      <c r="F322" s="27">
        <v>25.809534509914947</v>
      </c>
      <c r="G322" s="26">
        <v>267.548676</v>
      </c>
      <c r="H322" s="27">
        <v>4.47</v>
      </c>
      <c r="I322" s="27">
        <v>0.15048676549142215</v>
      </c>
      <c r="J322" s="26">
        <v>-12403957</v>
      </c>
      <c r="K322" s="27">
        <v>-104.48278722668903</v>
      </c>
      <c r="L322" s="27">
        <v>123.45679012345678</v>
      </c>
      <c r="M322" s="27">
        <v>82.57</v>
      </c>
      <c r="N322" s="28">
        <v>35.789087952675509</v>
      </c>
      <c r="O322" s="29">
        <v>1750.9902498124582</v>
      </c>
      <c r="P322" s="28">
        <v>58.366341660415273</v>
      </c>
    </row>
    <row r="323" spans="1:16">
      <c r="A323" s="55" t="s">
        <v>406</v>
      </c>
      <c r="B323" s="55" t="s">
        <v>233</v>
      </c>
      <c r="C323" s="56">
        <v>7271413193</v>
      </c>
      <c r="D323" s="56">
        <v>330000000</v>
      </c>
      <c r="E323" s="57">
        <v>66.003496535228948</v>
      </c>
      <c r="F323" s="57">
        <v>0.54947965813543909</v>
      </c>
      <c r="G323" s="56">
        <v>1.7811269999999999</v>
      </c>
      <c r="H323" s="57">
        <v>346.5</v>
      </c>
      <c r="I323" s="57">
        <v>-1.1956321057181754</v>
      </c>
      <c r="J323" s="56">
        <v>-339048262</v>
      </c>
      <c r="K323" s="57">
        <v>-354.28584500456753</v>
      </c>
      <c r="L323" s="57">
        <v>121.21212121212122</v>
      </c>
      <c r="M323" s="57">
        <v>0.53</v>
      </c>
      <c r="N323" s="58">
        <v>45.498581235768057</v>
      </c>
      <c r="O323" s="59">
        <v>95.711288167004682</v>
      </c>
      <c r="P323" s="58">
        <v>3.1903762722334892</v>
      </c>
    </row>
    <row r="324" spans="1:16">
      <c r="A324" s="70" t="s">
        <v>774</v>
      </c>
      <c r="B324" s="70" t="s">
        <v>221</v>
      </c>
      <c r="C324" s="71">
        <v>1994126679</v>
      </c>
      <c r="D324" s="71">
        <v>330000000</v>
      </c>
      <c r="E324" s="72">
        <v>36.374475957471695</v>
      </c>
      <c r="F324" s="72">
        <v>13.778210589951399</v>
      </c>
      <c r="G324" s="71">
        <v>119.817104</v>
      </c>
      <c r="H324" s="72">
        <v>9.18</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2.256920799672629</v>
      </c>
      <c r="F325" s="92">
        <v>3.3423979617212086E-2</v>
      </c>
      <c r="G325" s="91">
        <v>89.976471000000004</v>
      </c>
      <c r="H325" s="92">
        <v>197</v>
      </c>
      <c r="I325" s="92">
        <v>0.52569580093231139</v>
      </c>
      <c r="J325" s="91">
        <v>2799410000</v>
      </c>
      <c r="K325" s="92">
        <v>24.120796882200178</v>
      </c>
      <c r="L325" s="92">
        <v>120.84592145015105</v>
      </c>
      <c r="M325" s="92">
        <v>27.18</v>
      </c>
      <c r="N325" s="93">
        <v>32.093628650565343</v>
      </c>
      <c r="O325" s="94">
        <v>1764.4128124474714</v>
      </c>
      <c r="P325" s="93">
        <v>58.813760414915713</v>
      </c>
    </row>
    <row r="326" spans="1:16">
      <c r="A326" s="35" t="s">
        <v>128</v>
      </c>
      <c r="B326" s="35" t="s">
        <v>208</v>
      </c>
      <c r="C326" s="36">
        <v>739991756</v>
      </c>
      <c r="D326" s="36">
        <v>331056000</v>
      </c>
      <c r="E326" s="37">
        <v>3.3837051733210308</v>
      </c>
      <c r="F326" s="37">
        <v>0.29202700046613012</v>
      </c>
      <c r="G326" s="36">
        <v>306.919645</v>
      </c>
      <c r="H326" s="37">
        <v>38.520000000000003</v>
      </c>
      <c r="I326" s="37">
        <v>1.4897436971470697</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66.879331122969461</v>
      </c>
      <c r="F327" s="72">
        <v>6.1042134646376676</v>
      </c>
      <c r="G327" s="71">
        <v>18.464296999999998</v>
      </c>
      <c r="H327" s="72">
        <v>32.4</v>
      </c>
      <c r="I327" s="72">
        <v>-0.8109874604523668</v>
      </c>
      <c r="J327" s="71">
        <v>85099618</v>
      </c>
      <c r="K327" s="72">
        <v>128.74625286802109</v>
      </c>
      <c r="L327" s="72">
        <v>120.4791022581621</v>
      </c>
      <c r="M327" s="72">
        <v>5.56</v>
      </c>
      <c r="N327" s="73">
        <v>29.746366599996623</v>
      </c>
      <c r="O327" s="74">
        <v>495.35053438640773</v>
      </c>
      <c r="P327" s="73">
        <v>16.511684479546926</v>
      </c>
    </row>
    <row r="328" spans="1:16">
      <c r="A328" s="30" t="s">
        <v>14</v>
      </c>
      <c r="B328" s="30" t="s">
        <v>349</v>
      </c>
      <c r="C328" s="31">
        <v>8079434926</v>
      </c>
      <c r="D328" s="31">
        <v>333000000</v>
      </c>
      <c r="E328" s="32">
        <v>1.3235173675133678</v>
      </c>
      <c r="F328" s="32">
        <v>1.5525494645192471E-2</v>
      </c>
      <c r="G328" s="31">
        <v>115.707533</v>
      </c>
      <c r="H328" s="32">
        <v>261.25</v>
      </c>
      <c r="I328" s="32">
        <v>5.5805380266525049</v>
      </c>
      <c r="J328" s="31">
        <v>1490626344</v>
      </c>
      <c r="K328" s="32">
        <v>57.189382398302762</v>
      </c>
      <c r="L328" s="32">
        <v>120.12012012012012</v>
      </c>
      <c r="M328" s="32">
        <v>34.74</v>
      </c>
      <c r="N328" s="33">
        <v>47.912031014503867</v>
      </c>
      <c r="O328" s="34">
        <v>1795.4034839152405</v>
      </c>
      <c r="P328" s="33">
        <v>59.846782797174683</v>
      </c>
    </row>
    <row r="329" spans="1:16">
      <c r="A329" s="70" t="s">
        <v>701</v>
      </c>
      <c r="B329" s="70" t="s">
        <v>699</v>
      </c>
      <c r="C329" s="71">
        <v>13307866000</v>
      </c>
      <c r="D329" s="71">
        <v>333333333</v>
      </c>
      <c r="E329" s="72">
        <v>0.20465749309920514</v>
      </c>
      <c r="F329" s="72">
        <v>1.8437612009356995E-4</v>
      </c>
      <c r="G329" s="71">
        <v>84.532953000000006</v>
      </c>
      <c r="H329" s="72">
        <v>2313</v>
      </c>
      <c r="I329" s="72">
        <v>19.937167044558464</v>
      </c>
      <c r="J329" s="71">
        <v>1179195000</v>
      </c>
      <c r="K329" s="72">
        <v>941.32013694935949</v>
      </c>
      <c r="L329" s="72">
        <v>120.00000012</v>
      </c>
      <c r="M329" s="72">
        <v>25.35</v>
      </c>
      <c r="N329" s="73">
        <v>0</v>
      </c>
      <c r="O329" s="74">
        <v>1522.2921480359018</v>
      </c>
      <c r="P329" s="73">
        <v>50.743071601196725</v>
      </c>
    </row>
    <row r="330" spans="1:16">
      <c r="A330" s="40" t="s">
        <v>262</v>
      </c>
      <c r="B330" s="40" t="s">
        <v>255</v>
      </c>
      <c r="C330" s="41">
        <v>35388745864</v>
      </c>
      <c r="D330" s="41">
        <v>334000000</v>
      </c>
      <c r="E330" s="42">
        <v>1.1531219577759948</v>
      </c>
      <c r="F330" s="42">
        <v>7.1627820568986181E-3</v>
      </c>
      <c r="G330" s="41">
        <v>70.556014000000005</v>
      </c>
      <c r="H330" s="42">
        <v>491.75</v>
      </c>
      <c r="I330" s="42">
        <v>12.710477344499679</v>
      </c>
      <c r="J330" s="41">
        <v>3685710974</v>
      </c>
      <c r="K330" s="42">
        <v>43.678953975407403</v>
      </c>
      <c r="L330" s="42">
        <v>119.76047904191617</v>
      </c>
      <c r="M330" s="42">
        <v>21.12</v>
      </c>
      <c r="N330" s="43">
        <v>41.265120286241007</v>
      </c>
      <c r="O330" s="44">
        <v>2091.2025758932177</v>
      </c>
      <c r="P330" s="43">
        <v>69.706752529773922</v>
      </c>
    </row>
    <row r="331" spans="1:16">
      <c r="A331" s="70" t="s">
        <v>78</v>
      </c>
      <c r="B331" s="70" t="s">
        <v>221</v>
      </c>
      <c r="C331" s="71">
        <v>6825401407</v>
      </c>
      <c r="D331" s="71">
        <v>335348000</v>
      </c>
      <c r="E331" s="72">
        <v>26.524698816710497</v>
      </c>
      <c r="F331" s="72">
        <v>9.8870049980581722</v>
      </c>
      <c r="G331" s="71">
        <v>166.28656799999999</v>
      </c>
      <c r="H331" s="72">
        <v>9.07</v>
      </c>
      <c r="I331" s="72">
        <v>-6.4817495918468637E-2</v>
      </c>
      <c r="J331" s="71">
        <v>-244353964</v>
      </c>
      <c r="K331" s="72">
        <v>-10.979089334519657</v>
      </c>
      <c r="L331" s="72">
        <v>119.27907725705833</v>
      </c>
      <c r="M331" s="72">
        <v>49.58</v>
      </c>
      <c r="N331" s="73">
        <v>2.9868246776869745</v>
      </c>
      <c r="O331" s="74">
        <v>502.23515562186611</v>
      </c>
      <c r="P331" s="73">
        <v>16.741171854062205</v>
      </c>
    </row>
    <row r="332" spans="1:16">
      <c r="A332" s="45" t="s">
        <v>266</v>
      </c>
      <c r="B332" s="45" t="s">
        <v>375</v>
      </c>
      <c r="C332" s="46">
        <v>26375357000</v>
      </c>
      <c r="D332" s="46">
        <v>335456000</v>
      </c>
      <c r="E332" s="47">
        <v>9.3655331309108867</v>
      </c>
      <c r="F332" s="47">
        <v>1.1632838498082816</v>
      </c>
      <c r="G332" s="46">
        <v>158.330939</v>
      </c>
      <c r="H332" s="47">
        <v>26.98</v>
      </c>
      <c r="I332" s="47">
        <v>0.52497089508490191</v>
      </c>
      <c r="J332" s="46">
        <v>-3142265000</v>
      </c>
      <c r="K332" s="47">
        <v>-2.5621467317365023</v>
      </c>
      <c r="L332" s="47">
        <v>119.24067537918535</v>
      </c>
      <c r="M332" s="47">
        <v>47.19</v>
      </c>
      <c r="N332" s="48">
        <v>82.337361774977069</v>
      </c>
      <c r="O332" s="49">
        <v>2364.91144107522</v>
      </c>
      <c r="P332" s="48">
        <v>78.830381369173992</v>
      </c>
    </row>
    <row r="333" spans="1:16">
      <c r="A333" s="90" t="s">
        <v>164</v>
      </c>
      <c r="B333" s="90" t="s">
        <v>609</v>
      </c>
      <c r="C333" s="91">
        <v>19043468866</v>
      </c>
      <c r="D333" s="91">
        <v>336600000</v>
      </c>
      <c r="E333" s="92">
        <v>28.321334422250128</v>
      </c>
      <c r="F333" s="92">
        <v>5.609295785749679</v>
      </c>
      <c r="G333" s="91">
        <v>90.484284000000002</v>
      </c>
      <c r="H333" s="92">
        <v>15.61</v>
      </c>
      <c r="I333" s="92">
        <v>-0.23666044010129286</v>
      </c>
      <c r="J333" s="91">
        <v>27939397</v>
      </c>
      <c r="K333" s="92">
        <v>180.71256154884088</v>
      </c>
      <c r="L333" s="92">
        <v>118.83541295306001</v>
      </c>
      <c r="M333" s="92">
        <v>26.88</v>
      </c>
      <c r="N333" s="93">
        <v>0.1546630731356351</v>
      </c>
      <c r="O333" s="94">
        <v>414.27929273276624</v>
      </c>
      <c r="P333" s="93">
        <v>13.809309757758875</v>
      </c>
    </row>
    <row r="334" spans="1:16">
      <c r="A334" s="101" t="s">
        <v>469</v>
      </c>
      <c r="B334" s="101" t="s">
        <v>696</v>
      </c>
      <c r="C334" s="102">
        <v>443218015</v>
      </c>
      <c r="D334" s="102">
        <v>347500000</v>
      </c>
      <c r="E334" s="103">
        <v>30.157553520492428</v>
      </c>
      <c r="F334" s="103">
        <v>28.928108892558683</v>
      </c>
      <c r="G334" s="102">
        <v>335.80419000000001</v>
      </c>
      <c r="H334" s="103">
        <v>3.95</v>
      </c>
      <c r="I334" s="103">
        <v>-0.41067483949273509</v>
      </c>
      <c r="J334" s="102">
        <v>-20352695</v>
      </c>
      <c r="K334" s="103">
        <v>-51.221717811818039</v>
      </c>
      <c r="L334" s="103">
        <v>115.10791366906474</v>
      </c>
      <c r="M334" s="103">
        <v>96.63</v>
      </c>
      <c r="N334" s="104">
        <v>15.606924946468032</v>
      </c>
      <c r="O334" s="105">
        <v>541.11630097092188</v>
      </c>
      <c r="P334" s="104">
        <v>18.037210032364062</v>
      </c>
    </row>
    <row r="335" spans="1:16">
      <c r="A335" s="90" t="s">
        <v>389</v>
      </c>
      <c r="B335" s="90" t="s">
        <v>390</v>
      </c>
      <c r="C335" s="91">
        <v>1471327206</v>
      </c>
      <c r="D335" s="91">
        <v>350000000</v>
      </c>
      <c r="E335" s="92">
        <v>32.253759679655658</v>
      </c>
      <c r="F335" s="92">
        <v>13.164799869247208</v>
      </c>
      <c r="G335" s="91">
        <v>172.747309</v>
      </c>
      <c r="H335" s="92">
        <v>7.18</v>
      </c>
      <c r="I335" s="92">
        <v>-0.32384180330903956</v>
      </c>
      <c r="J335" s="91">
        <v>171355700</v>
      </c>
      <c r="K335" s="92">
        <v>14.29774439951516</v>
      </c>
      <c r="L335" s="92">
        <v>114.28571428571429</v>
      </c>
      <c r="M335" s="92">
        <v>49.35</v>
      </c>
      <c r="N335" s="93">
        <v>88.73511689090617</v>
      </c>
      <c r="O335" s="94">
        <v>825.78010019676231</v>
      </c>
      <c r="P335" s="93">
        <v>27.526003339892078</v>
      </c>
    </row>
    <row r="336" spans="1:16">
      <c r="A336" s="55" t="s">
        <v>456</v>
      </c>
      <c r="B336" s="55" t="s">
        <v>233</v>
      </c>
      <c r="C336" s="56">
        <v>10885731681</v>
      </c>
      <c r="D336" s="56">
        <v>350000000</v>
      </c>
      <c r="E336" s="57">
        <v>12.633760132808614</v>
      </c>
      <c r="F336" s="57">
        <v>2.2560285951443952</v>
      </c>
      <c r="G336" s="56">
        <v>185.064885</v>
      </c>
      <c r="H336" s="57">
        <v>17.11</v>
      </c>
      <c r="I336" s="57">
        <v>-1.4210090903161721</v>
      </c>
      <c r="J336" s="56">
        <v>260197818</v>
      </c>
      <c r="K336" s="57">
        <v>21.522086707122195</v>
      </c>
      <c r="L336" s="57">
        <v>114.28571428571429</v>
      </c>
      <c r="M336" s="57">
        <v>52.87</v>
      </c>
      <c r="N336" s="58">
        <v>39.128424600098072</v>
      </c>
      <c r="O336" s="59">
        <v>303.93626052592288</v>
      </c>
      <c r="P336" s="58">
        <v>10.131208684197428</v>
      </c>
    </row>
    <row r="337" spans="1:16">
      <c r="A337" s="45" t="s">
        <v>333</v>
      </c>
      <c r="B337" s="45" t="s">
        <v>375</v>
      </c>
      <c r="C337" s="46">
        <v>1724268443</v>
      </c>
      <c r="D337" s="46">
        <v>350000000</v>
      </c>
      <c r="E337" s="47">
        <v>91.520971000893937</v>
      </c>
      <c r="F337" s="47">
        <v>130.74424428699135</v>
      </c>
      <c r="G337" s="46">
        <v>199.57396499999999</v>
      </c>
      <c r="H337" s="47">
        <v>2.19</v>
      </c>
      <c r="I337" s="47">
        <v>-4.252372864151921E-2</v>
      </c>
      <c r="J337" s="46">
        <v>-48944132</v>
      </c>
      <c r="K337" s="47">
        <v>-14.302020924592146</v>
      </c>
      <c r="L337" s="47">
        <v>114.28571428571429</v>
      </c>
      <c r="M337" s="47">
        <v>57.02</v>
      </c>
      <c r="N337" s="48">
        <v>43.358127615100258</v>
      </c>
      <c r="O337" s="49">
        <v>351.42898031653147</v>
      </c>
      <c r="P337" s="48">
        <v>11.714299343884383</v>
      </c>
    </row>
    <row r="338" spans="1:16">
      <c r="A338" t="s">
        <v>2160</v>
      </c>
      <c r="C338" s="14">
        <v>3408994170</v>
      </c>
      <c r="D338" s="14">
        <v>350000000</v>
      </c>
      <c r="E338" s="19">
        <v>0</v>
      </c>
      <c r="F338" s="19">
        <v>0</v>
      </c>
      <c r="G338" s="14">
        <v>0</v>
      </c>
      <c r="H338" s="19">
        <v>83.05</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-1.4885357486734696E-2</v>
      </c>
      <c r="J339" s="46">
        <v>-44318667</v>
      </c>
      <c r="K339" s="47">
        <v>-7.9086313674551629</v>
      </c>
      <c r="L339" s="47">
        <v>114.12268188302426</v>
      </c>
      <c r="M339" s="47">
        <v>72.22</v>
      </c>
      <c r="N339" s="48">
        <v>28.747426451344154</v>
      </c>
      <c r="O339" s="49">
        <v>326.45691112171795</v>
      </c>
      <c r="P339" s="48">
        <v>10.881897037390598</v>
      </c>
    </row>
    <row r="340" spans="1:16">
      <c r="A340" s="30" t="s">
        <v>729</v>
      </c>
      <c r="B340" s="30" t="s">
        <v>349</v>
      </c>
      <c r="C340" s="31">
        <v>6782904588</v>
      </c>
      <c r="D340" s="31">
        <v>351991314</v>
      </c>
      <c r="E340" s="32">
        <v>5.1858394975469215</v>
      </c>
      <c r="F340" s="32">
        <v>0.11161259183857006</v>
      </c>
      <c r="G340" s="31">
        <v>53.715555000000002</v>
      </c>
      <c r="H340" s="32">
        <v>143.6</v>
      </c>
      <c r="I340" s="32">
        <v>-10.443107280489698</v>
      </c>
      <c r="J340" s="31">
        <v>-557334135</v>
      </c>
      <c r="K340" s="32">
        <v>-83.36624392833933</v>
      </c>
      <c r="L340" s="32">
        <v>113.63916781196481</v>
      </c>
      <c r="M340" s="32">
        <v>15.26</v>
      </c>
      <c r="N340" s="33">
        <v>10.992719225929671</v>
      </c>
      <c r="O340" s="34">
        <v>417.80501135138974</v>
      </c>
      <c r="P340" s="33">
        <v>13.926833711712991</v>
      </c>
    </row>
    <row r="341" spans="1:16">
      <c r="A341" s="95" t="s">
        <v>132</v>
      </c>
      <c r="B341" s="95" t="s">
        <v>351</v>
      </c>
      <c r="C341" s="96">
        <v>4550322502</v>
      </c>
      <c r="D341" s="96">
        <v>355000000</v>
      </c>
      <c r="E341" s="97">
        <v>9.4988191258039194</v>
      </c>
      <c r="F341" s="97">
        <v>0.86313667658372739</v>
      </c>
      <c r="G341" s="96">
        <v>128.94884099999999</v>
      </c>
      <c r="H341" s="97">
        <v>32.659999999999997</v>
      </c>
      <c r="I341" s="97">
        <v>-1.9264636395717716</v>
      </c>
      <c r="J341" s="96">
        <v>247915948</v>
      </c>
      <c r="K341" s="97">
        <v>44.390044645292441</v>
      </c>
      <c r="L341" s="97">
        <v>112.67605633802818</v>
      </c>
      <c r="M341" s="97">
        <v>36.32</v>
      </c>
      <c r="N341" s="98">
        <v>81.716508291447752</v>
      </c>
      <c r="O341" s="99">
        <v>470</v>
      </c>
      <c r="P341" s="98">
        <v>15.666666666666666</v>
      </c>
    </row>
    <row r="342" spans="1:16">
      <c r="A342" s="35" t="s">
        <v>121</v>
      </c>
      <c r="B342" s="35" t="s">
        <v>200</v>
      </c>
      <c r="C342" s="36">
        <v>3548001757</v>
      </c>
      <c r="D342" s="36">
        <v>360000000</v>
      </c>
      <c r="E342" s="37">
        <v>35.901705438713456</v>
      </c>
      <c r="F342" s="37">
        <v>33.242319850660607</v>
      </c>
      <c r="G342" s="36">
        <v>282.78303399999999</v>
      </c>
      <c r="H342" s="37">
        <v>3.94</v>
      </c>
      <c r="I342" s="37">
        <v>-7.2005510566306441E-3</v>
      </c>
      <c r="J342" s="36">
        <v>-173040268</v>
      </c>
      <c r="K342" s="37">
        <v>-6.2413218176476706</v>
      </c>
      <c r="L342" s="37">
        <v>111.11111111111111</v>
      </c>
      <c r="M342" s="37">
        <v>78.55</v>
      </c>
      <c r="N342" s="38">
        <v>51.803211992031088</v>
      </c>
      <c r="O342" s="39">
        <v>1468.4196469372828</v>
      </c>
      <c r="P342" s="38">
        <v>48.947321564576093</v>
      </c>
    </row>
    <row r="343" spans="1:16">
      <c r="A343" s="25" t="s">
        <v>462</v>
      </c>
      <c r="B343" s="25" t="s">
        <v>353</v>
      </c>
      <c r="C343" s="26">
        <v>13842631067</v>
      </c>
      <c r="D343" s="26">
        <v>361000000</v>
      </c>
      <c r="E343" s="27">
        <v>23.228234476483795</v>
      </c>
      <c r="F343" s="27">
        <v>3.0640066582883256</v>
      </c>
      <c r="G343" s="26">
        <v>83.034749000000005</v>
      </c>
      <c r="H343" s="27">
        <v>20.74</v>
      </c>
      <c r="I343" s="27">
        <v>1.4763345578220566E-2</v>
      </c>
      <c r="J343" s="26">
        <v>-428282693</v>
      </c>
      <c r="K343" s="27">
        <v>-17.70092540255882</v>
      </c>
      <c r="L343" s="27">
        <v>110.80332409972299</v>
      </c>
      <c r="M343" s="27">
        <v>23</v>
      </c>
      <c r="N343" s="28">
        <v>49.621464949248171</v>
      </c>
      <c r="O343" s="29">
        <v>656.56183712315442</v>
      </c>
      <c r="P343" s="28">
        <v>21.885394570771815</v>
      </c>
    </row>
    <row r="344" spans="1:16">
      <c r="A344" s="30" t="s">
        <v>246</v>
      </c>
      <c r="B344" s="30" t="s">
        <v>349</v>
      </c>
      <c r="C344" s="31">
        <v>77122493000</v>
      </c>
      <c r="D344" s="31">
        <v>363281000</v>
      </c>
      <c r="E344" s="32">
        <v>0.82595001250612243</v>
      </c>
      <c r="F344" s="32">
        <v>8.5473097546676612E-3</v>
      </c>
      <c r="G344" s="31">
        <v>180.39090300000001</v>
      </c>
      <c r="H344" s="32">
        <v>268.5</v>
      </c>
      <c r="I344" s="32">
        <v>-2.1323682960412498</v>
      </c>
      <c r="J344" s="31">
        <v>-2888679000</v>
      </c>
      <c r="K344" s="32">
        <v>-33.452227125270753</v>
      </c>
      <c r="L344" s="32">
        <v>110.1076026546943</v>
      </c>
      <c r="M344" s="32">
        <v>49.65</v>
      </c>
      <c r="N344" s="33">
        <v>68.397809674502398</v>
      </c>
      <c r="O344" s="34">
        <v>269.56768410936218</v>
      </c>
      <c r="P344" s="33">
        <v>8.9855894703120729</v>
      </c>
    </row>
    <row r="345" spans="1:16">
      <c r="A345" s="35" t="s">
        <v>430</v>
      </c>
      <c r="B345" s="35" t="s">
        <v>208</v>
      </c>
      <c r="C345" s="36">
        <v>5872170565</v>
      </c>
      <c r="D345" s="36">
        <v>368000000</v>
      </c>
      <c r="E345" s="37">
        <v>11.931594014283915</v>
      </c>
      <c r="F345" s="37">
        <v>0.87629215733577515</v>
      </c>
      <c r="G345" s="36">
        <v>84.545681999999999</v>
      </c>
      <c r="H345" s="37">
        <v>39.659999999999997</v>
      </c>
      <c r="I345" s="37">
        <v>-1.2119881954254552</v>
      </c>
      <c r="J345" s="36">
        <v>48198916</v>
      </c>
      <c r="K345" s="37">
        <v>282.49597978510553</v>
      </c>
      <c r="L345" s="37">
        <v>108.69565217391305</v>
      </c>
      <c r="M345" s="37">
        <v>22.97</v>
      </c>
      <c r="N345" s="38">
        <v>54.967134518471845</v>
      </c>
      <c r="O345" s="39">
        <v>286.89875666807961</v>
      </c>
      <c r="P345" s="38">
        <v>9.5632918889359875</v>
      </c>
    </row>
    <row r="346" spans="1:16">
      <c r="A346" s="55" t="s">
        <v>237</v>
      </c>
      <c r="B346" s="55" t="s">
        <v>233</v>
      </c>
      <c r="C346" s="56">
        <v>49023532000</v>
      </c>
      <c r="D346" s="56">
        <v>369276000</v>
      </c>
      <c r="E346" s="57">
        <v>2.6296262501575649</v>
      </c>
      <c r="F346" s="57">
        <v>8.0920819330428287E-2</v>
      </c>
      <c r="G346" s="56">
        <v>164.20942500000001</v>
      </c>
      <c r="H346" s="57">
        <v>92.65</v>
      </c>
      <c r="I346" s="57">
        <v>-0.65542236478968618</v>
      </c>
      <c r="J346" s="56">
        <v>1835127000</v>
      </c>
      <c r="K346" s="57">
        <v>17.707923211854002</v>
      </c>
      <c r="L346" s="57">
        <v>108.32006412547796</v>
      </c>
      <c r="M346" s="57">
        <v>44.46</v>
      </c>
      <c r="N346" s="58">
        <v>61.504934906907543</v>
      </c>
      <c r="O346" s="59">
        <v>1007.4823624253642</v>
      </c>
      <c r="P346" s="58">
        <v>33.582745414178802</v>
      </c>
    </row>
    <row r="347" spans="1:16">
      <c r="A347" s="30" t="s">
        <v>247</v>
      </c>
      <c r="B347" s="30" t="s">
        <v>349</v>
      </c>
      <c r="C347" s="31">
        <v>35055157000</v>
      </c>
      <c r="D347" s="31">
        <v>370000000</v>
      </c>
      <c r="E347" s="32">
        <v>2.4499421691150984</v>
      </c>
      <c r="F347" s="32">
        <v>3.1833967893907203E-2</v>
      </c>
      <c r="G347" s="31">
        <v>79.204424000000003</v>
      </c>
      <c r="H347" s="32">
        <v>206.2</v>
      </c>
      <c r="I347" s="32">
        <v>7.155720129969354</v>
      </c>
      <c r="J347" s="31">
        <v>-539398000</v>
      </c>
      <c r="K347" s="32">
        <v>-142.67757759576418</v>
      </c>
      <c r="L347" s="32">
        <v>108.10810810810811</v>
      </c>
      <c r="M347" s="32">
        <v>21.4</v>
      </c>
      <c r="N347" s="33">
        <v>54.907104870057175</v>
      </c>
      <c r="O347" s="34">
        <v>1958.9380988883183</v>
      </c>
      <c r="P347" s="33">
        <v>65.297936629610618</v>
      </c>
    </row>
    <row r="348" spans="1:16">
      <c r="A348" s="45" t="s">
        <v>55</v>
      </c>
      <c r="B348" s="45" t="s">
        <v>375</v>
      </c>
      <c r="C348" s="46">
        <v>3590822435</v>
      </c>
      <c r="D348" s="46">
        <v>372475397</v>
      </c>
      <c r="E348" s="47">
        <v>5.5478155844656616</v>
      </c>
      <c r="F348" s="47">
        <v>0.42555566884601215</v>
      </c>
      <c r="G348" s="46">
        <v>194.679441</v>
      </c>
      <c r="H348" s="47">
        <v>37.04</v>
      </c>
      <c r="I348" s="47">
        <v>-1.0333700163374999</v>
      </c>
      <c r="J348" s="46">
        <v>47613264</v>
      </c>
      <c r="K348" s="47">
        <v>273.8026717723028</v>
      </c>
      <c r="L348" s="47">
        <v>107.38964324132259</v>
      </c>
      <c r="M348" s="47">
        <v>52.26</v>
      </c>
      <c r="N348" s="48">
        <v>40.345835379165877</v>
      </c>
      <c r="O348" s="49">
        <v>873.98570754692844</v>
      </c>
      <c r="P348" s="48">
        <v>29.132856918230949</v>
      </c>
    </row>
    <row r="349" spans="1:16">
      <c r="A349" s="40" t="s">
        <v>74</v>
      </c>
      <c r="B349" s="40" t="s">
        <v>255</v>
      </c>
      <c r="C349" s="41">
        <v>633089921</v>
      </c>
      <c r="D349" s="41">
        <v>375000000</v>
      </c>
      <c r="E349" s="42">
        <v>19.283985614146729</v>
      </c>
      <c r="F349" s="42">
        <v>5.7137735153027345</v>
      </c>
      <c r="G349" s="41">
        <v>217.20958099999999</v>
      </c>
      <c r="H349" s="42">
        <v>9.5500000000000007</v>
      </c>
      <c r="I349" s="42">
        <v>0.13454593096276568</v>
      </c>
      <c r="J349" s="41">
        <v>6803042</v>
      </c>
      <c r="K349" s="42">
        <v>496.1015969032677</v>
      </c>
      <c r="L349" s="42">
        <v>106.66666666666667</v>
      </c>
      <c r="M349" s="42">
        <v>57.92</v>
      </c>
      <c r="N349" s="43">
        <v>63.007723594808695</v>
      </c>
      <c r="O349" s="44">
        <v>1325.651564423317</v>
      </c>
      <c r="P349" s="43">
        <v>44.188385480777235</v>
      </c>
    </row>
    <row r="350" spans="1:16">
      <c r="A350" s="25" t="s">
        <v>170</v>
      </c>
      <c r="B350" s="25" t="s">
        <v>353</v>
      </c>
      <c r="C350" s="26">
        <v>6815590152</v>
      </c>
      <c r="D350" s="26">
        <v>380000000</v>
      </c>
      <c r="E350" s="27">
        <v>15.20772058258831</v>
      </c>
      <c r="F350" s="27">
        <v>1.8191053328454916</v>
      </c>
      <c r="G350" s="26">
        <v>113.969858</v>
      </c>
      <c r="H350" s="27">
        <v>23.08</v>
      </c>
      <c r="I350" s="27">
        <v>0.83476625101994273</v>
      </c>
      <c r="J350" s="26">
        <v>-422832425</v>
      </c>
      <c r="K350" s="27">
        <v>-19.771425996953759</v>
      </c>
      <c r="L350" s="27">
        <v>105.26315789473684</v>
      </c>
      <c r="M350" s="27">
        <v>29.99</v>
      </c>
      <c r="N350" s="28">
        <v>56.972341440900088</v>
      </c>
      <c r="O350" s="29">
        <v>2578.8819366138209</v>
      </c>
      <c r="P350" s="28">
        <v>85.962731220460697</v>
      </c>
    </row>
    <row r="351" spans="1:16">
      <c r="A351" s="101" t="s">
        <v>437</v>
      </c>
      <c r="B351" s="101" t="s">
        <v>696</v>
      </c>
      <c r="C351" s="102">
        <v>26585946865</v>
      </c>
      <c r="D351" s="102">
        <v>385000000</v>
      </c>
      <c r="E351" s="103">
        <v>15.563000895183812</v>
      </c>
      <c r="F351" s="103">
        <v>1.9249228070728277</v>
      </c>
      <c r="G351" s="102">
        <v>117.04502599999999</v>
      </c>
      <c r="H351" s="103">
        <v>21.96</v>
      </c>
      <c r="I351" s="103">
        <v>-0.47561983073508779</v>
      </c>
      <c r="J351" s="102">
        <v>-1360985632</v>
      </c>
      <c r="K351" s="103">
        <v>-5.9405476515713866</v>
      </c>
      <c r="L351" s="103">
        <v>103.8961038961039</v>
      </c>
      <c r="M351" s="103">
        <v>30.4</v>
      </c>
      <c r="N351" s="104">
        <v>4.7881423273020793</v>
      </c>
      <c r="O351" s="105">
        <v>1080.3754177802982</v>
      </c>
      <c r="P351" s="104">
        <v>36.012513926009937</v>
      </c>
    </row>
    <row r="352" spans="1:16">
      <c r="A352" s="35" t="s">
        <v>48</v>
      </c>
      <c r="B352" s="35" t="s">
        <v>200</v>
      </c>
      <c r="C352" s="36">
        <v>4404805235</v>
      </c>
      <c r="D352" s="36">
        <v>385499653</v>
      </c>
      <c r="E352" s="37">
        <v>21.693509076251495</v>
      </c>
      <c r="F352" s="37">
        <v>2.3447393648120327</v>
      </c>
      <c r="G352" s="36">
        <v>74.176674000000006</v>
      </c>
      <c r="H352" s="37">
        <v>24.86</v>
      </c>
      <c r="I352" s="37">
        <v>0.24198969835696715</v>
      </c>
      <c r="J352" s="36">
        <v>-306785046</v>
      </c>
      <c r="K352" s="37">
        <v>-30.157896522765977</v>
      </c>
      <c r="L352" s="37">
        <v>103.76144229629178</v>
      </c>
      <c r="M352" s="37">
        <v>19.239999999999998</v>
      </c>
      <c r="N352" s="38">
        <v>25.79853448839917</v>
      </c>
      <c r="O352" s="39">
        <v>1898.7736870560871</v>
      </c>
      <c r="P352" s="38">
        <v>63.292456235202899</v>
      </c>
    </row>
    <row r="353" spans="1:16">
      <c r="A353" s="55" t="s">
        <v>451</v>
      </c>
      <c r="B353" s="55" t="s">
        <v>233</v>
      </c>
      <c r="C353" s="56">
        <v>4310209139</v>
      </c>
      <c r="D353" s="56">
        <v>386500000</v>
      </c>
      <c r="E353" s="57">
        <v>35.842188243011364</v>
      </c>
      <c r="F353" s="57">
        <v>8.4304805934402829</v>
      </c>
      <c r="G353" s="56">
        <v>94.595506999999998</v>
      </c>
      <c r="H353" s="57">
        <v>11.8</v>
      </c>
      <c r="I353" s="57">
        <v>-1.1264256554743906</v>
      </c>
      <c r="J353" s="56">
        <v>-57974808</v>
      </c>
      <c r="K353" s="57">
        <v>-73.333576197440792</v>
      </c>
      <c r="L353" s="57">
        <v>103.49288486416559</v>
      </c>
      <c r="M353" s="57">
        <v>24.47</v>
      </c>
      <c r="N353" s="58">
        <v>43.902153588705914</v>
      </c>
      <c r="O353" s="59">
        <v>458.43256108803922</v>
      </c>
      <c r="P353" s="58">
        <v>15.281085369601307</v>
      </c>
    </row>
    <row r="354" spans="1:16">
      <c r="A354" s="75" t="s">
        <v>747</v>
      </c>
      <c r="B354" s="75" t="s">
        <v>350</v>
      </c>
      <c r="C354" s="76">
        <v>27589684000</v>
      </c>
      <c r="D354" s="76">
        <v>388080000</v>
      </c>
      <c r="E354" s="77">
        <v>1.8265553425987102</v>
      </c>
      <c r="F354" s="77">
        <v>3.4106133476862498E-2</v>
      </c>
      <c r="G354" s="76">
        <v>160.34344200000001</v>
      </c>
      <c r="H354" s="77">
        <v>136.6</v>
      </c>
      <c r="I354" s="77">
        <v>2.8275211289379456</v>
      </c>
      <c r="J354" s="76">
        <v>1392015000</v>
      </c>
      <c r="K354" s="77">
        <v>38.473033695757586</v>
      </c>
      <c r="L354" s="77">
        <v>103.07153164296021</v>
      </c>
      <c r="M354" s="77">
        <v>41.31</v>
      </c>
      <c r="N354" s="78">
        <v>17.164443081372468</v>
      </c>
      <c r="O354" s="79">
        <v>1782.6911408674664</v>
      </c>
      <c r="P354" s="78">
        <v>59.423038028915549</v>
      </c>
    </row>
    <row r="355" spans="1:16">
      <c r="A355" s="30" t="s">
        <v>545</v>
      </c>
      <c r="B355" s="30" t="s">
        <v>357</v>
      </c>
      <c r="C355" s="31">
        <v>1049965568</v>
      </c>
      <c r="D355" s="31">
        <v>390000000</v>
      </c>
      <c r="E355" s="32">
        <v>42.857185714328573</v>
      </c>
      <c r="F355" s="32">
        <v>18.315036630054944</v>
      </c>
      <c r="G355" s="31">
        <v>151.529539</v>
      </c>
      <c r="H355" s="32">
        <v>6.16</v>
      </c>
      <c r="I355" s="32">
        <v>-1.009655389507822</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57.675430419481195</v>
      </c>
      <c r="F356" s="32">
        <v>16.431746558256751</v>
      </c>
      <c r="G356" s="31">
        <v>74.35284</v>
      </c>
      <c r="H356" s="32">
        <v>9.33</v>
      </c>
      <c r="I356" s="32">
        <v>-0.83726484457684869</v>
      </c>
      <c r="J356" s="31">
        <v>-173746692</v>
      </c>
      <c r="K356" s="32">
        <v>-20.201823468385804</v>
      </c>
      <c r="L356" s="32">
        <v>102.56410256410257</v>
      </c>
      <c r="M356" s="32">
        <v>19.059999999999999</v>
      </c>
      <c r="N356" s="33">
        <v>15.224085130305236</v>
      </c>
      <c r="O356" s="34">
        <v>304.27337800296397</v>
      </c>
      <c r="P356" s="33">
        <v>10.142445933432132</v>
      </c>
    </row>
    <row r="357" spans="1:16">
      <c r="A357" s="60" t="s">
        <v>420</v>
      </c>
      <c r="B357" s="60" t="s">
        <v>287</v>
      </c>
      <c r="C357" s="61">
        <v>7850147630</v>
      </c>
      <c r="D357" s="61">
        <v>390000000</v>
      </c>
      <c r="E357" s="62">
        <v>118.14425851097948</v>
      </c>
      <c r="F357" s="62">
        <v>15.146699809099934</v>
      </c>
      <c r="G357" s="61">
        <v>16.107241999999999</v>
      </c>
      <c r="H357" s="62">
        <v>21.02</v>
      </c>
      <c r="I357" s="62">
        <v>0.14394178516646505</v>
      </c>
      <c r="J357" s="61">
        <v>-154878371</v>
      </c>
      <c r="K357" s="62">
        <v>-50.362099947448442</v>
      </c>
      <c r="L357" s="62">
        <v>102.56410256410257</v>
      </c>
      <c r="M357" s="62">
        <v>4.13</v>
      </c>
      <c r="N357" s="63">
        <v>14.244928020982345</v>
      </c>
      <c r="O357" s="64">
        <v>1762.8451041046417</v>
      </c>
      <c r="P357" s="63">
        <v>58.761503470154722</v>
      </c>
    </row>
    <row r="358" spans="1:16">
      <c r="A358" s="50" t="s">
        <v>279</v>
      </c>
      <c r="B358" s="50" t="s">
        <v>355</v>
      </c>
      <c r="C358" s="51">
        <v>4414419520</v>
      </c>
      <c r="D358" s="51">
        <v>393516000</v>
      </c>
      <c r="E358" s="52">
        <v>18.9123382426273</v>
      </c>
      <c r="F358" s="52">
        <v>4.0049913774423613</v>
      </c>
      <c r="G358" s="51">
        <v>160.62860900000001</v>
      </c>
      <c r="H358" s="52">
        <v>13.17</v>
      </c>
      <c r="I358" s="52">
        <v>-8.8398335660272664E-2</v>
      </c>
      <c r="J358" s="51">
        <v>14989579</v>
      </c>
      <c r="K358" s="52">
        <v>315.03166299733971</v>
      </c>
      <c r="L358" s="52">
        <v>101.64770936886937</v>
      </c>
      <c r="M358" s="52">
        <v>40.81</v>
      </c>
      <c r="N358" s="53">
        <v>70.900911805112401</v>
      </c>
      <c r="O358" s="54">
        <v>585.6542733802371</v>
      </c>
      <c r="P358" s="53">
        <v>19.521809112674571</v>
      </c>
    </row>
    <row r="359" spans="1:16">
      <c r="A359" s="70" t="s">
        <v>709</v>
      </c>
      <c r="B359" s="70" t="s">
        <v>699</v>
      </c>
      <c r="C359" s="71">
        <v>5985751000</v>
      </c>
      <c r="D359" s="71">
        <v>397500000</v>
      </c>
      <c r="E359" s="72">
        <v>45.594520632888432</v>
      </c>
      <c r="F359" s="72">
        <v>3.7830869578075732</v>
      </c>
      <c r="G359" s="71">
        <v>33.254894999999998</v>
      </c>
      <c r="H359" s="72">
        <v>26.4</v>
      </c>
      <c r="I359" s="72">
        <v>-0.15837607056856839</v>
      </c>
      <c r="J359" s="71">
        <v>682431000</v>
      </c>
      <c r="K359" s="72">
        <v>17.660686574906475</v>
      </c>
      <c r="L359" s="72">
        <v>100.62893081761007</v>
      </c>
      <c r="M359" s="72">
        <v>8.36</v>
      </c>
      <c r="N359" s="73">
        <v>0</v>
      </c>
      <c r="O359" s="74">
        <v>469.1879233667546</v>
      </c>
      <c r="P359" s="73">
        <v>15.639597445558486</v>
      </c>
    </row>
    <row r="360" spans="1:16">
      <c r="A360" s="25" t="s">
        <v>158</v>
      </c>
      <c r="B360" s="25" t="s">
        <v>353</v>
      </c>
      <c r="C360" s="26">
        <v>7665218313</v>
      </c>
      <c r="D360" s="26">
        <v>400000000</v>
      </c>
      <c r="E360" s="27">
        <v>16.57716654449295</v>
      </c>
      <c r="F360" s="27">
        <v>3.4535763634360315</v>
      </c>
      <c r="G360" s="26">
        <v>194.30446800000001</v>
      </c>
      <c r="H360" s="27">
        <v>12.42</v>
      </c>
      <c r="I360" s="27">
        <v>-6.2881364202626244E-2</v>
      </c>
      <c r="J360" s="26">
        <v>-73365961</v>
      </c>
      <c r="K360" s="27">
        <v>-65.425436191042323</v>
      </c>
      <c r="L360" s="27">
        <v>100</v>
      </c>
      <c r="M360" s="27">
        <v>48.57</v>
      </c>
      <c r="N360" s="28">
        <v>16.911376383396806</v>
      </c>
      <c r="O360" s="29">
        <v>606.7446244758097</v>
      </c>
      <c r="P360" s="28">
        <v>20.224820815860323</v>
      </c>
    </row>
    <row r="361" spans="1:16">
      <c r="A361" s="70" t="s">
        <v>523</v>
      </c>
      <c r="B361" s="70" t="s">
        <v>221</v>
      </c>
      <c r="C361" s="71">
        <v>44419666520</v>
      </c>
      <c r="D361" s="71">
        <v>400000000</v>
      </c>
      <c r="E361" s="72">
        <v>8.4440524527650265</v>
      </c>
      <c r="F361" s="72">
        <v>0.39092835429467715</v>
      </c>
      <c r="G361" s="71">
        <v>86.717521000000005</v>
      </c>
      <c r="H361" s="72">
        <v>54.65</v>
      </c>
      <c r="I361" s="72">
        <v>0.6199123648447582</v>
      </c>
      <c r="J361" s="71">
        <v>157582227</v>
      </c>
      <c r="K361" s="72">
        <v>137.07129548308771</v>
      </c>
      <c r="L361" s="72">
        <v>100</v>
      </c>
      <c r="M361" s="72">
        <v>21.67</v>
      </c>
      <c r="N361" s="73">
        <v>20.376992076860382</v>
      </c>
      <c r="O361" s="74">
        <v>1198.5371715116553</v>
      </c>
      <c r="P361" s="73">
        <v>39.951239050388509</v>
      </c>
    </row>
    <row r="362" spans="1:16">
      <c r="A362" s="60" t="s">
        <v>20</v>
      </c>
      <c r="B362" s="60" t="s">
        <v>287</v>
      </c>
      <c r="C362" s="61">
        <v>1735116415</v>
      </c>
      <c r="D362" s="61">
        <v>400000000</v>
      </c>
      <c r="E362" s="62">
        <v>22.466376820450513</v>
      </c>
      <c r="F362" s="62">
        <v>6.2406602279029206</v>
      </c>
      <c r="G362" s="61">
        <v>175.248232</v>
      </c>
      <c r="H362" s="62">
        <v>10.16</v>
      </c>
      <c r="I362" s="62">
        <v>0.12456191828321474</v>
      </c>
      <c r="J362" s="61">
        <v>-80036018</v>
      </c>
      <c r="K362" s="62">
        <v>-44.979748992509847</v>
      </c>
      <c r="L362" s="62">
        <v>100</v>
      </c>
      <c r="M362" s="62">
        <v>43.81</v>
      </c>
      <c r="N362" s="63">
        <v>62.669573509340381</v>
      </c>
      <c r="O362" s="64">
        <v>1945.2032199462712</v>
      </c>
      <c r="P362" s="63">
        <v>64.84010733154237</v>
      </c>
    </row>
    <row r="363" spans="1:16">
      <c r="A363" s="70" t="s">
        <v>22</v>
      </c>
      <c r="B363" s="70" t="s">
        <v>221</v>
      </c>
      <c r="C363" s="71">
        <v>6246124497</v>
      </c>
      <c r="D363" s="71">
        <v>400000000</v>
      </c>
      <c r="E363" s="72">
        <v>48.521548419653172</v>
      </c>
      <c r="F363" s="72">
        <v>17.329124435590419</v>
      </c>
      <c r="G363" s="71">
        <v>112.187603</v>
      </c>
      <c r="H363" s="72">
        <v>7.35</v>
      </c>
      <c r="I363" s="72">
        <v>-5.2231409636950943E-2</v>
      </c>
      <c r="J363" s="71">
        <v>5617957</v>
      </c>
      <c r="K363" s="72">
        <v>498.40182116025454</v>
      </c>
      <c r="L363" s="72">
        <v>100</v>
      </c>
      <c r="M363" s="72">
        <v>28.04</v>
      </c>
      <c r="N363" s="73">
        <v>18.423591177382772</v>
      </c>
      <c r="O363" s="74">
        <v>894.20714761723048</v>
      </c>
      <c r="P363" s="73">
        <v>29.80690492057435</v>
      </c>
    </row>
    <row r="364" spans="1:16">
      <c r="A364" s="25" t="s">
        <v>69</v>
      </c>
      <c r="B364" s="25" t="s">
        <v>376</v>
      </c>
      <c r="C364" s="26">
        <v>1771741339</v>
      </c>
      <c r="D364" s="26">
        <v>400000000</v>
      </c>
      <c r="E364" s="27">
        <v>1.4586296174743829</v>
      </c>
      <c r="F364" s="27">
        <v>5.2093914909799387E-2</v>
      </c>
      <c r="G364" s="26">
        <v>398.89761299999998</v>
      </c>
      <c r="H364" s="27">
        <v>68.75</v>
      </c>
      <c r="I364" s="27">
        <v>0.20635592372205738</v>
      </c>
      <c r="J364" s="26">
        <v>207480419</v>
      </c>
      <c r="K364" s="27">
        <v>134.95249399896383</v>
      </c>
      <c r="L364" s="27">
        <v>100</v>
      </c>
      <c r="M364" s="27">
        <v>99.72</v>
      </c>
      <c r="N364" s="28">
        <v>66.533330743728257</v>
      </c>
      <c r="O364" s="29">
        <v>1680.671896845424</v>
      </c>
      <c r="P364" s="28">
        <v>56.022396561514135</v>
      </c>
    </row>
    <row r="365" spans="1:16">
      <c r="A365" s="75" t="s">
        <v>188</v>
      </c>
      <c r="B365" s="75" t="s">
        <v>679</v>
      </c>
      <c r="C365" s="76">
        <v>3014472211</v>
      </c>
      <c r="D365" s="76">
        <v>400000000</v>
      </c>
      <c r="E365" s="77">
        <v>44.605917867123431</v>
      </c>
      <c r="F365" s="77">
        <v>18.58579911130143</v>
      </c>
      <c r="G365" s="76">
        <v>129.881788</v>
      </c>
      <c r="H365" s="77">
        <v>6.93</v>
      </c>
      <c r="I365" s="77">
        <v>-0.3141562151880315</v>
      </c>
      <c r="J365" s="76">
        <v>44096898</v>
      </c>
      <c r="K365" s="77">
        <v>54.425597011381619</v>
      </c>
      <c r="L365" s="77">
        <v>100</v>
      </c>
      <c r="M365" s="77">
        <v>32.35</v>
      </c>
      <c r="N365" s="78">
        <v>54.297609710812118</v>
      </c>
      <c r="O365" s="79">
        <v>71.66342462559129</v>
      </c>
      <c r="P365" s="78">
        <v>2.388780820853043</v>
      </c>
    </row>
    <row r="366" spans="1:16">
      <c r="A366" s="65" t="s">
        <v>444</v>
      </c>
      <c r="B366" s="65" t="s">
        <v>393</v>
      </c>
      <c r="C366" s="66">
        <v>8884541574</v>
      </c>
      <c r="D366" s="66">
        <v>400000000</v>
      </c>
      <c r="E366" s="67">
        <v>17.279501465647314</v>
      </c>
      <c r="F366" s="67">
        <v>1.4399584554706095</v>
      </c>
      <c r="G366" s="66">
        <v>79.448606999999996</v>
      </c>
      <c r="H366" s="67">
        <v>29.14</v>
      </c>
      <c r="I366" s="67">
        <v>0.80203736310783214</v>
      </c>
      <c r="J366" s="66">
        <v>72826471</v>
      </c>
      <c r="K366" s="67">
        <v>164.77525047176871</v>
      </c>
      <c r="L366" s="67">
        <v>100</v>
      </c>
      <c r="M366" s="67">
        <v>19.86</v>
      </c>
      <c r="N366" s="68">
        <v>20.278681507637572</v>
      </c>
      <c r="O366" s="69">
        <v>1546.5957144447725</v>
      </c>
      <c r="P366" s="68">
        <v>51.553190481492415</v>
      </c>
    </row>
    <row r="367" spans="1:16">
      <c r="A367" t="s">
        <v>2174</v>
      </c>
      <c r="C367" s="14">
        <v>7006962211</v>
      </c>
      <c r="D367" s="14">
        <v>400000000</v>
      </c>
      <c r="E367" s="19">
        <v>0</v>
      </c>
      <c r="F367" s="19">
        <v>0</v>
      </c>
      <c r="G367" s="14">
        <v>0</v>
      </c>
      <c r="H367" s="19">
        <v>80.900000000000006</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38.138989400381561</v>
      </c>
      <c r="F368" s="57">
        <v>6.77665056865344</v>
      </c>
      <c r="G368" s="56">
        <v>416.05720400000001</v>
      </c>
      <c r="H368" s="57">
        <v>14.43</v>
      </c>
      <c r="I368" s="57">
        <v>0.28590411993914877</v>
      </c>
      <c r="J368" s="56">
        <v>82863015</v>
      </c>
      <c r="K368" s="57">
        <v>67.919324441670383</v>
      </c>
      <c r="L368" s="57">
        <v>99.50248756218906</v>
      </c>
      <c r="M368" s="57">
        <v>18.079999999999998</v>
      </c>
      <c r="N368" s="58">
        <v>26.173369447757011</v>
      </c>
      <c r="O368" s="59">
        <v>1574.4267529369276</v>
      </c>
      <c r="P368" s="58">
        <v>52.480891764564255</v>
      </c>
    </row>
    <row r="369" spans="1:16">
      <c r="A369" s="50" t="s">
        <v>88</v>
      </c>
      <c r="B369" s="50" t="s">
        <v>355</v>
      </c>
      <c r="C369" s="51">
        <v>919494030</v>
      </c>
      <c r="D369" s="51">
        <v>402170000</v>
      </c>
      <c r="E369" s="52">
        <v>15.672230738891413</v>
      </c>
      <c r="F369" s="52">
        <v>2.164953839157489</v>
      </c>
      <c r="G369" s="51">
        <v>145.268338</v>
      </c>
      <c r="H369" s="52">
        <v>17.57</v>
      </c>
      <c r="I369" s="52">
        <v>-0.26421673425191017</v>
      </c>
      <c r="J369" s="51">
        <v>-57888264</v>
      </c>
      <c r="K369" s="52">
        <v>-125.05229039171049</v>
      </c>
      <c r="L369" s="52">
        <v>99.460427182534744</v>
      </c>
      <c r="M369" s="52">
        <v>36.119999999999997</v>
      </c>
      <c r="N369" s="53">
        <v>28.948460304915347</v>
      </c>
      <c r="O369" s="54">
        <v>781.64793608721641</v>
      </c>
      <c r="P369" s="53">
        <v>26.054931202907213</v>
      </c>
    </row>
    <row r="370" spans="1:16">
      <c r="A370" s="35" t="s">
        <v>632</v>
      </c>
      <c r="B370" s="35" t="s">
        <v>208</v>
      </c>
      <c r="C370" s="36">
        <v>16201756742</v>
      </c>
      <c r="D370" s="36">
        <v>411441018</v>
      </c>
      <c r="E370" s="37">
        <v>13.925869640810703</v>
      </c>
      <c r="F370" s="37">
        <v>0.55486189986853229</v>
      </c>
      <c r="G370" s="36">
        <v>46.332011000000001</v>
      </c>
      <c r="H370" s="37">
        <v>62</v>
      </c>
      <c r="I370" s="37">
        <v>0.58347178914174691</v>
      </c>
      <c r="J370" s="36">
        <v>-1023520289</v>
      </c>
      <c r="K370" s="37">
        <v>-24.521157389582534</v>
      </c>
      <c r="L370" s="37">
        <v>97.219281136427682</v>
      </c>
      <c r="M370" s="37">
        <v>11.26</v>
      </c>
      <c r="N370" s="38">
        <v>56.519867545663011</v>
      </c>
      <c r="O370" s="39">
        <v>1974.0144186407679</v>
      </c>
      <c r="P370" s="38">
        <v>65.800480621358929</v>
      </c>
    </row>
    <row r="371" spans="1:16">
      <c r="A371" s="25" t="s">
        <v>638</v>
      </c>
      <c r="B371" s="25" t="s">
        <v>353</v>
      </c>
      <c r="C371" s="26">
        <v>4561332204</v>
      </c>
      <c r="D371" s="26">
        <v>413000000</v>
      </c>
      <c r="E371" s="27">
        <v>41.670237806046643</v>
      </c>
      <c r="F371" s="27">
        <v>12.612057447350679</v>
      </c>
      <c r="G371" s="26">
        <v>112.701047</v>
      </c>
      <c r="H371" s="27">
        <v>8.52</v>
      </c>
      <c r="I371" s="27">
        <v>-3.5962201348228362E-2</v>
      </c>
      <c r="J371" s="26">
        <v>-320710072</v>
      </c>
      <c r="K371" s="27">
        <v>-10.302139809316621</v>
      </c>
      <c r="L371" s="27">
        <v>96.852300242130752</v>
      </c>
      <c r="M371" s="27">
        <v>27.28</v>
      </c>
      <c r="N371" s="28">
        <v>66.311507968125198</v>
      </c>
      <c r="O371" s="29">
        <v>1483.1889089887347</v>
      </c>
      <c r="P371" s="28">
        <v>49.43963029962449</v>
      </c>
    </row>
    <row r="372" spans="1:16">
      <c r="A372" s="60" t="s">
        <v>290</v>
      </c>
      <c r="B372" s="60" t="s">
        <v>287</v>
      </c>
      <c r="C372" s="61">
        <v>6286808537</v>
      </c>
      <c r="D372" s="61">
        <v>424397982</v>
      </c>
      <c r="E372" s="62">
        <v>67.594757034543562</v>
      </c>
      <c r="F372" s="62">
        <v>26.545349688044919</v>
      </c>
      <c r="G372" s="61">
        <v>82.424139999999994</v>
      </c>
      <c r="H372" s="62">
        <v>7.18</v>
      </c>
      <c r="I372" s="62">
        <v>-5.7108584987730637E-3</v>
      </c>
      <c r="J372" s="61">
        <v>-167012251</v>
      </c>
      <c r="K372" s="62">
        <v>-15.246713200698073</v>
      </c>
      <c r="L372" s="62">
        <v>94.25115503965803</v>
      </c>
      <c r="M372" s="62">
        <v>19.420000000000002</v>
      </c>
      <c r="N372" s="63">
        <v>44.429348955154651</v>
      </c>
      <c r="O372" s="64">
        <v>1581.3488903777954</v>
      </c>
      <c r="P372" s="63">
        <v>52.71162967925985</v>
      </c>
    </row>
    <row r="373" spans="1:16">
      <c r="A373" s="90" t="s">
        <v>408</v>
      </c>
      <c r="B373" s="90" t="s">
        <v>390</v>
      </c>
      <c r="C373" s="91">
        <v>3803390886</v>
      </c>
      <c r="D373" s="91">
        <v>431419816</v>
      </c>
      <c r="E373" s="92">
        <v>22.958964128439195</v>
      </c>
      <c r="F373" s="92">
        <v>3.5478148007986099</v>
      </c>
      <c r="G373" s="91">
        <v>107.825118</v>
      </c>
      <c r="H373" s="92">
        <v>16.16</v>
      </c>
      <c r="I373" s="92">
        <v>0.43931801446214358</v>
      </c>
      <c r="J373" s="91">
        <v>30120129</v>
      </c>
      <c r="K373" s="92">
        <v>214.84958580356678</v>
      </c>
      <c r="L373" s="92">
        <v>92.717113392862785</v>
      </c>
      <c r="M373" s="92">
        <v>24.99</v>
      </c>
      <c r="N373" s="93">
        <v>36.937959851473011</v>
      </c>
      <c r="O373" s="94">
        <v>2939.7101620152553</v>
      </c>
      <c r="P373" s="93">
        <v>97.990338733841838</v>
      </c>
    </row>
    <row r="374" spans="1:16">
      <c r="A374" s="30" t="s">
        <v>348</v>
      </c>
      <c r="B374" s="30" t="s">
        <v>349</v>
      </c>
      <c r="C374" s="31">
        <v>82316348000</v>
      </c>
      <c r="D374" s="31">
        <v>435000000</v>
      </c>
      <c r="E374" s="32">
        <v>2.3879404541616189</v>
      </c>
      <c r="F374" s="32">
        <v>4.9455119688549633E-2</v>
      </c>
      <c r="G374" s="31">
        <v>143.01765399999999</v>
      </c>
      <c r="H374" s="32">
        <v>112.3</v>
      </c>
      <c r="I374" s="32">
        <v>2.0047433055185451</v>
      </c>
      <c r="J374" s="31">
        <v>116650000</v>
      </c>
      <c r="K374" s="32">
        <v>413.93056150878698</v>
      </c>
      <c r="L374" s="32">
        <v>91.954022988505741</v>
      </c>
      <c r="M374" s="32">
        <v>34.29</v>
      </c>
      <c r="N374" s="33">
        <v>35.71142611858204</v>
      </c>
      <c r="O374" s="34">
        <v>2260.4513246469924</v>
      </c>
      <c r="P374" s="33">
        <v>75.348377488233083</v>
      </c>
    </row>
    <row r="375" spans="1:16">
      <c r="A375" s="35" t="s">
        <v>633</v>
      </c>
      <c r="B375" s="35" t="s">
        <v>208</v>
      </c>
      <c r="C375" s="36">
        <v>11730613818</v>
      </c>
      <c r="D375" s="36">
        <v>437197170</v>
      </c>
      <c r="E375" s="37">
        <v>17.530394561475649</v>
      </c>
      <c r="F375" s="37">
        <v>2.5060767435713918</v>
      </c>
      <c r="G375" s="36">
        <v>129.50326799999999</v>
      </c>
      <c r="H375" s="37">
        <v>17.62</v>
      </c>
      <c r="I375" s="37">
        <v>1.9541429753392237E-2</v>
      </c>
      <c r="J375" s="36">
        <v>147302768</v>
      </c>
      <c r="K375" s="37">
        <v>47.48827747758277</v>
      </c>
      <c r="L375" s="37">
        <v>91.491900553702123</v>
      </c>
      <c r="M375" s="37">
        <v>29.62</v>
      </c>
      <c r="N375" s="38">
        <v>13.468328786144243</v>
      </c>
      <c r="O375" s="39">
        <v>1364.597218538471</v>
      </c>
      <c r="P375" s="38">
        <v>45.486573951282367</v>
      </c>
    </row>
    <row r="376" spans="1:16">
      <c r="A376" s="30" t="s">
        <v>111</v>
      </c>
      <c r="B376" s="30" t="s">
        <v>349</v>
      </c>
      <c r="C376" s="31">
        <v>640246857</v>
      </c>
      <c r="D376" s="31">
        <v>450000000</v>
      </c>
      <c r="E376" s="32">
        <v>97.87024558580724</v>
      </c>
      <c r="F376" s="32">
        <v>217.4894346351272</v>
      </c>
      <c r="G376" s="31">
        <v>332.285709</v>
      </c>
      <c r="H376" s="32">
        <v>1.23</v>
      </c>
      <c r="I376" s="32">
        <v>-3.0271879488775966E-2</v>
      </c>
      <c r="J376" s="31">
        <v>-234342255</v>
      </c>
      <c r="K376" s="32">
        <v>-1.9202682845225671</v>
      </c>
      <c r="L376" s="32">
        <v>88.888888888888886</v>
      </c>
      <c r="M376" s="32">
        <v>73.84</v>
      </c>
      <c r="N376" s="33">
        <v>37.534695210672801</v>
      </c>
      <c r="O376" s="34">
        <v>694.79620539515338</v>
      </c>
      <c r="P376" s="33">
        <v>23.159873513171778</v>
      </c>
    </row>
    <row r="377" spans="1:16">
      <c r="A377" s="35" t="s">
        <v>211</v>
      </c>
      <c r="B377" s="35" t="s">
        <v>208</v>
      </c>
      <c r="C377" s="36">
        <v>15338755000</v>
      </c>
      <c r="D377" s="36">
        <v>460000000</v>
      </c>
      <c r="E377" s="37">
        <v>3.5228374454651554</v>
      </c>
      <c r="F377" s="37">
        <v>0.11430361601119907</v>
      </c>
      <c r="G377" s="36">
        <v>175.77502699999999</v>
      </c>
      <c r="H377" s="37">
        <v>64.599999999999994</v>
      </c>
      <c r="I377" s="37">
        <v>-2.9423892463730823</v>
      </c>
      <c r="J377" s="36">
        <v>167767000</v>
      </c>
      <c r="K377" s="37">
        <v>183.70716529472423</v>
      </c>
      <c r="L377" s="37">
        <v>86.956521739130437</v>
      </c>
      <c r="M377" s="37">
        <v>38.21</v>
      </c>
      <c r="N377" s="38">
        <v>44.753513851165764</v>
      </c>
      <c r="O377" s="39">
        <v>1404.1908197624746</v>
      </c>
      <c r="P377" s="38">
        <v>46.806360658749149</v>
      </c>
    </row>
    <row r="378" spans="1:16">
      <c r="A378" s="25" t="s">
        <v>273</v>
      </c>
      <c r="B378" s="25" t="s">
        <v>353</v>
      </c>
      <c r="C378" s="26">
        <v>7127430217</v>
      </c>
      <c r="D378" s="26">
        <v>460000000</v>
      </c>
      <c r="E378" s="27">
        <v>12.644807705604194</v>
      </c>
      <c r="F378" s="27">
        <v>1.099548496139495</v>
      </c>
      <c r="G378" s="26">
        <v>119.470669</v>
      </c>
      <c r="H378" s="27">
        <v>26.48</v>
      </c>
      <c r="I378" s="27">
        <v>-0.15831762532092242</v>
      </c>
      <c r="J378" s="26">
        <v>6350791</v>
      </c>
      <c r="K378" s="27">
        <v>1810.7980564940651</v>
      </c>
      <c r="L378" s="27">
        <v>86.956521739130437</v>
      </c>
      <c r="M378" s="27">
        <v>25.97</v>
      </c>
      <c r="N378" s="28">
        <v>26.686013538602005</v>
      </c>
      <c r="O378" s="29">
        <v>312.28658726079624</v>
      </c>
      <c r="P378" s="28">
        <v>10.409552908693207</v>
      </c>
    </row>
    <row r="379" spans="1:16">
      <c r="A379" s="70" t="s">
        <v>23</v>
      </c>
      <c r="B379" s="70" t="s">
        <v>221</v>
      </c>
      <c r="C379" s="71">
        <v>5228066628</v>
      </c>
      <c r="D379" s="71">
        <v>469768118</v>
      </c>
      <c r="E379" s="72">
        <v>46.975831566155783</v>
      </c>
      <c r="F379" s="72">
        <v>19.99958267332045</v>
      </c>
      <c r="G379" s="71">
        <v>141.922583</v>
      </c>
      <c r="H379" s="72">
        <v>6</v>
      </c>
      <c r="I379" s="72">
        <v>-9.6350088005134893E-2</v>
      </c>
      <c r="J379" s="71">
        <v>-49137165</v>
      </c>
      <c r="K379" s="72">
        <v>-47.801711596507452</v>
      </c>
      <c r="L379" s="72">
        <v>85.148392296813981</v>
      </c>
      <c r="M379" s="72">
        <v>30.21</v>
      </c>
      <c r="N379" s="73">
        <v>20.320273280154019</v>
      </c>
      <c r="O379" s="74">
        <v>998.84108683694126</v>
      </c>
      <c r="P379" s="73">
        <v>33.294702894564708</v>
      </c>
    </row>
    <row r="380" spans="1:16">
      <c r="A380" s="60" t="s">
        <v>360</v>
      </c>
      <c r="B380" s="60" t="s">
        <v>287</v>
      </c>
      <c r="C380" s="61">
        <v>7693162624</v>
      </c>
      <c r="D380" s="61">
        <v>474600000</v>
      </c>
      <c r="E380" s="62">
        <v>10.607610990374754</v>
      </c>
      <c r="F380" s="62">
        <v>0.6984573186877604</v>
      </c>
      <c r="G380" s="61">
        <v>113.270408</v>
      </c>
      <c r="H380" s="62">
        <v>33.299999999999997</v>
      </c>
      <c r="I380" s="62">
        <v>-1.898747146520968</v>
      </c>
      <c r="J380" s="61">
        <v>-76940951</v>
      </c>
      <c r="K380" s="62">
        <v>-197.38773439387305</v>
      </c>
      <c r="L380" s="62">
        <v>84.281500210703754</v>
      </c>
      <c r="M380" s="62">
        <v>23.86</v>
      </c>
      <c r="N380" s="63">
        <v>41.768005346141983</v>
      </c>
      <c r="O380" s="64">
        <v>498.96685129189331</v>
      </c>
      <c r="P380" s="63">
        <v>16.632228376396444</v>
      </c>
    </row>
    <row r="381" spans="1:16">
      <c r="A381" s="60" t="s">
        <v>19</v>
      </c>
      <c r="B381" s="60" t="s">
        <v>287</v>
      </c>
      <c r="C381" s="61">
        <v>4880226905</v>
      </c>
      <c r="D381" s="61">
        <v>480000000</v>
      </c>
      <c r="E381" s="62">
        <v>26.484941827414374</v>
      </c>
      <c r="F381" s="62">
        <v>7.8824231629209445</v>
      </c>
      <c r="G381" s="61">
        <v>200.330117</v>
      </c>
      <c r="H381" s="62">
        <v>7.54</v>
      </c>
      <c r="I381" s="62">
        <v>-0.40392965639712397</v>
      </c>
      <c r="J381" s="61">
        <v>35267669</v>
      </c>
      <c r="K381" s="62">
        <v>95.271394318688877</v>
      </c>
      <c r="L381" s="62">
        <v>83.333333333333329</v>
      </c>
      <c r="M381" s="62">
        <v>41.73</v>
      </c>
      <c r="N381" s="63">
        <v>25.272516359951695</v>
      </c>
      <c r="O381" s="64">
        <v>669.93476186549788</v>
      </c>
      <c r="P381" s="63">
        <v>22.331158728849928</v>
      </c>
    </row>
    <row r="382" spans="1:16">
      <c r="A382" s="40" t="s">
        <v>341</v>
      </c>
      <c r="B382" s="40" t="s">
        <v>255</v>
      </c>
      <c r="C382" s="41">
        <v>3823224810</v>
      </c>
      <c r="D382" s="41">
        <v>486200000</v>
      </c>
      <c r="E382" s="42">
        <v>18.978458922470757</v>
      </c>
      <c r="F382" s="42">
        <v>2.1685701954466334</v>
      </c>
      <c r="G382" s="41">
        <v>116.492937</v>
      </c>
      <c r="H382" s="42">
        <v>18.100000000000001</v>
      </c>
      <c r="I382" s="42">
        <v>-0.69148115596797766</v>
      </c>
      <c r="J382" s="41">
        <v>161327589</v>
      </c>
      <c r="K382" s="42">
        <v>54.247386043809286</v>
      </c>
      <c r="L382" s="42">
        <v>82.270670505964617</v>
      </c>
      <c r="M382" s="42">
        <v>23.95</v>
      </c>
      <c r="N382" s="43">
        <v>70.499041182838283</v>
      </c>
      <c r="O382" s="44">
        <v>900.78718911521901</v>
      </c>
      <c r="P382" s="43">
        <v>30.026239637173965</v>
      </c>
    </row>
    <row r="383" spans="1:16">
      <c r="A383" s="60" t="s">
        <v>73</v>
      </c>
      <c r="B383" s="60" t="s">
        <v>287</v>
      </c>
      <c r="C383" s="61">
        <v>4342116936</v>
      </c>
      <c r="D383" s="61">
        <v>490000000</v>
      </c>
      <c r="E383" s="62">
        <v>46.285620603618177</v>
      </c>
      <c r="F383" s="62">
        <v>10.495605579051741</v>
      </c>
      <c r="G383" s="61">
        <v>88.016211999999996</v>
      </c>
      <c r="H383" s="62">
        <v>9.82</v>
      </c>
      <c r="I383" s="62">
        <v>-9.8968410623944791E-2</v>
      </c>
      <c r="J383" s="61">
        <v>111486274</v>
      </c>
      <c r="K383" s="62">
        <v>39.556439028539067</v>
      </c>
      <c r="L383" s="62">
        <v>81.632653061224488</v>
      </c>
      <c r="M383" s="62">
        <v>17.96</v>
      </c>
      <c r="N383" s="63">
        <v>24.591625636326011</v>
      </c>
      <c r="O383" s="64">
        <v>283.22691661643154</v>
      </c>
      <c r="P383" s="63">
        <v>9.4408972205477184</v>
      </c>
    </row>
    <row r="384" spans="1:16">
      <c r="A384" s="50" t="s">
        <v>184</v>
      </c>
      <c r="B384" s="50" t="s">
        <v>355</v>
      </c>
      <c r="C384" s="51">
        <v>5647873743</v>
      </c>
      <c r="D384" s="51">
        <v>494000000</v>
      </c>
      <c r="E384" s="52">
        <v>4.0452852793916572</v>
      </c>
      <c r="F384" s="52">
        <v>0.30329024436884522</v>
      </c>
      <c r="G384" s="51">
        <v>292.914446</v>
      </c>
      <c r="H384" s="52">
        <v>33.76</v>
      </c>
      <c r="I384" s="52">
        <v>-0.67207075938864236</v>
      </c>
      <c r="J384" s="51">
        <v>-217874647</v>
      </c>
      <c r="K384" s="52">
        <v>-61.218687826491347</v>
      </c>
      <c r="L384" s="52">
        <v>80.97165991902834</v>
      </c>
      <c r="M384" s="52">
        <v>59.29</v>
      </c>
      <c r="N384" s="53">
        <v>27.205207999841747</v>
      </c>
      <c r="O384" s="54">
        <v>740.47616579579039</v>
      </c>
      <c r="P384" s="53">
        <v>24.68253885985968</v>
      </c>
    </row>
    <row r="385" spans="1:16">
      <c r="A385" s="35" t="s">
        <v>215</v>
      </c>
      <c r="B385" s="35" t="s">
        <v>208</v>
      </c>
      <c r="C385" s="36">
        <v>3274896343</v>
      </c>
      <c r="D385" s="36">
        <v>500000000</v>
      </c>
      <c r="E385" s="37">
        <v>10.815844563334611</v>
      </c>
      <c r="F385" s="37">
        <v>1.2017605070371791</v>
      </c>
      <c r="G385" s="36">
        <v>189.86396500000001</v>
      </c>
      <c r="H385" s="37">
        <v>19.48</v>
      </c>
      <c r="I385" s="37">
        <v>0.42220568795389118</v>
      </c>
      <c r="J385" s="36">
        <v>223475323</v>
      </c>
      <c r="K385" s="37">
        <v>40.272902972826223</v>
      </c>
      <c r="L385" s="37">
        <v>80</v>
      </c>
      <c r="M385" s="37">
        <v>37.97</v>
      </c>
      <c r="N385" s="38">
        <v>70.159724080812026</v>
      </c>
      <c r="O385" s="39">
        <v>2172.7599145472295</v>
      </c>
      <c r="P385" s="38">
        <v>72.425330484907647</v>
      </c>
    </row>
    <row r="386" spans="1:16">
      <c r="A386" s="35" t="s">
        <v>203</v>
      </c>
      <c r="B386" s="35" t="s">
        <v>200</v>
      </c>
      <c r="C386" s="36">
        <v>6764257574</v>
      </c>
      <c r="D386" s="36">
        <v>500000000</v>
      </c>
      <c r="E386" s="37">
        <v>23.426644587054145</v>
      </c>
      <c r="F386" s="37">
        <v>5.8566611467635363</v>
      </c>
      <c r="G386" s="36">
        <v>194.287902</v>
      </c>
      <c r="H386" s="37">
        <v>8.7899999999999991</v>
      </c>
      <c r="I386" s="37">
        <v>-0.10084626501037697</v>
      </c>
      <c r="J386" s="36">
        <v>-270382363</v>
      </c>
      <c r="K386" s="37">
        <v>-14.793864346839813</v>
      </c>
      <c r="L386" s="37">
        <v>80</v>
      </c>
      <c r="M386" s="37">
        <v>38.85</v>
      </c>
      <c r="N386" s="38">
        <v>28.472212148442246</v>
      </c>
      <c r="O386" s="39">
        <v>413.59909622177952</v>
      </c>
      <c r="P386" s="38">
        <v>13.786636540725985</v>
      </c>
    </row>
    <row r="387" spans="1:16">
      <c r="A387" s="30" t="s">
        <v>109</v>
      </c>
      <c r="B387" s="30" t="s">
        <v>605</v>
      </c>
      <c r="C387" s="31">
        <v>1566155489</v>
      </c>
      <c r="D387" s="31">
        <v>500000000</v>
      </c>
      <c r="E387" s="32">
        <v>47.495559165218047</v>
      </c>
      <c r="F387" s="32">
        <v>23.747779582609024</v>
      </c>
      <c r="G387" s="31">
        <v>167.149394</v>
      </c>
      <c r="H387" s="32">
        <v>5.04</v>
      </c>
      <c r="I387" s="32">
        <v>-1.1438948409268512E-2</v>
      </c>
      <c r="J387" s="31">
        <v>-66095130</v>
      </c>
      <c r="K387" s="32">
        <v>-30.259415481897079</v>
      </c>
      <c r="L387" s="32">
        <v>80</v>
      </c>
      <c r="M387" s="32">
        <v>33.42</v>
      </c>
      <c r="N387" s="33">
        <v>51.975341031264463</v>
      </c>
      <c r="O387" s="34">
        <v>1642.5093459385905</v>
      </c>
      <c r="P387" s="33">
        <v>54.75031153128635</v>
      </c>
    </row>
    <row r="388" spans="1:16">
      <c r="A388" s="65" t="s">
        <v>392</v>
      </c>
      <c r="B388" s="65" t="s">
        <v>393</v>
      </c>
      <c r="C388" s="66">
        <v>2102739086</v>
      </c>
      <c r="D388" s="66">
        <v>500000000</v>
      </c>
      <c r="E388" s="67">
        <v>25.26209422761147</v>
      </c>
      <c r="F388" s="67">
        <v>3.3682792303481959</v>
      </c>
      <c r="G388" s="66">
        <v>109.220557</v>
      </c>
      <c r="H388" s="67">
        <v>14.5</v>
      </c>
      <c r="I388" s="67">
        <v>-0.8396291468249899</v>
      </c>
      <c r="J388" s="66">
        <v>36441663</v>
      </c>
      <c r="K388" s="67">
        <v>205.80839024827159</v>
      </c>
      <c r="L388" s="67">
        <v>80</v>
      </c>
      <c r="M388" s="67">
        <v>21.84</v>
      </c>
      <c r="N388" s="68">
        <v>17.293000450887352</v>
      </c>
      <c r="O388" s="69">
        <v>803.89433565510228</v>
      </c>
      <c r="P388" s="68">
        <v>26.796477855170075</v>
      </c>
    </row>
    <row r="389" spans="1:16">
      <c r="A389" s="85" t="s">
        <v>396</v>
      </c>
      <c r="B389" s="85" t="s">
        <v>607</v>
      </c>
      <c r="C389" s="86">
        <v>6926934061</v>
      </c>
      <c r="D389" s="86">
        <v>500000000</v>
      </c>
      <c r="E389" s="87">
        <v>8.548382133197471</v>
      </c>
      <c r="F389" s="87">
        <v>0.37992809480877648</v>
      </c>
      <c r="G389" s="86">
        <v>101.92848499999999</v>
      </c>
      <c r="H389" s="87">
        <v>45.92</v>
      </c>
      <c r="I389" s="87">
        <v>-0.29573140495823225</v>
      </c>
      <c r="J389" s="86">
        <v>852352853</v>
      </c>
      <c r="K389" s="87">
        <v>26.397518258790882</v>
      </c>
      <c r="L389" s="87">
        <v>80</v>
      </c>
      <c r="M389" s="87">
        <v>20.38</v>
      </c>
      <c r="N389" s="88">
        <v>39.736357104147906</v>
      </c>
      <c r="O389" s="89">
        <v>1336.8291452275992</v>
      </c>
      <c r="P389" s="88">
        <v>44.560971507586636</v>
      </c>
    </row>
    <row r="390" spans="1:16">
      <c r="A390" s="30" t="s">
        <v>7</v>
      </c>
      <c r="B390" s="30" t="s">
        <v>349</v>
      </c>
      <c r="C390" s="31">
        <v>83965464000</v>
      </c>
      <c r="D390" s="31">
        <v>500000000</v>
      </c>
      <c r="E390" s="32">
        <v>8.4334809192494209</v>
      </c>
      <c r="F390" s="32">
        <v>0.39225492647671723</v>
      </c>
      <c r="G390" s="31">
        <v>111.62364100000001</v>
      </c>
      <c r="H390" s="32">
        <v>42.5</v>
      </c>
      <c r="I390" s="32">
        <v>-0.42639690357845694</v>
      </c>
      <c r="J390" s="31">
        <v>418795000</v>
      </c>
      <c r="K390" s="32">
        <v>51.337766687758929</v>
      </c>
      <c r="L390" s="32">
        <v>80</v>
      </c>
      <c r="M390" s="32">
        <v>22.32</v>
      </c>
      <c r="N390" s="33">
        <v>31.03054777559398</v>
      </c>
      <c r="O390" s="34">
        <v>619.21267088016259</v>
      </c>
      <c r="P390" s="33">
        <v>20.640422362672087</v>
      </c>
    </row>
    <row r="391" spans="1:16">
      <c r="A391" s="55" t="s">
        <v>293</v>
      </c>
      <c r="B391" s="55" t="s">
        <v>356</v>
      </c>
      <c r="C391" s="56">
        <v>115747897000</v>
      </c>
      <c r="D391" s="56">
        <v>500000000</v>
      </c>
      <c r="E391" s="57">
        <v>1.160417576264819</v>
      </c>
      <c r="F391" s="57">
        <v>1.5681318598173229E-2</v>
      </c>
      <c r="G391" s="56">
        <v>231.500754</v>
      </c>
      <c r="H391" s="57">
        <v>148.9</v>
      </c>
      <c r="I391" s="57">
        <v>-2.4847403289915633</v>
      </c>
      <c r="J391" s="56">
        <v>-7758354000</v>
      </c>
      <c r="K391" s="57">
        <v>-9.5381056342621129</v>
      </c>
      <c r="L391" s="57">
        <v>80</v>
      </c>
      <c r="M391" s="57">
        <v>46.3</v>
      </c>
      <c r="N391" s="58">
        <v>72.514038386411244</v>
      </c>
      <c r="O391" s="59">
        <v>486.91451028258433</v>
      </c>
      <c r="P391" s="58">
        <v>16.230483676086145</v>
      </c>
    </row>
    <row r="392" spans="1:16">
      <c r="A392" s="40" t="s">
        <v>321</v>
      </c>
      <c r="B392" s="40" t="s">
        <v>255</v>
      </c>
      <c r="C392" s="41">
        <v>2964377336</v>
      </c>
      <c r="D392" s="41">
        <v>500000000</v>
      </c>
      <c r="E392" s="42">
        <v>34.039482395630692</v>
      </c>
      <c r="F392" s="42">
        <v>34.039482395630692</v>
      </c>
      <c r="G392" s="41">
        <v>422.728272</v>
      </c>
      <c r="H392" s="42">
        <v>2.78</v>
      </c>
      <c r="I392" s="42">
        <v>-9.5013564082394808E-2</v>
      </c>
      <c r="J392" s="41">
        <v>-298290114</v>
      </c>
      <c r="K392" s="42">
        <v>-3.3524409729515878</v>
      </c>
      <c r="L392" s="42">
        <v>80</v>
      </c>
      <c r="M392" s="42">
        <v>84.54</v>
      </c>
      <c r="N392" s="43">
        <v>15.066937885682702</v>
      </c>
      <c r="O392" s="44">
        <v>297.73628984013726</v>
      </c>
      <c r="P392" s="43">
        <v>9.924542994671242</v>
      </c>
    </row>
    <row r="393" spans="1:16">
      <c r="A393" s="60" t="s">
        <v>96</v>
      </c>
      <c r="B393" s="60" t="s">
        <v>287</v>
      </c>
      <c r="C393" s="61">
        <v>2553702389</v>
      </c>
      <c r="D393" s="61">
        <v>500000000</v>
      </c>
      <c r="E393" s="62">
        <v>40.355959742912354</v>
      </c>
      <c r="F393" s="62">
        <v>26.903973161941568</v>
      </c>
      <c r="G393" s="61">
        <v>299.480053</v>
      </c>
      <c r="H393" s="62">
        <v>3.31</v>
      </c>
      <c r="I393" s="62">
        <v>-1.4922143177019009E-2</v>
      </c>
      <c r="J393" s="61">
        <v>75735008</v>
      </c>
      <c r="K393" s="62">
        <v>19.805900066716834</v>
      </c>
      <c r="L393" s="62">
        <v>80</v>
      </c>
      <c r="M393" s="62">
        <v>59.89</v>
      </c>
      <c r="N393" s="63">
        <v>46.058177788483142</v>
      </c>
      <c r="O393" s="64">
        <v>1213.5692964359137</v>
      </c>
      <c r="P393" s="63">
        <v>40.452309881197124</v>
      </c>
    </row>
    <row r="394" spans="1:16">
      <c r="A394" s="30" t="s">
        <v>198</v>
      </c>
      <c r="B394" s="30" t="s">
        <v>605</v>
      </c>
      <c r="C394" s="31">
        <v>6529421000</v>
      </c>
      <c r="D394" s="31">
        <v>500000000</v>
      </c>
      <c r="E394" s="32">
        <v>36.012676462114662</v>
      </c>
      <c r="F394" s="32">
        <v>9.0031691155286655</v>
      </c>
      <c r="G394" s="31">
        <v>124.820319</v>
      </c>
      <c r="H394" s="32">
        <v>8.9</v>
      </c>
      <c r="I394" s="32">
        <v>-0.87323312086583715</v>
      </c>
      <c r="J394" s="31">
        <v>-116951000</v>
      </c>
      <c r="K394" s="32">
        <v>-34.20235825260152</v>
      </c>
      <c r="L394" s="32">
        <v>80</v>
      </c>
      <c r="M394" s="32">
        <v>24.96</v>
      </c>
      <c r="N394" s="33">
        <v>18.927681921989098</v>
      </c>
      <c r="O394" s="34">
        <v>473.62260586122864</v>
      </c>
      <c r="P394" s="33">
        <v>15.787420195374288</v>
      </c>
    </row>
    <row r="395" spans="1:16">
      <c r="A395" s="45" t="s">
        <v>196</v>
      </c>
      <c r="B395" s="45" t="s">
        <v>375</v>
      </c>
      <c r="C395" s="46">
        <v>58964771000</v>
      </c>
      <c r="D395" s="46">
        <v>500000000</v>
      </c>
      <c r="E395" s="47">
        <v>1.1606650610799987</v>
      </c>
      <c r="F395" s="47">
        <v>8.9281927775384518E-3</v>
      </c>
      <c r="G395" s="46">
        <v>120.540333</v>
      </c>
      <c r="H395" s="47">
        <v>286</v>
      </c>
      <c r="I395" s="47">
        <v>-1.6653232501553816</v>
      </c>
      <c r="J395" s="46">
        <v>2988567000</v>
      </c>
      <c r="K395" s="47">
        <v>43.499108435581334</v>
      </c>
      <c r="L395" s="47">
        <v>80</v>
      </c>
      <c r="M395" s="47">
        <v>24.1</v>
      </c>
      <c r="N395" s="48">
        <v>70.637518395816798</v>
      </c>
      <c r="O395" s="49">
        <v>1506.9288216696968</v>
      </c>
      <c r="P395" s="48">
        <v>50.230960722323225</v>
      </c>
    </row>
    <row r="396" spans="1:16">
      <c r="A396" s="35" t="s">
        <v>181</v>
      </c>
      <c r="B396" s="35" t="s">
        <v>200</v>
      </c>
      <c r="C396" s="36">
        <v>959761015</v>
      </c>
      <c r="D396" s="36">
        <v>500000000</v>
      </c>
      <c r="E396" s="37">
        <v>70.760891870281128</v>
      </c>
      <c r="F396" s="37">
        <v>70.760891870281128</v>
      </c>
      <c r="G396" s="36">
        <v>195.60929400000001</v>
      </c>
      <c r="H396" s="37">
        <v>2.89</v>
      </c>
      <c r="I396" s="37">
        <v>-6.5232131729103138E-2</v>
      </c>
      <c r="J396" s="36">
        <v>70090339</v>
      </c>
      <c r="K396" s="37">
        <v>14.267301517831152</v>
      </c>
      <c r="L396" s="37">
        <v>80</v>
      </c>
      <c r="M396" s="37">
        <v>39.119999999999997</v>
      </c>
      <c r="N396" s="38">
        <v>52.723015007891988</v>
      </c>
      <c r="O396" s="39">
        <v>1248.787097464615</v>
      </c>
      <c r="P396" s="38">
        <v>41.626236582153837</v>
      </c>
    </row>
    <row r="397" spans="1:16">
      <c r="A397" t="s">
        <v>2181</v>
      </c>
      <c r="C397" s="14">
        <v>9235306507</v>
      </c>
      <c r="D397" s="14">
        <v>500000000</v>
      </c>
      <c r="E397" s="19">
        <v>0</v>
      </c>
      <c r="F397" s="19">
        <v>0</v>
      </c>
      <c r="G397" s="14">
        <v>0</v>
      </c>
      <c r="H397" s="19">
        <v>38.619999999999997</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15.620612258445817</v>
      </c>
      <c r="F398" s="27">
        <v>1.3792876117865254</v>
      </c>
      <c r="G398" s="26">
        <v>109.374763</v>
      </c>
      <c r="H398" s="27">
        <v>23.42</v>
      </c>
      <c r="I398" s="27">
        <v>-0.5117458157388981</v>
      </c>
      <c r="J398" s="26">
        <v>-133038799</v>
      </c>
      <c r="K398" s="27">
        <v>-85.126524195396556</v>
      </c>
      <c r="L398" s="27">
        <v>77.703298583310939</v>
      </c>
      <c r="M398" s="27">
        <v>21.24</v>
      </c>
      <c r="N398" s="28">
        <v>68.970846194431985</v>
      </c>
      <c r="O398" s="29">
        <v>107.15541142583949</v>
      </c>
      <c r="P398" s="28">
        <v>3.5718470475279829</v>
      </c>
    </row>
    <row r="399" spans="1:16">
      <c r="A399" s="25" t="s">
        <v>526</v>
      </c>
      <c r="B399" s="25" t="s">
        <v>353</v>
      </c>
      <c r="C399" s="26">
        <v>8353028000</v>
      </c>
      <c r="D399" s="26">
        <v>516180000</v>
      </c>
      <c r="E399" s="27">
        <v>12.849311545603388</v>
      </c>
      <c r="F399" s="27">
        <v>1.185384901317498</v>
      </c>
      <c r="G399" s="26">
        <v>138.27239</v>
      </c>
      <c r="H399" s="27">
        <v>22.52</v>
      </c>
      <c r="I399" s="27">
        <v>-0.65757662429438213</v>
      </c>
      <c r="J399" s="26">
        <v>9266000</v>
      </c>
      <c r="K399" s="27">
        <v>1169.8445931361969</v>
      </c>
      <c r="L399" s="27">
        <v>77.492347630671475</v>
      </c>
      <c r="M399" s="27">
        <v>26.78</v>
      </c>
      <c r="N399" s="28">
        <v>19.880042034781134</v>
      </c>
      <c r="O399" s="29">
        <v>114.96680151458168</v>
      </c>
      <c r="P399" s="28">
        <v>3.8322267171527225</v>
      </c>
    </row>
    <row r="400" spans="1:16">
      <c r="A400" t="s">
        <v>2192</v>
      </c>
      <c r="C400" s="14">
        <v>15590464000</v>
      </c>
      <c r="D400" s="14">
        <v>529355000</v>
      </c>
      <c r="E400" s="19">
        <v>0</v>
      </c>
      <c r="F400" s="19">
        <v>0</v>
      </c>
      <c r="G400" s="14">
        <v>0</v>
      </c>
      <c r="H400" s="19">
        <v>120.3</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26.08763567930669</v>
      </c>
      <c r="F401" s="67">
        <v>9.752387169834277</v>
      </c>
      <c r="G401" s="66">
        <v>285.553631</v>
      </c>
      <c r="H401" s="67">
        <v>5.37</v>
      </c>
      <c r="I401" s="67">
        <v>-0.29994267266441543</v>
      </c>
      <c r="J401" s="66">
        <v>-32229759</v>
      </c>
      <c r="K401" s="67">
        <v>-82.99782818729733</v>
      </c>
      <c r="L401" s="67">
        <v>74.766355140186917</v>
      </c>
      <c r="M401" s="67">
        <v>53.37</v>
      </c>
      <c r="N401" s="68">
        <v>60.289058478218877</v>
      </c>
      <c r="O401" s="69">
        <v>68.098962230741122</v>
      </c>
      <c r="P401" s="68">
        <v>2.2699654076913709</v>
      </c>
    </row>
    <row r="402" spans="1:16">
      <c r="A402" s="35" t="s">
        <v>702</v>
      </c>
      <c r="B402" s="35" t="s">
        <v>208</v>
      </c>
      <c r="C402" s="36">
        <v>18418307434</v>
      </c>
      <c r="D402" s="36">
        <v>540000000</v>
      </c>
      <c r="E402" s="37">
        <v>10.945294280873588</v>
      </c>
      <c r="F402" s="37">
        <v>0.61421404494240117</v>
      </c>
      <c r="G402" s="36">
        <v>109.977541</v>
      </c>
      <c r="H402" s="37">
        <v>33.24</v>
      </c>
      <c r="I402" s="37">
        <v>-1.0214429165597778</v>
      </c>
      <c r="J402" s="36">
        <v>45967799</v>
      </c>
      <c r="K402" s="37">
        <v>387.66267664892985</v>
      </c>
      <c r="L402" s="37">
        <v>74.074074074074076</v>
      </c>
      <c r="M402" s="37">
        <v>20.36</v>
      </c>
      <c r="N402" s="38">
        <v>50.05341483616828</v>
      </c>
      <c r="O402" s="39">
        <v>399.29326339791629</v>
      </c>
      <c r="P402" s="38">
        <v>13.309775446597209</v>
      </c>
    </row>
    <row r="403" spans="1:16">
      <c r="A403" s="35" t="s">
        <v>216</v>
      </c>
      <c r="B403" s="35" t="s">
        <v>208</v>
      </c>
      <c r="C403" s="36">
        <v>15688842293</v>
      </c>
      <c r="D403" s="36">
        <v>540000000</v>
      </c>
      <c r="E403" s="37">
        <v>10.974639276776539</v>
      </c>
      <c r="F403" s="37">
        <v>0.96778124133831911</v>
      </c>
      <c r="G403" s="36">
        <v>160.71315899999999</v>
      </c>
      <c r="H403" s="37">
        <v>22.68</v>
      </c>
      <c r="I403" s="37">
        <v>-0.48454664382728652</v>
      </c>
      <c r="J403" s="36">
        <v>164148082</v>
      </c>
      <c r="K403" s="37">
        <v>69.083962857391171</v>
      </c>
      <c r="L403" s="37">
        <v>74.074074074074076</v>
      </c>
      <c r="M403" s="37">
        <v>29.76</v>
      </c>
      <c r="N403" s="38">
        <v>29.454461619168644</v>
      </c>
      <c r="O403" s="39">
        <v>520.19808745603768</v>
      </c>
      <c r="P403" s="38">
        <v>17.339936248534588</v>
      </c>
    </row>
    <row r="404" spans="1:16">
      <c r="A404" s="30" t="s">
        <v>125</v>
      </c>
      <c r="B404" s="30" t="s">
        <v>349</v>
      </c>
      <c r="C404" s="31">
        <v>4744517178</v>
      </c>
      <c r="D404" s="31">
        <v>540000000</v>
      </c>
      <c r="E404" s="32">
        <v>14.492926908184048</v>
      </c>
      <c r="F404" s="32">
        <v>3.3548441917092702</v>
      </c>
      <c r="G404" s="31">
        <v>324.72809000000001</v>
      </c>
      <c r="H404" s="32">
        <v>8.5</v>
      </c>
      <c r="I404" s="32">
        <v>6.3774998750810497E-2</v>
      </c>
      <c r="J404" s="31">
        <v>502484611</v>
      </c>
      <c r="K404" s="32">
        <v>8.597278215949185</v>
      </c>
      <c r="L404" s="32">
        <v>74.074074074074076</v>
      </c>
      <c r="M404" s="32">
        <v>60.13</v>
      </c>
      <c r="N404" s="33">
        <v>2.2395483807479692</v>
      </c>
      <c r="O404" s="34">
        <v>1566.3648199180047</v>
      </c>
      <c r="P404" s="33">
        <v>52.212160663933489</v>
      </c>
    </row>
    <row r="405" spans="1:16">
      <c r="A405" s="30" t="s">
        <v>133</v>
      </c>
      <c r="B405" s="30" t="s">
        <v>349</v>
      </c>
      <c r="C405" s="31">
        <v>2247762700</v>
      </c>
      <c r="D405" s="31">
        <v>543595733</v>
      </c>
      <c r="E405" s="32">
        <v>0.93449281494105485</v>
      </c>
      <c r="F405" s="32">
        <v>8.1089396191729324E-3</v>
      </c>
      <c r="G405" s="31">
        <v>196.92824899999999</v>
      </c>
      <c r="H405" s="32">
        <v>217.4</v>
      </c>
      <c r="I405" s="32">
        <v>12.322542469000553</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19.53</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14.869996380048084</v>
      </c>
      <c r="F407" s="42">
        <v>0.77955420078889037</v>
      </c>
      <c r="G407" s="41">
        <v>71.523961</v>
      </c>
      <c r="H407" s="42">
        <v>37.619999999999997</v>
      </c>
      <c r="I407" s="42">
        <v>0.5291015036676967</v>
      </c>
      <c r="J407" s="41">
        <v>294689392</v>
      </c>
      <c r="K407" s="42">
        <v>64.729170841684052</v>
      </c>
      <c r="L407" s="42">
        <v>73.394495412844037</v>
      </c>
      <c r="M407" s="42">
        <v>13.12</v>
      </c>
      <c r="N407" s="43">
        <v>46.074526176296651</v>
      </c>
      <c r="O407" s="44">
        <v>1677.8376139958434</v>
      </c>
      <c r="P407" s="43">
        <v>55.927920466528114</v>
      </c>
    </row>
    <row r="408" spans="1:16">
      <c r="A408" s="70" t="s">
        <v>478</v>
      </c>
      <c r="B408" s="70" t="s">
        <v>221</v>
      </c>
      <c r="C408" s="71">
        <v>15925799746</v>
      </c>
      <c r="D408" s="71">
        <v>545854435</v>
      </c>
      <c r="E408" s="72">
        <v>10.38649943367767</v>
      </c>
      <c r="F408" s="72">
        <v>0.33382395859829289</v>
      </c>
      <c r="G408" s="71">
        <v>65.829008000000002</v>
      </c>
      <c r="H408" s="72">
        <v>58.55</v>
      </c>
      <c r="I408" s="72">
        <v>1.1316982928966723</v>
      </c>
      <c r="J408" s="71">
        <v>-113776797</v>
      </c>
      <c r="K408" s="72">
        <v>-273.46263575164625</v>
      </c>
      <c r="L408" s="72">
        <v>73.279609791940231</v>
      </c>
      <c r="M408" s="72">
        <v>12.05</v>
      </c>
      <c r="N408" s="73">
        <v>16.606615783972916</v>
      </c>
      <c r="O408" s="74">
        <v>1694.2086712432661</v>
      </c>
      <c r="P408" s="73">
        <v>56.473622374775537</v>
      </c>
    </row>
    <row r="409" spans="1:16">
      <c r="A409" s="60" t="s">
        <v>199</v>
      </c>
      <c r="B409" s="60" t="s">
        <v>287</v>
      </c>
      <c r="C409" s="61">
        <v>1509446134</v>
      </c>
      <c r="D409" s="61">
        <v>546000000</v>
      </c>
      <c r="E409" s="62">
        <v>42.015161952672635</v>
      </c>
      <c r="F409" s="62">
        <v>19.237711516791499</v>
      </c>
      <c r="G409" s="61">
        <v>205.642202</v>
      </c>
      <c r="H409" s="62">
        <v>4.63</v>
      </c>
      <c r="I409" s="62">
        <v>-0.26568289693693359</v>
      </c>
      <c r="J409" s="61">
        <v>-45102815</v>
      </c>
      <c r="K409" s="62">
        <v>-48.422698228480861</v>
      </c>
      <c r="L409" s="62">
        <v>73.260073260073256</v>
      </c>
      <c r="M409" s="62">
        <v>37.659999999999997</v>
      </c>
      <c r="N409" s="63">
        <v>38.363616764463949</v>
      </c>
      <c r="O409" s="64">
        <v>5.6577607496405857</v>
      </c>
      <c r="P409" s="63">
        <v>0.18859202498801952</v>
      </c>
    </row>
    <row r="410" spans="1:16">
      <c r="A410" s="80" t="s">
        <v>288</v>
      </c>
      <c r="B410" s="80" t="s">
        <v>352</v>
      </c>
      <c r="C410" s="81">
        <v>1494939583</v>
      </c>
      <c r="D410" s="81">
        <v>560000000</v>
      </c>
      <c r="E410" s="82">
        <v>16.222955845916182</v>
      </c>
      <c r="F410" s="82">
        <v>4.8282606684274354</v>
      </c>
      <c r="G410" s="81">
        <v>363.678921</v>
      </c>
      <c r="H410" s="82">
        <v>6.78</v>
      </c>
      <c r="I410" s="82">
        <v>-1.760675017469282E-2</v>
      </c>
      <c r="J410" s="81">
        <v>-302905028</v>
      </c>
      <c r="K410" s="82">
        <v>-11.092585759256528</v>
      </c>
      <c r="L410" s="82">
        <v>71.428571428571431</v>
      </c>
      <c r="M410" s="82">
        <v>64.94</v>
      </c>
      <c r="N410" s="83">
        <v>66.291393562536285</v>
      </c>
      <c r="O410" s="84">
        <v>1249.8139061333345</v>
      </c>
      <c r="P410" s="83">
        <v>41.660463537777815</v>
      </c>
    </row>
    <row r="411" spans="1:16">
      <c r="A411" s="35" t="s">
        <v>631</v>
      </c>
      <c r="B411" s="35" t="s">
        <v>208</v>
      </c>
      <c r="C411" s="36">
        <v>3343455014</v>
      </c>
      <c r="D411" s="36">
        <v>577000000</v>
      </c>
      <c r="E411" s="37">
        <v>2.5399356817675161</v>
      </c>
      <c r="F411" s="37">
        <v>2.6202191979940538E-2</v>
      </c>
      <c r="G411" s="36">
        <v>115.48181</v>
      </c>
      <c r="H411" s="37">
        <v>136.4</v>
      </c>
      <c r="I411" s="37">
        <v>12.948604589951685</v>
      </c>
      <c r="J411" s="36">
        <v>-69780713</v>
      </c>
      <c r="K411" s="37">
        <v>-1389.1517560160212</v>
      </c>
      <c r="L411" s="37">
        <v>69.324090121317155</v>
      </c>
      <c r="M411" s="37">
        <v>20.010000000000002</v>
      </c>
      <c r="N411" s="38">
        <v>54.971075240939129</v>
      </c>
      <c r="O411" s="39">
        <v>1680</v>
      </c>
      <c r="P411" s="38">
        <v>56</v>
      </c>
    </row>
    <row r="412" spans="1:16">
      <c r="A412" s="30" t="s">
        <v>407</v>
      </c>
      <c r="B412" s="30" t="s">
        <v>349</v>
      </c>
      <c r="C412" s="31">
        <v>4259374646</v>
      </c>
      <c r="D412" s="31">
        <v>588505080</v>
      </c>
      <c r="E412" s="32">
        <v>20.705601011700239</v>
      </c>
      <c r="F412" s="32">
        <v>4.3979231690957192</v>
      </c>
      <c r="G412" s="31">
        <v>218.04563899999999</v>
      </c>
      <c r="H412" s="32">
        <v>8.86</v>
      </c>
      <c r="I412" s="32">
        <v>-3.2048837642369321E-2</v>
      </c>
      <c r="J412" s="31">
        <v>1465040722</v>
      </c>
      <c r="K412" s="32">
        <v>3.2135902909052381</v>
      </c>
      <c r="L412" s="32">
        <v>67.968827049037543</v>
      </c>
      <c r="M412" s="32">
        <v>37.049999999999997</v>
      </c>
      <c r="N412" s="33">
        <v>43.626082350695022</v>
      </c>
      <c r="O412" s="34">
        <v>1265.7317675448396</v>
      </c>
      <c r="P412" s="33">
        <v>42.191058918161318</v>
      </c>
    </row>
    <row r="413" spans="1:16">
      <c r="A413" s="30" t="s">
        <v>534</v>
      </c>
      <c r="B413" s="30" t="s">
        <v>605</v>
      </c>
      <c r="C413" s="31">
        <v>16816639000</v>
      </c>
      <c r="D413" s="31">
        <v>590000000</v>
      </c>
      <c r="E413" s="32">
        <v>14.063994409280943</v>
      </c>
      <c r="F413" s="32">
        <v>0.88286217258511879</v>
      </c>
      <c r="G413" s="31">
        <v>100.037674</v>
      </c>
      <c r="H413" s="32">
        <v>28.44</v>
      </c>
      <c r="I413" s="32">
        <v>-0.57517987813106686</v>
      </c>
      <c r="J413" s="31">
        <v>-142397000</v>
      </c>
      <c r="K413" s="32">
        <v>-111.87033434693147</v>
      </c>
      <c r="L413" s="32">
        <v>67.79661016949153</v>
      </c>
      <c r="M413" s="32">
        <v>16.95</v>
      </c>
      <c r="N413" s="33">
        <v>20.457188238176638</v>
      </c>
      <c r="O413" s="34">
        <v>184.22061591869209</v>
      </c>
      <c r="P413" s="33">
        <v>6.1406871972897363</v>
      </c>
    </row>
    <row r="414" spans="1:16">
      <c r="A414" s="30" t="s">
        <v>13</v>
      </c>
      <c r="B414" s="30" t="s">
        <v>349</v>
      </c>
      <c r="C414" s="31">
        <v>2897114703</v>
      </c>
      <c r="D414" s="31">
        <v>590000000</v>
      </c>
      <c r="E414" s="32">
        <v>50.660267937091092</v>
      </c>
      <c r="F414" s="32">
        <v>85.864860910323884</v>
      </c>
      <c r="G414" s="31">
        <v>499.73981700000002</v>
      </c>
      <c r="H414" s="32">
        <v>1.58</v>
      </c>
      <c r="I414" s="32">
        <v>-3.5734466801681242E-2</v>
      </c>
      <c r="J414" s="31">
        <v>-87697633</v>
      </c>
      <c r="K414" s="32">
        <v>-6.7276616234328692</v>
      </c>
      <c r="L414" s="32">
        <v>67.79661016949153</v>
      </c>
      <c r="M414" s="32">
        <v>84.7</v>
      </c>
      <c r="N414" s="33">
        <v>11.691560380710573</v>
      </c>
      <c r="O414" s="34">
        <v>348.87647851682209</v>
      </c>
      <c r="P414" s="33">
        <v>11.629215950560736</v>
      </c>
    </row>
    <row r="415" spans="1:16">
      <c r="A415" s="25" t="s">
        <v>116</v>
      </c>
      <c r="B415" s="25" t="s">
        <v>691</v>
      </c>
      <c r="C415" s="26">
        <v>2293640501</v>
      </c>
      <c r="D415" s="26">
        <v>592000000</v>
      </c>
      <c r="E415" s="27">
        <v>48.434837900221908</v>
      </c>
      <c r="F415" s="27">
        <v>11.687943508740808</v>
      </c>
      <c r="G415" s="26">
        <v>110.71429000000001</v>
      </c>
      <c r="H415" s="27">
        <v>7.46</v>
      </c>
      <c r="I415" s="27">
        <v>3.7782874058589044E-2</v>
      </c>
      <c r="J415" s="26">
        <v>-484144539</v>
      </c>
      <c r="K415" s="27">
        <v>-8.5594273325057575</v>
      </c>
      <c r="L415" s="27">
        <v>67.567567567567565</v>
      </c>
      <c r="M415" s="27">
        <v>18.7</v>
      </c>
      <c r="N415" s="28">
        <v>58.330816287923518</v>
      </c>
      <c r="O415" s="29">
        <v>1687.075545230274</v>
      </c>
      <c r="P415" s="28">
        <v>56.235851507675797</v>
      </c>
    </row>
    <row r="416" spans="1:16">
      <c r="A416" s="80" t="s">
        <v>4</v>
      </c>
      <c r="B416" s="80" t="s">
        <v>352</v>
      </c>
      <c r="C416" s="81">
        <v>38132118898</v>
      </c>
      <c r="D416" s="81">
        <v>593290008</v>
      </c>
      <c r="E416" s="82">
        <v>2.7770872915646168</v>
      </c>
      <c r="F416" s="82">
        <v>8.0703896452278934E-2</v>
      </c>
      <c r="G416" s="81">
        <v>248.81611699999999</v>
      </c>
      <c r="H416" s="82">
        <v>57.9</v>
      </c>
      <c r="I416" s="82">
        <v>1.5185513760438951</v>
      </c>
      <c r="J416" s="81">
        <v>-735697133</v>
      </c>
      <c r="K416" s="82">
        <v>-46.773079465024907</v>
      </c>
      <c r="L416" s="82">
        <v>67.420653408341238</v>
      </c>
      <c r="M416" s="82">
        <v>41.93</v>
      </c>
      <c r="N416" s="83">
        <v>67.064058422197348</v>
      </c>
      <c r="O416" s="84">
        <v>2046.2044884083746</v>
      </c>
      <c r="P416" s="83">
        <v>68.206816280279156</v>
      </c>
    </row>
    <row r="417" spans="1:16">
      <c r="A417" s="70" t="s">
        <v>775</v>
      </c>
      <c r="B417" s="70" t="s">
        <v>221</v>
      </c>
      <c r="C417" s="71">
        <v>13661644947</v>
      </c>
      <c r="D417" s="71">
        <v>595348000</v>
      </c>
      <c r="E417" s="72">
        <v>22.521980410490187</v>
      </c>
      <c r="F417" s="72">
        <v>3.4390856517364918</v>
      </c>
      <c r="G417" s="71">
        <v>175.89696599999999</v>
      </c>
      <c r="H417" s="72">
        <v>11.89</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64.195647791862314</v>
      </c>
      <c r="F418" s="32">
        <v>106.99274631977052</v>
      </c>
      <c r="G418" s="31">
        <v>399.45994000000002</v>
      </c>
      <c r="H418" s="32">
        <v>1.56</v>
      </c>
      <c r="I418" s="32">
        <v>-5.8217721510740901E-2</v>
      </c>
      <c r="J418" s="31">
        <v>-82587584</v>
      </c>
      <c r="K418" s="32">
        <v>-7.2650145571518356</v>
      </c>
      <c r="L418" s="32">
        <v>66.666666666666671</v>
      </c>
      <c r="M418" s="32">
        <v>66.569999999999993</v>
      </c>
      <c r="N418" s="33">
        <v>114.70553072265308</v>
      </c>
      <c r="O418" s="34">
        <v>231.30903075840394</v>
      </c>
      <c r="P418" s="33">
        <v>7.7103010252801312</v>
      </c>
    </row>
    <row r="419" spans="1:16">
      <c r="A419" s="80" t="s">
        <v>272</v>
      </c>
      <c r="B419" s="80" t="s">
        <v>352</v>
      </c>
      <c r="C419" s="81">
        <v>188976717000</v>
      </c>
      <c r="D419" s="81">
        <v>600000000</v>
      </c>
      <c r="E419" s="82">
        <v>0.233138668373708</v>
      </c>
      <c r="F419" s="82">
        <v>9.4311759050852754E-4</v>
      </c>
      <c r="G419" s="81">
        <v>825.45875799999999</v>
      </c>
      <c r="H419" s="82">
        <v>415.75</v>
      </c>
      <c r="I419" s="82">
        <v>7.1892695130238167</v>
      </c>
      <c r="J419" s="81">
        <v>6551167000</v>
      </c>
      <c r="K419" s="82">
        <v>37.733735073460956</v>
      </c>
      <c r="L419" s="82">
        <v>66.666666666666671</v>
      </c>
      <c r="M419" s="82">
        <v>68.78</v>
      </c>
      <c r="N419" s="83">
        <v>52.098128192978109</v>
      </c>
      <c r="O419" s="84">
        <v>2186.4733532587438</v>
      </c>
      <c r="P419" s="83">
        <v>72.882445108624793</v>
      </c>
    </row>
    <row r="420" spans="1:16">
      <c r="A420" s="30" t="s">
        <v>305</v>
      </c>
      <c r="B420" s="30" t="s">
        <v>349</v>
      </c>
      <c r="C420" s="31">
        <v>1496832828</v>
      </c>
      <c r="D420" s="31">
        <v>600000000</v>
      </c>
      <c r="E420" s="32">
        <v>29.741271754624997</v>
      </c>
      <c r="F420" s="32">
        <v>24.784393128854163</v>
      </c>
      <c r="G420" s="31">
        <v>523.35924</v>
      </c>
      <c r="H420" s="32">
        <v>2.57</v>
      </c>
      <c r="I420" s="32">
        <v>1.2478565889745052E-2</v>
      </c>
      <c r="J420" s="31">
        <v>-18291894</v>
      </c>
      <c r="K420" s="32">
        <v>-65.602829318822856</v>
      </c>
      <c r="L420" s="32">
        <v>66.666666666666671</v>
      </c>
      <c r="M420" s="32">
        <v>87.22</v>
      </c>
      <c r="N420" s="33">
        <v>27.829858360971983</v>
      </c>
      <c r="O420" s="34">
        <v>1893.2570393308181</v>
      </c>
      <c r="P420" s="33">
        <v>63.108567977693937</v>
      </c>
    </row>
    <row r="421" spans="1:16">
      <c r="A421" s="55" t="s">
        <v>455</v>
      </c>
      <c r="B421" s="55" t="s">
        <v>233</v>
      </c>
      <c r="C421" s="56">
        <v>2527222364</v>
      </c>
      <c r="D421" s="56">
        <v>600000000</v>
      </c>
      <c r="E421" s="57">
        <v>43.147851506669042</v>
      </c>
      <c r="F421" s="57">
        <v>14.382617168889681</v>
      </c>
      <c r="G421" s="56">
        <v>163.504896</v>
      </c>
      <c r="H421" s="57">
        <v>5.67</v>
      </c>
      <c r="I421" s="57">
        <v>-0.17844869685537557</v>
      </c>
      <c r="J421" s="56">
        <v>-2865114</v>
      </c>
      <c r="K421" s="57">
        <v>-1047.0787549814772</v>
      </c>
      <c r="L421" s="57">
        <v>66.666666666666671</v>
      </c>
      <c r="M421" s="57">
        <v>27.25</v>
      </c>
      <c r="N421" s="58">
        <v>58.888931555108307</v>
      </c>
      <c r="O421" s="59">
        <v>330.24805547059185</v>
      </c>
      <c r="P421" s="58">
        <v>11.008268515686394</v>
      </c>
    </row>
    <row r="422" spans="1:16">
      <c r="A422" s="30" t="s">
        <v>131</v>
      </c>
      <c r="B422" s="30" t="s">
        <v>349</v>
      </c>
      <c r="C422" s="31">
        <v>5420476820</v>
      </c>
      <c r="D422" s="31">
        <v>600000000</v>
      </c>
      <c r="E422" s="32">
        <v>28.555266290708033</v>
      </c>
      <c r="F422" s="32">
        <v>23.796055242256696</v>
      </c>
      <c r="G422" s="31">
        <v>476.48790200000002</v>
      </c>
      <c r="H422" s="32">
        <v>2.94</v>
      </c>
      <c r="I422" s="32">
        <v>-3.1773732117104991E-2</v>
      </c>
      <c r="J422" s="31">
        <v>-882648890</v>
      </c>
      <c r="K422" s="32">
        <v>-1.3595439971606378</v>
      </c>
      <c r="L422" s="32">
        <v>66.666666666666671</v>
      </c>
      <c r="M422" s="32">
        <v>79.41</v>
      </c>
      <c r="N422" s="33">
        <v>33.234709875584507</v>
      </c>
      <c r="O422" s="34">
        <v>216.05437380154154</v>
      </c>
      <c r="P422" s="33">
        <v>7.2018124600513849</v>
      </c>
    </row>
    <row r="423" spans="1:16">
      <c r="A423" s="40" t="s">
        <v>519</v>
      </c>
      <c r="B423" s="40" t="s">
        <v>255</v>
      </c>
      <c r="C423" s="41">
        <v>5131323395</v>
      </c>
      <c r="D423" s="41">
        <v>600000000</v>
      </c>
      <c r="E423" s="42">
        <v>16.338920182005769</v>
      </c>
      <c r="F423" s="42">
        <v>1.6018549198044871</v>
      </c>
      <c r="G423" s="41">
        <v>139.029326</v>
      </c>
      <c r="H423" s="42">
        <v>17.61</v>
      </c>
      <c r="I423" s="42">
        <v>-1.630803716745362</v>
      </c>
      <c r="J423" s="41">
        <v>229985505</v>
      </c>
      <c r="K423" s="42">
        <v>44.350621140232292</v>
      </c>
      <c r="L423" s="42">
        <v>66.666666666666671</v>
      </c>
      <c r="M423" s="42">
        <v>23.17</v>
      </c>
      <c r="N423" s="43">
        <v>63.177769907081412</v>
      </c>
      <c r="O423" s="44">
        <v>664.45903904027364</v>
      </c>
      <c r="P423" s="43">
        <v>22.148634634675787</v>
      </c>
    </row>
    <row r="424" spans="1:16">
      <c r="A424" s="40" t="s">
        <v>180</v>
      </c>
      <c r="B424" s="40" t="s">
        <v>255</v>
      </c>
      <c r="C424" s="41">
        <v>1146147548</v>
      </c>
      <c r="D424" s="41">
        <v>600000000</v>
      </c>
      <c r="E424" s="42">
        <v>53.720983953542095</v>
      </c>
      <c r="F424" s="42">
        <v>44.767486627951747</v>
      </c>
      <c r="G424" s="41">
        <v>335.41250200000002</v>
      </c>
      <c r="H424" s="42">
        <v>2.2200000000000002</v>
      </c>
      <c r="I424" s="42">
        <v>-3.9146894624708217E-2</v>
      </c>
      <c r="J424" s="41">
        <v>-60642937</v>
      </c>
      <c r="K424" s="42">
        <v>-19.787959808081194</v>
      </c>
      <c r="L424" s="42">
        <v>66.666666666666671</v>
      </c>
      <c r="M424" s="42">
        <v>55.9</v>
      </c>
      <c r="N424" s="43">
        <v>58.083701333702166</v>
      </c>
      <c r="O424" s="44">
        <v>326.08085607954865</v>
      </c>
      <c r="P424" s="43">
        <v>10.869361869318288</v>
      </c>
    </row>
    <row r="425" spans="1:16">
      <c r="A425" s="45" t="s">
        <v>742</v>
      </c>
      <c r="B425" s="45" t="s">
        <v>695</v>
      </c>
      <c r="C425" s="46">
        <v>2485538000</v>
      </c>
      <c r="D425" s="46">
        <v>600000000</v>
      </c>
      <c r="E425" s="47">
        <v>23.965384398774411</v>
      </c>
      <c r="F425" s="47">
        <v>2.5869370033219354</v>
      </c>
      <c r="G425" s="46">
        <v>159.75809699999999</v>
      </c>
      <c r="H425" s="47">
        <v>10.45</v>
      </c>
      <c r="I425" s="47">
        <v>-0.45265407660976642</v>
      </c>
      <c r="J425" s="46">
        <v>131816000</v>
      </c>
      <c r="K425" s="47">
        <v>70.279783941251438</v>
      </c>
      <c r="L425" s="47">
        <v>66.666666666666671</v>
      </c>
      <c r="M425" s="47">
        <v>26.62</v>
      </c>
      <c r="N425" s="48">
        <v>0</v>
      </c>
      <c r="O425" s="49">
        <v>34.262358678487253</v>
      </c>
      <c r="P425" s="48">
        <v>1.1420786226162418</v>
      </c>
    </row>
    <row r="426" spans="1:16">
      <c r="A426" s="45" t="s">
        <v>429</v>
      </c>
      <c r="B426" s="45" t="s">
        <v>375</v>
      </c>
      <c r="C426" s="46">
        <v>4917779893</v>
      </c>
      <c r="D426" s="46">
        <v>600000000</v>
      </c>
      <c r="E426" s="47">
        <v>39.389556410571529</v>
      </c>
      <c r="F426" s="47">
        <v>21.883086894761959</v>
      </c>
      <c r="G426" s="46">
        <v>321.37161300000002</v>
      </c>
      <c r="H426" s="47">
        <v>3.16</v>
      </c>
      <c r="I426" s="47">
        <v>-0.13127093859830996</v>
      </c>
      <c r="J426" s="46">
        <v>-340452455</v>
      </c>
      <c r="K426" s="47">
        <v>-5.28708186286981</v>
      </c>
      <c r="L426" s="47">
        <v>66.666666666666671</v>
      </c>
      <c r="M426" s="47">
        <v>53.56</v>
      </c>
      <c r="N426" s="48">
        <v>42.589553783921524</v>
      </c>
      <c r="O426" s="49">
        <v>354.33867788822596</v>
      </c>
      <c r="P426" s="48">
        <v>11.811289262940866</v>
      </c>
    </row>
    <row r="427" spans="1:16">
      <c r="A427" s="40" t="s">
        <v>771</v>
      </c>
      <c r="B427" s="40" t="s">
        <v>255</v>
      </c>
      <c r="C427" s="41">
        <v>6697968298</v>
      </c>
      <c r="D427" s="41">
        <v>609000000</v>
      </c>
      <c r="E427" s="42">
        <v>29.455266691117924</v>
      </c>
      <c r="F427" s="42">
        <v>4.8366611972279019</v>
      </c>
      <c r="G427" s="41">
        <v>123.570446</v>
      </c>
      <c r="H427" s="42">
        <v>10.99</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33.04</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1.2083770831920571</v>
      </c>
      <c r="F429" s="32">
        <v>5.5595909049554037E-3</v>
      </c>
      <c r="G429" s="31">
        <v>92.579552000000007</v>
      </c>
      <c r="H429" s="32">
        <v>357.75</v>
      </c>
      <c r="I429" s="32">
        <v>33.495127469959414</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28.172064404860738</v>
      </c>
      <c r="F430" s="72">
        <v>5.000366419038115</v>
      </c>
      <c r="G430" s="71">
        <v>148.71153100000001</v>
      </c>
      <c r="H430" s="72">
        <v>9.5500000000000007</v>
      </c>
      <c r="I430" s="72">
        <v>-6.3700399017029952E-2</v>
      </c>
      <c r="J430" s="71">
        <v>184943299</v>
      </c>
      <c r="K430" s="72">
        <v>30.463390836344928</v>
      </c>
      <c r="L430" s="72">
        <v>63.897763578274763</v>
      </c>
      <c r="M430" s="72">
        <v>23.75</v>
      </c>
      <c r="N430" s="73">
        <v>72.868133229381698</v>
      </c>
      <c r="O430" s="74">
        <v>543.07461057068133</v>
      </c>
      <c r="P430" s="73">
        <v>18.102487019022711</v>
      </c>
    </row>
    <row r="431" spans="1:16">
      <c r="A431" s="25" t="s">
        <v>636</v>
      </c>
      <c r="B431" s="25" t="s">
        <v>376</v>
      </c>
      <c r="C431" s="26">
        <v>35674236000</v>
      </c>
      <c r="D431" s="26">
        <v>636584000</v>
      </c>
      <c r="E431" s="27">
        <v>32.7861360710829</v>
      </c>
      <c r="F431" s="27">
        <v>3.2189522583707433</v>
      </c>
      <c r="G431" s="26">
        <v>66.826561999999996</v>
      </c>
      <c r="H431" s="27">
        <v>18.27</v>
      </c>
      <c r="I431" s="27">
        <v>0.67202420452530021</v>
      </c>
      <c r="J431" s="26">
        <v>810045000</v>
      </c>
      <c r="K431" s="27">
        <v>12.573800220975379</v>
      </c>
      <c r="L431" s="27">
        <v>62.835383861360008</v>
      </c>
      <c r="M431" s="27">
        <v>10.49</v>
      </c>
      <c r="N431" s="28">
        <v>43.312089740225908</v>
      </c>
      <c r="O431" s="29">
        <v>2406.1736647366802</v>
      </c>
      <c r="P431" s="28">
        <v>80.205788824556009</v>
      </c>
    </row>
    <row r="432" spans="1:16">
      <c r="A432" s="30" t="s">
        <v>82</v>
      </c>
      <c r="B432" s="30" t="s">
        <v>349</v>
      </c>
      <c r="C432" s="31">
        <v>1381899413</v>
      </c>
      <c r="D432" s="31">
        <v>645000000</v>
      </c>
      <c r="E432" s="32">
        <v>59.22007925482427</v>
      </c>
      <c r="F432" s="32">
        <v>91.81407636406864</v>
      </c>
      <c r="G432" s="31">
        <v>592.54522899999995</v>
      </c>
      <c r="H432" s="32">
        <v>1.1399999999999999</v>
      </c>
      <c r="I432" s="32">
        <v>-3.2085562452581318E-2</v>
      </c>
      <c r="J432" s="31">
        <v>-92350724</v>
      </c>
      <c r="K432" s="32">
        <v>-6.9842441083623772</v>
      </c>
      <c r="L432" s="32">
        <v>62.015503875968989</v>
      </c>
      <c r="M432" s="32">
        <v>91.86</v>
      </c>
      <c r="N432" s="33">
        <v>0.43120676716063711</v>
      </c>
      <c r="O432" s="34">
        <v>138.48904202422648</v>
      </c>
      <c r="P432" s="33">
        <v>4.6163014008075489</v>
      </c>
    </row>
    <row r="433" spans="1:16">
      <c r="A433" s="70" t="s">
        <v>225</v>
      </c>
      <c r="B433" s="70" t="s">
        <v>221</v>
      </c>
      <c r="C433" s="71">
        <v>6768948418</v>
      </c>
      <c r="D433" s="71">
        <v>650000000</v>
      </c>
      <c r="E433" s="72">
        <v>91.965946849200677</v>
      </c>
      <c r="F433" s="72">
        <v>28.297214415138669</v>
      </c>
      <c r="G433" s="71">
        <v>73.999791000000002</v>
      </c>
      <c r="H433" s="72">
        <v>5.88</v>
      </c>
      <c r="I433" s="72">
        <v>-6.073252614571345E-2</v>
      </c>
      <c r="J433" s="71">
        <v>-57755948</v>
      </c>
      <c r="K433" s="72">
        <v>-56.271260580814982</v>
      </c>
      <c r="L433" s="72">
        <v>61.53846153846154</v>
      </c>
      <c r="M433" s="72">
        <v>11.38</v>
      </c>
      <c r="N433" s="73">
        <v>12.667407535590895</v>
      </c>
      <c r="O433" s="74">
        <v>674.0381387363152</v>
      </c>
      <c r="P433" s="73">
        <v>22.467937957877172</v>
      </c>
    </row>
    <row r="434" spans="1:16">
      <c r="A434" s="70" t="s">
        <v>473</v>
      </c>
      <c r="B434" s="70" t="s">
        <v>221</v>
      </c>
      <c r="C434" s="71">
        <v>26339017679</v>
      </c>
      <c r="D434" s="71">
        <v>659000000</v>
      </c>
      <c r="E434" s="72">
        <v>24.588335479290553</v>
      </c>
      <c r="F434" s="72">
        <v>3.3919624057512143</v>
      </c>
      <c r="G434" s="71">
        <v>145.66302899999999</v>
      </c>
      <c r="H434" s="72">
        <v>11.17</v>
      </c>
      <c r="I434" s="72">
        <v>-8.4487284152242381E-2</v>
      </c>
      <c r="J434" s="71">
        <v>4303189114</v>
      </c>
      <c r="K434" s="72">
        <v>1.6845645887177247</v>
      </c>
      <c r="L434" s="72">
        <v>60.698027314112288</v>
      </c>
      <c r="M434" s="72">
        <v>22.1</v>
      </c>
      <c r="N434" s="73">
        <v>8.0551703289758159</v>
      </c>
      <c r="O434" s="74">
        <v>630.42107325351901</v>
      </c>
      <c r="P434" s="73">
        <v>21.0140357751173</v>
      </c>
    </row>
    <row r="435" spans="1:16">
      <c r="A435" s="25" t="s">
        <v>381</v>
      </c>
      <c r="B435" s="25" t="s">
        <v>353</v>
      </c>
      <c r="C435" s="26">
        <v>7835710127</v>
      </c>
      <c r="D435" s="26">
        <v>660000000</v>
      </c>
      <c r="E435" s="27">
        <v>58.525479799199076</v>
      </c>
      <c r="F435" s="27">
        <v>6.2097317501908877</v>
      </c>
      <c r="G435" s="26">
        <v>49.182918000000001</v>
      </c>
      <c r="H435" s="27">
        <v>13.9</v>
      </c>
      <c r="I435" s="27">
        <v>5.316918814192384E-2</v>
      </c>
      <c r="J435" s="26">
        <v>392044758</v>
      </c>
      <c r="K435" s="27">
        <v>24.040112277180352</v>
      </c>
      <c r="L435" s="27">
        <v>60.606060606060609</v>
      </c>
      <c r="M435" s="27">
        <v>7.45</v>
      </c>
      <c r="N435" s="28">
        <v>67.709360458601765</v>
      </c>
      <c r="O435" s="29">
        <v>1241.6182581036624</v>
      </c>
      <c r="P435" s="28">
        <v>41.387275270122082</v>
      </c>
    </row>
    <row r="436" spans="1:16">
      <c r="A436" s="45" t="s">
        <v>460</v>
      </c>
      <c r="B436" s="45" t="s">
        <v>375</v>
      </c>
      <c r="C436" s="46">
        <v>12170740000</v>
      </c>
      <c r="D436" s="46">
        <v>660000000</v>
      </c>
      <c r="E436" s="47">
        <v>2.1594702132855281</v>
      </c>
      <c r="F436" s="47">
        <v>4.4215196832218022E-2</v>
      </c>
      <c r="G436" s="46">
        <v>252.20048299999999</v>
      </c>
      <c r="H436" s="47">
        <v>73.45</v>
      </c>
      <c r="I436" s="47">
        <v>-3.3934067193536919</v>
      </c>
      <c r="J436" s="46">
        <v>414998000</v>
      </c>
      <c r="K436" s="47">
        <v>117.68731415573087</v>
      </c>
      <c r="L436" s="47">
        <v>60.606060606060609</v>
      </c>
      <c r="M436" s="47">
        <v>38.21</v>
      </c>
      <c r="N436" s="48">
        <v>43.206535630773466</v>
      </c>
      <c r="O436" s="49">
        <v>1469.1511395638661</v>
      </c>
      <c r="P436" s="48">
        <v>48.971704652128871</v>
      </c>
    </row>
    <row r="437" spans="1:16">
      <c r="A437" s="55" t="s">
        <v>667</v>
      </c>
      <c r="B437" s="55" t="s">
        <v>233</v>
      </c>
      <c r="C437" s="56">
        <v>18538498598</v>
      </c>
      <c r="D437" s="56">
        <v>662000000</v>
      </c>
      <c r="E437" s="57">
        <v>19.289441647214463</v>
      </c>
      <c r="F437" s="57">
        <v>2.4281774480380744</v>
      </c>
      <c r="G437" s="56">
        <v>158.43219300000001</v>
      </c>
      <c r="H437" s="57">
        <v>13.09</v>
      </c>
      <c r="I437" s="57">
        <v>-2.5537929227795075E-2</v>
      </c>
      <c r="J437" s="56">
        <v>30638765</v>
      </c>
      <c r="K437" s="57">
        <v>259.27938022306057</v>
      </c>
      <c r="L437" s="57">
        <v>60.422960725075527</v>
      </c>
      <c r="M437" s="57">
        <v>23.93</v>
      </c>
      <c r="N437" s="58">
        <v>54.874947621289614</v>
      </c>
      <c r="O437" s="59">
        <v>766.35539760107929</v>
      </c>
      <c r="P437" s="58">
        <v>25.545179920035977</v>
      </c>
    </row>
    <row r="438" spans="1:16">
      <c r="A438" s="55" t="s">
        <v>468</v>
      </c>
      <c r="B438" s="55" t="s">
        <v>356</v>
      </c>
      <c r="C438" s="56">
        <v>3885250224</v>
      </c>
      <c r="D438" s="56">
        <v>672000000</v>
      </c>
      <c r="E438" s="57">
        <v>1.2545831301786869</v>
      </c>
      <c r="F438" s="57">
        <v>1.0668223896077271E-2</v>
      </c>
      <c r="G438" s="56">
        <v>217.993559</v>
      </c>
      <c r="H438" s="57">
        <v>146.30000000000001</v>
      </c>
      <c r="I438" s="57">
        <v>8.0446750069635016</v>
      </c>
      <c r="J438" s="56">
        <v>15350052</v>
      </c>
      <c r="K438" s="57">
        <v>7661.2118317253908</v>
      </c>
      <c r="L438" s="57">
        <v>59.523809523809526</v>
      </c>
      <c r="M438" s="57">
        <v>32.43</v>
      </c>
      <c r="N438" s="58">
        <v>40.152998892736015</v>
      </c>
      <c r="O438" s="59">
        <v>1642.5340481796572</v>
      </c>
      <c r="P438" s="58">
        <v>54.751134939321908</v>
      </c>
    </row>
    <row r="439" spans="1:16">
      <c r="A439" s="50" t="s">
        <v>525</v>
      </c>
      <c r="B439" s="50" t="s">
        <v>355</v>
      </c>
      <c r="C439" s="51">
        <v>3963724062</v>
      </c>
      <c r="D439" s="51">
        <v>674934433</v>
      </c>
      <c r="E439" s="52">
        <v>6.9655040505359036</v>
      </c>
      <c r="F439" s="52">
        <v>0.54317198592829075</v>
      </c>
      <c r="G439" s="51">
        <v>292.99600400000003</v>
      </c>
      <c r="H439" s="52">
        <v>19.600000000000001</v>
      </c>
      <c r="I439" s="52">
        <v>-0.21385139665437691</v>
      </c>
      <c r="J439" s="51">
        <v>-901082449</v>
      </c>
      <c r="K439" s="52">
        <v>-14.231499283147174</v>
      </c>
      <c r="L439" s="52">
        <v>59.26501604341766</v>
      </c>
      <c r="M439" s="52">
        <v>43.41</v>
      </c>
      <c r="N439" s="53">
        <v>40.540103556028505</v>
      </c>
      <c r="O439" s="54">
        <v>250</v>
      </c>
      <c r="P439" s="53">
        <v>8.3333333333333339</v>
      </c>
    </row>
    <row r="440" spans="1:16">
      <c r="A440" s="75" t="s">
        <v>466</v>
      </c>
      <c r="B440" s="75" t="s">
        <v>679</v>
      </c>
      <c r="C440" s="76">
        <v>9055647326</v>
      </c>
      <c r="D440" s="76">
        <v>675000000</v>
      </c>
      <c r="E440" s="77">
        <v>23.342455856862895</v>
      </c>
      <c r="F440" s="77">
        <v>4.940202297748761</v>
      </c>
      <c r="G440" s="76">
        <v>233.17816500000001</v>
      </c>
      <c r="H440" s="77">
        <v>7.35</v>
      </c>
      <c r="I440" s="77">
        <v>-0.42685774606000498</v>
      </c>
      <c r="J440" s="76">
        <v>-1049101373</v>
      </c>
      <c r="K440" s="77">
        <v>-4.5038545574375108</v>
      </c>
      <c r="L440" s="77">
        <v>59.25925925925926</v>
      </c>
      <c r="M440" s="77">
        <v>34.54</v>
      </c>
      <c r="N440" s="78">
        <v>43.778318896109958</v>
      </c>
      <c r="O440" s="79">
        <v>260.59000872494056</v>
      </c>
      <c r="P440" s="78">
        <v>8.6863336241646856</v>
      </c>
    </row>
    <row r="441" spans="1:16">
      <c r="A441" s="45" t="s">
        <v>267</v>
      </c>
      <c r="B441" s="45" t="s">
        <v>375</v>
      </c>
      <c r="C441" s="46">
        <v>73314458000</v>
      </c>
      <c r="D441" s="46">
        <v>675728000</v>
      </c>
      <c r="E441" s="47">
        <v>3.6618499655432921</v>
      </c>
      <c r="F441" s="47">
        <v>6.1580889687312526E-2</v>
      </c>
      <c r="G441" s="46">
        <v>116.81877299999999</v>
      </c>
      <c r="H441" s="47">
        <v>93.55</v>
      </c>
      <c r="I441" s="47">
        <v>-1.6329682177216114</v>
      </c>
      <c r="J441" s="46">
        <v>-2214344000</v>
      </c>
      <c r="K441" s="47">
        <v>-26.854031713229741</v>
      </c>
      <c r="L441" s="47">
        <v>59.19541590699216</v>
      </c>
      <c r="M441" s="47">
        <v>17.28</v>
      </c>
      <c r="N441" s="48">
        <v>86.052571819768943</v>
      </c>
      <c r="O441" s="49">
        <v>543.96813309985237</v>
      </c>
      <c r="P441" s="48">
        <v>18.132271103328414</v>
      </c>
    </row>
    <row r="442" spans="1:16">
      <c r="A442" s="30" t="s">
        <v>245</v>
      </c>
      <c r="B442" s="30" t="s">
        <v>349</v>
      </c>
      <c r="C442" s="31">
        <v>32480282242</v>
      </c>
      <c r="D442" s="31">
        <v>683200000</v>
      </c>
      <c r="E442" s="32">
        <v>6.2721685973048906</v>
      </c>
      <c r="F442" s="32">
        <v>0.70619804959747012</v>
      </c>
      <c r="G442" s="31">
        <v>462.86641400000002</v>
      </c>
      <c r="H442" s="32">
        <v>13.78</v>
      </c>
      <c r="I442" s="32">
        <v>-5.9728798486300867E-2</v>
      </c>
      <c r="J442" s="31">
        <v>103749729</v>
      </c>
      <c r="K442" s="32">
        <v>85.606006739545322</v>
      </c>
      <c r="L442" s="32">
        <v>58.548009367681502</v>
      </c>
      <c r="M442" s="32">
        <v>67.739999999999995</v>
      </c>
      <c r="N442" s="33">
        <v>19.968197369594773</v>
      </c>
      <c r="O442" s="34">
        <v>1088.729424653196</v>
      </c>
      <c r="P442" s="33">
        <v>36.290980821773204</v>
      </c>
    </row>
    <row r="443" spans="1:16">
      <c r="A443" s="30" t="s">
        <v>249</v>
      </c>
      <c r="B443" s="30" t="s">
        <v>349</v>
      </c>
      <c r="C443" s="31">
        <v>66241618000</v>
      </c>
      <c r="D443" s="31">
        <v>685260000</v>
      </c>
      <c r="E443" s="32">
        <v>3.6656080990078577</v>
      </c>
      <c r="F443" s="32">
        <v>7.6417461964548544E-2</v>
      </c>
      <c r="G443" s="31">
        <v>150.89256599999999</v>
      </c>
      <c r="H443" s="32">
        <v>72.349999999999994</v>
      </c>
      <c r="I443" s="32">
        <v>-0.13091201939423058</v>
      </c>
      <c r="J443" s="31">
        <v>-924269000</v>
      </c>
      <c r="K443" s="32">
        <v>-51.898527376770183</v>
      </c>
      <c r="L443" s="32">
        <v>58.372004786504391</v>
      </c>
      <c r="M443" s="32">
        <v>22.01</v>
      </c>
      <c r="N443" s="33">
        <v>19.039314033005702</v>
      </c>
      <c r="O443" s="34">
        <v>410.38136449903567</v>
      </c>
      <c r="P443" s="33">
        <v>13.679378816634522</v>
      </c>
    </row>
    <row r="444" spans="1:16">
      <c r="A444" s="40" t="s">
        <v>178</v>
      </c>
      <c r="B444" s="40" t="s">
        <v>255</v>
      </c>
      <c r="C444" s="41">
        <v>6095642150</v>
      </c>
      <c r="D444" s="41">
        <v>690000000</v>
      </c>
      <c r="E444" s="42">
        <v>13.482634636241215</v>
      </c>
      <c r="F444" s="42">
        <v>1.7763681997682761</v>
      </c>
      <c r="G444" s="41">
        <v>264.90403600000002</v>
      </c>
      <c r="H444" s="42">
        <v>11.2</v>
      </c>
      <c r="I444" s="42">
        <v>7.1009191880499145E-2</v>
      </c>
      <c r="J444" s="41">
        <v>555282156</v>
      </c>
      <c r="K444" s="42">
        <v>13.668726642820484</v>
      </c>
      <c r="L444" s="42">
        <v>57.971014492753625</v>
      </c>
      <c r="M444" s="42">
        <v>38.39</v>
      </c>
      <c r="N444" s="43">
        <v>27.665311560669533</v>
      </c>
      <c r="O444" s="44">
        <v>1222.4629143465993</v>
      </c>
      <c r="P444" s="43">
        <v>40.74876381155331</v>
      </c>
    </row>
    <row r="445" spans="1:16">
      <c r="A445" s="70" t="s">
        <v>722</v>
      </c>
      <c r="B445" s="70" t="s">
        <v>699</v>
      </c>
      <c r="C445" s="71">
        <v>13043459000</v>
      </c>
      <c r="D445" s="71">
        <v>695302645</v>
      </c>
      <c r="E445" s="72">
        <v>7.6806745547760453</v>
      </c>
      <c r="F445" s="72">
        <v>0.5468574243706128</v>
      </c>
      <c r="G445" s="71">
        <v>270.84692699999999</v>
      </c>
      <c r="H445" s="72">
        <v>19.23</v>
      </c>
      <c r="I445" s="72">
        <v>-0.18040982460539823</v>
      </c>
      <c r="J445" s="71">
        <v>804969000</v>
      </c>
      <c r="K445" s="72">
        <v>17.448017785778084</v>
      </c>
      <c r="L445" s="72">
        <v>57.528905272609741</v>
      </c>
      <c r="M445" s="72">
        <v>38.950000000000003</v>
      </c>
      <c r="N445" s="73">
        <v>0</v>
      </c>
      <c r="O445" s="74">
        <v>588.70472093561898</v>
      </c>
      <c r="P445" s="73">
        <v>19.623490697853967</v>
      </c>
    </row>
    <row r="446" spans="1:16">
      <c r="A446" s="70" t="s">
        <v>226</v>
      </c>
      <c r="B446" s="70" t="s">
        <v>221</v>
      </c>
      <c r="C446" s="71">
        <v>33519259493</v>
      </c>
      <c r="D446" s="71">
        <v>700000000</v>
      </c>
      <c r="E446" s="72">
        <v>8.3364150280887177</v>
      </c>
      <c r="F446" s="72">
        <v>0.27066282558729604</v>
      </c>
      <c r="G446" s="71">
        <v>106.98084299999999</v>
      </c>
      <c r="H446" s="72">
        <v>44.86</v>
      </c>
      <c r="I446" s="72">
        <v>-0.13887033848343577</v>
      </c>
      <c r="J446" s="71">
        <v>2068365799</v>
      </c>
      <c r="K446" s="72">
        <v>14.890983023839876</v>
      </c>
      <c r="L446" s="72">
        <v>57.142857142857146</v>
      </c>
      <c r="M446" s="72">
        <v>15.28</v>
      </c>
      <c r="N446" s="73">
        <v>50.429681266990528</v>
      </c>
      <c r="O446" s="74">
        <v>1410.2647969635566</v>
      </c>
      <c r="P446" s="73">
        <v>47.008826565451884</v>
      </c>
    </row>
    <row r="447" spans="1:16">
      <c r="A447" s="85" t="s">
        <v>509</v>
      </c>
      <c r="B447" s="85" t="s">
        <v>607</v>
      </c>
      <c r="C447" s="86">
        <v>-1084984172</v>
      </c>
      <c r="D447" s="86">
        <v>700000000</v>
      </c>
      <c r="E447" s="87">
        <v>38.946929550651745</v>
      </c>
      <c r="F447" s="87">
        <v>18.546156928881782</v>
      </c>
      <c r="G447" s="86">
        <v>308.44022699999999</v>
      </c>
      <c r="H447" s="87">
        <v>3.33</v>
      </c>
      <c r="I447" s="87">
        <v>-0.45037356352475388</v>
      </c>
      <c r="J447" s="86">
        <v>4623415</v>
      </c>
      <c r="K447" s="87">
        <v>454.20971295027596</v>
      </c>
      <c r="L447" s="87">
        <v>57.142857142857146</v>
      </c>
      <c r="M447" s="87">
        <v>44.06</v>
      </c>
      <c r="N447" s="88">
        <v>108.25166732410941</v>
      </c>
      <c r="O447" s="89">
        <v>450.40412863888389</v>
      </c>
      <c r="P447" s="88">
        <v>15.013470954629463</v>
      </c>
    </row>
    <row r="448" spans="1:16">
      <c r="A448" s="70" t="s">
        <v>445</v>
      </c>
      <c r="B448" s="70" t="s">
        <v>221</v>
      </c>
      <c r="C448" s="71">
        <v>1936877995</v>
      </c>
      <c r="D448" s="71">
        <v>700000000</v>
      </c>
      <c r="E448" s="72">
        <v>61.707483081350837</v>
      </c>
      <c r="F448" s="72">
        <v>44.076773629536312</v>
      </c>
      <c r="G448" s="71">
        <v>248.370544</v>
      </c>
      <c r="H448" s="72">
        <v>2.61</v>
      </c>
      <c r="I448" s="72">
        <v>4.4975076753186016E-2</v>
      </c>
      <c r="J448" s="71">
        <v>-73334422</v>
      </c>
      <c r="K448" s="72">
        <v>-19.090625681893286</v>
      </c>
      <c r="L448" s="72">
        <v>57.142857142857146</v>
      </c>
      <c r="M448" s="72">
        <v>35.479999999999997</v>
      </c>
      <c r="N448" s="73">
        <v>41.319308031139713</v>
      </c>
      <c r="O448" s="74">
        <v>1131.1606113976734</v>
      </c>
      <c r="P448" s="73">
        <v>37.705353713255782</v>
      </c>
    </row>
    <row r="449" spans="1:16">
      <c r="A449" s="45" t="s">
        <v>182</v>
      </c>
      <c r="B449" s="45" t="s">
        <v>375</v>
      </c>
      <c r="C449" s="46">
        <v>7154261414</v>
      </c>
      <c r="D449" s="46">
        <v>700000000</v>
      </c>
      <c r="E449" s="47">
        <v>21.492490094111318</v>
      </c>
      <c r="F449" s="47">
        <v>2.046903818486792</v>
      </c>
      <c r="G449" s="46">
        <v>119.87214899999999</v>
      </c>
      <c r="H449" s="47">
        <v>15.53</v>
      </c>
      <c r="I449" s="47">
        <v>-1.5446383406287012E-2</v>
      </c>
      <c r="J449" s="46">
        <v>-117347216</v>
      </c>
      <c r="K449" s="47">
        <v>-89.47804948350884</v>
      </c>
      <c r="L449" s="47">
        <v>57.142857142857146</v>
      </c>
      <c r="M449" s="47">
        <v>17.12</v>
      </c>
      <c r="N449" s="48">
        <v>36.411995556641145</v>
      </c>
      <c r="O449" s="49">
        <v>1169.787231749498</v>
      </c>
      <c r="P449" s="48">
        <v>38.992907724983269</v>
      </c>
    </row>
    <row r="450" spans="1:16">
      <c r="A450" s="75" t="s">
        <v>452</v>
      </c>
      <c r="B450" s="75" t="s">
        <v>679</v>
      </c>
      <c r="C450" s="76">
        <v>60137175087</v>
      </c>
      <c r="D450" s="76">
        <v>700000000</v>
      </c>
      <c r="E450" s="77">
        <v>1.295011692660573</v>
      </c>
      <c r="F450" s="77">
        <v>9.5361685762928791E-3</v>
      </c>
      <c r="G450" s="76">
        <v>158.53750099999999</v>
      </c>
      <c r="H450" s="77">
        <v>194.9</v>
      </c>
      <c r="I450" s="77">
        <v>4.7688552630555705</v>
      </c>
      <c r="J450" s="76">
        <v>20192725560</v>
      </c>
      <c r="K450" s="77">
        <v>6.7251941594753193</v>
      </c>
      <c r="L450" s="77">
        <v>57.142857142857146</v>
      </c>
      <c r="M450" s="77">
        <v>22.64</v>
      </c>
      <c r="N450" s="78">
        <v>67.936528496692148</v>
      </c>
      <c r="O450" s="79">
        <v>1914.8919551683173</v>
      </c>
      <c r="P450" s="78">
        <v>63.829731838943907</v>
      </c>
    </row>
    <row r="451" spans="1:16">
      <c r="A451" t="s">
        <v>2170</v>
      </c>
      <c r="C451" s="14">
        <v>19741812437</v>
      </c>
      <c r="D451" s="14">
        <v>700000000</v>
      </c>
      <c r="E451" s="19">
        <v>0</v>
      </c>
      <c r="F451" s="19">
        <v>0</v>
      </c>
      <c r="G451" s="14">
        <v>0</v>
      </c>
      <c r="H451" s="19">
        <v>18.05</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16.525617418865785</v>
      </c>
      <c r="F452" s="52">
        <v>4.6891680919653771</v>
      </c>
      <c r="G452" s="51">
        <v>465.53517099999999</v>
      </c>
      <c r="H452" s="52">
        <v>5.2</v>
      </c>
      <c r="I452" s="52">
        <v>-0.13665369599898725</v>
      </c>
      <c r="J452" s="51">
        <v>132778559</v>
      </c>
      <c r="K452" s="52">
        <v>26.542018165749184</v>
      </c>
      <c r="L452" s="52">
        <v>56.750292265778619</v>
      </c>
      <c r="M452" s="52">
        <v>66.040000000000006</v>
      </c>
      <c r="N452" s="53">
        <v>2.0924501977181258</v>
      </c>
      <c r="O452" s="54">
        <v>750.9124575591469</v>
      </c>
      <c r="P452" s="53">
        <v>25.030415251971565</v>
      </c>
    </row>
    <row r="453" spans="1:16">
      <c r="A453" s="35" t="s">
        <v>217</v>
      </c>
      <c r="B453" s="35" t="s">
        <v>208</v>
      </c>
      <c r="C453" s="36">
        <v>41071171048</v>
      </c>
      <c r="D453" s="36">
        <v>705000000</v>
      </c>
      <c r="E453" s="37">
        <v>12.032095856338698</v>
      </c>
      <c r="F453" s="37">
        <v>0.68267210532418143</v>
      </c>
      <c r="G453" s="36">
        <v>129.924835</v>
      </c>
      <c r="H453" s="37">
        <v>25.6</v>
      </c>
      <c r="I453" s="37">
        <v>0.21382936341213107</v>
      </c>
      <c r="J453" s="36">
        <v>301575390</v>
      </c>
      <c r="K453" s="37">
        <v>58.443097760729081</v>
      </c>
      <c r="L453" s="37">
        <v>56.737588652482266</v>
      </c>
      <c r="M453" s="37">
        <v>18.420000000000002</v>
      </c>
      <c r="N453" s="38">
        <v>45.062376056892298</v>
      </c>
      <c r="O453" s="39">
        <v>1226.7956756540032</v>
      </c>
      <c r="P453" s="38">
        <v>40.893189188466771</v>
      </c>
    </row>
    <row r="454" spans="1:16">
      <c r="A454" s="25" t="s">
        <v>157</v>
      </c>
      <c r="B454" s="25" t="s">
        <v>353</v>
      </c>
      <c r="C454" s="26">
        <v>2077382264</v>
      </c>
      <c r="D454" s="26">
        <v>720000000</v>
      </c>
      <c r="E454" s="27">
        <v>55.05957886910268</v>
      </c>
      <c r="F454" s="27">
        <v>38.235818659099081</v>
      </c>
      <c r="G454" s="26">
        <v>247.17509200000001</v>
      </c>
      <c r="H454" s="27">
        <v>2.94</v>
      </c>
      <c r="I454" s="27">
        <v>-1.8621853644829489E-2</v>
      </c>
      <c r="J454" s="26">
        <v>-115858447</v>
      </c>
      <c r="K454" s="27">
        <v>-12.428959970437027</v>
      </c>
      <c r="L454" s="27">
        <v>55.555555555555557</v>
      </c>
      <c r="M454" s="27">
        <v>34.32</v>
      </c>
      <c r="N454" s="28">
        <v>72.640640206856915</v>
      </c>
      <c r="O454" s="29">
        <v>693.04976993806338</v>
      </c>
      <c r="P454" s="28">
        <v>23.101658997935445</v>
      </c>
    </row>
    <row r="455" spans="1:16">
      <c r="A455" t="s">
        <v>2180</v>
      </c>
      <c r="C455" s="14">
        <v>11686748615</v>
      </c>
      <c r="D455" s="14">
        <v>720000000</v>
      </c>
      <c r="E455" s="19">
        <v>0</v>
      </c>
      <c r="F455" s="19">
        <v>0</v>
      </c>
      <c r="G455" s="14">
        <v>0</v>
      </c>
      <c r="H455" s="19">
        <v>181.3</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24.260419165736234</v>
      </c>
      <c r="F456" s="72">
        <v>2.4017838991917864</v>
      </c>
      <c r="G456" s="71">
        <v>112.720027</v>
      </c>
      <c r="H456" s="72">
        <v>14.63</v>
      </c>
      <c r="I456" s="72">
        <v>-1.1484474561876432</v>
      </c>
      <c r="J456" s="71">
        <v>-66130209</v>
      </c>
      <c r="K456" s="72">
        <v>-152.74411124271512</v>
      </c>
      <c r="L456" s="72">
        <v>55.440055440055438</v>
      </c>
      <c r="M456" s="72">
        <v>15.62</v>
      </c>
      <c r="N456" s="73">
        <v>22.21995357494685</v>
      </c>
      <c r="O456" s="74">
        <v>386.5412797636543</v>
      </c>
      <c r="P456" s="73">
        <v>12.884709325455143</v>
      </c>
    </row>
    <row r="457" spans="1:16">
      <c r="A457" s="35" t="s">
        <v>34</v>
      </c>
      <c r="B457" s="35" t="s">
        <v>208</v>
      </c>
      <c r="C457" s="36">
        <v>14552864000</v>
      </c>
      <c r="D457" s="36">
        <v>729164000</v>
      </c>
      <c r="E457" s="37">
        <v>20.890077486018551</v>
      </c>
      <c r="F457" s="37">
        <v>2.8649353898462557</v>
      </c>
      <c r="G457" s="36">
        <v>184.162025</v>
      </c>
      <c r="H457" s="37">
        <v>10.4</v>
      </c>
      <c r="I457" s="37">
        <v>-9.6342603205993527E-2</v>
      </c>
      <c r="J457" s="36">
        <v>389489000</v>
      </c>
      <c r="K457" s="37">
        <v>18.721042186043764</v>
      </c>
      <c r="L457" s="37">
        <v>54.857343478284719</v>
      </c>
      <c r="M457" s="37">
        <v>25.25</v>
      </c>
      <c r="N457" s="38">
        <v>65.824283227917107</v>
      </c>
      <c r="O457" s="39">
        <v>530.71896538770261</v>
      </c>
      <c r="P457" s="38">
        <v>17.690632179590086</v>
      </c>
    </row>
    <row r="458" spans="1:16">
      <c r="A458" s="30" t="s">
        <v>163</v>
      </c>
      <c r="B458" s="30" t="s">
        <v>605</v>
      </c>
      <c r="C458" s="31">
        <v>2210494206</v>
      </c>
      <c r="D458" s="31">
        <v>735000000</v>
      </c>
      <c r="E458" s="32">
        <v>35.605668397484905</v>
      </c>
      <c r="F458" s="32">
        <v>6.9204408935830717</v>
      </c>
      <c r="G458" s="31">
        <v>139.25645700000001</v>
      </c>
      <c r="H458" s="32">
        <v>8.07</v>
      </c>
      <c r="I458" s="32">
        <v>-0.15552852248870508</v>
      </c>
      <c r="J458" s="31">
        <v>-78670547</v>
      </c>
      <c r="K458" s="32">
        <v>-65.399316468461819</v>
      </c>
      <c r="L458" s="32">
        <v>54.42176870748299</v>
      </c>
      <c r="M458" s="32">
        <v>18.940000000000001</v>
      </c>
      <c r="N458" s="33">
        <v>41.98645751514745</v>
      </c>
      <c r="O458" s="34">
        <v>482.53494773163533</v>
      </c>
      <c r="P458" s="33">
        <v>16.084498257721176</v>
      </c>
    </row>
    <row r="459" spans="1:16">
      <c r="A459" s="90" t="s">
        <v>399</v>
      </c>
      <c r="B459" s="90" t="s">
        <v>390</v>
      </c>
      <c r="C459" s="91">
        <v>4113425775</v>
      </c>
      <c r="D459" s="91">
        <v>750000000</v>
      </c>
      <c r="E459" s="92">
        <v>18.808747948670927</v>
      </c>
      <c r="F459" s="92">
        <v>5.015666119645581</v>
      </c>
      <c r="G459" s="91">
        <v>408.98116599999997</v>
      </c>
      <c r="H459" s="92">
        <v>5.2</v>
      </c>
      <c r="I459" s="92">
        <v>-0.13398263613417427</v>
      </c>
      <c r="J459" s="91">
        <v>274798301</v>
      </c>
      <c r="K459" s="92">
        <v>13.646372580738772</v>
      </c>
      <c r="L459" s="92">
        <v>53.333333333333336</v>
      </c>
      <c r="M459" s="92">
        <v>54.53</v>
      </c>
      <c r="N459" s="93">
        <v>33.293836134016303</v>
      </c>
      <c r="O459" s="94">
        <v>505.17363356916502</v>
      </c>
      <c r="P459" s="93">
        <v>16.839121118972166</v>
      </c>
    </row>
    <row r="460" spans="1:16">
      <c r="A460" s="50" t="s">
        <v>285</v>
      </c>
      <c r="B460" s="50" t="s">
        <v>355</v>
      </c>
      <c r="C460" s="51">
        <v>7665829861</v>
      </c>
      <c r="D460" s="51">
        <v>750000000</v>
      </c>
      <c r="E460" s="52">
        <v>7.3369038375858953</v>
      </c>
      <c r="F460" s="52">
        <v>0.88932167728313882</v>
      </c>
      <c r="G460" s="51">
        <v>459.303876</v>
      </c>
      <c r="H460" s="52">
        <v>11.87</v>
      </c>
      <c r="I460" s="52">
        <v>0.28403720744112704</v>
      </c>
      <c r="J460" s="51">
        <v>309742404</v>
      </c>
      <c r="K460" s="52">
        <v>26.635035737631842</v>
      </c>
      <c r="L460" s="52">
        <v>53.333333333333336</v>
      </c>
      <c r="M460" s="52">
        <v>61.24</v>
      </c>
      <c r="N460" s="53">
        <v>80.257584655929321</v>
      </c>
      <c r="O460" s="54">
        <v>2546.0917259449811</v>
      </c>
      <c r="P460" s="53">
        <v>84.86972419816604</v>
      </c>
    </row>
    <row r="461" spans="1:16">
      <c r="A461" s="55" t="s">
        <v>108</v>
      </c>
      <c r="B461" s="55" t="s">
        <v>233</v>
      </c>
      <c r="C461" s="56">
        <v>15078182984</v>
      </c>
      <c r="D461" s="56">
        <v>750000000</v>
      </c>
      <c r="E461" s="57">
        <v>16.232300451765212</v>
      </c>
      <c r="F461" s="57">
        <v>2.7053834086275352</v>
      </c>
      <c r="G461" s="56">
        <v>290.32257499999997</v>
      </c>
      <c r="H461" s="57">
        <v>8.49</v>
      </c>
      <c r="I461" s="57">
        <v>-2.3342670613226701E-2</v>
      </c>
      <c r="J461" s="56">
        <v>110116171</v>
      </c>
      <c r="K461" s="57">
        <v>54.487909863847335</v>
      </c>
      <c r="L461" s="57">
        <v>53.333333333333336</v>
      </c>
      <c r="M461" s="57">
        <v>38.700000000000003</v>
      </c>
      <c r="N461" s="58">
        <v>65.349826723510702</v>
      </c>
      <c r="O461" s="59">
        <v>1042.3080386728539</v>
      </c>
      <c r="P461" s="58">
        <v>34.743601289095132</v>
      </c>
    </row>
    <row r="462" spans="1:16">
      <c r="A462" s="30" t="s">
        <v>250</v>
      </c>
      <c r="B462" s="30" t="s">
        <v>349</v>
      </c>
      <c r="C462" s="31">
        <v>14579845739</v>
      </c>
      <c r="D462" s="31">
        <v>758500000</v>
      </c>
      <c r="E462" s="32">
        <v>10.73594775877514</v>
      </c>
      <c r="F462" s="32">
        <v>0.64337195174537909</v>
      </c>
      <c r="G462" s="31">
        <v>164.048046</v>
      </c>
      <c r="H462" s="32">
        <v>22.72</v>
      </c>
      <c r="I462" s="32">
        <v>0.25341672353181721</v>
      </c>
      <c r="J462" s="31">
        <v>-336082138</v>
      </c>
      <c r="K462" s="32">
        <v>-49.651552740360152</v>
      </c>
      <c r="L462" s="32">
        <v>52.735662491760053</v>
      </c>
      <c r="M462" s="32">
        <v>21.62</v>
      </c>
      <c r="N462" s="33">
        <v>25.330726931658571</v>
      </c>
      <c r="O462" s="34">
        <v>2276.9354608890053</v>
      </c>
      <c r="P462" s="33">
        <v>75.897848696300173</v>
      </c>
    </row>
    <row r="463" spans="1:16">
      <c r="A463" s="30" t="s">
        <v>510</v>
      </c>
      <c r="B463" s="30" t="s">
        <v>349</v>
      </c>
      <c r="C463" s="31">
        <v>7188334000</v>
      </c>
      <c r="D463" s="31">
        <v>768000000</v>
      </c>
      <c r="E463" s="32">
        <v>25.52694141987628</v>
      </c>
      <c r="F463" s="32">
        <v>16.619102486898619</v>
      </c>
      <c r="G463" s="31">
        <v>642.21395900000005</v>
      </c>
      <c r="H463" s="32">
        <v>2.44</v>
      </c>
      <c r="I463" s="32">
        <v>-0.1257622489157959</v>
      </c>
      <c r="J463" s="31">
        <v>-707475000</v>
      </c>
      <c r="K463" s="32">
        <v>-2.1711014523481396</v>
      </c>
      <c r="L463" s="32">
        <v>52.083333333333336</v>
      </c>
      <c r="M463" s="32">
        <v>83.62</v>
      </c>
      <c r="N463" s="33">
        <v>28.926657046192595</v>
      </c>
      <c r="O463" s="34">
        <v>283.37241549034366</v>
      </c>
      <c r="P463" s="33">
        <v>9.4457471830114557</v>
      </c>
    </row>
    <row r="464" spans="1:16">
      <c r="A464" s="35" t="s">
        <v>214</v>
      </c>
      <c r="B464" s="35" t="s">
        <v>208</v>
      </c>
      <c r="C464" s="36">
        <v>2238803365</v>
      </c>
      <c r="D464" s="36">
        <v>771000000</v>
      </c>
      <c r="E464" s="37">
        <v>46.680806096109954</v>
      </c>
      <c r="F464" s="37">
        <v>30.27289630097922</v>
      </c>
      <c r="G464" s="36">
        <v>377.50861900000001</v>
      </c>
      <c r="H464" s="37">
        <v>2.27</v>
      </c>
      <c r="I464" s="37">
        <v>-3.8164009097398921E-2</v>
      </c>
      <c r="J464" s="36">
        <v>32206309</v>
      </c>
      <c r="K464" s="37">
        <v>47.878817780702533</v>
      </c>
      <c r="L464" s="37">
        <v>51.880674448767834</v>
      </c>
      <c r="M464" s="37">
        <v>48.96</v>
      </c>
      <c r="N464" s="38">
        <v>70.207991156954805</v>
      </c>
      <c r="O464" s="39">
        <v>430.9689932369227</v>
      </c>
      <c r="P464" s="38">
        <v>14.365633107897423</v>
      </c>
    </row>
    <row r="465" spans="1:16">
      <c r="A465" s="35" t="s">
        <v>207</v>
      </c>
      <c r="B465" s="35" t="s">
        <v>200</v>
      </c>
      <c r="C465" s="36">
        <v>63934093330</v>
      </c>
      <c r="D465" s="36">
        <v>780226002</v>
      </c>
      <c r="E465" s="37">
        <v>1.2224378323816003</v>
      </c>
      <c r="F465" s="37">
        <v>3.7304143416323092E-2</v>
      </c>
      <c r="G465" s="36">
        <v>725.54518099999996</v>
      </c>
      <c r="H465" s="37">
        <v>45.1</v>
      </c>
      <c r="I465" s="37">
        <v>0.75432690338956832</v>
      </c>
      <c r="J465" s="36">
        <v>16782058</v>
      </c>
      <c r="K465" s="37">
        <v>1952.6503891239083</v>
      </c>
      <c r="L465" s="37">
        <v>51.267196808957415</v>
      </c>
      <c r="M465" s="37">
        <v>92.99</v>
      </c>
      <c r="N465" s="38">
        <v>33.840898578139964</v>
      </c>
      <c r="O465" s="39">
        <v>2068.8064238466541</v>
      </c>
      <c r="P465" s="38">
        <v>68.960214128221807</v>
      </c>
    </row>
    <row r="466" spans="1:16">
      <c r="A466" s="35" t="s">
        <v>323</v>
      </c>
      <c r="B466" s="35" t="s">
        <v>200</v>
      </c>
      <c r="C466" s="36">
        <v>3818084897</v>
      </c>
      <c r="D466" s="36">
        <v>791000000</v>
      </c>
      <c r="E466" s="37">
        <v>13.856486241561388</v>
      </c>
      <c r="F466" s="37">
        <v>4.3794204303291364</v>
      </c>
      <c r="G466" s="36">
        <v>679.26380900000004</v>
      </c>
      <c r="H466" s="37">
        <v>4.25</v>
      </c>
      <c r="I466" s="37">
        <v>-1.5735399477947887E-2</v>
      </c>
      <c r="J466" s="36">
        <v>-264395717</v>
      </c>
      <c r="K466" s="37">
        <v>-11.966910946594494</v>
      </c>
      <c r="L466" s="37">
        <v>50.56890012642225</v>
      </c>
      <c r="M466" s="37">
        <v>85.87</v>
      </c>
      <c r="N466" s="38">
        <v>22.009294454752027</v>
      </c>
      <c r="O466" s="39">
        <v>1106.9161330723971</v>
      </c>
      <c r="P466" s="38">
        <v>36.897204435746566</v>
      </c>
    </row>
    <row r="467" spans="1:16">
      <c r="A467" s="80" t="s">
        <v>269</v>
      </c>
      <c r="B467" s="80" t="s">
        <v>352</v>
      </c>
      <c r="C467" s="81">
        <v>15648837000</v>
      </c>
      <c r="D467" s="81">
        <v>794512000</v>
      </c>
      <c r="E467" s="82">
        <v>1.9132627117860437</v>
      </c>
      <c r="F467" s="82">
        <v>6.6891609489222584E-2</v>
      </c>
      <c r="G467" s="81">
        <v>576.62533099999996</v>
      </c>
      <c r="H467" s="82">
        <v>36.26</v>
      </c>
      <c r="I467" s="82">
        <v>-0.73099153300425002</v>
      </c>
      <c r="J467" s="81">
        <v>542874000</v>
      </c>
      <c r="K467" s="82">
        <v>52.687054454624828</v>
      </c>
      <c r="L467" s="82">
        <v>50.345369232937955</v>
      </c>
      <c r="M467" s="82">
        <v>72.569999999999993</v>
      </c>
      <c r="N467" s="83">
        <v>49.394277753346181</v>
      </c>
      <c r="O467" s="84">
        <v>511.38654509285169</v>
      </c>
      <c r="P467" s="83">
        <v>17.046218169761723</v>
      </c>
    </row>
    <row r="468" spans="1:16">
      <c r="A468" s="25" t="s">
        <v>83</v>
      </c>
      <c r="B468" s="25" t="s">
        <v>691</v>
      </c>
      <c r="C468" s="26">
        <v>4451435451</v>
      </c>
      <c r="D468" s="26">
        <v>800000000</v>
      </c>
      <c r="E468" s="27">
        <v>71.31080672489432</v>
      </c>
      <c r="F468" s="27">
        <v>89.138508406117893</v>
      </c>
      <c r="G468" s="26">
        <v>475.40234800000002</v>
      </c>
      <c r="H468" s="27">
        <v>1.18</v>
      </c>
      <c r="I468" s="27">
        <v>-1.3568626518586147E-2</v>
      </c>
      <c r="J468" s="26">
        <v>-73450635</v>
      </c>
      <c r="K468" s="27">
        <v>-10.891668942004381</v>
      </c>
      <c r="L468" s="27">
        <v>50</v>
      </c>
      <c r="M468" s="27">
        <v>59.42</v>
      </c>
      <c r="N468" s="28">
        <v>16.055939799272334</v>
      </c>
      <c r="O468" s="29">
        <v>720.05814063831849</v>
      </c>
      <c r="P468" s="28">
        <v>24.001938021277283</v>
      </c>
    </row>
    <row r="469" spans="1:16">
      <c r="A469" s="45" t="s">
        <v>503</v>
      </c>
      <c r="B469" s="45" t="s">
        <v>375</v>
      </c>
      <c r="C469" s="46">
        <v>1513644763</v>
      </c>
      <c r="D469" s="46">
        <v>800000000</v>
      </c>
      <c r="E469" s="47">
        <v>45.029264519010908</v>
      </c>
      <c r="F469" s="47">
        <v>28.143290324381816</v>
      </c>
      <c r="G469" s="46">
        <v>295.12339900000001</v>
      </c>
      <c r="H469" s="47">
        <v>3.01</v>
      </c>
      <c r="I469" s="47">
        <v>-3.5155486197938846E-2</v>
      </c>
      <c r="J469" s="46">
        <v>-44498491</v>
      </c>
      <c r="K469" s="47">
        <v>-35.956275461116199</v>
      </c>
      <c r="L469" s="47">
        <v>50</v>
      </c>
      <c r="M469" s="47">
        <v>36.89</v>
      </c>
      <c r="N469" s="48">
        <v>46.763872835832537</v>
      </c>
      <c r="O469" s="49">
        <v>718.04663725364423</v>
      </c>
      <c r="P469" s="48">
        <v>23.934887908454808</v>
      </c>
    </row>
    <row r="470" spans="1:16">
      <c r="A470" s="90" t="s">
        <v>767</v>
      </c>
      <c r="B470" s="90" t="s">
        <v>609</v>
      </c>
      <c r="C470" s="91">
        <v>5485118988</v>
      </c>
      <c r="D470" s="91">
        <v>802845890</v>
      </c>
      <c r="E470" s="92">
        <v>10.833673062460022</v>
      </c>
      <c r="F470" s="92">
        <v>1.0380067665826609</v>
      </c>
      <c r="G470" s="91">
        <v>279.77893499999999</v>
      </c>
      <c r="H470" s="92">
        <v>13.2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-0.42063208475058816</v>
      </c>
      <c r="J471" s="51">
        <v>-213403973</v>
      </c>
      <c r="K471" s="52">
        <v>-30.210703902874386</v>
      </c>
      <c r="L471" s="52">
        <v>49.634840819142141</v>
      </c>
      <c r="M471" s="52">
        <v>38.049999999999997</v>
      </c>
      <c r="N471" s="53">
        <v>88.964100026904944</v>
      </c>
      <c r="O471" s="54">
        <v>175.43822579050575</v>
      </c>
      <c r="P471" s="53">
        <v>5.8479408596835247</v>
      </c>
    </row>
    <row r="472" spans="1:16">
      <c r="A472" s="70" t="s">
        <v>419</v>
      </c>
      <c r="B472" s="70" t="s">
        <v>221</v>
      </c>
      <c r="C472" s="71">
        <v>6754555404</v>
      </c>
      <c r="D472" s="71">
        <v>813555283</v>
      </c>
      <c r="E472" s="72">
        <v>54.935893776071971</v>
      </c>
      <c r="F472" s="72">
        <v>22.508568224765607</v>
      </c>
      <c r="G472" s="71">
        <v>202.870632</v>
      </c>
      <c r="H472" s="72">
        <v>3.59</v>
      </c>
      <c r="I472" s="72">
        <v>-0.1301549571908871</v>
      </c>
      <c r="J472" s="71">
        <v>-393754363</v>
      </c>
      <c r="K472" s="72">
        <v>-6.1984477591680678</v>
      </c>
      <c r="L472" s="72">
        <v>49.166910762965323</v>
      </c>
      <c r="M472" s="72">
        <v>24.93</v>
      </c>
      <c r="N472" s="73">
        <v>10.590985687234088</v>
      </c>
      <c r="O472" s="74">
        <v>304.18129490316824</v>
      </c>
      <c r="P472" s="73">
        <v>10.139376496772275</v>
      </c>
    </row>
    <row r="473" spans="1:16">
      <c r="A473" s="70" t="s">
        <v>522</v>
      </c>
      <c r="B473" s="70" t="s">
        <v>221</v>
      </c>
      <c r="C473" s="71">
        <v>5500889819</v>
      </c>
      <c r="D473" s="71">
        <v>815000000</v>
      </c>
      <c r="E473" s="72">
        <v>41.397252485051197</v>
      </c>
      <c r="F473" s="72">
        <v>16.931391609427891</v>
      </c>
      <c r="G473" s="71">
        <v>284.200897</v>
      </c>
      <c r="H473" s="72">
        <v>3.4</v>
      </c>
      <c r="I473" s="72">
        <v>-6.8198431335711351E-2</v>
      </c>
      <c r="J473" s="71">
        <v>-223530864</v>
      </c>
      <c r="K473" s="72">
        <v>-10.938086831713763</v>
      </c>
      <c r="L473" s="72">
        <v>49.079754601226995</v>
      </c>
      <c r="M473" s="72">
        <v>34.869999999999997</v>
      </c>
      <c r="N473" s="73">
        <v>1.8249728518080817</v>
      </c>
      <c r="O473" s="74">
        <v>251.61618118918636</v>
      </c>
      <c r="P473" s="73">
        <v>8.3872060396395458</v>
      </c>
    </row>
    <row r="474" spans="1:16">
      <c r="A474" s="70" t="s">
        <v>511</v>
      </c>
      <c r="B474" s="70" t="s">
        <v>221</v>
      </c>
      <c r="C474" s="71">
        <v>4887672096</v>
      </c>
      <c r="D474" s="71">
        <v>820000000</v>
      </c>
      <c r="E474" s="72">
        <v>37.77362981351726</v>
      </c>
      <c r="F474" s="72">
        <v>46.065402211606418</v>
      </c>
      <c r="G474" s="71">
        <v>594.91427499999998</v>
      </c>
      <c r="H474" s="72">
        <v>1.78</v>
      </c>
      <c r="I474" s="72">
        <v>-1.7639647644245082E-2</v>
      </c>
      <c r="J474" s="71">
        <v>-492287088</v>
      </c>
      <c r="K474" s="72">
        <v>-1.6656947134879962</v>
      </c>
      <c r="L474" s="72">
        <v>48.780487804878049</v>
      </c>
      <c r="M474" s="72">
        <v>72.55</v>
      </c>
      <c r="N474" s="73">
        <v>38.606751960873375</v>
      </c>
      <c r="O474" s="74">
        <v>406.91928494308303</v>
      </c>
      <c r="P474" s="73">
        <v>13.563976164769434</v>
      </c>
    </row>
    <row r="475" spans="1:16">
      <c r="A475" s="85" t="s">
        <v>411</v>
      </c>
      <c r="B475" s="85" t="s">
        <v>607</v>
      </c>
      <c r="C475" s="86">
        <v>15071105467</v>
      </c>
      <c r="D475" s="86">
        <v>825000000</v>
      </c>
      <c r="E475" s="87">
        <v>6.8880111840637595</v>
      </c>
      <c r="F475" s="87">
        <v>0.32111940252045501</v>
      </c>
      <c r="G475" s="86">
        <v>254.99831699999999</v>
      </c>
      <c r="H475" s="87">
        <v>22.78</v>
      </c>
      <c r="I475" s="87">
        <v>-13.540229300696792</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20.889925446989569</v>
      </c>
      <c r="F476" s="37">
        <v>6.3302804384816875</v>
      </c>
      <c r="G476" s="36">
        <v>371.10216800000001</v>
      </c>
      <c r="H476" s="37">
        <v>5.16</v>
      </c>
      <c r="I476" s="37">
        <v>-0.21490407302212858</v>
      </c>
      <c r="J476" s="36">
        <v>1636745004</v>
      </c>
      <c r="K476" s="37">
        <v>2.0161967758784738</v>
      </c>
      <c r="L476" s="37">
        <v>48.484848484848484</v>
      </c>
      <c r="M476" s="37">
        <v>44.98</v>
      </c>
      <c r="N476" s="38">
        <v>45.079154068160797</v>
      </c>
      <c r="O476" s="39">
        <v>281.69843556535631</v>
      </c>
      <c r="P476" s="38">
        <v>9.389947852178544</v>
      </c>
    </row>
    <row r="477" spans="1:16">
      <c r="A477" s="80" t="s">
        <v>535</v>
      </c>
      <c r="B477" s="80" t="s">
        <v>352</v>
      </c>
      <c r="C477" s="81">
        <v>6812625069</v>
      </c>
      <c r="D477" s="81">
        <v>829650000</v>
      </c>
      <c r="E477" s="82">
        <v>30.128368155122782</v>
      </c>
      <c r="F477" s="82">
        <v>3.0262126755381571</v>
      </c>
      <c r="G477" s="81">
        <v>109.24879199999999</v>
      </c>
      <c r="H477" s="82">
        <v>12.16</v>
      </c>
      <c r="I477" s="82">
        <v>-0.2518123887698156</v>
      </c>
      <c r="J477" s="81">
        <v>-265472500</v>
      </c>
      <c r="K477" s="82">
        <v>-37.502189492320298</v>
      </c>
      <c r="L477" s="82">
        <v>48.213101910444166</v>
      </c>
      <c r="M477" s="82">
        <v>13.16</v>
      </c>
      <c r="N477" s="83">
        <v>73.412428088980434</v>
      </c>
      <c r="O477" s="84">
        <v>158.09119989350035</v>
      </c>
      <c r="P477" s="83">
        <v>5.2697066631166782</v>
      </c>
    </row>
    <row r="478" spans="1:16">
      <c r="A478" s="55" t="s">
        <v>176</v>
      </c>
      <c r="B478" s="55" t="s">
        <v>233</v>
      </c>
      <c r="C478" s="56">
        <v>2007242303</v>
      </c>
      <c r="D478" s="56">
        <v>850000000</v>
      </c>
      <c r="E478" s="57">
        <v>46.147412139653611</v>
      </c>
      <c r="F478" s="57">
        <v>32.124895328683337</v>
      </c>
      <c r="G478" s="56">
        <v>693.49307699999997</v>
      </c>
      <c r="H478" s="57">
        <v>1.25</v>
      </c>
      <c r="I478" s="57">
        <v>-6.947363244332605E-2</v>
      </c>
      <c r="J478" s="56">
        <v>254788867</v>
      </c>
      <c r="K478" s="57">
        <v>5.6380014437600998</v>
      </c>
      <c r="L478" s="57">
        <v>47.058823529411768</v>
      </c>
      <c r="M478" s="57">
        <v>81.58</v>
      </c>
      <c r="N478" s="58">
        <v>0.1546630731356351</v>
      </c>
      <c r="O478" s="59">
        <v>680.46402081962378</v>
      </c>
      <c r="P478" s="58">
        <v>22.682134027320792</v>
      </c>
    </row>
    <row r="479" spans="1:16">
      <c r="A479" s="60" t="s">
        <v>717</v>
      </c>
      <c r="B479" s="60" t="s">
        <v>374</v>
      </c>
      <c r="C479" s="61">
        <v>5630964000</v>
      </c>
      <c r="D479" s="61">
        <v>860000000</v>
      </c>
      <c r="E479" s="62">
        <v>33.752505701642022</v>
      </c>
      <c r="F479" s="62">
        <v>2.1803944251706731</v>
      </c>
      <c r="G479" s="61">
        <v>61.448740000000001</v>
      </c>
      <c r="H479" s="62">
        <v>19.3</v>
      </c>
      <c r="I479" s="62">
        <v>-0.60073555727832328</v>
      </c>
      <c r="J479" s="61">
        <v>0</v>
      </c>
      <c r="K479" s="62">
        <v>0</v>
      </c>
      <c r="L479" s="62">
        <v>46.511627906976742</v>
      </c>
      <c r="M479" s="62">
        <v>7.14</v>
      </c>
      <c r="N479" s="63">
        <v>136.2496245406914</v>
      </c>
      <c r="O479" s="64">
        <v>834.30289856122192</v>
      </c>
      <c r="P479" s="63">
        <v>27.810096618707398</v>
      </c>
    </row>
    <row r="480" spans="1:16">
      <c r="A480" s="55" t="s">
        <v>762</v>
      </c>
      <c r="B480" s="55" t="s">
        <v>233</v>
      </c>
      <c r="C480" s="56">
        <v>4581844648</v>
      </c>
      <c r="D480" s="56">
        <v>870000000</v>
      </c>
      <c r="E480" s="57">
        <v>20.423334885506783</v>
      </c>
      <c r="F480" s="57">
        <v>2.1340997790498206</v>
      </c>
      <c r="G480" s="56">
        <v>174.93409199999999</v>
      </c>
      <c r="H480" s="57">
        <v>11.2</v>
      </c>
      <c r="I480" s="57">
        <v>-0.26031146353266799</v>
      </c>
      <c r="J480" s="56">
        <v>4586945</v>
      </c>
      <c r="K480" s="57">
        <v>2086.3559515102102</v>
      </c>
      <c r="L480" s="57">
        <v>45.977011494252871</v>
      </c>
      <c r="M480" s="57">
        <v>20.100000000000001</v>
      </c>
      <c r="N480" s="58">
        <v>31.112677480950666</v>
      </c>
      <c r="O480" s="59">
        <v>237.45200563691333</v>
      </c>
      <c r="P480" s="58">
        <v>7.9150668545637775</v>
      </c>
    </row>
    <row r="481" spans="1:16">
      <c r="A481" s="50" t="s">
        <v>62</v>
      </c>
      <c r="B481" s="50" t="s">
        <v>355</v>
      </c>
      <c r="C481" s="51">
        <v>1966732279</v>
      </c>
      <c r="D481" s="51">
        <v>891754956</v>
      </c>
      <c r="E481" s="52">
        <v>13.401696711935996</v>
      </c>
      <c r="F481" s="52">
        <v>3.0056904358681233</v>
      </c>
      <c r="G481" s="51">
        <v>565.32693600000005</v>
      </c>
      <c r="H481" s="52">
        <v>5.28</v>
      </c>
      <c r="I481" s="52">
        <v>-0.23174116375795514</v>
      </c>
      <c r="J481" s="51">
        <v>179708663</v>
      </c>
      <c r="K481" s="52">
        <v>24.811128776802484</v>
      </c>
      <c r="L481" s="52">
        <v>44.855371681276083</v>
      </c>
      <c r="M481" s="52">
        <v>63.39</v>
      </c>
      <c r="N481" s="53">
        <v>21.054541648124367</v>
      </c>
      <c r="O481" s="54">
        <v>543.52078477959355</v>
      </c>
      <c r="P481" s="53">
        <v>18.117359492653119</v>
      </c>
    </row>
    <row r="482" spans="1:16">
      <c r="A482" s="45" t="s">
        <v>192</v>
      </c>
      <c r="B482" s="45" t="s">
        <v>375</v>
      </c>
      <c r="C482" s="46">
        <v>7997260000</v>
      </c>
      <c r="D482" s="46">
        <v>900000000</v>
      </c>
      <c r="E482" s="47">
        <v>8.0879431171725393</v>
      </c>
      <c r="F482" s="47">
        <v>0.74888362196042035</v>
      </c>
      <c r="G482" s="46">
        <v>354.86250699999999</v>
      </c>
      <c r="H482" s="47">
        <v>13.94</v>
      </c>
      <c r="I482" s="47">
        <v>0.51917475243601707</v>
      </c>
      <c r="J482" s="46">
        <v>65458000</v>
      </c>
      <c r="K482" s="47">
        <v>164.99129212624888</v>
      </c>
      <c r="L482" s="47">
        <v>44.444444444444443</v>
      </c>
      <c r="M482" s="47">
        <v>39.42</v>
      </c>
      <c r="N482" s="48">
        <v>65.77616697572104</v>
      </c>
      <c r="O482" s="49">
        <v>2420.2453943622972</v>
      </c>
      <c r="P482" s="48">
        <v>80.674846478743248</v>
      </c>
    </row>
    <row r="483" spans="1:16">
      <c r="A483" s="70" t="s">
        <v>754</v>
      </c>
      <c r="B483" s="70" t="s">
        <v>699</v>
      </c>
      <c r="C483" s="71">
        <v>7376632000</v>
      </c>
      <c r="D483" s="71">
        <v>900000000</v>
      </c>
      <c r="E483" s="72">
        <v>16.747170314367832</v>
      </c>
      <c r="F483" s="72">
        <v>1.5429491721363398</v>
      </c>
      <c r="G483" s="71">
        <v>214.106866</v>
      </c>
      <c r="H483" s="72">
        <v>11.16</v>
      </c>
      <c r="I483" s="72">
        <v>-3.2703881821587899E-2</v>
      </c>
      <c r="J483" s="71">
        <v>461585000</v>
      </c>
      <c r="K483" s="72">
        <v>23.514628941581723</v>
      </c>
      <c r="L483" s="72">
        <v>44.444444444444443</v>
      </c>
      <c r="M483" s="72">
        <v>23.78</v>
      </c>
      <c r="N483" s="73">
        <v>0</v>
      </c>
      <c r="O483" s="74">
        <v>747.72410296600322</v>
      </c>
      <c r="P483" s="73">
        <v>24.92413676553344</v>
      </c>
    </row>
    <row r="484" spans="1:16">
      <c r="A484" s="45" t="s">
        <v>329</v>
      </c>
      <c r="B484" s="45" t="s">
        <v>375</v>
      </c>
      <c r="C484" s="46">
        <v>3219973000</v>
      </c>
      <c r="D484" s="46">
        <v>925000000</v>
      </c>
      <c r="E484" s="47">
        <v>27.639094780951194</v>
      </c>
      <c r="F484" s="47">
        <v>14.94005123294659</v>
      </c>
      <c r="G484" s="46">
        <v>648.99339299999997</v>
      </c>
      <c r="H484" s="47">
        <v>2.23</v>
      </c>
      <c r="I484" s="47">
        <v>-0.10910372043480708</v>
      </c>
      <c r="J484" s="46">
        <v>-158895000</v>
      </c>
      <c r="K484" s="47">
        <v>-11.642908839170522</v>
      </c>
      <c r="L484" s="47">
        <v>43.243243243243242</v>
      </c>
      <c r="M484" s="47">
        <v>70.16</v>
      </c>
      <c r="N484" s="48">
        <v>43.148856298897599</v>
      </c>
      <c r="O484" s="49">
        <v>290.22120848550367</v>
      </c>
      <c r="P484" s="48">
        <v>9.6740402828501217</v>
      </c>
    </row>
    <row r="485" spans="1:16">
      <c r="A485" s="50" t="s">
        <v>152</v>
      </c>
      <c r="B485" s="50" t="s">
        <v>355</v>
      </c>
      <c r="C485" s="51">
        <v>1876232593</v>
      </c>
      <c r="D485" s="51">
        <v>936000000</v>
      </c>
      <c r="E485" s="52">
        <v>14.602907161360591</v>
      </c>
      <c r="F485" s="52">
        <v>3.9003491349787902</v>
      </c>
      <c r="G485" s="51">
        <v>576.74861299999998</v>
      </c>
      <c r="H485" s="52">
        <v>4.75</v>
      </c>
      <c r="I485" s="52">
        <v>-0.12331953078614788</v>
      </c>
      <c r="J485" s="51">
        <v>22610716</v>
      </c>
      <c r="K485" s="52">
        <v>165.58520305150884</v>
      </c>
      <c r="L485" s="52">
        <v>42.735042735042732</v>
      </c>
      <c r="M485" s="52">
        <v>61.61</v>
      </c>
      <c r="N485" s="53">
        <v>9.119840841952179</v>
      </c>
      <c r="O485" s="54">
        <v>720.7623948535055</v>
      </c>
      <c r="P485" s="53">
        <v>24.025413161783515</v>
      </c>
    </row>
    <row r="486" spans="1:16">
      <c r="A486" s="25" t="s">
        <v>274</v>
      </c>
      <c r="B486" s="25" t="s">
        <v>353</v>
      </c>
      <c r="C486" s="26">
        <v>34760766000</v>
      </c>
      <c r="D486" s="26">
        <v>945591000</v>
      </c>
      <c r="E486" s="27">
        <v>2.0912996029642215</v>
      </c>
      <c r="F486" s="27">
        <v>5.1433309419759744E-2</v>
      </c>
      <c r="G486" s="26">
        <v>426.23041999999998</v>
      </c>
      <c r="H486" s="27">
        <v>44.88</v>
      </c>
      <c r="I486" s="27">
        <v>-0.66131436762899654</v>
      </c>
      <c r="J486" s="26">
        <v>704762000</v>
      </c>
      <c r="K486" s="27">
        <v>57.693821460294394</v>
      </c>
      <c r="L486" s="27">
        <v>42.30158704979214</v>
      </c>
      <c r="M486" s="27">
        <v>45.07</v>
      </c>
      <c r="N486" s="28">
        <v>51.396510871973511</v>
      </c>
      <c r="O486" s="29">
        <v>495.587861782907</v>
      </c>
      <c r="P486" s="28">
        <v>16.519595392763566</v>
      </c>
    </row>
    <row r="487" spans="1:16">
      <c r="A487" s="50" t="s">
        <v>480</v>
      </c>
      <c r="B487" s="50" t="s">
        <v>355</v>
      </c>
      <c r="C487" s="51">
        <v>8578258629</v>
      </c>
      <c r="D487" s="51">
        <v>950000000</v>
      </c>
      <c r="E487" s="52">
        <v>12.09835832234122</v>
      </c>
      <c r="F487" s="52">
        <v>2.5470228047034147</v>
      </c>
      <c r="G487" s="51">
        <v>592.57757400000003</v>
      </c>
      <c r="H487" s="52">
        <v>5.58</v>
      </c>
      <c r="I487" s="52">
        <v>-0.23105388081758885</v>
      </c>
      <c r="J487" s="51">
        <v>-348120495</v>
      </c>
      <c r="K487" s="52">
        <v>-13.644700809700963</v>
      </c>
      <c r="L487" s="52">
        <v>42.10526315789474</v>
      </c>
      <c r="M487" s="52">
        <v>62.37</v>
      </c>
      <c r="N487" s="53">
        <v>21.482647373319271</v>
      </c>
      <c r="O487" s="54">
        <v>250.21902544890264</v>
      </c>
      <c r="P487" s="53">
        <v>8.3406341816300884</v>
      </c>
    </row>
    <row r="488" spans="1:16">
      <c r="A488" s="70" t="s">
        <v>228</v>
      </c>
      <c r="B488" s="70" t="s">
        <v>221</v>
      </c>
      <c r="C488" s="71">
        <v>54593744694</v>
      </c>
      <c r="D488" s="71">
        <v>958750000</v>
      </c>
      <c r="E488" s="72">
        <v>4.5580521534463978</v>
      </c>
      <c r="F488" s="72">
        <v>0.19809005447398512</v>
      </c>
      <c r="G488" s="71">
        <v>373.44712099999998</v>
      </c>
      <c r="H488" s="72">
        <v>23.5</v>
      </c>
      <c r="I488" s="72">
        <v>-0.47028974010398267</v>
      </c>
      <c r="J488" s="71">
        <v>-611029605</v>
      </c>
      <c r="K488" s="72">
        <v>-37.657749823758536</v>
      </c>
      <c r="L488" s="72">
        <v>41.720990873533246</v>
      </c>
      <c r="M488" s="72">
        <v>38.950000000000003</v>
      </c>
      <c r="N488" s="73">
        <v>16.806199459896121</v>
      </c>
      <c r="O488" s="74">
        <v>1245.2797954961472</v>
      </c>
      <c r="P488" s="73">
        <v>41.509326516538245</v>
      </c>
    </row>
    <row r="489" spans="1:16">
      <c r="A489" s="55" t="s">
        <v>524</v>
      </c>
      <c r="B489" s="55" t="s">
        <v>233</v>
      </c>
      <c r="C489" s="56">
        <v>7797972597</v>
      </c>
      <c r="D489" s="56">
        <v>960000000</v>
      </c>
      <c r="E489" s="57">
        <v>21.214818194099632</v>
      </c>
      <c r="F489" s="57">
        <v>3.6831281586978526</v>
      </c>
      <c r="G489" s="56">
        <v>279.81076200000001</v>
      </c>
      <c r="H489" s="57">
        <v>6.74</v>
      </c>
      <c r="I489" s="57">
        <v>0.14080839765583786</v>
      </c>
      <c r="J489" s="56">
        <v>-282199228</v>
      </c>
      <c r="K489" s="57">
        <v>-20.411111826287492</v>
      </c>
      <c r="L489" s="57">
        <v>41.666666666666664</v>
      </c>
      <c r="M489" s="57">
        <v>29.14</v>
      </c>
      <c r="N489" s="58">
        <v>17.080467598135666</v>
      </c>
      <c r="O489" s="59">
        <v>2255.5228243511137</v>
      </c>
      <c r="P489" s="58">
        <v>75.184094145037122</v>
      </c>
    </row>
    <row r="490" spans="1:16">
      <c r="A490" s="75" t="s">
        <v>187</v>
      </c>
      <c r="B490" s="75" t="s">
        <v>679</v>
      </c>
      <c r="C490" s="76">
        <v>3578645146</v>
      </c>
      <c r="D490" s="76">
        <v>960336000</v>
      </c>
      <c r="E490" s="77">
        <v>17.817398335007688</v>
      </c>
      <c r="F490" s="77">
        <v>3.710659255720433</v>
      </c>
      <c r="G490" s="76">
        <v>464.88056799999998</v>
      </c>
      <c r="H490" s="77">
        <v>4.83</v>
      </c>
      <c r="I490" s="77">
        <v>-0.38935619078134032</v>
      </c>
      <c r="J490" s="76">
        <v>433474987</v>
      </c>
      <c r="K490" s="77">
        <v>11.077178946890424</v>
      </c>
      <c r="L490" s="77">
        <v>41.65208843571417</v>
      </c>
      <c r="M490" s="77">
        <v>48.4</v>
      </c>
      <c r="N490" s="78">
        <v>88.53991117236194</v>
      </c>
      <c r="O490" s="79">
        <v>1068.8890106084841</v>
      </c>
      <c r="P490" s="78">
        <v>35.629633686949468</v>
      </c>
    </row>
    <row r="491" spans="1:16">
      <c r="A491" s="70" t="s">
        <v>77</v>
      </c>
      <c r="B491" s="70" t="s">
        <v>221</v>
      </c>
      <c r="C491" s="71">
        <v>2595983504</v>
      </c>
      <c r="D491" s="71">
        <v>990000000</v>
      </c>
      <c r="E491" s="72">
        <v>52.242100341402121</v>
      </c>
      <c r="F491" s="72">
        <v>26.384899162324302</v>
      </c>
      <c r="G491" s="71">
        <v>255.32031000000001</v>
      </c>
      <c r="H491" s="72">
        <v>3</v>
      </c>
      <c r="I491" s="72">
        <v>0.10160326164734945</v>
      </c>
      <c r="J491" s="71">
        <v>-53669125</v>
      </c>
      <c r="K491" s="72">
        <v>-36.892719976336487</v>
      </c>
      <c r="L491" s="72">
        <v>40.404040404040401</v>
      </c>
      <c r="M491" s="72">
        <v>25.78</v>
      </c>
      <c r="N491" s="73">
        <v>14.487175620352568</v>
      </c>
      <c r="O491" s="74">
        <v>1898.5040468608101</v>
      </c>
      <c r="P491" s="73">
        <v>63.283468228693671</v>
      </c>
    </row>
    <row r="492" spans="1:16">
      <c r="A492" s="45" t="s">
        <v>447</v>
      </c>
      <c r="B492" s="45" t="s">
        <v>375</v>
      </c>
      <c r="C492" s="46">
        <v>38403565895</v>
      </c>
      <c r="D492" s="46">
        <v>998000000</v>
      </c>
      <c r="E492" s="47">
        <v>0.31217466851058723</v>
      </c>
      <c r="F492" s="47">
        <v>1.06757771006377E-3</v>
      </c>
      <c r="G492" s="46">
        <v>426.09840800000001</v>
      </c>
      <c r="H492" s="47">
        <v>300.75</v>
      </c>
      <c r="I492" s="47">
        <v>-1.7533528667689211</v>
      </c>
      <c r="J492" s="46">
        <v>1811756765</v>
      </c>
      <c r="K492" s="47">
        <v>161.39804506263289</v>
      </c>
      <c r="L492" s="47">
        <v>40.080160320641284</v>
      </c>
      <c r="M492" s="47">
        <v>42.69</v>
      </c>
      <c r="N492" s="48">
        <v>34.499222916579853</v>
      </c>
      <c r="O492" s="49">
        <v>960.34162393221891</v>
      </c>
      <c r="P492" s="48">
        <v>32.011387464407299</v>
      </c>
    </row>
    <row r="493" spans="1:16">
      <c r="A493" s="55" t="s">
        <v>536</v>
      </c>
      <c r="B493" s="55" t="s">
        <v>354</v>
      </c>
      <c r="C493" s="56">
        <v>5034163461</v>
      </c>
      <c r="D493" s="56">
        <v>1000000000</v>
      </c>
      <c r="E493" s="57">
        <v>6.3073535542883388</v>
      </c>
      <c r="F493" s="57">
        <v>0.39420959714302117</v>
      </c>
      <c r="G493" s="56">
        <v>371.30834199999998</v>
      </c>
      <c r="H493" s="57">
        <v>17.079999999999998</v>
      </c>
      <c r="I493" s="57">
        <v>0.21599426804431587</v>
      </c>
      <c r="J493" s="56">
        <v>-78845344</v>
      </c>
      <c r="K493" s="57">
        <v>-202.92891359570959</v>
      </c>
      <c r="L493" s="57">
        <v>40</v>
      </c>
      <c r="M493" s="57">
        <v>37.130000000000003</v>
      </c>
      <c r="N493" s="58">
        <v>49.203279038029883</v>
      </c>
      <c r="O493" s="59">
        <v>1549.3470472139056</v>
      </c>
      <c r="P493" s="58">
        <v>51.644901573796851</v>
      </c>
    </row>
    <row r="494" spans="1:16">
      <c r="A494" s="50" t="s">
        <v>379</v>
      </c>
      <c r="B494" s="50" t="s">
        <v>355</v>
      </c>
      <c r="C494" s="51">
        <v>1914868068</v>
      </c>
      <c r="D494" s="51">
        <v>1000000000</v>
      </c>
      <c r="E494" s="52">
        <v>42.592340193539592</v>
      </c>
      <c r="F494" s="52">
        <v>14.197446731179864</v>
      </c>
      <c r="G494" s="51">
        <v>255.25220999999999</v>
      </c>
      <c r="H494" s="52">
        <v>3.68</v>
      </c>
      <c r="I494" s="52">
        <v>-0.22322439197490193</v>
      </c>
      <c r="J494" s="51">
        <v>-154583940</v>
      </c>
      <c r="K494" s="52">
        <v>-19.406931923199785</v>
      </c>
      <c r="L494" s="52">
        <v>40</v>
      </c>
      <c r="M494" s="52">
        <v>25.52</v>
      </c>
      <c r="N494" s="53">
        <v>65.118209216220436</v>
      </c>
      <c r="O494" s="54">
        <v>477.37270662869076</v>
      </c>
      <c r="P494" s="53">
        <v>15.912423554289692</v>
      </c>
    </row>
    <row r="495" spans="1:16">
      <c r="A495" s="30" t="s">
        <v>438</v>
      </c>
      <c r="B495" s="30" t="s">
        <v>349</v>
      </c>
      <c r="C495" s="31">
        <v>13120657000</v>
      </c>
      <c r="D495" s="31">
        <v>1000000000</v>
      </c>
      <c r="E495" s="32">
        <v>15.221534208875982</v>
      </c>
      <c r="F495" s="32">
        <v>3.8053835522189954</v>
      </c>
      <c r="G495" s="31">
        <v>554.46052299999997</v>
      </c>
      <c r="H495" s="32">
        <v>4.74</v>
      </c>
      <c r="I495" s="32">
        <v>-0.13658330725935741</v>
      </c>
      <c r="J495" s="31">
        <v>-420715000</v>
      </c>
      <c r="K495" s="32">
        <v>-9.5076239259356097</v>
      </c>
      <c r="L495" s="32">
        <v>40</v>
      </c>
      <c r="M495" s="32">
        <v>55.44</v>
      </c>
      <c r="N495" s="33">
        <v>36.360147536214136</v>
      </c>
      <c r="O495" s="34">
        <v>617.34031402329856</v>
      </c>
      <c r="P495" s="33">
        <v>20.578010467443285</v>
      </c>
    </row>
    <row r="496" spans="1:16">
      <c r="A496" s="35" t="s">
        <v>298</v>
      </c>
      <c r="B496" s="35" t="s">
        <v>208</v>
      </c>
      <c r="C496" s="36">
        <v>4913859307</v>
      </c>
      <c r="D496" s="36">
        <v>1000000000</v>
      </c>
      <c r="E496" s="37">
        <v>15.278045143567791</v>
      </c>
      <c r="F496" s="37">
        <v>5.0926817145225973</v>
      </c>
      <c r="G496" s="36">
        <v>669.65183400000001</v>
      </c>
      <c r="H496" s="37">
        <v>3.91</v>
      </c>
      <c r="I496" s="37">
        <v>7.3952425849036718E-2</v>
      </c>
      <c r="J496" s="36">
        <v>-19394238</v>
      </c>
      <c r="K496" s="37">
        <v>-154.68511833256866</v>
      </c>
      <c r="L496" s="37">
        <v>40</v>
      </c>
      <c r="M496" s="37">
        <v>66.959999999999994</v>
      </c>
      <c r="N496" s="38">
        <v>47.741842057173251</v>
      </c>
      <c r="O496" s="39">
        <v>2219.2222473409065</v>
      </c>
      <c r="P496" s="38">
        <v>73.974074911363545</v>
      </c>
    </row>
    <row r="497" spans="1:16">
      <c r="A497" s="90" t="s">
        <v>403</v>
      </c>
      <c r="B497" s="90" t="s">
        <v>404</v>
      </c>
      <c r="C497" s="91">
        <v>2193688534</v>
      </c>
      <c r="D497" s="91">
        <v>1000000000</v>
      </c>
      <c r="E497" s="92">
        <v>33.560876073109014</v>
      </c>
      <c r="F497" s="92">
        <v>33.560876073109014</v>
      </c>
      <c r="G497" s="91">
        <v>749.65266799999995</v>
      </c>
      <c r="H497" s="92">
        <v>1.59</v>
      </c>
      <c r="I497" s="92">
        <v>-1.6475689884032141E-2</v>
      </c>
      <c r="J497" s="91">
        <v>288393147</v>
      </c>
      <c r="K497" s="92">
        <v>3.4674887749673191</v>
      </c>
      <c r="L497" s="92">
        <v>40</v>
      </c>
      <c r="M497" s="92">
        <v>74.959999999999994</v>
      </c>
      <c r="N497" s="93">
        <v>62.088599450525059</v>
      </c>
      <c r="O497" s="94">
        <v>570.21168796288691</v>
      </c>
      <c r="P497" s="93">
        <v>19.007056265429565</v>
      </c>
    </row>
    <row r="498" spans="1:16">
      <c r="A498" s="30" t="s">
        <v>185</v>
      </c>
      <c r="B498" s="30" t="s">
        <v>349</v>
      </c>
      <c r="C498" s="31">
        <v>10277253756</v>
      </c>
      <c r="D498" s="31">
        <v>1000000000</v>
      </c>
      <c r="E498" s="32">
        <v>33.951476549715146</v>
      </c>
      <c r="F498" s="32">
        <v>5.6585794249525243</v>
      </c>
      <c r="G498" s="31">
        <v>174.82693900000001</v>
      </c>
      <c r="H498" s="32">
        <v>6.74</v>
      </c>
      <c r="I498" s="32">
        <v>-0.18597907138943093</v>
      </c>
      <c r="J498" s="31">
        <v>-1076513816</v>
      </c>
      <c r="K498" s="32">
        <v>-5.5735466752244633</v>
      </c>
      <c r="L498" s="32">
        <v>40</v>
      </c>
      <c r="M498" s="32">
        <v>17.48</v>
      </c>
      <c r="N498" s="33">
        <v>30.893209658143785</v>
      </c>
      <c r="O498" s="34">
        <v>317.6363862303009</v>
      </c>
      <c r="P498" s="33">
        <v>10.587879541010031</v>
      </c>
    </row>
    <row r="499" spans="1:16">
      <c r="A499" s="70" t="s">
        <v>107</v>
      </c>
      <c r="B499" s="70" t="s">
        <v>221</v>
      </c>
      <c r="C499" s="71">
        <v>1367528517</v>
      </c>
      <c r="D499" s="71">
        <v>1000000000</v>
      </c>
      <c r="E499" s="72">
        <v>11.39096821521184</v>
      </c>
      <c r="F499" s="72">
        <v>0.94924735126765336</v>
      </c>
      <c r="G499" s="71">
        <v>294.12620600000002</v>
      </c>
      <c r="H499" s="72">
        <v>11.94</v>
      </c>
      <c r="I499" s="72">
        <v>0.35896662098369703</v>
      </c>
      <c r="J499" s="71">
        <v>32367219</v>
      </c>
      <c r="K499" s="72">
        <v>370.74547553807452</v>
      </c>
      <c r="L499" s="72">
        <v>40</v>
      </c>
      <c r="M499" s="72">
        <v>29.41</v>
      </c>
      <c r="N499" s="73">
        <v>84.668967591995113</v>
      </c>
      <c r="O499" s="74">
        <v>1483.2484978784253</v>
      </c>
      <c r="P499" s="73">
        <v>49.441616595947508</v>
      </c>
    </row>
    <row r="500" spans="1:16">
      <c r="A500" s="70" t="s">
        <v>24</v>
      </c>
      <c r="B500" s="70" t="s">
        <v>221</v>
      </c>
      <c r="C500" s="71">
        <v>6655755186</v>
      </c>
      <c r="D500" s="71">
        <v>1000000000</v>
      </c>
      <c r="E500" s="72">
        <v>57.035630158159805</v>
      </c>
      <c r="F500" s="72">
        <v>28.517815079079902</v>
      </c>
      <c r="G500" s="71">
        <v>338.83675399999998</v>
      </c>
      <c r="H500" s="72">
        <v>2.0699999999999998</v>
      </c>
      <c r="I500" s="72">
        <v>-1.8971128212918131E-2</v>
      </c>
      <c r="J500" s="71">
        <v>-17216026</v>
      </c>
      <c r="K500" s="72">
        <v>-116.17082827360971</v>
      </c>
      <c r="L500" s="72">
        <v>40</v>
      </c>
      <c r="M500" s="72">
        <v>33.880000000000003</v>
      </c>
      <c r="N500" s="73">
        <v>6.2607413714538058</v>
      </c>
      <c r="O500" s="74">
        <v>1070.7628737385044</v>
      </c>
      <c r="P500" s="73">
        <v>35.692095791283478</v>
      </c>
    </row>
    <row r="501" spans="1:16">
      <c r="A501" s="35" t="s">
        <v>204</v>
      </c>
      <c r="B501" s="35" t="s">
        <v>200</v>
      </c>
      <c r="C501" s="36">
        <v>12909517992</v>
      </c>
      <c r="D501" s="36">
        <v>1000000000</v>
      </c>
      <c r="E501" s="37">
        <v>1.9626314963102527</v>
      </c>
      <c r="F501" s="37">
        <v>8.5331804187402285E-2</v>
      </c>
      <c r="G501" s="36">
        <v>849.28664500000002</v>
      </c>
      <c r="H501" s="37">
        <v>24</v>
      </c>
      <c r="I501" s="37">
        <v>-0.44426480966286874</v>
      </c>
      <c r="J501" s="36">
        <v>391337210</v>
      </c>
      <c r="K501" s="37">
        <v>58.772841969206048</v>
      </c>
      <c r="L501" s="37">
        <v>40</v>
      </c>
      <c r="M501" s="37">
        <v>84.92</v>
      </c>
      <c r="N501" s="38">
        <v>63.971565907770085</v>
      </c>
      <c r="O501" s="39">
        <v>424.87963734735678</v>
      </c>
      <c r="P501" s="38">
        <v>14.162654578245226</v>
      </c>
    </row>
    <row r="502" spans="1:16">
      <c r="A502" s="70" t="s">
        <v>229</v>
      </c>
      <c r="B502" s="70" t="s">
        <v>221</v>
      </c>
      <c r="C502" s="71">
        <v>145847856000</v>
      </c>
      <c r="D502" s="71">
        <v>1000000000</v>
      </c>
      <c r="E502" s="72">
        <v>2.0700237276469782</v>
      </c>
      <c r="F502" s="72">
        <v>2.2258319652118046E-2</v>
      </c>
      <c r="G502" s="71">
        <v>207.02247700000001</v>
      </c>
      <c r="H502" s="72">
        <v>93.35</v>
      </c>
      <c r="I502" s="72">
        <v>-0.1893377258342781</v>
      </c>
      <c r="J502" s="71">
        <v>1709697000</v>
      </c>
      <c r="K502" s="72">
        <v>54.395603431485227</v>
      </c>
      <c r="L502" s="72">
        <v>40</v>
      </c>
      <c r="M502" s="72">
        <v>20.7</v>
      </c>
      <c r="N502" s="73">
        <v>22.268741509760424</v>
      </c>
      <c r="O502" s="74">
        <v>1106.7393839082235</v>
      </c>
      <c r="P502" s="73">
        <v>36.891312796940788</v>
      </c>
    </row>
    <row r="503" spans="1:16">
      <c r="A503" s="50" t="s">
        <v>286</v>
      </c>
      <c r="B503" s="50" t="s">
        <v>355</v>
      </c>
      <c r="C503" s="51">
        <v>8958460788</v>
      </c>
      <c r="D503" s="51">
        <v>1025000000</v>
      </c>
      <c r="E503" s="52">
        <v>14.67962013473579</v>
      </c>
      <c r="F503" s="52">
        <v>1.1934650516045358</v>
      </c>
      <c r="G503" s="51">
        <v>206.78594200000001</v>
      </c>
      <c r="H503" s="52">
        <v>13.18</v>
      </c>
      <c r="I503" s="52">
        <v>-0.34082867075334811</v>
      </c>
      <c r="J503" s="51">
        <v>65823811</v>
      </c>
      <c r="K503" s="52">
        <v>186.86247139352051</v>
      </c>
      <c r="L503" s="52">
        <v>39.024390243902438</v>
      </c>
      <c r="M503" s="52">
        <v>20.170000000000002</v>
      </c>
      <c r="N503" s="53">
        <v>34.876457019114426</v>
      </c>
      <c r="O503" s="54">
        <v>661.83084771836195</v>
      </c>
      <c r="P503" s="53">
        <v>22.061028257278732</v>
      </c>
    </row>
    <row r="504" spans="1:16">
      <c r="A504" s="40" t="s">
        <v>241</v>
      </c>
      <c r="B504" s="40" t="s">
        <v>255</v>
      </c>
      <c r="C504" s="41">
        <v>1985914418</v>
      </c>
      <c r="D504" s="41">
        <v>1037000000</v>
      </c>
      <c r="E504" s="42">
        <v>50.654516120607262</v>
      </c>
      <c r="F504" s="42">
        <v>48.84717080097132</v>
      </c>
      <c r="G504" s="41">
        <v>759.30591400000003</v>
      </c>
      <c r="H504" s="42">
        <v>1.04</v>
      </c>
      <c r="I504" s="42">
        <v>-5.9305440785119228E-2</v>
      </c>
      <c r="J504" s="41">
        <v>207556314</v>
      </c>
      <c r="K504" s="42">
        <v>4.9962344195416764</v>
      </c>
      <c r="L504" s="42">
        <v>38.572806171648985</v>
      </c>
      <c r="M504" s="42">
        <v>73.22</v>
      </c>
      <c r="N504" s="43">
        <v>76.529364288985718</v>
      </c>
      <c r="O504" s="44">
        <v>512.84831612571918</v>
      </c>
      <c r="P504" s="43">
        <v>17.094943870857307</v>
      </c>
    </row>
    <row r="505" spans="1:16">
      <c r="A505" s="30" t="s">
        <v>415</v>
      </c>
      <c r="B505" s="30" t="s">
        <v>605</v>
      </c>
      <c r="C505" s="31">
        <v>7934593883</v>
      </c>
      <c r="D505" s="31">
        <v>1049040806</v>
      </c>
      <c r="E505" s="32">
        <v>49.415350746876975</v>
      </c>
      <c r="F505" s="32">
        <v>11.776317580842745</v>
      </c>
      <c r="G505" s="31">
        <v>160.647257</v>
      </c>
      <c r="H505" s="32">
        <v>5.04</v>
      </c>
      <c r="I505" s="32">
        <v>-9.8022042305284884E-2</v>
      </c>
      <c r="J505" s="31">
        <v>-63498082</v>
      </c>
      <c r="K505" s="32">
        <v>-66.083306642238426</v>
      </c>
      <c r="L505" s="32">
        <v>38.130070604708202</v>
      </c>
      <c r="M505" s="32">
        <v>15.31</v>
      </c>
      <c r="N505" s="33">
        <v>40.922094868266967</v>
      </c>
      <c r="O505" s="34">
        <v>743.66506380151918</v>
      </c>
      <c r="P505" s="33">
        <v>24.788835460050638</v>
      </c>
    </row>
    <row r="506" spans="1:16">
      <c r="A506" s="55" t="s">
        <v>80</v>
      </c>
      <c r="B506" s="55" t="s">
        <v>233</v>
      </c>
      <c r="C506" s="56">
        <v>2545549000</v>
      </c>
      <c r="D506" s="56">
        <v>1053000000</v>
      </c>
      <c r="E506" s="57">
        <v>33.320940026202337</v>
      </c>
      <c r="F506" s="57">
        <v>31.643817688701173</v>
      </c>
      <c r="G506" s="56">
        <v>774.54246000000001</v>
      </c>
      <c r="H506" s="57">
        <v>1.55</v>
      </c>
      <c r="I506" s="57">
        <v>-6.8598002676086622E-2</v>
      </c>
      <c r="J506" s="56">
        <v>-222180000</v>
      </c>
      <c r="K506" s="57">
        <v>-4.7394004860923573</v>
      </c>
      <c r="L506" s="57">
        <v>37.986704653371319</v>
      </c>
      <c r="M506" s="57">
        <v>73.55</v>
      </c>
      <c r="N506" s="58">
        <v>46.504648888745052</v>
      </c>
      <c r="O506" s="59">
        <v>84.615920259663454</v>
      </c>
      <c r="P506" s="58">
        <v>2.8205306753221153</v>
      </c>
    </row>
    <row r="507" spans="1:16">
      <c r="A507" s="45" t="s">
        <v>328</v>
      </c>
      <c r="B507" s="45" t="s">
        <v>375</v>
      </c>
      <c r="C507" s="46">
        <v>2224663158</v>
      </c>
      <c r="D507" s="46">
        <v>1076261904</v>
      </c>
      <c r="E507" s="47">
        <v>27.684135353634069</v>
      </c>
      <c r="F507" s="47">
        <v>25.722489340878937</v>
      </c>
      <c r="G507" s="46">
        <v>1027.688572</v>
      </c>
      <c r="H507" s="47">
        <v>1.49</v>
      </c>
      <c r="I507" s="47">
        <v>-9.4509058285016323E-2</v>
      </c>
      <c r="J507" s="46">
        <v>-96679510</v>
      </c>
      <c r="K507" s="47">
        <v>-11.132264778751981</v>
      </c>
      <c r="L507" s="47">
        <v>37.165674870900197</v>
      </c>
      <c r="M507" s="47">
        <v>90.1</v>
      </c>
      <c r="N507" s="48">
        <v>26.008766075929824</v>
      </c>
      <c r="O507" s="49">
        <v>338.30205203237273</v>
      </c>
      <c r="P507" s="48">
        <v>11.276735067745758</v>
      </c>
    </row>
    <row r="508" spans="1:16">
      <c r="A508" s="35" t="s">
        <v>459</v>
      </c>
      <c r="B508" s="35" t="s">
        <v>208</v>
      </c>
      <c r="C508" s="36">
        <v>16106307516</v>
      </c>
      <c r="D508" s="36">
        <v>1078290009</v>
      </c>
      <c r="E508" s="37">
        <v>4.4138365751677053</v>
      </c>
      <c r="F508" s="37">
        <v>0.13644556159373958</v>
      </c>
      <c r="G508" s="36">
        <v>287.17617999999999</v>
      </c>
      <c r="H508" s="37">
        <v>31.56</v>
      </c>
      <c r="I508" s="37">
        <v>-1.7562778559543233</v>
      </c>
      <c r="J508" s="36">
        <v>737659411</v>
      </c>
      <c r="K508" s="37">
        <v>43.853165549866482</v>
      </c>
      <c r="L508" s="37">
        <v>37.095771699763567</v>
      </c>
      <c r="M508" s="37">
        <v>26.63</v>
      </c>
      <c r="N508" s="38">
        <v>55.741824471158907</v>
      </c>
      <c r="O508" s="39">
        <v>300</v>
      </c>
      <c r="P508" s="38">
        <v>10</v>
      </c>
    </row>
    <row r="509" spans="1:16">
      <c r="A509" s="55" t="s">
        <v>118</v>
      </c>
      <c r="B509" s="55" t="s">
        <v>356</v>
      </c>
      <c r="C509" s="56">
        <v>8174952000</v>
      </c>
      <c r="D509" s="56">
        <v>1080000000</v>
      </c>
      <c r="E509" s="57">
        <v>15.273225402031384</v>
      </c>
      <c r="F509" s="57">
        <v>2.8283750744502565</v>
      </c>
      <c r="G509" s="56">
        <v>431.473364</v>
      </c>
      <c r="H509" s="57">
        <v>6.07</v>
      </c>
      <c r="I509" s="57">
        <v>-0.20969500091289461</v>
      </c>
      <c r="J509" s="56">
        <v>64035000</v>
      </c>
      <c r="K509" s="57">
        <v>84.32888264230499</v>
      </c>
      <c r="L509" s="57">
        <v>37.037037037037038</v>
      </c>
      <c r="M509" s="57">
        <v>39.950000000000003</v>
      </c>
      <c r="N509" s="58">
        <v>34.440837745389111</v>
      </c>
      <c r="O509" s="59">
        <v>76.552474822337288</v>
      </c>
      <c r="P509" s="58">
        <v>2.5517491607445764</v>
      </c>
    </row>
    <row r="510" spans="1:16">
      <c r="A510" s="70" t="s">
        <v>751</v>
      </c>
      <c r="B510" s="70" t="s">
        <v>699</v>
      </c>
      <c r="C510" s="71">
        <v>2004187000</v>
      </c>
      <c r="D510" s="71">
        <v>1080000000</v>
      </c>
      <c r="E510" s="72">
        <v>39.482336037162675</v>
      </c>
      <c r="F510" s="72">
        <v>19.040478412983543</v>
      </c>
      <c r="G510" s="71">
        <v>610.40025600000001</v>
      </c>
      <c r="H510" s="72">
        <v>1.66</v>
      </c>
      <c r="I510" s="72">
        <v>-2.2589442452546793E-2</v>
      </c>
      <c r="J510" s="71">
        <v>112484000</v>
      </c>
      <c r="K510" s="72">
        <v>18.434621812880053</v>
      </c>
      <c r="L510" s="72">
        <v>37.037037037037038</v>
      </c>
      <c r="M510" s="72">
        <v>56.51</v>
      </c>
      <c r="N510" s="73">
        <v>0</v>
      </c>
      <c r="O510" s="74">
        <v>382.1276528368461</v>
      </c>
      <c r="P510" s="73">
        <v>12.73758842789487</v>
      </c>
    </row>
    <row r="511" spans="1:16">
      <c r="A511" s="70" t="s">
        <v>772</v>
      </c>
      <c r="B511" s="70" t="s">
        <v>221</v>
      </c>
      <c r="C511" s="71">
        <v>4233251169</v>
      </c>
      <c r="D511" s="71">
        <v>1083000000</v>
      </c>
      <c r="E511" s="72">
        <v>8.8291935458717035</v>
      </c>
      <c r="F511" s="72">
        <v>0.5095333302095858</v>
      </c>
      <c r="G511" s="71">
        <v>295.34477800000002</v>
      </c>
      <c r="H511" s="72">
        <v>15.34</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15.013955584320293</v>
      </c>
      <c r="F512" s="57">
        <v>1.5347267540770753</v>
      </c>
      <c r="G512" s="56">
        <v>266.47241100000002</v>
      </c>
      <c r="H512" s="57">
        <v>10</v>
      </c>
      <c r="I512" s="57">
        <v>-0.12992407872267542</v>
      </c>
      <c r="J512" s="56">
        <v>896857779</v>
      </c>
      <c r="K512" s="57">
        <v>10.907883311117493</v>
      </c>
      <c r="L512" s="57">
        <v>36.799205137169039</v>
      </c>
      <c r="M512" s="57">
        <v>24.51</v>
      </c>
      <c r="N512" s="58">
        <v>59.472122772864125</v>
      </c>
      <c r="O512" s="59">
        <v>448.76265330041042</v>
      </c>
      <c r="P512" s="58">
        <v>14.95875511001368</v>
      </c>
    </row>
    <row r="513" spans="1:16">
      <c r="A513" s="70" t="s">
        <v>728</v>
      </c>
      <c r="B513" s="70" t="s">
        <v>699</v>
      </c>
      <c r="C513" s="71">
        <v>3173753000</v>
      </c>
      <c r="D513" s="71">
        <v>1088802000</v>
      </c>
      <c r="E513" s="72">
        <v>34.520348862331261</v>
      </c>
      <c r="F513" s="72">
        <v>9.9388373420074849</v>
      </c>
      <c r="G513" s="71">
        <v>447.465259</v>
      </c>
      <c r="H513" s="72">
        <v>2.59</v>
      </c>
      <c r="I513" s="72">
        <v>-5.2243811280537684E-2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16.698662305563868</v>
      </c>
      <c r="F514" s="57">
        <v>0.80432686924951102</v>
      </c>
      <c r="G514" s="56">
        <v>277.98263300000002</v>
      </c>
      <c r="H514" s="57">
        <v>8.6199999999999992</v>
      </c>
      <c r="I514" s="57">
        <v>-1.2142335341398844</v>
      </c>
      <c r="J514" s="56">
        <v>-160816500</v>
      </c>
      <c r="K514" s="57">
        <v>-129.09769830832036</v>
      </c>
      <c r="L514" s="57">
        <v>35.97122302158273</v>
      </c>
      <c r="M514" s="57">
        <v>24.99</v>
      </c>
      <c r="N514" s="58">
        <v>52.822499176123891</v>
      </c>
      <c r="O514" s="59">
        <v>296.34494362352018</v>
      </c>
      <c r="P514" s="58">
        <v>9.8781647874506735</v>
      </c>
    </row>
    <row r="515" spans="1:16">
      <c r="A515" s="45" t="s">
        <v>514</v>
      </c>
      <c r="B515" s="45" t="s">
        <v>375</v>
      </c>
      <c r="C515" s="46">
        <v>3318993196</v>
      </c>
      <c r="D515" s="46">
        <v>1120000000</v>
      </c>
      <c r="E515" s="47">
        <v>26.774475699539405</v>
      </c>
      <c r="F515" s="47">
        <v>5.9764454686471886</v>
      </c>
      <c r="G515" s="46">
        <v>306.82462600000002</v>
      </c>
      <c r="H515" s="47">
        <v>4.87</v>
      </c>
      <c r="I515" s="47">
        <v>-0.2487083642071104</v>
      </c>
      <c r="J515" s="46">
        <v>-136181024</v>
      </c>
      <c r="K515" s="47">
        <v>-32.89738811187086</v>
      </c>
      <c r="L515" s="47">
        <v>35.714285714285715</v>
      </c>
      <c r="M515" s="47">
        <v>27.39</v>
      </c>
      <c r="N515" s="48">
        <v>39.733697962154444</v>
      </c>
      <c r="O515" s="49">
        <v>179.6553303719908</v>
      </c>
      <c r="P515" s="48">
        <v>5.9885110123996936</v>
      </c>
    </row>
    <row r="516" spans="1:16">
      <c r="A516" s="35" t="s">
        <v>474</v>
      </c>
      <c r="B516" s="35" t="s">
        <v>208</v>
      </c>
      <c r="C516" s="36">
        <v>5706930368</v>
      </c>
      <c r="D516" s="36">
        <v>1122000000</v>
      </c>
      <c r="E516" s="37">
        <v>13.700701927102781</v>
      </c>
      <c r="F516" s="37">
        <v>1.7444234692007614</v>
      </c>
      <c r="G516" s="36">
        <v>381.16404999999997</v>
      </c>
      <c r="H516" s="37">
        <v>7.66</v>
      </c>
      <c r="I516" s="37">
        <v>-0.87053632840981077</v>
      </c>
      <c r="J516" s="36">
        <v>245113454</v>
      </c>
      <c r="K516" s="37">
        <v>32.04230478511392</v>
      </c>
      <c r="L516" s="37">
        <v>35.650623885918002</v>
      </c>
      <c r="M516" s="37">
        <v>33.97</v>
      </c>
      <c r="N516" s="38">
        <v>47.927232402258987</v>
      </c>
      <c r="O516" s="39">
        <v>120.75865840004923</v>
      </c>
      <c r="P516" s="38">
        <v>4.0252886133349746</v>
      </c>
    </row>
    <row r="517" spans="1:16">
      <c r="A517" s="101" t="s">
        <v>186</v>
      </c>
      <c r="B517" s="101" t="s">
        <v>696</v>
      </c>
      <c r="C517" s="102">
        <v>4100200245</v>
      </c>
      <c r="D517" s="102">
        <v>1130000000</v>
      </c>
      <c r="E517" s="103">
        <v>18.509749524681197</v>
      </c>
      <c r="F517" s="103">
        <v>8.1901546569385832</v>
      </c>
      <c r="G517" s="102">
        <v>889.34080200000005</v>
      </c>
      <c r="H517" s="103">
        <v>2.4300000000000002</v>
      </c>
      <c r="I517" s="103">
        <v>-4.7322601975030576E-2</v>
      </c>
      <c r="J517" s="102">
        <v>-21599676</v>
      </c>
      <c r="K517" s="103">
        <v>-104.63119909761609</v>
      </c>
      <c r="L517" s="103">
        <v>35.398230088495573</v>
      </c>
      <c r="M517" s="103">
        <v>78.7</v>
      </c>
      <c r="N517" s="104">
        <v>0.13580124881339725</v>
      </c>
      <c r="O517" s="105">
        <v>318.70958278594986</v>
      </c>
      <c r="P517" s="104">
        <v>10.623652759531662</v>
      </c>
    </row>
    <row r="518" spans="1:16">
      <c r="A518" s="35" t="s">
        <v>218</v>
      </c>
      <c r="B518" s="35" t="s">
        <v>208</v>
      </c>
      <c r="C518" s="36">
        <v>100728570000</v>
      </c>
      <c r="D518" s="36">
        <v>1181069000</v>
      </c>
      <c r="E518" s="37">
        <v>1.4953471137216099</v>
      </c>
      <c r="F518" s="37">
        <v>1.1106108063903466E-2</v>
      </c>
      <c r="G518" s="36">
        <v>236.099774</v>
      </c>
      <c r="H518" s="37">
        <v>113.3</v>
      </c>
      <c r="I518" s="37">
        <v>1.3717303908384366</v>
      </c>
      <c r="J518" s="36">
        <v>1079652000</v>
      </c>
      <c r="K518" s="37">
        <v>124.70857831968078</v>
      </c>
      <c r="L518" s="37">
        <v>33.867623314133212</v>
      </c>
      <c r="M518" s="37">
        <v>19.989999999999998</v>
      </c>
      <c r="N518" s="38">
        <v>61.968624806499939</v>
      </c>
      <c r="O518" s="39">
        <v>1891.3117674966618</v>
      </c>
      <c r="P518" s="38">
        <v>63.043725583222063</v>
      </c>
    </row>
    <row r="519" spans="1:16">
      <c r="A519" s="35" t="s">
        <v>454</v>
      </c>
      <c r="B519" s="35" t="s">
        <v>208</v>
      </c>
      <c r="C519" s="36">
        <v>62308804000</v>
      </c>
      <c r="D519" s="36">
        <v>1196962000</v>
      </c>
      <c r="E519" s="37">
        <v>5.9573781227375564</v>
      </c>
      <c r="F519" s="37">
        <v>0.22623100371598173</v>
      </c>
      <c r="G519" s="36">
        <v>294.01063399999998</v>
      </c>
      <c r="H519" s="37">
        <v>22.84</v>
      </c>
      <c r="I519" s="37">
        <v>-0.35664338168496457</v>
      </c>
      <c r="J519" s="36">
        <v>485076000</v>
      </c>
      <c r="K519" s="37">
        <v>54.286676726945878</v>
      </c>
      <c r="L519" s="37">
        <v>33.41793640900881</v>
      </c>
      <c r="M519" s="37">
        <v>24.56</v>
      </c>
      <c r="N519" s="38">
        <v>23.563854855396485</v>
      </c>
      <c r="O519" s="39">
        <v>1116.0115993959489</v>
      </c>
      <c r="P519" s="38">
        <v>37.200386646531634</v>
      </c>
    </row>
    <row r="520" spans="1:16">
      <c r="A520" s="35" t="s">
        <v>219</v>
      </c>
      <c r="B520" s="35" t="s">
        <v>208</v>
      </c>
      <c r="C520" s="36">
        <v>64142566183</v>
      </c>
      <c r="D520" s="36">
        <v>1226338236</v>
      </c>
      <c r="E520" s="37">
        <v>2.1080938066170898</v>
      </c>
      <c r="F520" s="37">
        <v>2.1759683377702538E-2</v>
      </c>
      <c r="G520" s="36">
        <v>238.53873200000001</v>
      </c>
      <c r="H520" s="37">
        <v>79.55</v>
      </c>
      <c r="I520" s="37">
        <v>-3.023848851041322</v>
      </c>
      <c r="J520" s="36">
        <v>795959146</v>
      </c>
      <c r="K520" s="37">
        <v>121.7156949962354</v>
      </c>
      <c r="L520" s="37">
        <v>32.617428720537752</v>
      </c>
      <c r="M520" s="37">
        <v>19.45</v>
      </c>
      <c r="N520" s="38">
        <v>49.584664049256041</v>
      </c>
      <c r="O520" s="39">
        <v>1069.2876207636491</v>
      </c>
      <c r="P520" s="38">
        <v>35.642920692121635</v>
      </c>
    </row>
    <row r="521" spans="1:16">
      <c r="A521" s="70" t="s">
        <v>731</v>
      </c>
      <c r="B521" s="70" t="s">
        <v>221</v>
      </c>
      <c r="C521" s="71">
        <v>8948062095</v>
      </c>
      <c r="D521" s="71">
        <v>1240500000</v>
      </c>
      <c r="E521" s="72">
        <v>46.99240788778468</v>
      </c>
      <c r="F521" s="72">
        <v>12.62727606819419</v>
      </c>
      <c r="G521" s="71">
        <v>259.57994600000001</v>
      </c>
      <c r="H521" s="72">
        <v>3.28</v>
      </c>
      <c r="I521" s="72">
        <v>-6.9980028433342056E-2</v>
      </c>
      <c r="J521" s="71">
        <v>-82420523</v>
      </c>
      <c r="K521" s="72">
        <v>-45.152588997766976</v>
      </c>
      <c r="L521" s="72">
        <v>32.245062474808542</v>
      </c>
      <c r="M521" s="72">
        <v>20.92</v>
      </c>
      <c r="N521" s="73">
        <v>20.064725677726244</v>
      </c>
      <c r="O521" s="74">
        <v>384.98751774996231</v>
      </c>
      <c r="P521" s="73">
        <v>12.832917258332078</v>
      </c>
    </row>
    <row r="522" spans="1:16">
      <c r="A522" s="70" t="s">
        <v>471</v>
      </c>
      <c r="B522" s="70" t="s">
        <v>221</v>
      </c>
      <c r="C522" s="71">
        <v>4477591418</v>
      </c>
      <c r="D522" s="71">
        <v>1250000000</v>
      </c>
      <c r="E522" s="72">
        <v>12.159736376915349</v>
      </c>
      <c r="F522" s="72">
        <v>1.3896841573617542</v>
      </c>
      <c r="G522" s="71">
        <v>398.33480200000002</v>
      </c>
      <c r="H522" s="72">
        <v>8.26</v>
      </c>
      <c r="I522" s="72">
        <v>-0.92207229899972631</v>
      </c>
      <c r="J522" s="71">
        <v>-26535988</v>
      </c>
      <c r="K522" s="72">
        <v>-329.74087868897135</v>
      </c>
      <c r="L522" s="72">
        <v>32</v>
      </c>
      <c r="M522" s="72">
        <v>31.86</v>
      </c>
      <c r="N522" s="73">
        <v>69.736044483809337</v>
      </c>
      <c r="O522" s="74">
        <v>285.91512756033438</v>
      </c>
      <c r="P522" s="73">
        <v>9.5305042520111467</v>
      </c>
    </row>
    <row r="523" spans="1:16">
      <c r="A523" s="30" t="s">
        <v>515</v>
      </c>
      <c r="B523" s="30" t="s">
        <v>349</v>
      </c>
      <c r="C523" s="31">
        <v>13770402942</v>
      </c>
      <c r="D523" s="31">
        <v>1290150000</v>
      </c>
      <c r="E523" s="32">
        <v>8.7843284753904882</v>
      </c>
      <c r="F523" s="32">
        <v>0.75652947119762026</v>
      </c>
      <c r="G523" s="31">
        <v>488.67153000000002</v>
      </c>
      <c r="H523" s="32">
        <v>9.32</v>
      </c>
      <c r="I523" s="32">
        <v>-0.16014521129258696</v>
      </c>
      <c r="J523" s="31">
        <v>-1119626416</v>
      </c>
      <c r="K523" s="32">
        <v>-10.370736018790039</v>
      </c>
      <c r="L523" s="32">
        <v>31.00414680463512</v>
      </c>
      <c r="M523" s="32">
        <v>37.869999999999997</v>
      </c>
      <c r="N523" s="33">
        <v>26.299787460961486</v>
      </c>
      <c r="O523" s="34">
        <v>893.79292202579188</v>
      </c>
      <c r="P523" s="33">
        <v>29.793097400859729</v>
      </c>
    </row>
    <row r="524" spans="1:16">
      <c r="A524" s="40" t="s">
        <v>458</v>
      </c>
      <c r="B524" s="40" t="s">
        <v>255</v>
      </c>
      <c r="C524" s="41">
        <v>4785393051</v>
      </c>
      <c r="D524" s="41">
        <v>1296960000</v>
      </c>
      <c r="E524" s="42">
        <v>29.24104800941608</v>
      </c>
      <c r="F524" s="42">
        <v>4.5091672849457316</v>
      </c>
      <c r="G524" s="41">
        <v>266.16580599999998</v>
      </c>
      <c r="H524" s="42">
        <v>5.14</v>
      </c>
      <c r="I524" s="42">
        <v>-0.1816370644537999</v>
      </c>
      <c r="J524" s="41">
        <v>18489123</v>
      </c>
      <c r="K524" s="42">
        <v>350.73594350581152</v>
      </c>
      <c r="L524" s="42">
        <v>30.8413520848754</v>
      </c>
      <c r="M524" s="42">
        <v>20.52</v>
      </c>
      <c r="N524" s="43">
        <v>49.3406751548168</v>
      </c>
      <c r="O524" s="44">
        <v>113.84800226307541</v>
      </c>
      <c r="P524" s="43">
        <v>3.7949334087691806</v>
      </c>
    </row>
    <row r="525" spans="1:16">
      <c r="A525" s="60" t="s">
        <v>75</v>
      </c>
      <c r="B525" s="60" t="s">
        <v>287</v>
      </c>
      <c r="C525" s="61">
        <v>11763538202</v>
      </c>
      <c r="D525" s="61">
        <v>1300000000</v>
      </c>
      <c r="E525" s="62">
        <v>39.259086810085343</v>
      </c>
      <c r="F525" s="62">
        <v>5.0332162577032493</v>
      </c>
      <c r="G525" s="61">
        <v>158.22672900000001</v>
      </c>
      <c r="H525" s="62">
        <v>6.44</v>
      </c>
      <c r="I525" s="62">
        <v>-3.3254150039007335E-2</v>
      </c>
      <c r="J525" s="61">
        <v>13336188</v>
      </c>
      <c r="K525" s="62">
        <v>584.87477830996386</v>
      </c>
      <c r="L525" s="62">
        <v>30.76923076923077</v>
      </c>
      <c r="M525" s="62">
        <v>12.17</v>
      </c>
      <c r="N525" s="63">
        <v>26.240053915917031</v>
      </c>
      <c r="O525" s="64">
        <v>195.19793505785401</v>
      </c>
      <c r="P525" s="63">
        <v>6.5065978352618004</v>
      </c>
    </row>
    <row r="526" spans="1:16">
      <c r="A526" s="95" t="s">
        <v>143</v>
      </c>
      <c r="B526" s="95" t="s">
        <v>351</v>
      </c>
      <c r="C526" s="96">
        <v>6516972751</v>
      </c>
      <c r="D526" s="96">
        <v>1300000000</v>
      </c>
      <c r="E526" s="97">
        <v>10.760917960106587</v>
      </c>
      <c r="F526" s="97">
        <v>2.7592097333606636</v>
      </c>
      <c r="G526" s="96">
        <v>1143.8313330000001</v>
      </c>
      <c r="H526" s="97">
        <v>3.25</v>
      </c>
      <c r="I526" s="97">
        <v>-0.31589854353539959</v>
      </c>
      <c r="J526" s="96">
        <v>-8261366</v>
      </c>
      <c r="K526" s="97">
        <v>-472.07689382119133</v>
      </c>
      <c r="L526" s="97">
        <v>30.76923076923077</v>
      </c>
      <c r="M526" s="97">
        <v>87.98</v>
      </c>
      <c r="N526" s="98">
        <v>80.154866268487496</v>
      </c>
      <c r="O526" s="99">
        <v>331.25643142433194</v>
      </c>
      <c r="P526" s="98">
        <v>11.041881047477732</v>
      </c>
    </row>
    <row r="527" spans="1:16">
      <c r="A527" s="55" t="s">
        <v>294</v>
      </c>
      <c r="B527" s="55" t="s">
        <v>356</v>
      </c>
      <c r="C527" s="56">
        <v>966388000000</v>
      </c>
      <c r="D527" s="56">
        <v>1380000000</v>
      </c>
      <c r="E527" s="57">
        <v>0.19531045629732499</v>
      </c>
      <c r="F527" s="57">
        <v>4.8635503834186213E-4</v>
      </c>
      <c r="G527" s="56">
        <v>692.54227100000003</v>
      </c>
      <c r="H527" s="57">
        <v>295.75</v>
      </c>
      <c r="I527" s="57">
        <v>-4.6965966863668314</v>
      </c>
      <c r="J527" s="56">
        <v>9856000000</v>
      </c>
      <c r="K527" s="57">
        <v>40.744724025974023</v>
      </c>
      <c r="L527" s="57">
        <v>28.985507246376812</v>
      </c>
      <c r="M527" s="57">
        <v>50.18</v>
      </c>
      <c r="N527" s="58">
        <v>55.220193574426339</v>
      </c>
      <c r="O527" s="59">
        <v>692.5593394984154</v>
      </c>
      <c r="P527" s="58">
        <v>23.085311316613847</v>
      </c>
    </row>
    <row r="528" spans="1:16">
      <c r="A528" s="70" t="s">
        <v>76</v>
      </c>
      <c r="B528" s="70" t="s">
        <v>221</v>
      </c>
      <c r="C528" s="71">
        <v>25510366000</v>
      </c>
      <c r="D528" s="71">
        <v>1395000000</v>
      </c>
      <c r="E528" s="72">
        <v>13.853111496809442</v>
      </c>
      <c r="F528" s="72">
        <v>2.4826364689622658</v>
      </c>
      <c r="G528" s="71">
        <v>610.57306400000004</v>
      </c>
      <c r="H528" s="72">
        <v>4.7300000000000004</v>
      </c>
      <c r="I528" s="72">
        <v>6.794327359600949E-2</v>
      </c>
      <c r="J528" s="71">
        <v>-526924000</v>
      </c>
      <c r="K528" s="72">
        <v>-10.589762470489102</v>
      </c>
      <c r="L528" s="72">
        <v>28.673835125448029</v>
      </c>
      <c r="M528" s="72">
        <v>43.76</v>
      </c>
      <c r="N528" s="73">
        <v>31.580387760644541</v>
      </c>
      <c r="O528" s="74">
        <v>755.68123420540564</v>
      </c>
      <c r="P528" s="73">
        <v>25.189374473513521</v>
      </c>
    </row>
    <row r="529" spans="1:16">
      <c r="A529" s="75" t="s">
        <v>457</v>
      </c>
      <c r="B529" s="75" t="s">
        <v>350</v>
      </c>
      <c r="C529" s="76">
        <v>9991984451</v>
      </c>
      <c r="D529" s="76">
        <v>1400000000</v>
      </c>
      <c r="E529" s="77">
        <v>6.0339715615903318</v>
      </c>
      <c r="F529" s="77">
        <v>0.28733197912334912</v>
      </c>
      <c r="G529" s="76">
        <v>419.330781</v>
      </c>
      <c r="H529" s="77">
        <v>15.81</v>
      </c>
      <c r="I529" s="77">
        <v>-2.7937507576251086</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4.9925567219970928</v>
      </c>
      <c r="F530" s="37">
        <v>0.50944456346909106</v>
      </c>
      <c r="G530" s="36">
        <v>1087.1196239999999</v>
      </c>
      <c r="H530" s="37">
        <v>7.37</v>
      </c>
      <c r="I530" s="37">
        <v>-0.14436756144136442</v>
      </c>
      <c r="J530" s="36">
        <v>-1252485525</v>
      </c>
      <c r="K530" s="37">
        <v>-7.8244417235879835</v>
      </c>
      <c r="L530" s="37">
        <v>28.571428571428573</v>
      </c>
      <c r="M530" s="37">
        <v>77.650000000000006</v>
      </c>
      <c r="N530" s="38">
        <v>13.407811117927388</v>
      </c>
      <c r="O530" s="39">
        <v>1107.5921732454426</v>
      </c>
      <c r="P530" s="38">
        <v>36.919739108181417</v>
      </c>
    </row>
    <row r="531" spans="1:16">
      <c r="A531" s="70" t="s">
        <v>227</v>
      </c>
      <c r="B531" s="70" t="s">
        <v>221</v>
      </c>
      <c r="C531" s="71">
        <v>71398402340</v>
      </c>
      <c r="D531" s="71">
        <v>1456000000</v>
      </c>
      <c r="E531" s="72">
        <v>10.728463808346996</v>
      </c>
      <c r="F531" s="72">
        <v>0.566803878293903</v>
      </c>
      <c r="G531" s="71">
        <v>282.07432799999998</v>
      </c>
      <c r="H531" s="72">
        <v>13.22</v>
      </c>
      <c r="I531" s="72">
        <v>8.1383810402133605E-2</v>
      </c>
      <c r="J531" s="71">
        <v>-549932498</v>
      </c>
      <c r="K531" s="72">
        <v>-34.418769701440702</v>
      </c>
      <c r="L531" s="72">
        <v>27.472527472527471</v>
      </c>
      <c r="M531" s="72">
        <v>19.37</v>
      </c>
      <c r="N531" s="73">
        <v>18.619236983349644</v>
      </c>
      <c r="O531" s="74">
        <v>788.70253898754504</v>
      </c>
      <c r="P531" s="73">
        <v>26.29008463291817</v>
      </c>
    </row>
    <row r="532" spans="1:16">
      <c r="A532" s="55" t="s">
        <v>485</v>
      </c>
      <c r="B532" s="55" t="s">
        <v>233</v>
      </c>
      <c r="C532" s="56">
        <v>1973820337</v>
      </c>
      <c r="D532" s="56">
        <v>1482400000</v>
      </c>
      <c r="E532" s="57">
        <v>5.1681712890532951</v>
      </c>
      <c r="F532" s="57">
        <v>0.34863540805810139</v>
      </c>
      <c r="G532" s="56">
        <v>727.55648099999996</v>
      </c>
      <c r="H532" s="57">
        <v>10.64</v>
      </c>
      <c r="I532" s="57">
        <v>-0.10066431670126619</v>
      </c>
      <c r="J532" s="56">
        <v>80169598</v>
      </c>
      <c r="K532" s="57">
        <v>184.90799966341356</v>
      </c>
      <c r="L532" s="57">
        <v>26.98327037236913</v>
      </c>
      <c r="M532" s="57">
        <v>49.07</v>
      </c>
      <c r="N532" s="58">
        <v>27.257322878498496</v>
      </c>
      <c r="O532" s="59">
        <v>1169.5221313737209</v>
      </c>
      <c r="P532" s="58">
        <v>38.984071045790692</v>
      </c>
    </row>
    <row r="533" spans="1:16">
      <c r="A533" s="25" t="s">
        <v>276</v>
      </c>
      <c r="B533" s="25" t="s">
        <v>353</v>
      </c>
      <c r="C533" s="26">
        <v>17087095351</v>
      </c>
      <c r="D533" s="26">
        <v>1500000000</v>
      </c>
      <c r="E533" s="27">
        <v>12.931305510659682</v>
      </c>
      <c r="F533" s="27">
        <v>1.7241740680879576</v>
      </c>
      <c r="G533" s="26">
        <v>545.59110899999996</v>
      </c>
      <c r="H533" s="27">
        <v>5.67</v>
      </c>
      <c r="I533" s="27">
        <v>0.14153827376204298</v>
      </c>
      <c r="J533" s="26">
        <v>-292614183</v>
      </c>
      <c r="K533" s="27">
        <v>-25.631020079433402</v>
      </c>
      <c r="L533" s="27">
        <v>26.666666666666668</v>
      </c>
      <c r="M533" s="27">
        <v>36.369999999999997</v>
      </c>
      <c r="N533" s="28">
        <v>34.090190118006674</v>
      </c>
      <c r="O533" s="29">
        <v>1548.5540683726449</v>
      </c>
      <c r="P533" s="28">
        <v>51.618468945754827</v>
      </c>
    </row>
    <row r="534" spans="1:16">
      <c r="A534" s="30" t="s">
        <v>142</v>
      </c>
      <c r="B534" s="30" t="s">
        <v>349</v>
      </c>
      <c r="C534" s="31">
        <v>3099745984</v>
      </c>
      <c r="D534" s="31">
        <v>1500000000</v>
      </c>
      <c r="E534" s="32">
        <v>30.002662736317848</v>
      </c>
      <c r="F534" s="32">
        <v>20.001775157545232</v>
      </c>
      <c r="G534" s="31">
        <v>2501.1703550000002</v>
      </c>
      <c r="H534" s="32">
        <v>1.06</v>
      </c>
      <c r="I534" s="32">
        <v>-1.0711929225391437E-2</v>
      </c>
      <c r="J534" s="31">
        <v>-110755372</v>
      </c>
      <c r="K534" s="32">
        <v>-13.543361129246174</v>
      </c>
      <c r="L534" s="32">
        <v>26.666666666666668</v>
      </c>
      <c r="M534" s="32">
        <v>83.85</v>
      </c>
      <c r="N534" s="33">
        <v>57.770533871025435</v>
      </c>
      <c r="O534" s="34">
        <v>859.95500412021386</v>
      </c>
      <c r="P534" s="33">
        <v>28.665166804007129</v>
      </c>
    </row>
    <row r="535" spans="1:16">
      <c r="A535" s="40" t="s">
        <v>42</v>
      </c>
      <c r="B535" s="40" t="s">
        <v>255</v>
      </c>
      <c r="C535" s="41">
        <v>3131402465</v>
      </c>
      <c r="D535" s="41">
        <v>1500000000</v>
      </c>
      <c r="E535" s="42">
        <v>11.819283160476317</v>
      </c>
      <c r="F535" s="42">
        <v>1.1256460152834589</v>
      </c>
      <c r="G535" s="41">
        <v>466.80128100000002</v>
      </c>
      <c r="H535" s="42">
        <v>7.25</v>
      </c>
      <c r="I535" s="42">
        <v>-0.1323996280183426</v>
      </c>
      <c r="J535" s="41">
        <v>138936535</v>
      </c>
      <c r="K535" s="42">
        <v>75.574074162710332</v>
      </c>
      <c r="L535" s="42">
        <v>26.666666666666668</v>
      </c>
      <c r="M535" s="42">
        <v>31.12</v>
      </c>
      <c r="N535" s="43">
        <v>43.536827041117682</v>
      </c>
      <c r="O535" s="44">
        <v>32.284058113337935</v>
      </c>
      <c r="P535" s="43">
        <v>1.0761352704445979</v>
      </c>
    </row>
    <row r="536" spans="1:16">
      <c r="A536" s="75" t="s">
        <v>724</v>
      </c>
      <c r="B536" s="75" t="s">
        <v>679</v>
      </c>
      <c r="C536" s="76">
        <v>31421246000</v>
      </c>
      <c r="D536" s="76">
        <v>1500000000</v>
      </c>
      <c r="E536" s="77">
        <v>2.6914191099369345</v>
      </c>
      <c r="F536" s="77">
        <v>5.1265125903560659E-2</v>
      </c>
      <c r="G536" s="76">
        <v>438.15582999999998</v>
      </c>
      <c r="H536" s="77">
        <v>33.92</v>
      </c>
      <c r="I536" s="77">
        <v>-5.6388608166948018E-2</v>
      </c>
      <c r="J536" s="76">
        <v>871646000</v>
      </c>
      <c r="K536" s="77">
        <v>60.230873542699676</v>
      </c>
      <c r="L536" s="77">
        <v>26.666666666666668</v>
      </c>
      <c r="M536" s="77">
        <v>29.21</v>
      </c>
      <c r="N536" s="78">
        <v>77.830087534897643</v>
      </c>
      <c r="O536" s="79">
        <v>947.79717160772157</v>
      </c>
      <c r="P536" s="78">
        <v>31.593239053590718</v>
      </c>
    </row>
    <row r="537" spans="1:16">
      <c r="A537" s="35" t="s">
        <v>324</v>
      </c>
      <c r="B537" s="35" t="s">
        <v>200</v>
      </c>
      <c r="C537" s="36">
        <v>19079519513</v>
      </c>
      <c r="D537" s="36">
        <v>1500000000</v>
      </c>
      <c r="E537" s="37">
        <v>10.342471553355194</v>
      </c>
      <c r="F537" s="37">
        <v>0.76610900395223658</v>
      </c>
      <c r="G537" s="36">
        <v>363.24555199999998</v>
      </c>
      <c r="H537" s="37">
        <v>10.65</v>
      </c>
      <c r="I537" s="37">
        <v>-0.39982767722709056</v>
      </c>
      <c r="J537" s="36">
        <v>-705417106</v>
      </c>
      <c r="K537" s="37">
        <v>-19.137613597932795</v>
      </c>
      <c r="L537" s="37">
        <v>26.666666666666668</v>
      </c>
      <c r="M537" s="37">
        <v>24.21</v>
      </c>
      <c r="N537" s="38">
        <v>56.651725632344082</v>
      </c>
      <c r="O537" s="39">
        <v>1283.7837590279121</v>
      </c>
      <c r="P537" s="38">
        <v>42.792791967597068</v>
      </c>
    </row>
    <row r="538" spans="1:16">
      <c r="A538" s="90" t="s">
        <v>47</v>
      </c>
      <c r="B538" s="90" t="s">
        <v>609</v>
      </c>
      <c r="C538" s="91">
        <v>7156942527</v>
      </c>
      <c r="D538" s="91">
        <v>1500000000</v>
      </c>
      <c r="E538" s="92">
        <v>20.597587507563176</v>
      </c>
      <c r="F538" s="92">
        <v>6.8658625025210585</v>
      </c>
      <c r="G538" s="91">
        <v>924.882115</v>
      </c>
      <c r="H538" s="92">
        <v>2.1</v>
      </c>
      <c r="I538" s="92">
        <v>0.13685598822302758</v>
      </c>
      <c r="J538" s="91">
        <v>-92415212</v>
      </c>
      <c r="K538" s="92">
        <v>-32.462188151448487</v>
      </c>
      <c r="L538" s="92">
        <v>26.666666666666668</v>
      </c>
      <c r="M538" s="92">
        <v>61.65</v>
      </c>
      <c r="N538" s="93">
        <v>39.653387092963925</v>
      </c>
      <c r="O538" s="94">
        <v>2672.627962749058</v>
      </c>
      <c r="P538" s="93">
        <v>89.087598758301937</v>
      </c>
    </row>
    <row r="539" spans="1:16">
      <c r="A539" s="45" t="s">
        <v>527</v>
      </c>
      <c r="B539" s="45" t="s">
        <v>375</v>
      </c>
      <c r="C539" s="46">
        <v>3004671884</v>
      </c>
      <c r="D539" s="46">
        <v>1600000000</v>
      </c>
      <c r="E539" s="47">
        <v>23.175228832209491</v>
      </c>
      <c r="F539" s="47">
        <v>14.484518020130931</v>
      </c>
      <c r="G539" s="46">
        <v>1359.1032560000001</v>
      </c>
      <c r="H539" s="47">
        <v>1.27</v>
      </c>
      <c r="I539" s="47">
        <v>-0.2359588519276741</v>
      </c>
      <c r="J539" s="46">
        <v>11183518</v>
      </c>
      <c r="K539" s="47">
        <v>143.06768228029856</v>
      </c>
      <c r="L539" s="47">
        <v>25</v>
      </c>
      <c r="M539" s="47">
        <v>84.94</v>
      </c>
      <c r="N539" s="48">
        <v>67.212998324053274</v>
      </c>
      <c r="O539" s="49">
        <v>284.45974306526739</v>
      </c>
      <c r="P539" s="48">
        <v>9.4819914355089132</v>
      </c>
    </row>
    <row r="540" spans="1:16">
      <c r="A540" s="25" t="s">
        <v>149</v>
      </c>
      <c r="B540" s="25" t="s">
        <v>353</v>
      </c>
      <c r="C540" s="26">
        <v>13453377967</v>
      </c>
      <c r="D540" s="26">
        <v>1600000000</v>
      </c>
      <c r="E540" s="27">
        <v>4.0234790927151209</v>
      </c>
      <c r="F540" s="27">
        <v>0.11974640156890241</v>
      </c>
      <c r="G540" s="26">
        <v>405.15482900000001</v>
      </c>
      <c r="H540" s="27">
        <v>24.54</v>
      </c>
      <c r="I540" s="27">
        <v>-2.9672910707579554</v>
      </c>
      <c r="J540" s="26">
        <v>-433674414</v>
      </c>
      <c r="K540" s="27">
        <v>-77.477478300114797</v>
      </c>
      <c r="L540" s="27">
        <v>25</v>
      </c>
      <c r="M540" s="27">
        <v>25.32</v>
      </c>
      <c r="N540" s="28">
        <v>29.110551719318927</v>
      </c>
      <c r="O540" s="29">
        <v>757.67106253329462</v>
      </c>
      <c r="P540" s="28">
        <v>25.255702084443154</v>
      </c>
    </row>
    <row r="541" spans="1:16">
      <c r="A541" s="45" t="s">
        <v>268</v>
      </c>
      <c r="B541" s="45" t="s">
        <v>375</v>
      </c>
      <c r="C541" s="46">
        <v>39031208000</v>
      </c>
      <c r="D541" s="46">
        <v>1600000000</v>
      </c>
      <c r="E541" s="47">
        <v>18.213741903991725</v>
      </c>
      <c r="F541" s="47">
        <v>2.2767177379989656</v>
      </c>
      <c r="G541" s="46">
        <v>362.48923500000001</v>
      </c>
      <c r="H541" s="47">
        <v>6.06</v>
      </c>
      <c r="I541" s="47">
        <v>-2.4321915137998751E-2</v>
      </c>
      <c r="J541" s="46">
        <v>-1361636000</v>
      </c>
      <c r="K541" s="47">
        <v>-5.8752853185432814</v>
      </c>
      <c r="L541" s="47">
        <v>25</v>
      </c>
      <c r="M541" s="47">
        <v>22.65</v>
      </c>
      <c r="N541" s="48">
        <v>58.527817293605082</v>
      </c>
      <c r="O541" s="49">
        <v>1949.2729900638835</v>
      </c>
      <c r="P541" s="48">
        <v>64.975766335462779</v>
      </c>
    </row>
    <row r="542" spans="1:16">
      <c r="A542" s="30" t="s">
        <v>342</v>
      </c>
      <c r="B542" s="30" t="s">
        <v>349</v>
      </c>
      <c r="C542" s="31">
        <v>34867255000</v>
      </c>
      <c r="D542" s="31">
        <v>1625000000</v>
      </c>
      <c r="E542" s="32">
        <v>4.1687252461583411</v>
      </c>
      <c r="F542" s="32">
        <v>4.1376925520182045E-2</v>
      </c>
      <c r="G542" s="31">
        <v>152.95793800000001</v>
      </c>
      <c r="H542" s="32">
        <v>62.75</v>
      </c>
      <c r="I542" s="32">
        <v>-4.0962859794749278</v>
      </c>
      <c r="J542" s="31">
        <v>-1935096000</v>
      </c>
      <c r="K542" s="32">
        <v>-52.06460041258935</v>
      </c>
      <c r="L542" s="32">
        <v>24.615384615384617</v>
      </c>
      <c r="M542" s="32">
        <v>9.41</v>
      </c>
      <c r="N542" s="33">
        <v>32.953772312255239</v>
      </c>
      <c r="O542" s="34">
        <v>280.39999999999998</v>
      </c>
      <c r="P542" s="33">
        <v>9.3466666666666658</v>
      </c>
    </row>
    <row r="543" spans="1:16">
      <c r="A543" s="25" t="s">
        <v>123</v>
      </c>
      <c r="B543" s="25" t="s">
        <v>376</v>
      </c>
      <c r="C543" s="26">
        <v>5623639508</v>
      </c>
      <c r="D543" s="26">
        <v>1705025558</v>
      </c>
      <c r="E543" s="27">
        <v>35.658353837920579</v>
      </c>
      <c r="F543" s="27">
        <v>24.604325910756046</v>
      </c>
      <c r="G543" s="26">
        <v>1420.090837</v>
      </c>
      <c r="H543" s="27">
        <v>0.79</v>
      </c>
      <c r="I543" s="27">
        <v>-2.0258938736169685E-2</v>
      </c>
      <c r="J543" s="26">
        <v>-116222603</v>
      </c>
      <c r="K543" s="27">
        <v>-12.46979233721</v>
      </c>
      <c r="L543" s="27">
        <v>23.460058890214007</v>
      </c>
      <c r="M543" s="27">
        <v>83.28</v>
      </c>
      <c r="N543" s="28">
        <v>6.3158334581878233</v>
      </c>
      <c r="O543" s="29">
        <v>481.18110949590368</v>
      </c>
      <c r="P543" s="28">
        <v>16.039370316530121</v>
      </c>
    </row>
    <row r="544" spans="1:16">
      <c r="A544" s="60" t="s">
        <v>135</v>
      </c>
      <c r="B544" s="60" t="s">
        <v>287</v>
      </c>
      <c r="C544" s="61">
        <v>12175279869</v>
      </c>
      <c r="D544" s="61">
        <v>1762000000</v>
      </c>
      <c r="E544" s="62">
        <v>16.331620851831996</v>
      </c>
      <c r="F544" s="62">
        <v>3.0895991017464994</v>
      </c>
      <c r="G544" s="61">
        <v>624.90556200000003</v>
      </c>
      <c r="H544" s="62">
        <v>3.92</v>
      </c>
      <c r="I544" s="62">
        <v>0.13970280498441623</v>
      </c>
      <c r="J544" s="61">
        <v>527350742</v>
      </c>
      <c r="K544" s="62">
        <v>10.023689319090785</v>
      </c>
      <c r="L544" s="62">
        <v>22.701475595913735</v>
      </c>
      <c r="M544" s="62">
        <v>35.46</v>
      </c>
      <c r="N544" s="63">
        <v>17.813850952116347</v>
      </c>
      <c r="O544" s="64">
        <v>2135.5825379338348</v>
      </c>
      <c r="P544" s="63">
        <v>71.18608459779449</v>
      </c>
    </row>
    <row r="545" spans="1:16">
      <c r="A545" s="35" t="s">
        <v>212</v>
      </c>
      <c r="B545" s="35" t="s">
        <v>208</v>
      </c>
      <c r="C545" s="36">
        <v>5062845915</v>
      </c>
      <c r="D545" s="36">
        <v>1817640000</v>
      </c>
      <c r="E545" s="37">
        <v>6.9905940851373352</v>
      </c>
      <c r="F545" s="37">
        <v>0.42733031630376234</v>
      </c>
      <c r="G545" s="36">
        <v>663.82721200000003</v>
      </c>
      <c r="H545" s="37">
        <v>8.6199999999999992</v>
      </c>
      <c r="I545" s="37">
        <v>-0.49014831608238474</v>
      </c>
      <c r="J545" s="36">
        <v>54761750</v>
      </c>
      <c r="K545" s="37">
        <v>298.72602683442364</v>
      </c>
      <c r="L545" s="37">
        <v>22.006557954270374</v>
      </c>
      <c r="M545" s="37">
        <v>36.520000000000003</v>
      </c>
      <c r="N545" s="38">
        <v>82.379562067151525</v>
      </c>
      <c r="O545" s="39">
        <v>352.76094120459334</v>
      </c>
      <c r="P545" s="38">
        <v>11.758698040153112</v>
      </c>
    </row>
    <row r="546" spans="1:16">
      <c r="A546" s="35" t="s">
        <v>210</v>
      </c>
      <c r="B546" s="35" t="s">
        <v>208</v>
      </c>
      <c r="C546" s="36">
        <v>12047691662</v>
      </c>
      <c r="D546" s="36">
        <v>1820000000</v>
      </c>
      <c r="E546" s="37">
        <v>13.982264196979342</v>
      </c>
      <c r="F546" s="37">
        <v>2.5608542485310148</v>
      </c>
      <c r="G546" s="36">
        <v>817.38648999999998</v>
      </c>
      <c r="H546" s="37">
        <v>3.5</v>
      </c>
      <c r="I546" s="37">
        <v>-1.5444257756441093E-2</v>
      </c>
      <c r="J546" s="36">
        <v>1689358773</v>
      </c>
      <c r="K546" s="37">
        <v>3.2319955282820199</v>
      </c>
      <c r="L546" s="37">
        <v>21.978021978021978</v>
      </c>
      <c r="M546" s="37">
        <v>44.91</v>
      </c>
      <c r="N546" s="38">
        <v>44.723995564110723</v>
      </c>
      <c r="O546" s="39">
        <v>731.04775802312872</v>
      </c>
      <c r="P546" s="38">
        <v>24.368258600770957</v>
      </c>
    </row>
    <row r="547" spans="1:16">
      <c r="A547" s="35" t="s">
        <v>532</v>
      </c>
      <c r="B547" s="35" t="s">
        <v>208</v>
      </c>
      <c r="C547" s="36">
        <v>38509619000</v>
      </c>
      <c r="D547" s="36">
        <v>1845000000</v>
      </c>
      <c r="E547" s="37">
        <v>25.151063575600958</v>
      </c>
      <c r="F547" s="37">
        <v>3.4080031945258749</v>
      </c>
      <c r="G547" s="36">
        <v>808.153325</v>
      </c>
      <c r="H547" s="37">
        <v>4.3099999999999996</v>
      </c>
      <c r="I547" s="37">
        <v>-0.12445161603114929</v>
      </c>
      <c r="J547" s="36">
        <v>-217866000</v>
      </c>
      <c r="K547" s="37">
        <v>-33.874032662278651</v>
      </c>
      <c r="L547" s="37">
        <v>21.680216802168022</v>
      </c>
      <c r="M547" s="37">
        <v>20</v>
      </c>
      <c r="N547" s="38">
        <v>31.773293874321489</v>
      </c>
      <c r="O547" s="39">
        <v>281.9976263513405</v>
      </c>
      <c r="P547" s="38">
        <v>9.3999208783780173</v>
      </c>
    </row>
    <row r="548" spans="1:16">
      <c r="A548" s="35" t="s">
        <v>344</v>
      </c>
      <c r="B548" s="35" t="s">
        <v>200</v>
      </c>
      <c r="C548" s="36">
        <v>13652788635</v>
      </c>
      <c r="D548" s="36">
        <v>1915000000</v>
      </c>
      <c r="E548" s="37">
        <v>5.6996185723345043</v>
      </c>
      <c r="F548" s="37">
        <v>0.22894631742657176</v>
      </c>
      <c r="G548" s="36">
        <v>493.98133899999999</v>
      </c>
      <c r="H548" s="37">
        <v>14.21</v>
      </c>
      <c r="I548" s="37">
        <v>-0.15488070845698765</v>
      </c>
      <c r="J548" s="36">
        <v>123979435</v>
      </c>
      <c r="K548" s="37">
        <v>200.79943097014436</v>
      </c>
      <c r="L548" s="37">
        <v>20.887728459530027</v>
      </c>
      <c r="M548" s="37">
        <v>25.79</v>
      </c>
      <c r="N548" s="38">
        <v>52.196302135846381</v>
      </c>
      <c r="O548" s="39">
        <v>1134.5365201115023</v>
      </c>
      <c r="P548" s="38">
        <v>37.817884003716742</v>
      </c>
    </row>
    <row r="549" spans="1:16">
      <c r="A549" s="40" t="s">
        <v>259</v>
      </c>
      <c r="B549" s="40" t="s">
        <v>255</v>
      </c>
      <c r="C549" s="41">
        <v>353670740000</v>
      </c>
      <c r="D549" s="41">
        <v>1926796000</v>
      </c>
      <c r="E549" s="42">
        <v>0.10827818777122465</v>
      </c>
      <c r="F549" s="42">
        <v>1.437237317470854E-4</v>
      </c>
      <c r="G549" s="41">
        <v>936.47786499999995</v>
      </c>
      <c r="H549" s="42">
        <v>394.5</v>
      </c>
      <c r="I549" s="42">
        <v>21.161645310125323</v>
      </c>
      <c r="J549" s="41">
        <v>3815100000</v>
      </c>
      <c r="K549" s="42">
        <v>197.47247411601268</v>
      </c>
      <c r="L549" s="42">
        <v>20.75985210681359</v>
      </c>
      <c r="M549" s="42">
        <v>48.6</v>
      </c>
      <c r="N549" s="43">
        <v>48.906582312579332</v>
      </c>
      <c r="O549" s="44">
        <v>2792.8639612111483</v>
      </c>
      <c r="P549" s="43">
        <v>93.09546537370494</v>
      </c>
    </row>
    <row r="550" spans="1:16">
      <c r="A550" s="30" t="s">
        <v>169</v>
      </c>
      <c r="B550" s="30" t="s">
        <v>349</v>
      </c>
      <c r="C550" s="31">
        <v>6092873180</v>
      </c>
      <c r="D550" s="31">
        <v>1949455899</v>
      </c>
      <c r="E550" s="32">
        <v>5.1870728890293005</v>
      </c>
      <c r="F550" s="32">
        <v>4.3619341084343032E-2</v>
      </c>
      <c r="G550" s="31">
        <v>238.33388400000001</v>
      </c>
      <c r="H550" s="32">
        <v>49.82</v>
      </c>
      <c r="I550" s="32">
        <v>-41.543331999649951</v>
      </c>
      <c r="J550" s="31">
        <v>-246395102</v>
      </c>
      <c r="K550" s="32">
        <v>-482.62651681688055</v>
      </c>
      <c r="L550" s="32">
        <v>20.518545723716318</v>
      </c>
      <c r="M550" s="32">
        <v>7.94</v>
      </c>
      <c r="N550" s="33">
        <v>18.367108928461228</v>
      </c>
      <c r="O550" s="34">
        <v>600</v>
      </c>
      <c r="P550" s="33">
        <v>20</v>
      </c>
    </row>
    <row r="551" spans="1:16">
      <c r="A551" s="30" t="s">
        <v>248</v>
      </c>
      <c r="B551" s="30" t="s">
        <v>349</v>
      </c>
      <c r="C551" s="31">
        <v>15944511283</v>
      </c>
      <c r="D551" s="31">
        <v>1950000000</v>
      </c>
      <c r="E551" s="32">
        <v>2.0193464904055851</v>
      </c>
      <c r="F551" s="32">
        <v>6.4722643923255926E-2</v>
      </c>
      <c r="G551" s="31">
        <v>1199.2076440000001</v>
      </c>
      <c r="H551" s="32">
        <v>16.52</v>
      </c>
      <c r="I551" s="32">
        <v>-0.13200305224910025</v>
      </c>
      <c r="J551" s="31">
        <v>1209286139</v>
      </c>
      <c r="K551" s="32">
        <v>25.800345339110844</v>
      </c>
      <c r="L551" s="32">
        <v>20.512820512820515</v>
      </c>
      <c r="M551" s="32">
        <v>61.49</v>
      </c>
      <c r="N551" s="33">
        <v>77.954537839149765</v>
      </c>
      <c r="O551" s="34">
        <v>1113.9174303167522</v>
      </c>
      <c r="P551" s="33">
        <v>37.130581010558409</v>
      </c>
    </row>
    <row r="552" spans="1:16">
      <c r="A552" s="30" t="s">
        <v>668</v>
      </c>
      <c r="B552" s="30" t="s">
        <v>349</v>
      </c>
      <c r="C552" s="31">
        <v>9236034572</v>
      </c>
      <c r="D552" s="31">
        <v>1995840000</v>
      </c>
      <c r="E552" s="32">
        <v>0.71131680450121215</v>
      </c>
      <c r="F552" s="32">
        <v>8.2883654338374076E-3</v>
      </c>
      <c r="G552" s="31">
        <v>1250.3727839999999</v>
      </c>
      <c r="H552" s="32">
        <v>44.98</v>
      </c>
      <c r="I552" s="32">
        <v>-1.0295143055550042</v>
      </c>
      <c r="J552" s="31">
        <v>775924109</v>
      </c>
      <c r="K552" s="32">
        <v>110.60504372084152</v>
      </c>
      <c r="L552" s="32">
        <v>20.041686708353375</v>
      </c>
      <c r="M552" s="32">
        <v>62.64</v>
      </c>
      <c r="N552" s="33">
        <v>49.128707498160907</v>
      </c>
      <c r="O552" s="34">
        <v>1988.7861548737387</v>
      </c>
      <c r="P552" s="33">
        <v>66.292871829124621</v>
      </c>
    </row>
    <row r="553" spans="1:16">
      <c r="A553" s="75" t="s">
        <v>398</v>
      </c>
      <c r="B553" s="75" t="s">
        <v>679</v>
      </c>
      <c r="C553" s="76">
        <v>5116474915</v>
      </c>
      <c r="D553" s="76">
        <v>2000000000</v>
      </c>
      <c r="E553" s="77">
        <v>25.536587545806253</v>
      </c>
      <c r="F553" s="77">
        <v>2.5536587545806251</v>
      </c>
      <c r="G553" s="76">
        <v>271.03651100000002</v>
      </c>
      <c r="H553" s="77">
        <v>5.78</v>
      </c>
      <c r="I553" s="77">
        <v>-0.20069344195770533</v>
      </c>
      <c r="J553" s="76">
        <v>321175807</v>
      </c>
      <c r="K553" s="77">
        <v>31.135595465320961</v>
      </c>
      <c r="L553" s="77">
        <v>20</v>
      </c>
      <c r="M553" s="77">
        <v>13.55</v>
      </c>
      <c r="N553" s="78">
        <v>84.55799595142372</v>
      </c>
      <c r="O553" s="79">
        <v>454.90800186180388</v>
      </c>
      <c r="P553" s="78">
        <v>15.16360006206013</v>
      </c>
    </row>
    <row r="554" spans="1:16">
      <c r="A554" s="70" t="s">
        <v>106</v>
      </c>
      <c r="B554" s="70" t="s">
        <v>221</v>
      </c>
      <c r="C554" s="71">
        <v>95458865905</v>
      </c>
      <c r="D554" s="71">
        <v>2000000000</v>
      </c>
      <c r="E554" s="72">
        <v>1.5233861095217116</v>
      </c>
      <c r="F554" s="72">
        <v>1.5868605307517828E-2</v>
      </c>
      <c r="G554" s="71">
        <v>580.533368</v>
      </c>
      <c r="H554" s="72">
        <v>45.24</v>
      </c>
      <c r="I554" s="72">
        <v>2.7804110353886671</v>
      </c>
      <c r="J554" s="71">
        <v>618250934</v>
      </c>
      <c r="K554" s="72">
        <v>155.27675692925035</v>
      </c>
      <c r="L554" s="72">
        <v>20</v>
      </c>
      <c r="M554" s="72">
        <v>29.02</v>
      </c>
      <c r="N554" s="73">
        <v>16.053427253348495</v>
      </c>
      <c r="O554" s="74">
        <v>2497.8735276466186</v>
      </c>
      <c r="P554" s="73">
        <v>83.262450921553949</v>
      </c>
    </row>
    <row r="555" spans="1:16">
      <c r="A555" s="55" t="s">
        <v>739</v>
      </c>
      <c r="B555" s="55" t="s">
        <v>356</v>
      </c>
      <c r="C555" s="56">
        <v>27061282133</v>
      </c>
      <c r="D555" s="56">
        <v>2000000000</v>
      </c>
      <c r="E555" s="57">
        <v>2.234040295384808</v>
      </c>
      <c r="F555" s="57">
        <v>3.989357670330014E-2</v>
      </c>
      <c r="G555" s="56">
        <v>639.07318699999996</v>
      </c>
      <c r="H555" s="57">
        <v>28.02</v>
      </c>
      <c r="I555" s="57">
        <v>1.5677756688376867</v>
      </c>
      <c r="J555" s="56">
        <v>774982515</v>
      </c>
      <c r="K555" s="57">
        <v>72.259694788081774</v>
      </c>
      <c r="L555" s="57">
        <v>20</v>
      </c>
      <c r="M555" s="57">
        <v>31.95</v>
      </c>
      <c r="N555" s="58">
        <v>26.54643140201021</v>
      </c>
      <c r="O555" s="59">
        <v>2729.4644380186242</v>
      </c>
      <c r="P555" s="58">
        <v>90.982147933954138</v>
      </c>
    </row>
    <row r="556" spans="1:16">
      <c r="A556" s="70" t="s">
        <v>222</v>
      </c>
      <c r="B556" s="70" t="s">
        <v>221</v>
      </c>
      <c r="C556" s="71">
        <v>17584122383</v>
      </c>
      <c r="D556" s="71">
        <v>2028600000</v>
      </c>
      <c r="E556" s="72">
        <v>12.779329212944438</v>
      </c>
      <c r="F556" s="72">
        <v>2.0998602012791148</v>
      </c>
      <c r="G556" s="71">
        <v>886.89157399999999</v>
      </c>
      <c r="H556" s="72">
        <v>3.53</v>
      </c>
      <c r="I556" s="72">
        <v>-2.3798556936279525E-2</v>
      </c>
      <c r="J556" s="71">
        <v>57488849</v>
      </c>
      <c r="K556" s="72">
        <v>105.86052957852748</v>
      </c>
      <c r="L556" s="72">
        <v>19.718032140392388</v>
      </c>
      <c r="M556" s="72">
        <v>43.71</v>
      </c>
      <c r="N556" s="73">
        <v>39.090749986156084</v>
      </c>
      <c r="O556" s="74">
        <v>156.38437895745341</v>
      </c>
      <c r="P556" s="73">
        <v>5.2128126319151136</v>
      </c>
    </row>
    <row r="557" spans="1:16">
      <c r="A557" s="80" t="s">
        <v>465</v>
      </c>
      <c r="B557" s="80" t="s">
        <v>618</v>
      </c>
      <c r="C557" s="81">
        <v>15819301983</v>
      </c>
      <c r="D557" s="81">
        <v>2070000000</v>
      </c>
      <c r="E557" s="82">
        <v>1.8146609799546745</v>
      </c>
      <c r="F557" s="82">
        <v>4.916701157617635E-3</v>
      </c>
      <c r="G557" s="81">
        <v>515.12446699999998</v>
      </c>
      <c r="H557" s="82">
        <v>42.8</v>
      </c>
      <c r="I557" s="82">
        <v>-0.78743849869505311</v>
      </c>
      <c r="J557" s="81">
        <v>3353158441</v>
      </c>
      <c r="K557" s="82">
        <v>110.06965715879812</v>
      </c>
      <c r="L557" s="82">
        <v>19.323671497584542</v>
      </c>
      <c r="M557" s="82">
        <v>24.88</v>
      </c>
      <c r="N557" s="83">
        <v>0</v>
      </c>
      <c r="O557" s="84">
        <v>1182.7393074661863</v>
      </c>
      <c r="P557" s="83">
        <v>39.424643582206208</v>
      </c>
    </row>
    <row r="558" spans="1:16">
      <c r="A558" s="40" t="s">
        <v>397</v>
      </c>
      <c r="B558" s="40" t="s">
        <v>255</v>
      </c>
      <c r="C558" s="41">
        <v>11360173813</v>
      </c>
      <c r="D558" s="41">
        <v>2100000000</v>
      </c>
      <c r="E558" s="42">
        <v>9.9275635326837719</v>
      </c>
      <c r="F558" s="42">
        <v>1.5758037353466305</v>
      </c>
      <c r="G558" s="41">
        <v>1038.647878</v>
      </c>
      <c r="H558" s="42">
        <v>3.88</v>
      </c>
      <c r="I558" s="42">
        <v>-4.5383561555647045E-2</v>
      </c>
      <c r="J558" s="41">
        <v>102822055</v>
      </c>
      <c r="K558" s="42">
        <v>61.27090146175351</v>
      </c>
      <c r="L558" s="42">
        <v>19.047619047619047</v>
      </c>
      <c r="M558" s="42">
        <v>49.45</v>
      </c>
      <c r="N558" s="43">
        <v>29.377294692725268</v>
      </c>
      <c r="O558" s="44">
        <v>573.27084431877097</v>
      </c>
      <c r="P558" s="43">
        <v>19.109028143959033</v>
      </c>
    </row>
    <row r="559" spans="1:16">
      <c r="A559" s="30" t="s">
        <v>251</v>
      </c>
      <c r="B559" s="30" t="s">
        <v>349</v>
      </c>
      <c r="C559" s="31">
        <v>382411470000</v>
      </c>
      <c r="D559" s="31">
        <v>2100376000</v>
      </c>
      <c r="E559" s="32">
        <v>0.39030073622854955</v>
      </c>
      <c r="F559" s="32">
        <v>1.9981099145983403E-3</v>
      </c>
      <c r="G559" s="31">
        <v>1095.0032759999999</v>
      </c>
      <c r="H559" s="32">
        <v>93.6</v>
      </c>
      <c r="I559" s="32">
        <v>1.0040274518724885</v>
      </c>
      <c r="J559" s="31">
        <v>30614000</v>
      </c>
      <c r="K559" s="32">
        <v>6380.5764682824847</v>
      </c>
      <c r="L559" s="32">
        <v>19.044209227300254</v>
      </c>
      <c r="M559" s="32">
        <v>52.13</v>
      </c>
      <c r="N559" s="33">
        <v>85.220524625920405</v>
      </c>
      <c r="O559" s="34">
        <v>1320.9862177449472</v>
      </c>
      <c r="P559" s="33">
        <v>44.032873924831577</v>
      </c>
    </row>
    <row r="560" spans="1:16">
      <c r="A560" s="45" t="s">
        <v>57</v>
      </c>
      <c r="B560" s="45" t="s">
        <v>375</v>
      </c>
      <c r="C560" s="46">
        <v>9936147750</v>
      </c>
      <c r="D560" s="46">
        <v>2153250000</v>
      </c>
      <c r="E560" s="47">
        <v>12.520249952961693</v>
      </c>
      <c r="F560" s="47">
        <v>5.814582585840796</v>
      </c>
      <c r="G560" s="46">
        <v>1717.7861740000001</v>
      </c>
      <c r="H560" s="47">
        <v>1.86</v>
      </c>
      <c r="I560" s="47">
        <v>-0.11140095924016057</v>
      </c>
      <c r="J560" s="46">
        <v>480331723</v>
      </c>
      <c r="K560" s="47">
        <v>4.4828394563479623</v>
      </c>
      <c r="L560" s="47">
        <v>18.57657030070823</v>
      </c>
      <c r="M560" s="47">
        <v>79.77</v>
      </c>
      <c r="N560" s="48">
        <v>34.170746035762861</v>
      </c>
      <c r="O560" s="49">
        <v>344.50316894241138</v>
      </c>
      <c r="P560" s="48">
        <v>11.483438964747046</v>
      </c>
    </row>
    <row r="561" spans="1:16">
      <c r="A561" s="55" t="s">
        <v>8</v>
      </c>
      <c r="B561" s="55" t="s">
        <v>233</v>
      </c>
      <c r="C561" s="56">
        <v>7531082000</v>
      </c>
      <c r="D561" s="56">
        <v>2160000000</v>
      </c>
      <c r="E561" s="57">
        <v>29.589908136946594</v>
      </c>
      <c r="F561" s="57">
        <v>6.8495157724413414</v>
      </c>
      <c r="G561" s="56">
        <v>595.52635199999997</v>
      </c>
      <c r="H561" s="57">
        <v>2.27</v>
      </c>
      <c r="I561" s="57">
        <v>-7.9513777723695167E-2</v>
      </c>
      <c r="J561" s="56">
        <v>255518000</v>
      </c>
      <c r="K561" s="57">
        <v>16.906832395369406</v>
      </c>
      <c r="L561" s="57">
        <v>18.518518518518519</v>
      </c>
      <c r="M561" s="57">
        <v>27.57</v>
      </c>
      <c r="N561" s="58">
        <v>53.472121406965769</v>
      </c>
      <c r="O561" s="59">
        <v>646.72735784861482</v>
      </c>
      <c r="P561" s="58">
        <v>21.557578594953828</v>
      </c>
    </row>
    <row r="562" spans="1:16">
      <c r="A562" s="55" t="s">
        <v>674</v>
      </c>
      <c r="B562" s="55" t="s">
        <v>233</v>
      </c>
      <c r="C562" s="56">
        <v>5220479890</v>
      </c>
      <c r="D562" s="56">
        <v>2178000000</v>
      </c>
      <c r="E562" s="57">
        <v>3.3374026083092287</v>
      </c>
      <c r="F562" s="57">
        <v>9.0136731170237905E-2</v>
      </c>
      <c r="G562" s="56">
        <v>656.11429699999997</v>
      </c>
      <c r="H562" s="57">
        <v>18.27</v>
      </c>
      <c r="I562" s="57">
        <v>-0.18149226791021178</v>
      </c>
      <c r="J562" s="56">
        <v>116330745</v>
      </c>
      <c r="K562" s="57">
        <v>318.28215318315034</v>
      </c>
      <c r="L562" s="57">
        <v>18.365472910927455</v>
      </c>
      <c r="M562" s="57">
        <v>30.12</v>
      </c>
      <c r="N562" s="58">
        <v>60.536588139495571</v>
      </c>
      <c r="O562" s="59">
        <v>1179.1710870240809</v>
      </c>
      <c r="P562" s="58">
        <v>39.305702900802693</v>
      </c>
    </row>
    <row r="563" spans="1:16">
      <c r="A563" s="35" t="s">
        <v>5</v>
      </c>
      <c r="B563" s="35" t="s">
        <v>745</v>
      </c>
      <c r="C563" s="36">
        <v>290909226000</v>
      </c>
      <c r="D563" s="36">
        <v>2200000000</v>
      </c>
      <c r="E563" s="37">
        <v>0.4314796321118361</v>
      </c>
      <c r="F563" s="37">
        <v>2.0429906823477089E-3</v>
      </c>
      <c r="G563" s="36">
        <v>941.18174399999998</v>
      </c>
      <c r="H563" s="37">
        <v>98.5</v>
      </c>
      <c r="I563" s="37">
        <v>-2.0590956126319213</v>
      </c>
      <c r="J563" s="36">
        <v>4634415000</v>
      </c>
      <c r="K563" s="37">
        <v>45.572094859869047</v>
      </c>
      <c r="L563" s="37">
        <v>18.181818181818183</v>
      </c>
      <c r="M563" s="37">
        <v>42.78</v>
      </c>
      <c r="N563" s="38">
        <v>52.938839616880983</v>
      </c>
      <c r="O563" s="39">
        <v>552.50832048624147</v>
      </c>
      <c r="P563" s="38">
        <v>18.416944016208049</v>
      </c>
    </row>
    <row r="564" spans="1:16">
      <c r="A564" s="55" t="s">
        <v>238</v>
      </c>
      <c r="B564" s="55" t="s">
        <v>233</v>
      </c>
      <c r="C564" s="56">
        <v>7606887578</v>
      </c>
      <c r="D564" s="56">
        <v>2344397132</v>
      </c>
      <c r="E564" s="57">
        <v>34.423672734157556</v>
      </c>
      <c r="F564" s="57">
        <v>14.683379477090043</v>
      </c>
      <c r="G564" s="56">
        <v>735.54148399999997</v>
      </c>
      <c r="H564" s="57">
        <v>1.58</v>
      </c>
      <c r="I564" s="57">
        <v>-5.1079355856779474E-2</v>
      </c>
      <c r="J564" s="56">
        <v>-222958515</v>
      </c>
      <c r="K564" s="57">
        <v>-10.514947733662471</v>
      </c>
      <c r="L564" s="57">
        <v>17.061955695994257</v>
      </c>
      <c r="M564" s="57">
        <v>31.37</v>
      </c>
      <c r="N564" s="58">
        <v>51.785969540941842</v>
      </c>
      <c r="O564" s="59">
        <v>217.44614949208301</v>
      </c>
      <c r="P564" s="58">
        <v>7.2482049830694333</v>
      </c>
    </row>
    <row r="565" spans="1:16">
      <c r="A565" s="45" t="s">
        <v>516</v>
      </c>
      <c r="B565" s="45" t="s">
        <v>426</v>
      </c>
      <c r="C565" s="46">
        <v>7942743158</v>
      </c>
      <c r="D565" s="46">
        <v>2400000000</v>
      </c>
      <c r="E565" s="47">
        <v>21.290439059950472</v>
      </c>
      <c r="F565" s="47">
        <v>8.8710162749793628</v>
      </c>
      <c r="G565" s="46">
        <v>958.66017199999999</v>
      </c>
      <c r="H565" s="47">
        <v>1.96</v>
      </c>
      <c r="I565" s="47">
        <v>-0.13892676765002676</v>
      </c>
      <c r="J565" s="46">
        <v>-166416272</v>
      </c>
      <c r="K565" s="47">
        <v>-14.421666650482353</v>
      </c>
      <c r="L565" s="47">
        <v>16.666666666666668</v>
      </c>
      <c r="M565" s="47">
        <v>39.94</v>
      </c>
      <c r="N565" s="48">
        <v>23.96871921754645</v>
      </c>
      <c r="O565" s="49">
        <v>0</v>
      </c>
      <c r="P565" s="48">
        <v>0</v>
      </c>
    </row>
    <row r="566" spans="1:16">
      <c r="A566" s="70" t="s">
        <v>174</v>
      </c>
      <c r="B566" s="70" t="s">
        <v>221</v>
      </c>
      <c r="C566" s="71">
        <v>14150616391</v>
      </c>
      <c r="D566" s="71">
        <v>2400156000</v>
      </c>
      <c r="E566" s="72">
        <v>15.308907978675222</v>
      </c>
      <c r="F566" s="72">
        <v>6.378297068471892</v>
      </c>
      <c r="G566" s="71">
        <v>1653.7573420000001</v>
      </c>
      <c r="H566" s="72">
        <v>1.58</v>
      </c>
      <c r="I566" s="72">
        <v>6.1706285233185998E-2</v>
      </c>
      <c r="J566" s="71">
        <v>13770039</v>
      </c>
      <c r="K566" s="72">
        <v>174.30277430586798</v>
      </c>
      <c r="L566" s="72">
        <v>16.665583403745423</v>
      </c>
      <c r="M566" s="72">
        <v>68.900000000000006</v>
      </c>
      <c r="N566" s="73">
        <v>29.912930970065197</v>
      </c>
      <c r="O566" s="74">
        <v>1976.0918508488985</v>
      </c>
      <c r="P566" s="73">
        <v>65.869728361629953</v>
      </c>
    </row>
    <row r="567" spans="1:16">
      <c r="A567" s="70" t="s">
        <v>433</v>
      </c>
      <c r="B567" s="70" t="s">
        <v>221</v>
      </c>
      <c r="C567" s="71">
        <v>49231975000</v>
      </c>
      <c r="D567" s="71">
        <v>2415000000</v>
      </c>
      <c r="E567" s="72">
        <v>3.129881857679718</v>
      </c>
      <c r="F567" s="72">
        <v>0.14400192581917268</v>
      </c>
      <c r="G567" s="71">
        <v>1289.753751</v>
      </c>
      <c r="H567" s="72">
        <v>9.91</v>
      </c>
      <c r="I567" s="72">
        <v>8.6332158174926121E-2</v>
      </c>
      <c r="J567" s="71">
        <v>164632000</v>
      </c>
      <c r="K567" s="72">
        <v>132.02172117206862</v>
      </c>
      <c r="L567" s="72">
        <v>16.563146997929607</v>
      </c>
      <c r="M567" s="72">
        <v>53.4</v>
      </c>
      <c r="N567" s="73">
        <v>17.414725653682858</v>
      </c>
      <c r="O567" s="74">
        <v>1862.7880401166169</v>
      </c>
      <c r="P567" s="73">
        <v>62.092934670553895</v>
      </c>
    </row>
    <row r="568" spans="1:16">
      <c r="A568" s="30" t="s">
        <v>243</v>
      </c>
      <c r="B568" s="30" t="s">
        <v>349</v>
      </c>
      <c r="C568" s="31">
        <v>126462671000</v>
      </c>
      <c r="D568" s="31">
        <v>2435345000</v>
      </c>
      <c r="E568" s="32">
        <v>1.3285632425896172</v>
      </c>
      <c r="F568" s="32">
        <v>1.7047934206827181E-2</v>
      </c>
      <c r="G568" s="31">
        <v>888.70126800000003</v>
      </c>
      <c r="H568" s="32">
        <v>33.880000000000003</v>
      </c>
      <c r="I568" s="32">
        <v>-0.16707886908015723</v>
      </c>
      <c r="J568" s="31">
        <v>6206650000</v>
      </c>
      <c r="K568" s="32">
        <v>12.556055198859289</v>
      </c>
      <c r="L568" s="32">
        <v>16.424777598245832</v>
      </c>
      <c r="M568" s="32">
        <v>36.49</v>
      </c>
      <c r="N568" s="33">
        <v>53.061316617320827</v>
      </c>
      <c r="O568" s="34">
        <v>1711.4909847087104</v>
      </c>
      <c r="P568" s="33">
        <v>57.049699490290344</v>
      </c>
    </row>
    <row r="569" spans="1:16">
      <c r="A569" s="35" t="s">
        <v>531</v>
      </c>
      <c r="B569" s="35" t="s">
        <v>208</v>
      </c>
      <c r="C569" s="36">
        <v>83859863477</v>
      </c>
      <c r="D569" s="36">
        <v>2440108000</v>
      </c>
      <c r="E569" s="37">
        <v>10.922099522993131</v>
      </c>
      <c r="F569" s="37">
        <v>0.34431324423701837</v>
      </c>
      <c r="G569" s="36">
        <v>260.87328100000002</v>
      </c>
      <c r="H569" s="37">
        <v>14.04</v>
      </c>
      <c r="I569" s="37">
        <v>-0.92110318078900022</v>
      </c>
      <c r="J569" s="36">
        <v>-2588694314</v>
      </c>
      <c r="K569" s="37">
        <v>-12.253823801615535</v>
      </c>
      <c r="L569" s="37">
        <v>16.392717043671837</v>
      </c>
      <c r="M569" s="37">
        <v>10.69</v>
      </c>
      <c r="N569" s="38">
        <v>38.978784400761242</v>
      </c>
      <c r="O569" s="39">
        <v>1250</v>
      </c>
      <c r="P569" s="38">
        <v>41.666666666666664</v>
      </c>
    </row>
    <row r="570" spans="1:16">
      <c r="A570" s="35" t="s">
        <v>484</v>
      </c>
      <c r="B570" s="35" t="s">
        <v>208</v>
      </c>
      <c r="C570" s="36">
        <v>18078434358</v>
      </c>
      <c r="D570" s="36">
        <v>2443750000</v>
      </c>
      <c r="E570" s="37">
        <v>6.8303763004999123</v>
      </c>
      <c r="F570" s="37">
        <v>0.46583981589087209</v>
      </c>
      <c r="G570" s="36">
        <v>846.39887099999999</v>
      </c>
      <c r="H570" s="37">
        <v>6.92</v>
      </c>
      <c r="I570" s="37">
        <v>-0.55055751403534625</v>
      </c>
      <c r="J570" s="36">
        <v>-565215489</v>
      </c>
      <c r="K570" s="37">
        <v>-25.941433462733716</v>
      </c>
      <c r="L570" s="37">
        <v>16.368286445012789</v>
      </c>
      <c r="M570" s="37">
        <v>34.630000000000003</v>
      </c>
      <c r="N570" s="38">
        <v>10.091855288331461</v>
      </c>
      <c r="O570" s="39">
        <v>107.02402830051547</v>
      </c>
      <c r="P570" s="38">
        <v>3.5674676100171823</v>
      </c>
    </row>
    <row r="571" spans="1:16">
      <c r="A571" s="25" t="s">
        <v>173</v>
      </c>
      <c r="B571" s="25" t="s">
        <v>353</v>
      </c>
      <c r="C571" s="26">
        <v>6576271825</v>
      </c>
      <c r="D571" s="26">
        <v>2450000000</v>
      </c>
      <c r="E571" s="27">
        <v>18.558780762339037</v>
      </c>
      <c r="F571" s="27">
        <v>7.5750125560567501</v>
      </c>
      <c r="G571" s="26">
        <v>1796.201816</v>
      </c>
      <c r="H571" s="27">
        <v>1.2</v>
      </c>
      <c r="I571" s="27">
        <v>-3.5686112142109927E-2</v>
      </c>
      <c r="J571" s="26">
        <v>-129905290</v>
      </c>
      <c r="K571" s="27">
        <v>-18.85989400431653</v>
      </c>
      <c r="L571" s="27">
        <v>16.326530612244898</v>
      </c>
      <c r="M571" s="27">
        <v>73.31</v>
      </c>
      <c r="N571" s="28">
        <v>47.580953396127846</v>
      </c>
      <c r="O571" s="29">
        <v>321.17946836934215</v>
      </c>
      <c r="P571" s="28">
        <v>10.705982278978071</v>
      </c>
    </row>
    <row r="572" spans="1:16">
      <c r="A572" s="35" t="s">
        <v>538</v>
      </c>
      <c r="B572" s="35" t="s">
        <v>200</v>
      </c>
      <c r="C572" s="36">
        <v>12776501404</v>
      </c>
      <c r="D572" s="36">
        <v>2500000000</v>
      </c>
      <c r="E572" s="37">
        <v>16.57982980804702</v>
      </c>
      <c r="F572" s="37">
        <v>2.2106439744062691</v>
      </c>
      <c r="G572" s="36">
        <v>587.20383200000003</v>
      </c>
      <c r="H572" s="37">
        <v>4.1100000000000003</v>
      </c>
      <c r="I572" s="37">
        <v>-0.27482431187730061</v>
      </c>
      <c r="J572" s="36">
        <v>-201213065</v>
      </c>
      <c r="K572" s="37">
        <v>-37.273921551764047</v>
      </c>
      <c r="L572" s="37">
        <v>16</v>
      </c>
      <c r="M572" s="37">
        <v>23.48</v>
      </c>
      <c r="N572" s="38">
        <v>34.57935142676601</v>
      </c>
      <c r="O572" s="39">
        <v>1367.3897347360353</v>
      </c>
      <c r="P572" s="38">
        <v>45.579657824534507</v>
      </c>
    </row>
    <row r="573" spans="1:16">
      <c r="A573" s="70" t="s">
        <v>736</v>
      </c>
      <c r="B573" s="70" t="s">
        <v>699</v>
      </c>
      <c r="C573" s="71">
        <v>7078013000</v>
      </c>
      <c r="D573" s="71">
        <v>2500000000</v>
      </c>
      <c r="E573" s="72">
        <v>66.630575105151379</v>
      </c>
      <c r="F573" s="72">
        <v>0.73180203300550661</v>
      </c>
      <c r="G573" s="71">
        <v>14.975438</v>
      </c>
      <c r="H573" s="72">
        <v>40.700000000000003</v>
      </c>
      <c r="I573" s="72">
        <v>-1.3355535384228432</v>
      </c>
      <c r="J573" s="71">
        <v>562601000</v>
      </c>
      <c r="K573" s="72">
        <v>161.83760782508386</v>
      </c>
      <c r="L573" s="72">
        <v>16</v>
      </c>
      <c r="M573" s="72">
        <v>0.59</v>
      </c>
      <c r="N573" s="73">
        <v>0</v>
      </c>
      <c r="O573" s="74">
        <v>198.1519841513161</v>
      </c>
      <c r="P573" s="73">
        <v>6.6050661383772029</v>
      </c>
    </row>
    <row r="574" spans="1:16">
      <c r="A574" s="60" t="s">
        <v>741</v>
      </c>
      <c r="B574" s="60" t="s">
        <v>374</v>
      </c>
      <c r="C574" s="61">
        <v>22456783000</v>
      </c>
      <c r="D574" s="61">
        <v>2500000000</v>
      </c>
      <c r="E574" s="62">
        <v>5.1529259601833406</v>
      </c>
      <c r="F574" s="62">
        <v>0.34352839734555601</v>
      </c>
      <c r="G574" s="61">
        <v>1246.060845</v>
      </c>
      <c r="H574" s="62">
        <v>6.23</v>
      </c>
      <c r="I574" s="62">
        <v>-0.92348189035631545</v>
      </c>
      <c r="J574" s="61">
        <v>0</v>
      </c>
      <c r="K574" s="62">
        <v>0</v>
      </c>
      <c r="L574" s="62">
        <v>16</v>
      </c>
      <c r="M574" s="62">
        <v>49.84</v>
      </c>
      <c r="N574" s="63">
        <v>404.10131576931047</v>
      </c>
      <c r="O574" s="64">
        <v>621.50951968296181</v>
      </c>
      <c r="P574" s="63">
        <v>20.716983989432059</v>
      </c>
    </row>
    <row r="575" spans="1:16">
      <c r="A575" s="40" t="s">
        <v>264</v>
      </c>
      <c r="B575" s="40" t="s">
        <v>255</v>
      </c>
      <c r="C575" s="41">
        <v>67920029000</v>
      </c>
      <c r="D575" s="41">
        <v>2534400000</v>
      </c>
      <c r="E575" s="42">
        <v>1.489589960757403</v>
      </c>
      <c r="F575" s="42">
        <v>2.9387428203073766E-2</v>
      </c>
      <c r="G575" s="41">
        <v>1217.3403820000001</v>
      </c>
      <c r="H575" s="42">
        <v>22.06</v>
      </c>
      <c r="I575" s="42">
        <v>0.23999936510690745</v>
      </c>
      <c r="J575" s="41">
        <v>305660000</v>
      </c>
      <c r="K575" s="42">
        <v>165.83131584113067</v>
      </c>
      <c r="L575" s="42">
        <v>15.782828282828282</v>
      </c>
      <c r="M575" s="42">
        <v>48.03</v>
      </c>
      <c r="N575" s="43">
        <v>58.798176691493062</v>
      </c>
      <c r="O575" s="44">
        <v>2129.9473770950635</v>
      </c>
      <c r="P575" s="43">
        <v>70.99824590316878</v>
      </c>
    </row>
    <row r="576" spans="1:16">
      <c r="A576" s="30" t="s">
        <v>252</v>
      </c>
      <c r="B576" s="30" t="s">
        <v>349</v>
      </c>
      <c r="C576" s="31">
        <v>714571000000</v>
      </c>
      <c r="D576" s="31">
        <v>2536000000</v>
      </c>
      <c r="E576" s="32">
        <v>0.27426691142392118</v>
      </c>
      <c r="F576" s="32">
        <v>5.0069172695393948E-4</v>
      </c>
      <c r="G576" s="31">
        <v>667.62948400000005</v>
      </c>
      <c r="H576" s="32">
        <v>218.5</v>
      </c>
      <c r="I576" s="32">
        <v>4.1299687781499017</v>
      </c>
      <c r="J576" s="31">
        <v>2084000000</v>
      </c>
      <c r="K576" s="32">
        <v>262.84836852207292</v>
      </c>
      <c r="L576" s="32">
        <v>15.772870662460567</v>
      </c>
      <c r="M576" s="32">
        <v>26.32</v>
      </c>
      <c r="N576" s="33">
        <v>80.097979008971549</v>
      </c>
      <c r="O576" s="34">
        <v>2660.4512008052634</v>
      </c>
      <c r="P576" s="33">
        <v>88.681706693508787</v>
      </c>
    </row>
    <row r="577" spans="1:16">
      <c r="A577" s="35" t="s">
        <v>446</v>
      </c>
      <c r="B577" s="35" t="s">
        <v>208</v>
      </c>
      <c r="C577" s="36">
        <v>54701388025</v>
      </c>
      <c r="D577" s="36">
        <v>2600000000</v>
      </c>
      <c r="E577" s="37">
        <v>2.6398884826628493</v>
      </c>
      <c r="F577" s="37">
        <v>2.6719519055291997E-2</v>
      </c>
      <c r="G577" s="36">
        <v>387.97063400000002</v>
      </c>
      <c r="H577" s="37">
        <v>39.06</v>
      </c>
      <c r="I577" s="37">
        <v>1.4326352825326083</v>
      </c>
      <c r="J577" s="36">
        <v>3203485026</v>
      </c>
      <c r="K577" s="37">
        <v>30.841411524674939</v>
      </c>
      <c r="L577" s="37">
        <v>15.384615384615385</v>
      </c>
      <c r="M577" s="37">
        <v>14.92</v>
      </c>
      <c r="N577" s="38">
        <v>65.787100536891458</v>
      </c>
      <c r="O577" s="39">
        <v>2912.9466758712183</v>
      </c>
      <c r="P577" s="38">
        <v>97.098222529040612</v>
      </c>
    </row>
    <row r="578" spans="1:16">
      <c r="A578" s="30" t="s">
        <v>253</v>
      </c>
      <c r="B578" s="30" t="s">
        <v>349</v>
      </c>
      <c r="C578" s="31">
        <v>90551503000</v>
      </c>
      <c r="D578" s="31">
        <v>2616996000</v>
      </c>
      <c r="E578" s="32">
        <v>1.9519727984504434</v>
      </c>
      <c r="F578" s="32">
        <v>3.5518237567232547E-2</v>
      </c>
      <c r="G578" s="31">
        <v>934.14203199999997</v>
      </c>
      <c r="H578" s="32">
        <v>21.94</v>
      </c>
      <c r="I578" s="32">
        <v>0.19219010296995265</v>
      </c>
      <c r="J578" s="31">
        <v>545713000</v>
      </c>
      <c r="K578" s="32">
        <v>100.70662784284046</v>
      </c>
      <c r="L578" s="32">
        <v>15.284700473367174</v>
      </c>
      <c r="M578" s="32">
        <v>35.69</v>
      </c>
      <c r="N578" s="33">
        <v>47.458381006113314</v>
      </c>
      <c r="O578" s="34">
        <v>2011.0797380427466</v>
      </c>
      <c r="P578" s="33">
        <v>67.03599126809155</v>
      </c>
    </row>
    <row r="579" spans="1:16">
      <c r="A579" s="25" t="s">
        <v>359</v>
      </c>
      <c r="B579" s="25" t="s">
        <v>376</v>
      </c>
      <c r="C579" s="26">
        <v>10008596677</v>
      </c>
      <c r="D579" s="26">
        <v>2640000000</v>
      </c>
      <c r="E579" s="27">
        <v>10.487350095390839</v>
      </c>
      <c r="F579" s="27">
        <v>1.3241603655796514</v>
      </c>
      <c r="G579" s="26">
        <v>1242.5161049999999</v>
      </c>
      <c r="H579" s="27">
        <v>3.07</v>
      </c>
      <c r="I579" s="27">
        <v>-0.10157267623054755</v>
      </c>
      <c r="J579" s="26">
        <v>-490022606</v>
      </c>
      <c r="K579" s="27">
        <v>-16.162519653225957</v>
      </c>
      <c r="L579" s="27">
        <v>15.151515151515152</v>
      </c>
      <c r="M579" s="27">
        <v>47.06</v>
      </c>
      <c r="N579" s="28">
        <v>52.74028793581472</v>
      </c>
      <c r="O579" s="29">
        <v>148.36081093399639</v>
      </c>
      <c r="P579" s="28">
        <v>4.9453603644665467</v>
      </c>
    </row>
    <row r="580" spans="1:16">
      <c r="A580" s="25" t="s">
        <v>345</v>
      </c>
      <c r="B580" s="25" t="s">
        <v>376</v>
      </c>
      <c r="C580" s="26">
        <v>16202777314</v>
      </c>
      <c r="D580" s="26">
        <v>2650000000</v>
      </c>
      <c r="E580" s="27">
        <v>6.0316366580679652</v>
      </c>
      <c r="F580" s="27">
        <v>0.3251556149901868</v>
      </c>
      <c r="G580" s="26">
        <v>846.06924800000002</v>
      </c>
      <c r="H580" s="27">
        <v>7.84</v>
      </c>
      <c r="I580" s="27">
        <v>-0.33163845186318852</v>
      </c>
      <c r="J580" s="26">
        <v>51151779</v>
      </c>
      <c r="K580" s="27">
        <v>362.64623367253756</v>
      </c>
      <c r="L580" s="27">
        <v>15.09433962264151</v>
      </c>
      <c r="M580" s="27">
        <v>31.92</v>
      </c>
      <c r="N580" s="28">
        <v>51.941410134350868</v>
      </c>
      <c r="O580" s="29">
        <v>244.04790536813823</v>
      </c>
      <c r="P580" s="28">
        <v>8.1349301789379407</v>
      </c>
    </row>
    <row r="581" spans="1:16">
      <c r="A581" s="55" t="s">
        <v>235</v>
      </c>
      <c r="B581" s="55" t="s">
        <v>233</v>
      </c>
      <c r="C581" s="56">
        <v>83438856000</v>
      </c>
      <c r="D581" s="56">
        <v>2798079000</v>
      </c>
      <c r="E581" s="57">
        <v>0.61421260711545322</v>
      </c>
      <c r="F581" s="57">
        <v>2.8142595702423958E-3</v>
      </c>
      <c r="G581" s="56">
        <v>821.38268200000005</v>
      </c>
      <c r="H581" s="57">
        <v>79.3</v>
      </c>
      <c r="I581" s="57">
        <v>-2.0115463121252333</v>
      </c>
      <c r="J581" s="56">
        <v>5300546000</v>
      </c>
      <c r="K581" s="57">
        <v>41.17503404366267</v>
      </c>
      <c r="L581" s="57">
        <v>14.295522034938971</v>
      </c>
      <c r="M581" s="57">
        <v>29.35</v>
      </c>
      <c r="N581" s="58">
        <v>55.277235208106767</v>
      </c>
      <c r="O581" s="59">
        <v>1299.1993232383618</v>
      </c>
      <c r="P581" s="58">
        <v>43.306644107945395</v>
      </c>
    </row>
    <row r="582" spans="1:16">
      <c r="A582" s="60" t="s">
        <v>748</v>
      </c>
      <c r="B582" s="60" t="s">
        <v>374</v>
      </c>
      <c r="C582" s="61">
        <v>47208439000</v>
      </c>
      <c r="D582" s="61">
        <v>2800000000</v>
      </c>
      <c r="E582" s="62">
        <v>3.1245479169732633</v>
      </c>
      <c r="F582" s="62">
        <v>0.10144636094069037</v>
      </c>
      <c r="G582" s="61">
        <v>1153.5045090000001</v>
      </c>
      <c r="H582" s="62">
        <v>11.1</v>
      </c>
      <c r="I582" s="62">
        <v>-5.7314479630488087E-2</v>
      </c>
      <c r="J582" s="61">
        <v>0</v>
      </c>
      <c r="K582" s="62">
        <v>0</v>
      </c>
      <c r="L582" s="62">
        <v>14.285714285714286</v>
      </c>
      <c r="M582" s="62">
        <v>41.19</v>
      </c>
      <c r="N582" s="63">
        <v>0</v>
      </c>
      <c r="O582" s="64">
        <v>505.36463078376613</v>
      </c>
      <c r="P582" s="63">
        <v>16.845487692792204</v>
      </c>
    </row>
    <row r="583" spans="1:16">
      <c r="A583" s="55" t="s">
        <v>529</v>
      </c>
      <c r="B583" s="55" t="s">
        <v>233</v>
      </c>
      <c r="C583" s="56">
        <v>11202226165</v>
      </c>
      <c r="D583" s="56">
        <v>2876530554</v>
      </c>
      <c r="E583" s="57">
        <v>10.033581242320063</v>
      </c>
      <c r="F583" s="57">
        <v>0.69761687240677661</v>
      </c>
      <c r="G583" s="56">
        <v>750.95738100000005</v>
      </c>
      <c r="H583" s="57">
        <v>5.31</v>
      </c>
      <c r="I583" s="57">
        <v>2.2350054752133808E-2</v>
      </c>
      <c r="J583" s="56">
        <v>-880002369</v>
      </c>
      <c r="K583" s="57">
        <v>-16.343879603805931</v>
      </c>
      <c r="L583" s="57">
        <v>13.905640579543798</v>
      </c>
      <c r="M583" s="57">
        <v>26.1</v>
      </c>
      <c r="N583" s="58">
        <v>16.513505940247303</v>
      </c>
      <c r="O583" s="59">
        <v>653.32372644097654</v>
      </c>
      <c r="P583" s="58">
        <v>21.777457548032551</v>
      </c>
    </row>
    <row r="584" spans="1:16">
      <c r="A584" s="35" t="s">
        <v>205</v>
      </c>
      <c r="B584" s="35" t="s">
        <v>200</v>
      </c>
      <c r="C584" s="36">
        <v>141356914000</v>
      </c>
      <c r="D584" s="36">
        <v>2900000000</v>
      </c>
      <c r="E584" s="37">
        <v>4.7283777491527044</v>
      </c>
      <c r="F584" s="37">
        <v>3.019398307249492E-2</v>
      </c>
      <c r="G584" s="36">
        <v>147.02876900000001</v>
      </c>
      <c r="H584" s="37">
        <v>57.65</v>
      </c>
      <c r="I584" s="37">
        <v>0.45747813679275851</v>
      </c>
      <c r="J584" s="36">
        <v>1502626000</v>
      </c>
      <c r="K584" s="37">
        <v>104.21754980946689</v>
      </c>
      <c r="L584" s="37">
        <v>13.793103448275861</v>
      </c>
      <c r="M584" s="37">
        <v>5.0599999999999996</v>
      </c>
      <c r="N584" s="38">
        <v>42.073912866682321</v>
      </c>
      <c r="O584" s="39">
        <v>2515.479939220194</v>
      </c>
      <c r="P584" s="38">
        <v>83.849331307339796</v>
      </c>
    </row>
    <row r="585" spans="1:16">
      <c r="A585" s="35" t="s">
        <v>299</v>
      </c>
      <c r="B585" s="35" t="s">
        <v>208</v>
      </c>
      <c r="C585" s="36">
        <v>15218561138</v>
      </c>
      <c r="D585" s="36">
        <v>2950000000</v>
      </c>
      <c r="E585" s="37">
        <v>3.2066050934356625</v>
      </c>
      <c r="F585" s="37">
        <v>3.2938932649570235E-2</v>
      </c>
      <c r="G585" s="36">
        <v>371.95620600000001</v>
      </c>
      <c r="H585" s="37">
        <v>33.56</v>
      </c>
      <c r="I585" s="37">
        <v>-0.8256386285638726</v>
      </c>
      <c r="J585" s="36">
        <v>1787902943</v>
      </c>
      <c r="K585" s="37">
        <v>54.449264363675248</v>
      </c>
      <c r="L585" s="37">
        <v>13.559322033898304</v>
      </c>
      <c r="M585" s="37">
        <v>12.6</v>
      </c>
      <c r="N585" s="38">
        <v>45.204108315085591</v>
      </c>
      <c r="O585" s="39">
        <v>285.59662460378127</v>
      </c>
      <c r="P585" s="38">
        <v>9.5198874867927081</v>
      </c>
    </row>
    <row r="586" spans="1:16">
      <c r="A586" s="55" t="s">
        <v>463</v>
      </c>
      <c r="B586" s="55" t="s">
        <v>233</v>
      </c>
      <c r="C586" s="56">
        <v>40334782642</v>
      </c>
      <c r="D586" s="56">
        <v>3000000000</v>
      </c>
      <c r="E586" s="57">
        <v>12.220419710314951</v>
      </c>
      <c r="F586" s="57">
        <v>0.93214490543973694</v>
      </c>
      <c r="G586" s="56">
        <v>808.37745500000005</v>
      </c>
      <c r="H586" s="57">
        <v>4.05</v>
      </c>
      <c r="I586" s="57">
        <v>1.5747876630948454E-2</v>
      </c>
      <c r="J586" s="56">
        <v>-4574215000</v>
      </c>
      <c r="K586" s="57">
        <v>-2.8660655434866968</v>
      </c>
      <c r="L586" s="57">
        <v>13.333333333333334</v>
      </c>
      <c r="M586" s="57">
        <v>26.94</v>
      </c>
      <c r="N586" s="58">
        <v>34.170746035762861</v>
      </c>
      <c r="O586" s="59">
        <v>1252.3045720680177</v>
      </c>
      <c r="P586" s="58">
        <v>41.743485735600594</v>
      </c>
    </row>
    <row r="587" spans="1:16">
      <c r="A587" s="40" t="s">
        <v>671</v>
      </c>
      <c r="B587" s="40" t="s">
        <v>255</v>
      </c>
      <c r="C587" s="41">
        <v>4839967141</v>
      </c>
      <c r="D587" s="41">
        <v>3016276170</v>
      </c>
      <c r="E587" s="42">
        <v>19.114352928501351</v>
      </c>
      <c r="F587" s="42">
        <v>2.7916607494857373</v>
      </c>
      <c r="G587" s="41">
        <v>955.68482200000005</v>
      </c>
      <c r="H587" s="42">
        <v>2.19</v>
      </c>
      <c r="I587" s="42">
        <v>-4.0887437386026182E-2</v>
      </c>
      <c r="J587" s="41">
        <v>99081839</v>
      </c>
      <c r="K587" s="42">
        <v>69.10395461069308</v>
      </c>
      <c r="L587" s="42">
        <v>13.26138514697081</v>
      </c>
      <c r="M587" s="42">
        <v>31.68</v>
      </c>
      <c r="N587" s="43">
        <v>0</v>
      </c>
      <c r="O587" s="44">
        <v>172.25693976246598</v>
      </c>
      <c r="P587" s="43">
        <v>5.7418979920821993</v>
      </c>
    </row>
    <row r="588" spans="1:16">
      <c r="A588" s="30" t="s">
        <v>254</v>
      </c>
      <c r="B588" s="30" t="s">
        <v>349</v>
      </c>
      <c r="C588" s="31">
        <v>257153289000</v>
      </c>
      <c r="D588" s="31">
        <v>3063214000</v>
      </c>
      <c r="E588" s="32">
        <v>0.65148368740797313</v>
      </c>
      <c r="F588" s="32">
        <v>5.5968363827560577E-3</v>
      </c>
      <c r="G588" s="31">
        <v>1450.4123199999999</v>
      </c>
      <c r="H588" s="32">
        <v>42.34</v>
      </c>
      <c r="I588" s="32">
        <v>-0.52674787528020772</v>
      </c>
      <c r="J588" s="31">
        <v>1446830000</v>
      </c>
      <c r="K588" s="32">
        <v>80.453219797764774</v>
      </c>
      <c r="L588" s="32">
        <v>13.058180068385688</v>
      </c>
      <c r="M588" s="32">
        <v>47.34</v>
      </c>
      <c r="N588" s="33">
        <v>46.868671924932023</v>
      </c>
      <c r="O588" s="34">
        <v>1531.9239885884499</v>
      </c>
      <c r="P588" s="33">
        <v>51.064132952948327</v>
      </c>
    </row>
    <row r="589" spans="1:16">
      <c r="A589" s="75" t="s">
        <v>676</v>
      </c>
      <c r="B589" s="75" t="s">
        <v>350</v>
      </c>
      <c r="C589" s="76">
        <v>48672074000</v>
      </c>
      <c r="D589" s="76">
        <v>3202500000</v>
      </c>
      <c r="E589" s="77">
        <v>0.83200222207825458</v>
      </c>
      <c r="F589" s="77">
        <v>5.0940730867628202E-3</v>
      </c>
      <c r="G589" s="76">
        <v>948.26043000000004</v>
      </c>
      <c r="H589" s="77">
        <v>50.7</v>
      </c>
      <c r="I589" s="77">
        <v>0.53769965403157016</v>
      </c>
      <c r="J589" s="76">
        <v>1608957000</v>
      </c>
      <c r="K589" s="77">
        <v>101.51141391597164</v>
      </c>
      <c r="L589" s="77">
        <v>12.490241998438719</v>
      </c>
      <c r="M589" s="77">
        <v>29.61</v>
      </c>
      <c r="N589" s="78">
        <v>17.454888016732728</v>
      </c>
      <c r="O589" s="79">
        <v>1533.8779267341022</v>
      </c>
      <c r="P589" s="78">
        <v>51.12926422447007</v>
      </c>
    </row>
    <row r="590" spans="1:16">
      <c r="A590" s="70" t="s">
        <v>318</v>
      </c>
      <c r="B590" s="70" t="s">
        <v>221</v>
      </c>
      <c r="C590" s="71">
        <v>30085753929</v>
      </c>
      <c r="D590" s="71">
        <v>3250000000</v>
      </c>
      <c r="E590" s="72">
        <v>20.223223945915013</v>
      </c>
      <c r="F590" s="72">
        <v>3.1112652224484636</v>
      </c>
      <c r="G590" s="71">
        <v>797.71454900000003</v>
      </c>
      <c r="H590" s="72">
        <v>2.48</v>
      </c>
      <c r="I590" s="72">
        <v>-2.9427759418097388E-2</v>
      </c>
      <c r="J590" s="71">
        <v>-805930697</v>
      </c>
      <c r="K590" s="72">
        <v>-8.0652096069744328</v>
      </c>
      <c r="L590" s="72">
        <v>12.307692307692308</v>
      </c>
      <c r="M590" s="72">
        <v>24.54</v>
      </c>
      <c r="N590" s="73">
        <v>24.534759882572583</v>
      </c>
      <c r="O590" s="74">
        <v>585.15570624490397</v>
      </c>
      <c r="P590" s="73">
        <v>19.505190208163466</v>
      </c>
    </row>
    <row r="591" spans="1:16">
      <c r="A591" s="70" t="s">
        <v>28</v>
      </c>
      <c r="B591" s="70" t="s">
        <v>221</v>
      </c>
      <c r="C591" s="71">
        <v>27193874502</v>
      </c>
      <c r="D591" s="71">
        <v>3450000000</v>
      </c>
      <c r="E591" s="72">
        <v>22.803483003994028</v>
      </c>
      <c r="F591" s="72">
        <v>6.609705218548994</v>
      </c>
      <c r="G591" s="71">
        <v>923.53386499999999</v>
      </c>
      <c r="H591" s="72">
        <v>1.9</v>
      </c>
      <c r="I591" s="72">
        <v>-2.691164903866072E-2</v>
      </c>
      <c r="J591" s="71">
        <v>171341389</v>
      </c>
      <c r="K591" s="72">
        <v>20.135240061582554</v>
      </c>
      <c r="L591" s="72">
        <v>11.594202898550725</v>
      </c>
      <c r="M591" s="72">
        <v>26.76</v>
      </c>
      <c r="N591" s="73">
        <v>20.565682265413518</v>
      </c>
      <c r="O591" s="74">
        <v>694.22460769691634</v>
      </c>
      <c r="P591" s="73">
        <v>23.140820256563877</v>
      </c>
    </row>
    <row r="592" spans="1:16">
      <c r="A592" s="35" t="s">
        <v>239</v>
      </c>
      <c r="B592" s="35" t="s">
        <v>745</v>
      </c>
      <c r="C592" s="36">
        <v>243598033000</v>
      </c>
      <c r="D592" s="36">
        <v>3500000000</v>
      </c>
      <c r="E592" s="37">
        <v>1.6599714484910859</v>
      </c>
      <c r="F592" s="37">
        <v>9.4855511342347761E-3</v>
      </c>
      <c r="G592" s="36">
        <v>463.44384700000001</v>
      </c>
      <c r="H592" s="37">
        <v>52</v>
      </c>
      <c r="I592" s="37">
        <v>-1.0697575380214204</v>
      </c>
      <c r="J592" s="36">
        <v>10457008000</v>
      </c>
      <c r="K592" s="37">
        <v>16.735188497512866</v>
      </c>
      <c r="L592" s="37">
        <v>11.428571428571429</v>
      </c>
      <c r="M592" s="37">
        <v>13.24</v>
      </c>
      <c r="N592" s="38">
        <v>59.499713511362124</v>
      </c>
      <c r="O592" s="39">
        <v>325.0712503201006</v>
      </c>
      <c r="P592" s="38">
        <v>10.835708344003354</v>
      </c>
    </row>
    <row r="593" spans="1:16">
      <c r="A593" s="45" t="s">
        <v>191</v>
      </c>
      <c r="B593" s="45" t="s">
        <v>375</v>
      </c>
      <c r="C593" s="46">
        <v>164435643000</v>
      </c>
      <c r="D593" s="46">
        <v>3509100000</v>
      </c>
      <c r="E593" s="47">
        <v>0.8058725463854709</v>
      </c>
      <c r="F593" s="47">
        <v>3.0620293765180849E-3</v>
      </c>
      <c r="G593" s="46">
        <v>620.28678500000001</v>
      </c>
      <c r="H593" s="47">
        <v>80.05</v>
      </c>
      <c r="I593" s="47">
        <v>-0.75463622968186428</v>
      </c>
      <c r="J593" s="46">
        <v>5498818000</v>
      </c>
      <c r="K593" s="47">
        <v>47.861649539955678</v>
      </c>
      <c r="L593" s="47">
        <v>11.398934199652333</v>
      </c>
      <c r="M593" s="47">
        <v>17.670000000000002</v>
      </c>
      <c r="N593" s="48">
        <v>64.142292396100544</v>
      </c>
      <c r="O593" s="49">
        <v>1212.14472896079</v>
      </c>
      <c r="P593" s="48">
        <v>40.404824298693001</v>
      </c>
    </row>
    <row r="594" spans="1:16">
      <c r="A594" s="70" t="s">
        <v>232</v>
      </c>
      <c r="B594" s="70" t="s">
        <v>221</v>
      </c>
      <c r="C594" s="71">
        <v>145246137000</v>
      </c>
      <c r="D594" s="71">
        <v>3800000000</v>
      </c>
      <c r="E594" s="72">
        <v>1.1119038367742959</v>
      </c>
      <c r="F594" s="72">
        <v>1.5400330149228475E-2</v>
      </c>
      <c r="G594" s="71">
        <v>1837.418021</v>
      </c>
      <c r="H594" s="72">
        <v>19.579999999999998</v>
      </c>
      <c r="I594" s="72">
        <v>0.17381174068255945</v>
      </c>
      <c r="J594" s="71">
        <v>1670697000</v>
      </c>
      <c r="K594" s="72">
        <v>43.215496286879066</v>
      </c>
      <c r="L594" s="72">
        <v>10.526315789473685</v>
      </c>
      <c r="M594" s="72">
        <v>48.35</v>
      </c>
      <c r="N594" s="73">
        <v>58.815192354201898</v>
      </c>
      <c r="O594" s="74">
        <v>770.26354896381679</v>
      </c>
      <c r="P594" s="73">
        <v>25.675451632127228</v>
      </c>
    </row>
    <row r="595" spans="1:16">
      <c r="A595" s="70" t="s">
        <v>231</v>
      </c>
      <c r="B595" s="70" t="s">
        <v>221</v>
      </c>
      <c r="C595" s="71">
        <v>63039967565</v>
      </c>
      <c r="D595" s="71">
        <v>3840000000</v>
      </c>
      <c r="E595" s="72">
        <v>11.102702664293352</v>
      </c>
      <c r="F595" s="72">
        <v>0.72283220470659837</v>
      </c>
      <c r="G595" s="71">
        <v>792.09881199999995</v>
      </c>
      <c r="H595" s="72">
        <v>4.55</v>
      </c>
      <c r="I595" s="72">
        <v>-0.10724950230383444</v>
      </c>
      <c r="J595" s="71">
        <v>1583012802</v>
      </c>
      <c r="K595" s="72">
        <v>9.7030169184948889</v>
      </c>
      <c r="L595" s="72">
        <v>10.416666666666666</v>
      </c>
      <c r="M595" s="72">
        <v>20.62</v>
      </c>
      <c r="N595" s="73">
        <v>29.52643017938497</v>
      </c>
      <c r="O595" s="74">
        <v>1459.7600716022714</v>
      </c>
      <c r="P595" s="73">
        <v>48.658669053409049</v>
      </c>
    </row>
    <row r="596" spans="1:16">
      <c r="A596" s="40" t="s">
        <v>265</v>
      </c>
      <c r="B596" s="40" t="s">
        <v>255</v>
      </c>
      <c r="C596" s="41">
        <v>33650224000</v>
      </c>
      <c r="D596" s="41">
        <v>3885000000</v>
      </c>
      <c r="E596" s="42">
        <v>3.0385802195030545</v>
      </c>
      <c r="F596" s="42">
        <v>7.821313306314169E-2</v>
      </c>
      <c r="G596" s="41">
        <v>1198.914348</v>
      </c>
      <c r="H596" s="42">
        <v>10.98</v>
      </c>
      <c r="I596" s="42">
        <v>-0.3315934706769692</v>
      </c>
      <c r="J596" s="41">
        <v>617790000</v>
      </c>
      <c r="K596" s="42">
        <v>62.885446510950324</v>
      </c>
      <c r="L596" s="42">
        <v>10.296010296010296</v>
      </c>
      <c r="M596" s="42">
        <v>30.86</v>
      </c>
      <c r="N596" s="43">
        <v>54.813732514189361</v>
      </c>
      <c r="O596" s="44">
        <v>959.93656960040539</v>
      </c>
      <c r="P596" s="43">
        <v>31.997885653346845</v>
      </c>
    </row>
    <row r="597" spans="1:16">
      <c r="A597" s="70" t="s">
        <v>230</v>
      </c>
      <c r="B597" s="70" t="s">
        <v>221</v>
      </c>
      <c r="C597" s="71">
        <v>35563376411</v>
      </c>
      <c r="D597" s="71">
        <v>3900000000</v>
      </c>
      <c r="E597" s="72">
        <v>9.1613945703849922</v>
      </c>
      <c r="F597" s="72">
        <v>1.1745377654339733</v>
      </c>
      <c r="G597" s="71">
        <v>1726.023676</v>
      </c>
      <c r="H597" s="72">
        <v>2.5299999999999998</v>
      </c>
      <c r="I597" s="72">
        <v>-4.6668160656735402E-2</v>
      </c>
      <c r="J597" s="71">
        <v>86736503</v>
      </c>
      <c r="K597" s="72">
        <v>89.92753604557933</v>
      </c>
      <c r="L597" s="72">
        <v>10.256410256410257</v>
      </c>
      <c r="M597" s="72">
        <v>44.25</v>
      </c>
      <c r="N597" s="73">
        <v>27.065497326170942</v>
      </c>
      <c r="O597" s="74">
        <v>270.0648758539885</v>
      </c>
      <c r="P597" s="73">
        <v>9.0021625284662825</v>
      </c>
    </row>
    <row r="598" spans="1:16">
      <c r="A598" s="70" t="s">
        <v>124</v>
      </c>
      <c r="B598" s="70" t="s">
        <v>221</v>
      </c>
      <c r="C598" s="71">
        <v>25119375153</v>
      </c>
      <c r="D598" s="71">
        <v>4000000000</v>
      </c>
      <c r="E598" s="72">
        <v>15.379906767005176</v>
      </c>
      <c r="F598" s="72">
        <v>3.844976691751294</v>
      </c>
      <c r="G598" s="71">
        <v>1390.9996160000001</v>
      </c>
      <c r="H598" s="72">
        <v>1.87</v>
      </c>
      <c r="I598" s="72">
        <v>-8.3482330689305329E-2</v>
      </c>
      <c r="J598" s="71">
        <v>72975866</v>
      </c>
      <c r="K598" s="72">
        <v>54.812641757481849</v>
      </c>
      <c r="L598" s="72">
        <v>10</v>
      </c>
      <c r="M598" s="72">
        <v>34.770000000000003</v>
      </c>
      <c r="N598" s="73">
        <v>36.852657403320535</v>
      </c>
      <c r="O598" s="74">
        <v>517.93460897405043</v>
      </c>
      <c r="P598" s="73">
        <v>17.26448696580168</v>
      </c>
    </row>
    <row r="599" spans="1:16">
      <c r="A599" s="70" t="s">
        <v>137</v>
      </c>
      <c r="B599" s="70" t="s">
        <v>221</v>
      </c>
      <c r="C599" s="71">
        <v>52477720474</v>
      </c>
      <c r="D599" s="71">
        <v>4000000000</v>
      </c>
      <c r="E599" s="72">
        <v>5.2822853279242734</v>
      </c>
      <c r="F599" s="72">
        <v>0.44019044399368945</v>
      </c>
      <c r="G599" s="71">
        <v>2366.5207919999998</v>
      </c>
      <c r="H599" s="72">
        <v>3.2</v>
      </c>
      <c r="I599" s="72">
        <v>-1.8279649064871784E-2</v>
      </c>
      <c r="J599" s="71">
        <v>557366146</v>
      </c>
      <c r="K599" s="72">
        <v>21.529832922432284</v>
      </c>
      <c r="L599" s="72">
        <v>10</v>
      </c>
      <c r="M599" s="72">
        <v>59.16</v>
      </c>
      <c r="N599" s="73">
        <v>25.984572626139563</v>
      </c>
      <c r="O599" s="74">
        <v>324.85300991789023</v>
      </c>
      <c r="P599" s="73">
        <v>10.828433663929674</v>
      </c>
    </row>
    <row r="600" spans="1:16">
      <c r="A600" s="60" t="s">
        <v>708</v>
      </c>
      <c r="B600" s="60" t="s">
        <v>374</v>
      </c>
      <c r="C600" s="61">
        <v>453087703000</v>
      </c>
      <c r="D600" s="61">
        <v>4200000000</v>
      </c>
      <c r="E600" s="62">
        <v>0.51453573749127601</v>
      </c>
      <c r="F600" s="62">
        <v>9.3517945745415492E-4</v>
      </c>
      <c r="G600" s="61">
        <v>587.28230399999995</v>
      </c>
      <c r="H600" s="62">
        <v>132.4</v>
      </c>
      <c r="I600" s="62">
        <v>0.77794059304022767</v>
      </c>
      <c r="J600" s="61">
        <v>0</v>
      </c>
      <c r="K600" s="62">
        <v>0</v>
      </c>
      <c r="L600" s="62">
        <v>9.5238095238095237</v>
      </c>
      <c r="M600" s="62">
        <v>13.98</v>
      </c>
      <c r="N600" s="63">
        <v>558.75548580426141</v>
      </c>
      <c r="O600" s="64">
        <v>1234.733347105757</v>
      </c>
      <c r="P600" s="63">
        <v>41.157778236858569</v>
      </c>
    </row>
    <row r="601" spans="1:16">
      <c r="A601" s="106" t="s">
        <v>692</v>
      </c>
      <c r="B601" s="106" t="s">
        <v>693</v>
      </c>
      <c r="C601" s="107">
        <v>3482014185</v>
      </c>
      <c r="D601" s="107">
        <v>4364569202</v>
      </c>
      <c r="E601" s="108">
        <v>13.618097829244929</v>
      </c>
      <c r="F601" s="108">
        <v>1.9747766297911378</v>
      </c>
      <c r="G601" s="107">
        <v>1335.1741139999999</v>
      </c>
      <c r="H601" s="108">
        <v>2.2000000000000002</v>
      </c>
      <c r="I601" s="108">
        <v>6.0063652309842563E-2</v>
      </c>
      <c r="J601" s="107">
        <v>-146085600</v>
      </c>
      <c r="K601" s="108">
        <v>-47.2053326200529</v>
      </c>
      <c r="L601" s="108">
        <v>9.164707477125253</v>
      </c>
      <c r="M601" s="108">
        <v>30.59</v>
      </c>
      <c r="N601" s="109">
        <v>99.461073524745089</v>
      </c>
      <c r="O601" s="110">
        <v>1795.9389292479173</v>
      </c>
      <c r="P601" s="109">
        <v>59.864630974930577</v>
      </c>
    </row>
    <row r="602" spans="1:16">
      <c r="A602" s="30" t="s">
        <v>244</v>
      </c>
      <c r="B602" s="30" t="s">
        <v>357</v>
      </c>
      <c r="C602" s="31">
        <v>11748972614</v>
      </c>
      <c r="D602" s="31">
        <v>4500000000</v>
      </c>
      <c r="E602" s="32">
        <v>3.1422825540472599</v>
      </c>
      <c r="F602" s="32">
        <v>6.9828501201050219E-2</v>
      </c>
      <c r="G602" s="31">
        <v>1152.410032</v>
      </c>
      <c r="H602" s="32">
        <v>11.05</v>
      </c>
      <c r="I602" s="32">
        <v>0.3212526056307663</v>
      </c>
      <c r="J602" s="31">
        <v>374434153</v>
      </c>
      <c r="K602" s="32">
        <v>120.18134467557503</v>
      </c>
      <c r="L602" s="32">
        <v>8.8888888888888893</v>
      </c>
      <c r="M602" s="32">
        <v>25.6</v>
      </c>
      <c r="N602" s="33">
        <v>47.373497903469016</v>
      </c>
      <c r="O602" s="34">
        <v>2052.1064489056357</v>
      </c>
      <c r="P602" s="33">
        <v>68.403548296854524</v>
      </c>
    </row>
    <row r="603" spans="1:16">
      <c r="A603" s="55" t="s">
        <v>236</v>
      </c>
      <c r="B603" s="55" t="s">
        <v>233</v>
      </c>
      <c r="C603" s="56">
        <v>19322859634</v>
      </c>
      <c r="D603" s="56">
        <v>4500000000</v>
      </c>
      <c r="E603" s="57">
        <v>7.7568875101021346</v>
      </c>
      <c r="F603" s="57">
        <v>1.7237527800226966</v>
      </c>
      <c r="G603" s="56">
        <v>2540.2949250000001</v>
      </c>
      <c r="H603" s="57">
        <v>2.0299999999999998</v>
      </c>
      <c r="I603" s="57">
        <v>-1.9342538464515613E-2</v>
      </c>
      <c r="J603" s="56">
        <v>132915830</v>
      </c>
      <c r="K603" s="57">
        <v>33.856012485495519</v>
      </c>
      <c r="L603" s="57">
        <v>8.8888888888888893</v>
      </c>
      <c r="M603" s="57">
        <v>56.45</v>
      </c>
      <c r="N603" s="58">
        <v>33.770406908755142</v>
      </c>
      <c r="O603" s="59">
        <v>779.44075428951203</v>
      </c>
      <c r="P603" s="58">
        <v>25.981358476317066</v>
      </c>
    </row>
    <row r="604" spans="1:16">
      <c r="A604" s="55" t="s">
        <v>277</v>
      </c>
      <c r="B604" s="55" t="s">
        <v>354</v>
      </c>
      <c r="C604" s="56">
        <v>281073867000</v>
      </c>
      <c r="D604" s="56">
        <v>4560000000</v>
      </c>
      <c r="E604" s="57">
        <v>8.6305909518386181E-2</v>
      </c>
      <c r="F604" s="57">
        <v>4.9807196167120375E-5</v>
      </c>
      <c r="G604" s="56">
        <v>1175.783874</v>
      </c>
      <c r="H604" s="57">
        <v>394.25</v>
      </c>
      <c r="I604" s="57">
        <v>4.8118842014588949</v>
      </c>
      <c r="J604" s="56">
        <v>5549453000</v>
      </c>
      <c r="K604" s="57">
        <v>312.24699082954663</v>
      </c>
      <c r="L604" s="57">
        <v>8.7719298245614041</v>
      </c>
      <c r="M604" s="57">
        <v>25.78</v>
      </c>
      <c r="N604" s="58">
        <v>41.705800860307441</v>
      </c>
      <c r="O604" s="59">
        <v>2059.6959025098895</v>
      </c>
      <c r="P604" s="58">
        <v>68.656530083662986</v>
      </c>
    </row>
    <row r="605" spans="1:16">
      <c r="A605" s="70" t="s">
        <v>339</v>
      </c>
      <c r="B605" s="70" t="s">
        <v>221</v>
      </c>
      <c r="C605" s="71">
        <v>87699773164</v>
      </c>
      <c r="D605" s="71">
        <v>4693620000</v>
      </c>
      <c r="E605" s="72">
        <v>7.9489299147607655</v>
      </c>
      <c r="F605" s="72">
        <v>8.9134768548759749E-2</v>
      </c>
      <c r="G605" s="71">
        <v>256.94425699999999</v>
      </c>
      <c r="H605" s="72">
        <v>19.600000000000001</v>
      </c>
      <c r="I605" s="72">
        <v>0.28732902530617821</v>
      </c>
      <c r="J605" s="71">
        <v>378526912</v>
      </c>
      <c r="K605" s="72">
        <v>235.59429243435142</v>
      </c>
      <c r="L605" s="72">
        <v>8.5222067402133117</v>
      </c>
      <c r="M605" s="72">
        <v>5.47</v>
      </c>
      <c r="N605" s="73">
        <v>17.722282723905966</v>
      </c>
      <c r="O605" s="74">
        <v>1145.8569670953925</v>
      </c>
      <c r="P605" s="73">
        <v>38.195232236513085</v>
      </c>
    </row>
    <row r="606" spans="1:16">
      <c r="A606" s="25" t="s">
        <v>6</v>
      </c>
      <c r="B606" s="25" t="s">
        <v>353</v>
      </c>
      <c r="C606" s="26">
        <v>69393865000</v>
      </c>
      <c r="D606" s="26">
        <v>4861656000</v>
      </c>
      <c r="E606" s="27">
        <v>1.9072795395492481</v>
      </c>
      <c r="F606" s="27">
        <v>1.8681460641524383E-2</v>
      </c>
      <c r="G606" s="26">
        <v>961.42923199999996</v>
      </c>
      <c r="H606" s="27">
        <v>21.82</v>
      </c>
      <c r="I606" s="27">
        <v>0.1878230448652829</v>
      </c>
      <c r="J606" s="26">
        <v>102523000</v>
      </c>
      <c r="K606" s="27">
        <v>995.82314212420624</v>
      </c>
      <c r="L606" s="27">
        <v>8.2276491796210998</v>
      </c>
      <c r="M606" s="27">
        <v>19.77</v>
      </c>
      <c r="N606" s="28">
        <v>18.70120916399916</v>
      </c>
      <c r="O606" s="29">
        <v>1145.270537102348</v>
      </c>
      <c r="P606" s="28">
        <v>38.175684570078268</v>
      </c>
    </row>
    <row r="607" spans="1:16">
      <c r="A607" s="70" t="s">
        <v>26</v>
      </c>
      <c r="B607" s="70" t="s">
        <v>221</v>
      </c>
      <c r="C607" s="71">
        <v>8135775636</v>
      </c>
      <c r="D607" s="71">
        <v>5000000000</v>
      </c>
      <c r="E607" s="72">
        <v>1.164457835709555</v>
      </c>
      <c r="F607" s="72">
        <v>2.1171960649264635E-2</v>
      </c>
      <c r="G607" s="71">
        <v>3271.9011879999998</v>
      </c>
      <c r="H607" s="72">
        <v>10.5</v>
      </c>
      <c r="I607" s="72">
        <v>-0.78254785287983886</v>
      </c>
      <c r="J607" s="71">
        <v>1715491599</v>
      </c>
      <c r="K607" s="72">
        <v>32.060780730177157</v>
      </c>
      <c r="L607" s="72">
        <v>8</v>
      </c>
      <c r="M607" s="72">
        <v>65.430000000000007</v>
      </c>
      <c r="N607" s="73">
        <v>40.280426802602889</v>
      </c>
      <c r="O607" s="74">
        <v>1174.7808923955945</v>
      </c>
      <c r="P607" s="73">
        <v>39.159363079853151</v>
      </c>
    </row>
    <row r="608" spans="1:16">
      <c r="A608" s="70" t="s">
        <v>755</v>
      </c>
      <c r="B608" s="70" t="s">
        <v>699</v>
      </c>
      <c r="C608" s="71">
        <v>7859832000</v>
      </c>
      <c r="D608" s="71">
        <v>5000000000</v>
      </c>
      <c r="E608" s="72">
        <v>19.25780422516225</v>
      </c>
      <c r="F608" s="72">
        <v>2.3063238593008681</v>
      </c>
      <c r="G608" s="71">
        <v>1822.4706020000001</v>
      </c>
      <c r="H608" s="72">
        <v>1.1399999999999999</v>
      </c>
      <c r="I608" s="72">
        <v>-2.8049184746141043E-2</v>
      </c>
      <c r="J608" s="71">
        <v>410655000</v>
      </c>
      <c r="K608" s="72">
        <v>20.333369860345059</v>
      </c>
      <c r="L608" s="72">
        <v>8</v>
      </c>
      <c r="M608" s="72">
        <v>36.44</v>
      </c>
      <c r="N608" s="73">
        <v>0</v>
      </c>
      <c r="O608" s="74">
        <v>803.84696839509934</v>
      </c>
      <c r="P608" s="73">
        <v>26.794898946503313</v>
      </c>
    </row>
    <row r="609" spans="1:16">
      <c r="A609" t="s">
        <v>2135</v>
      </c>
      <c r="C609" s="14">
        <v>61079335000</v>
      </c>
      <c r="D609" s="14">
        <v>5000000000</v>
      </c>
      <c r="E609" s="19">
        <v>0</v>
      </c>
      <c r="F609" s="19">
        <v>0</v>
      </c>
      <c r="G609" s="14">
        <v>0</v>
      </c>
      <c r="H609" s="19">
        <v>2.35</v>
      </c>
      <c r="I609" s="19">
        <v>-2.4914139925523493E-2</v>
      </c>
      <c r="J609" s="14">
        <v>-3064127000</v>
      </c>
      <c r="K609" s="19">
        <v>-3.2635722997121204</v>
      </c>
      <c r="L609" s="19">
        <v>8</v>
      </c>
      <c r="M609" s="19">
        <v>0</v>
      </c>
      <c r="N609" s="20">
        <v>54.768695200955861</v>
      </c>
      <c r="O609" s="21">
        <v>1291.9818555596371</v>
      </c>
      <c r="P609" s="24">
        <v>43.066061851987904</v>
      </c>
    </row>
    <row r="610" spans="1:16">
      <c r="A610" s="90" t="s">
        <v>316</v>
      </c>
      <c r="B610" s="90" t="s">
        <v>404</v>
      </c>
      <c r="C610" s="91">
        <v>13894759000</v>
      </c>
      <c r="D610" s="91">
        <v>5040000000</v>
      </c>
      <c r="E610" s="92">
        <v>10.176888985284382</v>
      </c>
      <c r="F610" s="92">
        <v>2.3209471322031523</v>
      </c>
      <c r="G610" s="91">
        <v>4679.5978699999996</v>
      </c>
      <c r="H610" s="92">
        <v>0.84</v>
      </c>
      <c r="I610" s="92">
        <v>-1.253831360285329E-2</v>
      </c>
      <c r="J610" s="91">
        <v>-245597000</v>
      </c>
      <c r="K610" s="92">
        <v>-17.853638277340522</v>
      </c>
      <c r="L610" s="92">
        <v>7.9365079365079367</v>
      </c>
      <c r="M610" s="92">
        <v>92.84</v>
      </c>
      <c r="N610" s="93">
        <v>22.994381818103587</v>
      </c>
      <c r="O610" s="94">
        <v>516.36337043387687</v>
      </c>
      <c r="P610" s="93">
        <v>17.212112347795895</v>
      </c>
    </row>
    <row r="611" spans="1:16">
      <c r="A611" s="60" t="s">
        <v>684</v>
      </c>
      <c r="B611" s="60" t="s">
        <v>374</v>
      </c>
      <c r="C611" s="61">
        <v>302574628000</v>
      </c>
      <c r="D611" s="61">
        <v>5200000000</v>
      </c>
      <c r="E611" s="62">
        <v>0.19917556453624899</v>
      </c>
      <c r="F611" s="62">
        <v>5.3947877718377299E-4</v>
      </c>
      <c r="G611" s="61">
        <v>2764.7628810000001</v>
      </c>
      <c r="H611" s="62">
        <v>72.650000000000006</v>
      </c>
      <c r="I611" s="62">
        <v>1.0063049512235835</v>
      </c>
      <c r="J611" s="61">
        <v>0</v>
      </c>
      <c r="K611" s="62">
        <v>0</v>
      </c>
      <c r="L611" s="62">
        <v>7.6923076923076925</v>
      </c>
      <c r="M611" s="62">
        <v>53.16</v>
      </c>
      <c r="N611" s="63">
        <v>462.14763056066346</v>
      </c>
      <c r="O611" s="64">
        <v>1336.1831022580336</v>
      </c>
      <c r="P611" s="63">
        <v>44.539436741934452</v>
      </c>
    </row>
    <row r="612" spans="1:16">
      <c r="A612" s="60" t="s">
        <v>737</v>
      </c>
      <c r="B612" s="60" t="s">
        <v>374</v>
      </c>
      <c r="C612" s="61">
        <v>185469496000</v>
      </c>
      <c r="D612" s="61">
        <v>5500000000</v>
      </c>
      <c r="E612" s="62">
        <v>33.896007050369462</v>
      </c>
      <c r="F612" s="62">
        <v>3.3677105862264745E-2</v>
      </c>
      <c r="G612" s="61">
        <v>6.687265</v>
      </c>
      <c r="H612" s="62">
        <v>178.8</v>
      </c>
      <c r="I612" s="62">
        <v>-4.9051135810412632</v>
      </c>
      <c r="J612" s="61">
        <v>0</v>
      </c>
      <c r="K612" s="62">
        <v>0</v>
      </c>
      <c r="L612" s="62">
        <v>7.2727272727272725</v>
      </c>
      <c r="M612" s="62">
        <v>0.12</v>
      </c>
      <c r="N612" s="63">
        <v>306.00182904578674</v>
      </c>
      <c r="O612" s="64">
        <v>480.65324487165975</v>
      </c>
      <c r="P612" s="63">
        <v>16.021774829055325</v>
      </c>
    </row>
    <row r="613" spans="1:16">
      <c r="A613" s="25" t="s">
        <v>93</v>
      </c>
      <c r="B613" s="25" t="s">
        <v>353</v>
      </c>
      <c r="C613" s="26">
        <v>23667886165</v>
      </c>
      <c r="D613" s="26">
        <v>5580000000</v>
      </c>
      <c r="E613" s="27">
        <v>2.8525990621256185</v>
      </c>
      <c r="F613" s="27">
        <v>0.17040615663832848</v>
      </c>
      <c r="G613" s="26">
        <v>3586.7231099999999</v>
      </c>
      <c r="H613" s="27">
        <v>3.91</v>
      </c>
      <c r="I613" s="27">
        <v>-0.33306998812291866</v>
      </c>
      <c r="J613" s="26">
        <v>-429118472</v>
      </c>
      <c r="K613" s="27">
        <v>-39.010206020681395</v>
      </c>
      <c r="L613" s="27">
        <v>7.1684587813620073</v>
      </c>
      <c r="M613" s="27">
        <v>64.27</v>
      </c>
      <c r="N613" s="28">
        <v>30.394596676317178</v>
      </c>
      <c r="O613" s="29">
        <v>486.63442104400644</v>
      </c>
      <c r="P613" s="28">
        <v>16.221147368133547</v>
      </c>
    </row>
    <row r="614" spans="1:16">
      <c r="A614" s="55" t="s">
        <v>681</v>
      </c>
      <c r="B614" s="55" t="s">
        <v>233</v>
      </c>
      <c r="C614" s="56">
        <v>119321530000</v>
      </c>
      <c r="D614" s="56">
        <v>5921052000</v>
      </c>
      <c r="E614" s="57">
        <v>1.1027614392321927</v>
      </c>
      <c r="F614" s="57">
        <v>1.0346898558193457E-2</v>
      </c>
      <c r="G614" s="56">
        <v>1931.812445</v>
      </c>
      <c r="H614" s="57">
        <v>18.78</v>
      </c>
      <c r="I614" s="57">
        <v>-0.61221600511547081</v>
      </c>
      <c r="J614" s="56">
        <v>4524638000</v>
      </c>
      <c r="K614" s="57">
        <v>23.555240441334753</v>
      </c>
      <c r="L614" s="57">
        <v>6.7555562761482246</v>
      </c>
      <c r="M614" s="57">
        <v>32.619999999999997</v>
      </c>
      <c r="N614" s="58">
        <v>47.07702098723442</v>
      </c>
      <c r="O614" s="59">
        <v>954.94330990725166</v>
      </c>
      <c r="P614" s="58">
        <v>31.831443663575055</v>
      </c>
    </row>
    <row r="615" spans="1:16">
      <c r="A615" s="25" t="s">
        <v>395</v>
      </c>
      <c r="B615" s="25" t="s">
        <v>376</v>
      </c>
      <c r="C615" s="26">
        <v>386633607000</v>
      </c>
      <c r="D615" s="26">
        <v>6021689000</v>
      </c>
      <c r="E615" s="27">
        <v>0.90308306505148916</v>
      </c>
      <c r="F615" s="27">
        <v>1.7438572255544474E-3</v>
      </c>
      <c r="G615" s="26">
        <v>495.63727299999999</v>
      </c>
      <c r="H615" s="27">
        <v>89.05</v>
      </c>
      <c r="I615" s="27">
        <v>0.15320904686454639</v>
      </c>
      <c r="J615" s="26">
        <v>4518370000</v>
      </c>
      <c r="K615" s="27">
        <v>114.61329063356918</v>
      </c>
      <c r="L615" s="27">
        <v>6.6426545774781793</v>
      </c>
      <c r="M615" s="27">
        <v>8.26</v>
      </c>
      <c r="N615" s="28">
        <v>22.788018269674151</v>
      </c>
      <c r="O615" s="29">
        <v>1738.8884684659545</v>
      </c>
      <c r="P615" s="28">
        <v>57.962948948865147</v>
      </c>
    </row>
    <row r="616" spans="1:16">
      <c r="A616" s="106" t="s">
        <v>706</v>
      </c>
      <c r="B616" s="106" t="s">
        <v>693</v>
      </c>
      <c r="C616" s="107">
        <v>8960111644</v>
      </c>
      <c r="D616" s="107">
        <v>6250000000</v>
      </c>
      <c r="E616" s="108">
        <v>5.7864719518854866</v>
      </c>
      <c r="F616" s="108">
        <v>0.30455115536239402</v>
      </c>
      <c r="G616" s="107">
        <v>2351.6406480000001</v>
      </c>
      <c r="H616" s="108">
        <v>2.94</v>
      </c>
      <c r="I616" s="108">
        <v>-1.9677037461947933E-2</v>
      </c>
      <c r="J616" s="107">
        <v>-1191006000</v>
      </c>
      <c r="K616" s="108">
        <v>-15.952900321241035</v>
      </c>
      <c r="L616" s="108">
        <v>6.4</v>
      </c>
      <c r="M616" s="108">
        <v>37.619999999999997</v>
      </c>
      <c r="N616" s="109">
        <v>22.517969335342844</v>
      </c>
      <c r="O616" s="110">
        <v>327.30891894155513</v>
      </c>
      <c r="P616" s="109">
        <v>10.910297298051837</v>
      </c>
    </row>
    <row r="617" spans="1:16">
      <c r="A617" s="70" t="s">
        <v>224</v>
      </c>
      <c r="B617" s="70" t="s">
        <v>221</v>
      </c>
      <c r="C617" s="71">
        <v>40618634332</v>
      </c>
      <c r="D617" s="71">
        <v>6900847276</v>
      </c>
      <c r="E617" s="72">
        <v>4.6008350871718404</v>
      </c>
      <c r="F617" s="72">
        <v>0.33335291328448757</v>
      </c>
      <c r="G617" s="71">
        <v>2787.1569650000001</v>
      </c>
      <c r="H617" s="72">
        <v>3.12</v>
      </c>
      <c r="I617" s="72">
        <v>-0.11694071375289816</v>
      </c>
      <c r="J617" s="71">
        <v>1633229917</v>
      </c>
      <c r="K617" s="72">
        <v>8.4505521288464127</v>
      </c>
      <c r="L617" s="72">
        <v>5.7963896895839664</v>
      </c>
      <c r="M617" s="72">
        <v>40.380000000000003</v>
      </c>
      <c r="N617" s="73">
        <v>53.064254765514917</v>
      </c>
      <c r="O617" s="74">
        <v>943.11883920127241</v>
      </c>
      <c r="P617" s="73">
        <v>31.437294640042413</v>
      </c>
    </row>
    <row r="618" spans="1:16">
      <c r="A618" s="35" t="s">
        <v>206</v>
      </c>
      <c r="B618" s="35" t="s">
        <v>200</v>
      </c>
      <c r="C618" s="36">
        <v>295496351000</v>
      </c>
      <c r="D618" s="36">
        <v>7000000000</v>
      </c>
      <c r="E618" s="37">
        <v>0.31918726241096629</v>
      </c>
      <c r="F618" s="37">
        <v>1.2666161206784377E-3</v>
      </c>
      <c r="G618" s="36">
        <v>3267.1327310000001</v>
      </c>
      <c r="H618" s="37">
        <v>38.36</v>
      </c>
      <c r="I618" s="37">
        <v>-0.6457591224005057</v>
      </c>
      <c r="J618" s="36">
        <v>405786000</v>
      </c>
      <c r="K618" s="37">
        <v>621.01698925049163</v>
      </c>
      <c r="L618" s="37">
        <v>5.7142857142857144</v>
      </c>
      <c r="M618" s="37">
        <v>46.67</v>
      </c>
      <c r="N618" s="38">
        <v>47.143383227344799</v>
      </c>
      <c r="O618" s="39">
        <v>1230.1133722463753</v>
      </c>
      <c r="P618" s="38">
        <v>41.003779074879176</v>
      </c>
    </row>
    <row r="619" spans="1:16">
      <c r="A619" s="60" t="s">
        <v>439</v>
      </c>
      <c r="B619" s="60" t="s">
        <v>374</v>
      </c>
      <c r="C619" s="61">
        <v>231079767000</v>
      </c>
      <c r="D619" s="61">
        <v>7184778000</v>
      </c>
      <c r="E619" s="62">
        <v>1.2870941648840517</v>
      </c>
      <c r="F619" s="62">
        <v>3.6559553899614666E-3</v>
      </c>
      <c r="G619" s="61">
        <v>606.51760000000002</v>
      </c>
      <c r="H619" s="62">
        <v>51.25</v>
      </c>
      <c r="I619" s="62">
        <v>3.3589424573442344</v>
      </c>
      <c r="J619" s="61">
        <v>0</v>
      </c>
      <c r="K619" s="62">
        <v>0</v>
      </c>
      <c r="L619" s="62">
        <v>5.5673258102059657</v>
      </c>
      <c r="M619" s="62">
        <v>8.44</v>
      </c>
      <c r="N619" s="63">
        <v>445.04371990188656</v>
      </c>
      <c r="O619" s="64">
        <v>2765.1098218599623</v>
      </c>
      <c r="P619" s="63">
        <v>92.17032739533208</v>
      </c>
    </row>
    <row r="620" spans="1:16">
      <c r="A620" s="106" t="s">
        <v>749</v>
      </c>
      <c r="B620" s="106" t="s">
        <v>693</v>
      </c>
      <c r="C620" s="107">
        <v>13101802922</v>
      </c>
      <c r="D620" s="107">
        <v>7500000000</v>
      </c>
      <c r="E620" s="108">
        <v>10.482839591588569</v>
      </c>
      <c r="F620" s="108">
        <v>1.5359471929067501</v>
      </c>
      <c r="G620" s="107">
        <v>3669.4808480000002</v>
      </c>
      <c r="H620" s="108">
        <v>1.04</v>
      </c>
      <c r="I620" s="108">
        <v>1.4479892163798747E-2</v>
      </c>
      <c r="J620" s="107">
        <v>-684262200</v>
      </c>
      <c r="K620" s="108">
        <v>-9.9742467141981539</v>
      </c>
      <c r="L620" s="108">
        <v>5.333333333333333</v>
      </c>
      <c r="M620" s="108">
        <v>48.92</v>
      </c>
      <c r="N620" s="109">
        <v>0</v>
      </c>
      <c r="O620" s="110">
        <v>1123.3833142034437</v>
      </c>
      <c r="P620" s="109">
        <v>37.446110473448122</v>
      </c>
    </row>
    <row r="621" spans="1:16">
      <c r="A621" s="40" t="s">
        <v>263</v>
      </c>
      <c r="B621" s="40" t="s">
        <v>255</v>
      </c>
      <c r="C621" s="41">
        <v>14932847381</v>
      </c>
      <c r="D621" s="41">
        <v>8430000000</v>
      </c>
      <c r="E621" s="42">
        <v>3.8409520152937495</v>
      </c>
      <c r="F621" s="42">
        <v>0.2278144730304715</v>
      </c>
      <c r="G621" s="41">
        <v>3719.4775850000001</v>
      </c>
      <c r="H621" s="42">
        <v>2.8</v>
      </c>
      <c r="I621" s="42">
        <v>-8.055873456211593E-2</v>
      </c>
      <c r="J621" s="41">
        <v>-257856860</v>
      </c>
      <c r="K621" s="42">
        <v>-65.385113275636726</v>
      </c>
      <c r="L621" s="42">
        <v>4.7449584816132857</v>
      </c>
      <c r="M621" s="42">
        <v>44.12</v>
      </c>
      <c r="N621" s="43">
        <v>47.862944147720739</v>
      </c>
      <c r="O621" s="44">
        <v>756.78192621357493</v>
      </c>
      <c r="P621" s="43">
        <v>25.226064207119165</v>
      </c>
    </row>
    <row r="622" spans="1:16">
      <c r="A622" s="60" t="s">
        <v>759</v>
      </c>
      <c r="B622" s="60" t="s">
        <v>374</v>
      </c>
      <c r="C622" s="61">
        <v>271134773000</v>
      </c>
      <c r="D622" s="61">
        <v>8447051000</v>
      </c>
      <c r="E622" s="62">
        <v>0.33866934383963793</v>
      </c>
      <c r="F622" s="62">
        <v>1.1455201308535723E-3</v>
      </c>
      <c r="G622" s="61">
        <v>3255.5922759999999</v>
      </c>
      <c r="H622" s="62">
        <v>36.28</v>
      </c>
      <c r="I622" s="62">
        <v>0.38214923274280466</v>
      </c>
      <c r="J622" s="61">
        <v>0</v>
      </c>
      <c r="K622" s="62">
        <v>0</v>
      </c>
      <c r="L622" s="62">
        <v>4.7353804304010954</v>
      </c>
      <c r="M622" s="62">
        <v>38.54</v>
      </c>
      <c r="N622" s="63">
        <v>360.19262975459509</v>
      </c>
      <c r="O622" s="64">
        <v>948.02340340076103</v>
      </c>
      <c r="P622" s="63">
        <v>31.600780113358702</v>
      </c>
    </row>
    <row r="623" spans="1:16">
      <c r="A623" s="35" t="s">
        <v>486</v>
      </c>
      <c r="B623" s="35" t="s">
        <v>208</v>
      </c>
      <c r="C623" s="36">
        <v>59206007042</v>
      </c>
      <c r="D623" s="36">
        <v>9000000000</v>
      </c>
      <c r="E623" s="37">
        <v>2.0303306012697182</v>
      </c>
      <c r="F623" s="37">
        <v>2.2559228902996869E-2</v>
      </c>
      <c r="G623" s="36">
        <v>1822.556022</v>
      </c>
      <c r="H623" s="37">
        <v>10.81</v>
      </c>
      <c r="I623" s="37">
        <v>0.43376491321462046</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1.628929302836239</v>
      </c>
      <c r="F624" s="62">
        <v>4.9780034600252583E-3</v>
      </c>
      <c r="G624" s="61">
        <v>734.86807199999998</v>
      </c>
      <c r="H624" s="62">
        <v>33.42</v>
      </c>
      <c r="I624" s="62">
        <v>0.72845706201821514</v>
      </c>
      <c r="J624" s="61">
        <v>0</v>
      </c>
      <c r="K624" s="62">
        <v>0</v>
      </c>
      <c r="L624" s="62">
        <v>4.0339163619883251</v>
      </c>
      <c r="M624" s="62">
        <v>7.41</v>
      </c>
      <c r="N624" s="63">
        <v>406.56201047755781</v>
      </c>
      <c r="O624" s="64">
        <v>2063.3297436407274</v>
      </c>
      <c r="P624" s="63">
        <v>68.777658121357575</v>
      </c>
    </row>
    <row r="625" spans="1:16">
      <c r="A625" s="35" t="s">
        <v>213</v>
      </c>
      <c r="B625" s="35" t="s">
        <v>208</v>
      </c>
      <c r="C625" s="36">
        <v>31307114865</v>
      </c>
      <c r="D625" s="36">
        <v>10000000000</v>
      </c>
      <c r="E625" s="37">
        <v>4.2909983436746391</v>
      </c>
      <c r="F625" s="37">
        <v>0.42909983436746391</v>
      </c>
      <c r="G625" s="36">
        <v>7062.483639</v>
      </c>
      <c r="H625" s="37">
        <v>1.32</v>
      </c>
      <c r="I625" s="37">
        <v>2.1909374048667107E-2</v>
      </c>
      <c r="J625" s="36">
        <v>-953190221</v>
      </c>
      <c r="K625" s="37">
        <v>-10.4910853885061</v>
      </c>
      <c r="L625" s="37">
        <v>4</v>
      </c>
      <c r="M625" s="37">
        <v>70.62</v>
      </c>
      <c r="N625" s="38">
        <v>6.3036302502844075</v>
      </c>
      <c r="O625" s="39">
        <v>1641.2557660826035</v>
      </c>
      <c r="P625" s="38">
        <v>54.708525536086782</v>
      </c>
    </row>
    <row r="626" spans="1:16">
      <c r="A626" s="60" t="s">
        <v>726</v>
      </c>
      <c r="B626" s="60" t="s">
        <v>374</v>
      </c>
      <c r="C626" s="61">
        <v>35890787000</v>
      </c>
      <c r="D626" s="61">
        <v>10000000000</v>
      </c>
      <c r="E626" s="62">
        <v>49.667846278015773</v>
      </c>
      <c r="F626" s="62">
        <v>0.62084807847519718</v>
      </c>
      <c r="G626" s="61">
        <v>91.632469999999998</v>
      </c>
      <c r="H626" s="62">
        <v>8.85</v>
      </c>
      <c r="I626" s="62">
        <v>-6.2905440775171684E-2</v>
      </c>
      <c r="J626" s="61">
        <v>0</v>
      </c>
      <c r="K626" s="62">
        <v>0</v>
      </c>
      <c r="L626" s="62">
        <v>4</v>
      </c>
      <c r="M626" s="62">
        <v>0.91</v>
      </c>
      <c r="N626" s="63">
        <v>0</v>
      </c>
      <c r="O626" s="64">
        <v>292.32731801138118</v>
      </c>
      <c r="P626" s="63">
        <v>9.7442439337127063</v>
      </c>
    </row>
    <row r="627" spans="1:16">
      <c r="A627" s="60" t="s">
        <v>776</v>
      </c>
      <c r="B627" s="60" t="s">
        <v>374</v>
      </c>
      <c r="C627" s="61">
        <v>20572406000</v>
      </c>
      <c r="D627" s="61">
        <v>12475290000</v>
      </c>
      <c r="E627" s="62">
        <v>47.417011084453485</v>
      </c>
      <c r="F627" s="62">
        <v>6.6682007989117081E-2</v>
      </c>
      <c r="G627" s="61">
        <v>15.215797999999999</v>
      </c>
      <c r="H627" s="62">
        <v>56.35</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7.1296367592663881</v>
      </c>
      <c r="F628" s="108">
        <v>0.51273906934673774</v>
      </c>
      <c r="G628" s="107">
        <v>5395.399598</v>
      </c>
      <c r="H628" s="108">
        <v>1.04</v>
      </c>
      <c r="I628" s="108">
        <v>4.1286861891469684E-3</v>
      </c>
      <c r="J628" s="107">
        <v>734210566</v>
      </c>
      <c r="K628" s="108">
        <v>18.938708653778757</v>
      </c>
      <c r="L628" s="108">
        <v>2.9629629629629628</v>
      </c>
      <c r="M628" s="108">
        <v>39.96</v>
      </c>
      <c r="N628" s="109">
        <v>36.360147536214136</v>
      </c>
      <c r="O628" s="110">
        <v>883.1653484901268</v>
      </c>
      <c r="P628" s="109">
        <v>29.438844949670894</v>
      </c>
    </row>
    <row r="629" spans="1:16">
      <c r="A629" s="30" t="s">
        <v>677</v>
      </c>
      <c r="B629" s="30" t="s">
        <v>349</v>
      </c>
      <c r="C629" s="31">
        <v>43272614597</v>
      </c>
      <c r="D629" s="31">
        <v>20000000000</v>
      </c>
      <c r="E629" s="32">
        <v>7.6374064895042943</v>
      </c>
      <c r="F629" s="32">
        <v>0.38187032447521474</v>
      </c>
      <c r="G629" s="31">
        <v>3998.646272</v>
      </c>
      <c r="H629" s="32">
        <v>1.31</v>
      </c>
      <c r="I629" s="32">
        <v>-1.6645655464977871E-2</v>
      </c>
      <c r="J629" s="31">
        <v>-504124534</v>
      </c>
      <c r="K629" s="32">
        <v>-39.672736895602071</v>
      </c>
      <c r="L629" s="32">
        <v>2</v>
      </c>
      <c r="M629" s="32">
        <v>19.989999999999998</v>
      </c>
      <c r="N629" s="33">
        <v>12.16233413819895</v>
      </c>
      <c r="O629" s="34">
        <v>593.48922808111467</v>
      </c>
      <c r="P629" s="33">
        <v>19.782974269370488</v>
      </c>
    </row>
    <row r="630" spans="1:16">
      <c r="A630" s="60" t="s">
        <v>721</v>
      </c>
      <c r="B630" s="60" t="s">
        <v>374</v>
      </c>
      <c r="C630" s="61">
        <v>498064078322</v>
      </c>
      <c r="D630" s="61">
        <v>24999970000</v>
      </c>
      <c r="E630" s="62">
        <v>0.38104356275358514</v>
      </c>
      <c r="F630" s="62">
        <v>1.2701467333546971E-3</v>
      </c>
      <c r="G630" s="61">
        <v>8077.1113800000003</v>
      </c>
      <c r="H630" s="62">
        <v>13</v>
      </c>
      <c r="I630" s="62">
        <v>1.1146792774590963E-2</v>
      </c>
      <c r="J630" s="61">
        <v>0</v>
      </c>
      <c r="K630" s="62">
        <v>0</v>
      </c>
      <c r="L630" s="62">
        <v>1.6000019200023039</v>
      </c>
      <c r="M630" s="62">
        <v>32.299999999999997</v>
      </c>
      <c r="N630" s="63">
        <v>368.75544770542894</v>
      </c>
      <c r="O630" s="64">
        <v>1284.7425072516621</v>
      </c>
      <c r="P630" s="63">
        <v>42.824750241722072</v>
      </c>
    </row>
    <row r="631" spans="1:16">
      <c r="A631" s="40" t="s">
        <v>3</v>
      </c>
      <c r="B631" s="40" t="s">
        <v>255</v>
      </c>
      <c r="C631" s="41">
        <v>171692372000</v>
      </c>
      <c r="D631" s="41">
        <v>43815615000</v>
      </c>
      <c r="E631" s="42">
        <v>0.72742354432681966</v>
      </c>
      <c r="F631" s="42">
        <v>8.3009623889430707E-3</v>
      </c>
      <c r="G631" s="41">
        <v>23521.313182999998</v>
      </c>
      <c r="H631" s="42">
        <v>2.5099999999999998</v>
      </c>
      <c r="I631" s="42">
        <v>-2.9589059482428404E-2</v>
      </c>
      <c r="J631" s="41">
        <v>1724507000</v>
      </c>
      <c r="K631" s="42">
        <v>50.815235890605258</v>
      </c>
      <c r="L631" s="42">
        <v>0.91291654813015866</v>
      </c>
      <c r="M631" s="42">
        <v>50</v>
      </c>
      <c r="N631" s="43">
        <v>51.471170747611403</v>
      </c>
      <c r="O631" s="44">
        <v>1335.0818974348415</v>
      </c>
      <c r="P631" s="43">
        <v>44.502729914494715</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2026-09-07T13:56:29Z</dcterms:modified>
</cp:coreProperties>
</file>