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C497EB03-B8FA-4F79-A70F-94791A304905}"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64" i="58" l="1"/>
  <c r="T521" i="58"/>
  <c r="T568" i="58"/>
  <c r="T60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4"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08" i="58"/>
  <c r="O108" i="58"/>
  <c r="N108" i="58"/>
  <c r="M108" i="58"/>
  <c r="L108" i="58"/>
  <c r="K108" i="58"/>
  <c r="J108" i="58"/>
  <c r="I108" i="58"/>
  <c r="G108" i="58"/>
  <c r="F108" i="58"/>
  <c r="E108" i="58"/>
  <c r="P62" i="58"/>
  <c r="O62" i="58"/>
  <c r="N62" i="58"/>
  <c r="M62" i="58"/>
  <c r="L62" i="58"/>
  <c r="K62" i="58"/>
  <c r="J62" i="58"/>
  <c r="I62" i="58"/>
  <c r="G62" i="58"/>
  <c r="F62" i="58"/>
  <c r="E62" i="58"/>
  <c r="P571" i="58"/>
  <c r="O571" i="58"/>
  <c r="N571" i="58"/>
  <c r="M571" i="58"/>
  <c r="L571" i="58"/>
  <c r="K571" i="58"/>
  <c r="J571" i="58"/>
  <c r="I571" i="58"/>
  <c r="G571" i="58"/>
  <c r="F571" i="58"/>
  <c r="E571" i="58"/>
  <c r="P93" i="58"/>
  <c r="O93" i="58"/>
  <c r="N93" i="58"/>
  <c r="M93" i="58"/>
  <c r="L93" i="58"/>
  <c r="K93" i="58"/>
  <c r="J93" i="58"/>
  <c r="I93" i="58"/>
  <c r="G93" i="58"/>
  <c r="F93" i="58"/>
  <c r="E93"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5" i="58"/>
  <c r="O195" i="58"/>
  <c r="N195" i="58"/>
  <c r="M195" i="58"/>
  <c r="L195" i="58"/>
  <c r="K195" i="58"/>
  <c r="J195" i="58"/>
  <c r="I195" i="58"/>
  <c r="G195" i="58"/>
  <c r="F195" i="58"/>
  <c r="E195" i="58"/>
  <c r="P134" i="58"/>
  <c r="O134" i="58"/>
  <c r="N134" i="58"/>
  <c r="M134" i="58"/>
  <c r="L134" i="58"/>
  <c r="K134" i="58"/>
  <c r="J134" i="58"/>
  <c r="I134" i="58"/>
  <c r="G134" i="58"/>
  <c r="F134" i="58"/>
  <c r="E134" i="58"/>
  <c r="P419" i="58"/>
  <c r="O419" i="58"/>
  <c r="N419" i="58"/>
  <c r="M419" i="58"/>
  <c r="L419" i="58"/>
  <c r="K419" i="58"/>
  <c r="J419" i="58"/>
  <c r="I419" i="58"/>
  <c r="G419" i="58"/>
  <c r="F419" i="58"/>
  <c r="E419" i="58"/>
  <c r="P86" i="58"/>
  <c r="O86" i="58"/>
  <c r="N86" i="58"/>
  <c r="M86" i="58"/>
  <c r="L86" i="58"/>
  <c r="K86" i="58"/>
  <c r="J86" i="58"/>
  <c r="I86" i="58"/>
  <c r="G86" i="58"/>
  <c r="F86" i="58"/>
  <c r="E86" i="58"/>
  <c r="P84" i="58"/>
  <c r="O84" i="58"/>
  <c r="N84" i="58"/>
  <c r="M84" i="58"/>
  <c r="L84" i="58"/>
  <c r="K84" i="58"/>
  <c r="J84" i="58"/>
  <c r="I84" i="58"/>
  <c r="G84" i="58"/>
  <c r="F84" i="58"/>
  <c r="E84" i="58"/>
  <c r="P480" i="58"/>
  <c r="O480" i="58"/>
  <c r="N480" i="58"/>
  <c r="M480" i="58"/>
  <c r="L480" i="58"/>
  <c r="K480" i="58"/>
  <c r="J480" i="58"/>
  <c r="I480" i="58"/>
  <c r="G480" i="58"/>
  <c r="F480" i="58"/>
  <c r="E480" i="58"/>
  <c r="P597" i="58"/>
  <c r="O597" i="58"/>
  <c r="N597" i="58"/>
  <c r="M597" i="58"/>
  <c r="L597" i="58"/>
  <c r="K597" i="58"/>
  <c r="J597" i="58"/>
  <c r="I597" i="58"/>
  <c r="G597" i="58"/>
  <c r="F597" i="58"/>
  <c r="E597" i="58"/>
  <c r="P458" i="58"/>
  <c r="O458" i="58"/>
  <c r="N458" i="58"/>
  <c r="M458" i="58"/>
  <c r="L458" i="58"/>
  <c r="K458" i="58"/>
  <c r="J458" i="58"/>
  <c r="I458" i="58"/>
  <c r="G458" i="58"/>
  <c r="F458" i="58"/>
  <c r="E458" i="58"/>
  <c r="P448" i="58"/>
  <c r="O448" i="58"/>
  <c r="N448" i="58"/>
  <c r="M448" i="58"/>
  <c r="L448" i="58"/>
  <c r="K448" i="58"/>
  <c r="J448" i="58"/>
  <c r="I448" i="58"/>
  <c r="G448" i="58"/>
  <c r="F448" i="58"/>
  <c r="E448" i="58"/>
  <c r="P124" i="58"/>
  <c r="O124" i="58"/>
  <c r="N124" i="58"/>
  <c r="M124" i="58"/>
  <c r="L124" i="58"/>
  <c r="K124" i="58"/>
  <c r="J124" i="58"/>
  <c r="I124" i="58"/>
  <c r="G124" i="58"/>
  <c r="F124" i="58"/>
  <c r="E124" i="58"/>
  <c r="P389" i="58"/>
  <c r="O389" i="58"/>
  <c r="N389" i="58"/>
  <c r="M389" i="58"/>
  <c r="L389" i="58"/>
  <c r="K389" i="58"/>
  <c r="J389" i="58"/>
  <c r="I389" i="58"/>
  <c r="G389" i="58"/>
  <c r="F389" i="58"/>
  <c r="E389" i="58"/>
  <c r="P368" i="58"/>
  <c r="O368" i="58"/>
  <c r="N368" i="58"/>
  <c r="M368" i="58"/>
  <c r="L368" i="58"/>
  <c r="K368" i="58"/>
  <c r="J368" i="58"/>
  <c r="I368" i="58"/>
  <c r="G368" i="58"/>
  <c r="F368" i="58"/>
  <c r="E368" i="58"/>
  <c r="P386" i="58"/>
  <c r="O386" i="58"/>
  <c r="N386" i="58"/>
  <c r="M386" i="58"/>
  <c r="L386" i="58"/>
  <c r="K386" i="58"/>
  <c r="J386" i="58"/>
  <c r="I386" i="58"/>
  <c r="G386" i="58"/>
  <c r="F386" i="58"/>
  <c r="E386" i="58"/>
  <c r="P584" i="58"/>
  <c r="O584" i="58"/>
  <c r="N584" i="58"/>
  <c r="M584" i="58"/>
  <c r="L584" i="58"/>
  <c r="K584" i="58"/>
  <c r="J584" i="58"/>
  <c r="I584" i="58"/>
  <c r="G584" i="58"/>
  <c r="F584" i="58"/>
  <c r="E584" i="58"/>
  <c r="P348" i="58"/>
  <c r="O348" i="58"/>
  <c r="N348" i="58"/>
  <c r="M348" i="58"/>
  <c r="L348" i="58"/>
  <c r="K348" i="58"/>
  <c r="J348" i="58"/>
  <c r="I348" i="58"/>
  <c r="G348" i="58"/>
  <c r="F348" i="58"/>
  <c r="E348"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6" i="58"/>
  <c r="O206" i="58"/>
  <c r="N206" i="58"/>
  <c r="M206" i="58"/>
  <c r="L206" i="58"/>
  <c r="K206" i="58"/>
  <c r="J206" i="58"/>
  <c r="I206" i="58"/>
  <c r="G206" i="58"/>
  <c r="F206" i="58"/>
  <c r="E206" i="58"/>
  <c r="P205" i="58"/>
  <c r="O205" i="58"/>
  <c r="N205" i="58"/>
  <c r="M205" i="58"/>
  <c r="L205" i="58"/>
  <c r="K205" i="58"/>
  <c r="J205" i="58"/>
  <c r="I205" i="58"/>
  <c r="G205" i="58"/>
  <c r="F205" i="58"/>
  <c r="E205" i="58"/>
  <c r="P75" i="58"/>
  <c r="O75" i="58"/>
  <c r="N75" i="58"/>
  <c r="M75" i="58"/>
  <c r="L75" i="58"/>
  <c r="K75" i="58"/>
  <c r="J75" i="58"/>
  <c r="I75" i="58"/>
  <c r="G75" i="58"/>
  <c r="F75" i="58"/>
  <c r="E75"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3" i="58"/>
  <c r="O193" i="58"/>
  <c r="N193" i="58"/>
  <c r="M193" i="58"/>
  <c r="L193" i="58"/>
  <c r="K193" i="58"/>
  <c r="J193" i="58"/>
  <c r="I193" i="58"/>
  <c r="G193" i="58"/>
  <c r="F193" i="58"/>
  <c r="E193" i="58"/>
  <c r="P19" i="58"/>
  <c r="O19" i="58"/>
  <c r="N19" i="58"/>
  <c r="M19" i="58"/>
  <c r="L19" i="58"/>
  <c r="K19" i="58"/>
  <c r="J19" i="58"/>
  <c r="I19" i="58"/>
  <c r="G19" i="58"/>
  <c r="F19" i="58"/>
  <c r="E19" i="58"/>
  <c r="P163" i="58"/>
  <c r="O163" i="58"/>
  <c r="N163" i="58"/>
  <c r="M163" i="58"/>
  <c r="L163" i="58"/>
  <c r="K163" i="58"/>
  <c r="J163" i="58"/>
  <c r="I163" i="58"/>
  <c r="G163" i="58"/>
  <c r="F163" i="58"/>
  <c r="E163" i="58"/>
  <c r="P364" i="58"/>
  <c r="O364" i="58"/>
  <c r="N364" i="58"/>
  <c r="M364" i="58"/>
  <c r="L364" i="58"/>
  <c r="K364" i="58"/>
  <c r="J364" i="58"/>
  <c r="I364" i="58"/>
  <c r="G364" i="58"/>
  <c r="F364" i="58"/>
  <c r="P45" i="58"/>
  <c r="O45" i="58"/>
  <c r="N45" i="58"/>
  <c r="M45" i="58"/>
  <c r="L45" i="58"/>
  <c r="K45" i="58"/>
  <c r="J45" i="58"/>
  <c r="I45" i="58"/>
  <c r="G45" i="58"/>
  <c r="F45" i="58"/>
  <c r="E45" i="58"/>
  <c r="P481" i="58"/>
  <c r="O481" i="58"/>
  <c r="N481" i="58"/>
  <c r="M481" i="58"/>
  <c r="L481" i="58"/>
  <c r="K481" i="58"/>
  <c r="J481" i="58"/>
  <c r="I481" i="58"/>
  <c r="G481" i="58"/>
  <c r="F481" i="58"/>
  <c r="E481" i="58"/>
  <c r="P150" i="58"/>
  <c r="O150" i="58"/>
  <c r="N150" i="58"/>
  <c r="M150" i="58"/>
  <c r="L150" i="58"/>
  <c r="K150" i="58"/>
  <c r="J150" i="58"/>
  <c r="I150" i="58"/>
  <c r="G150" i="58"/>
  <c r="F150" i="58"/>
  <c r="E150" i="58"/>
  <c r="P116" i="58"/>
  <c r="O116" i="58"/>
  <c r="N116" i="58"/>
  <c r="M116" i="58"/>
  <c r="L116" i="58"/>
  <c r="K116" i="58"/>
  <c r="J116" i="58"/>
  <c r="I116" i="58"/>
  <c r="G116" i="58"/>
  <c r="F116" i="58"/>
  <c r="E116" i="58"/>
  <c r="P398" i="58"/>
  <c r="O398" i="58"/>
  <c r="N398" i="58"/>
  <c r="M398" i="58"/>
  <c r="L398" i="58"/>
  <c r="K398" i="58"/>
  <c r="J398" i="58"/>
  <c r="I398" i="58"/>
  <c r="G398" i="58"/>
  <c r="F398" i="58"/>
  <c r="E398" i="58"/>
  <c r="P57" i="58"/>
  <c r="O57" i="58"/>
  <c r="N57" i="58"/>
  <c r="M57" i="58"/>
  <c r="L57" i="58"/>
  <c r="K57" i="58"/>
  <c r="J57" i="58"/>
  <c r="I57" i="58"/>
  <c r="G57" i="58"/>
  <c r="F57" i="58"/>
  <c r="E57" i="58"/>
  <c r="P50" i="58"/>
  <c r="O50" i="58"/>
  <c r="N50" i="58"/>
  <c r="M50" i="58"/>
  <c r="L50" i="58"/>
  <c r="K50" i="58"/>
  <c r="J50" i="58"/>
  <c r="I50" i="58"/>
  <c r="G50" i="58"/>
  <c r="F50" i="58"/>
  <c r="E50" i="58"/>
  <c r="P336" i="58"/>
  <c r="O336" i="58"/>
  <c r="N336" i="58"/>
  <c r="M336" i="58"/>
  <c r="L336" i="58"/>
  <c r="K336" i="58"/>
  <c r="J336" i="58"/>
  <c r="I336" i="58"/>
  <c r="G336" i="58"/>
  <c r="F336" i="58"/>
  <c r="E336" i="58"/>
  <c r="P316" i="58"/>
  <c r="O316" i="58"/>
  <c r="N316" i="58"/>
  <c r="M316" i="58"/>
  <c r="L316" i="58"/>
  <c r="K316" i="58"/>
  <c r="J316" i="58"/>
  <c r="I316" i="58"/>
  <c r="G316" i="58"/>
  <c r="F316" i="58"/>
  <c r="E316" i="58"/>
  <c r="P311" i="58"/>
  <c r="O311" i="58"/>
  <c r="N311" i="58"/>
  <c r="M311" i="58"/>
  <c r="L311" i="58"/>
  <c r="K311" i="58"/>
  <c r="J311" i="58"/>
  <c r="I311" i="58"/>
  <c r="G311" i="58"/>
  <c r="F311" i="58"/>
  <c r="E311" i="58"/>
  <c r="P295" i="58"/>
  <c r="O295" i="58"/>
  <c r="N295" i="58"/>
  <c r="M295" i="58"/>
  <c r="L295" i="58"/>
  <c r="K295" i="58"/>
  <c r="J295" i="58"/>
  <c r="I295" i="58"/>
  <c r="G295" i="58"/>
  <c r="F295" i="58"/>
  <c r="E295" i="58"/>
  <c r="P293" i="58"/>
  <c r="O293" i="58"/>
  <c r="N293" i="58"/>
  <c r="M293" i="58"/>
  <c r="L293" i="58"/>
  <c r="K293" i="58"/>
  <c r="J293" i="58"/>
  <c r="I293" i="58"/>
  <c r="G293" i="58"/>
  <c r="F293" i="58"/>
  <c r="E293" i="58"/>
  <c r="P279" i="58"/>
  <c r="O279" i="58"/>
  <c r="N279" i="58"/>
  <c r="M279" i="58"/>
  <c r="L279" i="58"/>
  <c r="K279" i="58"/>
  <c r="J279" i="58"/>
  <c r="I279" i="58"/>
  <c r="G279" i="58"/>
  <c r="F279" i="58"/>
  <c r="E279" i="58"/>
  <c r="P257" i="58"/>
  <c r="O257" i="58"/>
  <c r="N257" i="58"/>
  <c r="M257" i="58"/>
  <c r="L257" i="58"/>
  <c r="K257" i="58"/>
  <c r="J257" i="58"/>
  <c r="I257" i="58"/>
  <c r="G257" i="58"/>
  <c r="F257" i="58"/>
  <c r="E257" i="58"/>
  <c r="P200" i="58"/>
  <c r="O200" i="58"/>
  <c r="N200" i="58"/>
  <c r="M200" i="58"/>
  <c r="L200" i="58"/>
  <c r="K200" i="58"/>
  <c r="J200" i="58"/>
  <c r="I200" i="58"/>
  <c r="G200" i="58"/>
  <c r="F200" i="58"/>
  <c r="E200" i="58"/>
  <c r="P456" i="58"/>
  <c r="O456" i="58"/>
  <c r="N456" i="58"/>
  <c r="M456" i="58"/>
  <c r="L456" i="58"/>
  <c r="K456" i="58"/>
  <c r="J456" i="58"/>
  <c r="I456" i="58"/>
  <c r="G456" i="58"/>
  <c r="F456" i="58"/>
  <c r="E456" i="58"/>
  <c r="P125" i="58"/>
  <c r="O125" i="58"/>
  <c r="N125" i="58"/>
  <c r="M125" i="58"/>
  <c r="L125" i="58"/>
  <c r="K125" i="58"/>
  <c r="J125" i="58"/>
  <c r="I125" i="58"/>
  <c r="G125" i="58"/>
  <c r="F125" i="58"/>
  <c r="E125" i="58"/>
  <c r="P30" i="58"/>
  <c r="O30" i="58"/>
  <c r="N30" i="58"/>
  <c r="M30" i="58"/>
  <c r="L30" i="58"/>
  <c r="K30" i="58"/>
  <c r="J30" i="58"/>
  <c r="I30" i="58"/>
  <c r="G30" i="58"/>
  <c r="F30" i="58"/>
  <c r="E30" i="58"/>
  <c r="P314" i="58"/>
  <c r="O314" i="58"/>
  <c r="N314" i="58"/>
  <c r="M314" i="58"/>
  <c r="L314" i="58"/>
  <c r="K314" i="58"/>
  <c r="J314" i="58"/>
  <c r="I314" i="58"/>
  <c r="G314" i="58"/>
  <c r="F314" i="58"/>
  <c r="E314" i="58"/>
  <c r="P528" i="58"/>
  <c r="O528" i="58"/>
  <c r="N528" i="58"/>
  <c r="M528" i="58"/>
  <c r="L528" i="58"/>
  <c r="K528" i="58"/>
  <c r="J528" i="58"/>
  <c r="I528" i="58"/>
  <c r="G528" i="58"/>
  <c r="F528" i="58"/>
  <c r="E528" i="58"/>
  <c r="P25" i="58"/>
  <c r="O25" i="58"/>
  <c r="N25" i="58"/>
  <c r="M25" i="58"/>
  <c r="L25" i="58"/>
  <c r="K25" i="58"/>
  <c r="J25" i="58"/>
  <c r="I25" i="58"/>
  <c r="G25" i="58"/>
  <c r="F25" i="58"/>
  <c r="E25" i="58"/>
  <c r="P310" i="58"/>
  <c r="O310" i="58"/>
  <c r="N310" i="58"/>
  <c r="M310" i="58"/>
  <c r="L310" i="58"/>
  <c r="K310" i="58"/>
  <c r="J310" i="58"/>
  <c r="I310" i="58"/>
  <c r="G310" i="58"/>
  <c r="F310" i="58"/>
  <c r="E310"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5" i="58"/>
  <c r="O365" i="58"/>
  <c r="N365" i="58"/>
  <c r="M365" i="58"/>
  <c r="L365" i="58"/>
  <c r="K365" i="58"/>
  <c r="J365" i="58"/>
  <c r="I365" i="58"/>
  <c r="G365" i="58"/>
  <c r="F365" i="58"/>
  <c r="E365" i="58"/>
  <c r="P332" i="58"/>
  <c r="O332" i="58"/>
  <c r="N332" i="58"/>
  <c r="M332" i="58"/>
  <c r="L332" i="58"/>
  <c r="K332" i="58"/>
  <c r="J332" i="58"/>
  <c r="I332" i="58"/>
  <c r="G332" i="58"/>
  <c r="F332" i="58"/>
  <c r="E332" i="58"/>
  <c r="P228" i="58"/>
  <c r="O228" i="58"/>
  <c r="N228" i="58"/>
  <c r="M228" i="58"/>
  <c r="L228" i="58"/>
  <c r="K228" i="58"/>
  <c r="J228" i="58"/>
  <c r="I228" i="58"/>
  <c r="G228" i="58"/>
  <c r="F228" i="58"/>
  <c r="E228" i="58"/>
  <c r="P224" i="58"/>
  <c r="O224" i="58"/>
  <c r="N224" i="58"/>
  <c r="M224" i="58"/>
  <c r="L224" i="58"/>
  <c r="K224" i="58"/>
  <c r="J224" i="58"/>
  <c r="I224" i="58"/>
  <c r="G224" i="58"/>
  <c r="F224" i="58"/>
  <c r="E224" i="58"/>
  <c r="P213" i="58"/>
  <c r="O213" i="58"/>
  <c r="N213" i="58"/>
  <c r="M213" i="58"/>
  <c r="L213" i="58"/>
  <c r="K213" i="58"/>
  <c r="J213" i="58"/>
  <c r="I213" i="58"/>
  <c r="G213" i="58"/>
  <c r="F213" i="58"/>
  <c r="E213" i="58"/>
  <c r="P557" i="58"/>
  <c r="O557" i="58"/>
  <c r="N557" i="58"/>
  <c r="M557" i="58"/>
  <c r="L557" i="58"/>
  <c r="K557" i="58"/>
  <c r="J557" i="58"/>
  <c r="I557" i="58"/>
  <c r="G557" i="58"/>
  <c r="F557" i="58"/>
  <c r="E557" i="58"/>
  <c r="P199" i="58"/>
  <c r="O199" i="58"/>
  <c r="N199" i="58"/>
  <c r="M199" i="58"/>
  <c r="L199" i="58"/>
  <c r="K199" i="58"/>
  <c r="J199" i="58"/>
  <c r="I199" i="58"/>
  <c r="G199" i="58"/>
  <c r="F199" i="58"/>
  <c r="E199" i="58"/>
  <c r="P197" i="58"/>
  <c r="O197" i="58"/>
  <c r="N197" i="58"/>
  <c r="M197" i="58"/>
  <c r="L197" i="58"/>
  <c r="K197" i="58"/>
  <c r="J197" i="58"/>
  <c r="I197" i="58"/>
  <c r="G197" i="58"/>
  <c r="F197" i="58"/>
  <c r="E197" i="58"/>
  <c r="P191" i="58"/>
  <c r="O191" i="58"/>
  <c r="N191" i="58"/>
  <c r="M191" i="58"/>
  <c r="L191" i="58"/>
  <c r="K191" i="58"/>
  <c r="J191" i="58"/>
  <c r="I191" i="58"/>
  <c r="G191" i="58"/>
  <c r="F191" i="58"/>
  <c r="E191" i="58"/>
  <c r="P173" i="58"/>
  <c r="O173" i="58"/>
  <c r="N173" i="58"/>
  <c r="M173" i="58"/>
  <c r="L173" i="58"/>
  <c r="K173" i="58"/>
  <c r="J173" i="58"/>
  <c r="I173" i="58"/>
  <c r="G173" i="58"/>
  <c r="F173" i="58"/>
  <c r="E173" i="58"/>
  <c r="P176" i="58"/>
  <c r="O176" i="58"/>
  <c r="N176" i="58"/>
  <c r="M176" i="58"/>
  <c r="L176" i="58"/>
  <c r="K176" i="58"/>
  <c r="J176" i="58"/>
  <c r="I176" i="58"/>
  <c r="G176" i="58"/>
  <c r="F176" i="58"/>
  <c r="E176" i="58"/>
  <c r="P160" i="58"/>
  <c r="O160" i="58"/>
  <c r="N160" i="58"/>
  <c r="M160" i="58"/>
  <c r="L160" i="58"/>
  <c r="K160" i="58"/>
  <c r="J160" i="58"/>
  <c r="I160" i="58"/>
  <c r="G160" i="58"/>
  <c r="F160" i="58"/>
  <c r="E160" i="58"/>
  <c r="P594" i="58"/>
  <c r="O594" i="58"/>
  <c r="N594" i="58"/>
  <c r="M594" i="58"/>
  <c r="L594" i="58"/>
  <c r="K594" i="58"/>
  <c r="J594" i="58"/>
  <c r="I594" i="58"/>
  <c r="G594" i="58"/>
  <c r="F594" i="58"/>
  <c r="E594" i="58"/>
  <c r="P145" i="58"/>
  <c r="O145" i="58"/>
  <c r="N145" i="58"/>
  <c r="M145" i="58"/>
  <c r="L145" i="58"/>
  <c r="K145" i="58"/>
  <c r="J145" i="58"/>
  <c r="I145" i="58"/>
  <c r="G145" i="58"/>
  <c r="F145" i="58"/>
  <c r="E145" i="58"/>
  <c r="P593" i="58"/>
  <c r="O593" i="58"/>
  <c r="N593" i="58"/>
  <c r="M593" i="58"/>
  <c r="L593" i="58"/>
  <c r="K593" i="58"/>
  <c r="J593" i="58"/>
  <c r="I593" i="58"/>
  <c r="G593" i="58"/>
  <c r="F593" i="58"/>
  <c r="E593" i="58"/>
  <c r="P590" i="58"/>
  <c r="O590" i="58"/>
  <c r="N590" i="58"/>
  <c r="M590" i="58"/>
  <c r="L590" i="58"/>
  <c r="K590" i="58"/>
  <c r="J590" i="58"/>
  <c r="I590" i="58"/>
  <c r="G590" i="58"/>
  <c r="F590" i="58"/>
  <c r="E590" i="58"/>
  <c r="P245" i="58"/>
  <c r="O245" i="58"/>
  <c r="N245" i="58"/>
  <c r="M245" i="58"/>
  <c r="L245" i="58"/>
  <c r="K245" i="58"/>
  <c r="J245" i="58"/>
  <c r="I245" i="58"/>
  <c r="G245" i="58"/>
  <c r="F245" i="58"/>
  <c r="E245"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0" i="58"/>
  <c r="O90" i="58"/>
  <c r="N90" i="58"/>
  <c r="M90" i="58"/>
  <c r="L90" i="58"/>
  <c r="K90" i="58"/>
  <c r="J90" i="58"/>
  <c r="I90" i="58"/>
  <c r="G90" i="58"/>
  <c r="F90" i="58"/>
  <c r="E90" i="58"/>
  <c r="P392" i="58"/>
  <c r="O392" i="58"/>
  <c r="N392" i="58"/>
  <c r="M392" i="58"/>
  <c r="L392" i="58"/>
  <c r="K392" i="58"/>
  <c r="J392" i="58"/>
  <c r="I392" i="58"/>
  <c r="G392" i="58"/>
  <c r="F392" i="58"/>
  <c r="E392" i="58"/>
  <c r="P70" i="58"/>
  <c r="O70" i="58"/>
  <c r="N70" i="58"/>
  <c r="M70" i="58"/>
  <c r="L70" i="58"/>
  <c r="K70" i="58"/>
  <c r="J70" i="58"/>
  <c r="I70" i="58"/>
  <c r="G70" i="58"/>
  <c r="F70" i="58"/>
  <c r="E70" i="58"/>
  <c r="P81" i="58"/>
  <c r="O81" i="58"/>
  <c r="N81" i="58"/>
  <c r="M81" i="58"/>
  <c r="L81" i="58"/>
  <c r="K81" i="58"/>
  <c r="J81" i="58"/>
  <c r="I81" i="58"/>
  <c r="G81" i="58"/>
  <c r="F81" i="58"/>
  <c r="E81" i="58"/>
  <c r="P47" i="58"/>
  <c r="O47" i="58"/>
  <c r="N47" i="58"/>
  <c r="M47" i="58"/>
  <c r="L47" i="58"/>
  <c r="K47" i="58"/>
  <c r="J47" i="58"/>
  <c r="I47" i="58"/>
  <c r="G47" i="58"/>
  <c r="F47" i="58"/>
  <c r="E47" i="58"/>
  <c r="P341" i="58"/>
  <c r="O341" i="58"/>
  <c r="N341" i="58"/>
  <c r="M341" i="58"/>
  <c r="L341" i="58"/>
  <c r="K341" i="58"/>
  <c r="J341" i="58"/>
  <c r="I341" i="58"/>
  <c r="G341" i="58"/>
  <c r="F341" i="58"/>
  <c r="E341" i="58"/>
  <c r="P579" i="58"/>
  <c r="O579" i="58"/>
  <c r="N579" i="58"/>
  <c r="M579" i="58"/>
  <c r="L579" i="58"/>
  <c r="K579" i="58"/>
  <c r="J579" i="58"/>
  <c r="I579" i="58"/>
  <c r="G579" i="58"/>
  <c r="F579" i="58"/>
  <c r="E579" i="58"/>
  <c r="P438" i="58"/>
  <c r="O438" i="58"/>
  <c r="N438" i="58"/>
  <c r="M438" i="58"/>
  <c r="L438" i="58"/>
  <c r="K438" i="58"/>
  <c r="J438" i="58"/>
  <c r="I438" i="58"/>
  <c r="G438" i="58"/>
  <c r="F438" i="58"/>
  <c r="E438" i="58"/>
  <c r="P58" i="58"/>
  <c r="O58" i="58"/>
  <c r="N58" i="58"/>
  <c r="M58" i="58"/>
  <c r="L58" i="58"/>
  <c r="K58" i="58"/>
  <c r="J58" i="58"/>
  <c r="I58" i="58"/>
  <c r="G58" i="58"/>
  <c r="F58" i="58"/>
  <c r="E58" i="58"/>
  <c r="P424" i="58"/>
  <c r="O424" i="58"/>
  <c r="N424" i="58"/>
  <c r="M424" i="58"/>
  <c r="L424" i="58"/>
  <c r="K424" i="58"/>
  <c r="J424" i="58"/>
  <c r="I424" i="58"/>
  <c r="G424" i="58"/>
  <c r="F424" i="58"/>
  <c r="E424"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8" i="58"/>
  <c r="O218" i="58"/>
  <c r="N218" i="58"/>
  <c r="M218" i="58"/>
  <c r="L218" i="58"/>
  <c r="K218" i="58"/>
  <c r="J218" i="58"/>
  <c r="I218" i="58"/>
  <c r="G218" i="58"/>
  <c r="F218" i="58"/>
  <c r="E218" i="58"/>
  <c r="P496" i="58"/>
  <c r="O496" i="58"/>
  <c r="N496" i="58"/>
  <c r="M496" i="58"/>
  <c r="L496" i="58"/>
  <c r="K496" i="58"/>
  <c r="J496" i="58"/>
  <c r="I496" i="58"/>
  <c r="G496" i="58"/>
  <c r="F496" i="58"/>
  <c r="E496" i="58"/>
  <c r="P482" i="58"/>
  <c r="O482" i="58"/>
  <c r="N482" i="58"/>
  <c r="M482" i="58"/>
  <c r="L482" i="58"/>
  <c r="K482" i="58"/>
  <c r="J482" i="58"/>
  <c r="I482" i="58"/>
  <c r="G482" i="58"/>
  <c r="F482" i="58"/>
  <c r="E482" i="58"/>
  <c r="P185" i="58"/>
  <c r="O185" i="58"/>
  <c r="N185" i="58"/>
  <c r="M185" i="58"/>
  <c r="L185" i="58"/>
  <c r="K185" i="58"/>
  <c r="J185" i="58"/>
  <c r="I185" i="58"/>
  <c r="G185" i="58"/>
  <c r="F185" i="58"/>
  <c r="E185" i="58"/>
  <c r="P152" i="58"/>
  <c r="O152" i="58"/>
  <c r="N152" i="58"/>
  <c r="M152" i="58"/>
  <c r="L152" i="58"/>
  <c r="K152" i="58"/>
  <c r="J152" i="58"/>
  <c r="I152" i="58"/>
  <c r="G152" i="58"/>
  <c r="F152" i="58"/>
  <c r="E152"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23" i="58"/>
  <c r="O423" i="58"/>
  <c r="N423" i="58"/>
  <c r="M423" i="58"/>
  <c r="L423" i="58"/>
  <c r="K423" i="58"/>
  <c r="J423" i="58"/>
  <c r="I423" i="58"/>
  <c r="G423" i="58"/>
  <c r="F423" i="58"/>
  <c r="E423" i="58"/>
  <c r="P420" i="58"/>
  <c r="O420" i="58"/>
  <c r="N420" i="58"/>
  <c r="M420" i="58"/>
  <c r="L420" i="58"/>
  <c r="K420" i="58"/>
  <c r="J420" i="58"/>
  <c r="I420" i="58"/>
  <c r="G420" i="58"/>
  <c r="F420" i="58"/>
  <c r="E420" i="58"/>
  <c r="P421" i="58"/>
  <c r="O421" i="58"/>
  <c r="N421" i="58"/>
  <c r="M421" i="58"/>
  <c r="L421" i="58"/>
  <c r="K421" i="58"/>
  <c r="J421" i="58"/>
  <c r="I421" i="58"/>
  <c r="G421" i="58"/>
  <c r="F421" i="58"/>
  <c r="E421" i="58"/>
  <c r="P415" i="58"/>
  <c r="O415" i="58"/>
  <c r="N415" i="58"/>
  <c r="M415" i="58"/>
  <c r="L415" i="58"/>
  <c r="K415" i="58"/>
  <c r="J415" i="58"/>
  <c r="I415" i="58"/>
  <c r="G415" i="58"/>
  <c r="F415" i="58"/>
  <c r="E415" i="58"/>
  <c r="P411" i="58"/>
  <c r="O411" i="58"/>
  <c r="N411" i="58"/>
  <c r="M411" i="58"/>
  <c r="L411" i="58"/>
  <c r="K411" i="58"/>
  <c r="J411" i="58"/>
  <c r="I411" i="58"/>
  <c r="G411" i="58"/>
  <c r="F411" i="58"/>
  <c r="E411" i="58"/>
  <c r="P406" i="58"/>
  <c r="O406" i="58"/>
  <c r="N406" i="58"/>
  <c r="M406" i="58"/>
  <c r="L406" i="58"/>
  <c r="K406" i="58"/>
  <c r="J406" i="58"/>
  <c r="I406" i="58"/>
  <c r="G406" i="58"/>
  <c r="F406" i="58"/>
  <c r="E406" i="58"/>
  <c r="P412" i="58"/>
  <c r="O412" i="58"/>
  <c r="N412" i="58"/>
  <c r="M412" i="58"/>
  <c r="L412" i="58"/>
  <c r="K412" i="58"/>
  <c r="J412" i="58"/>
  <c r="I412" i="58"/>
  <c r="G412" i="58"/>
  <c r="F412" i="58"/>
  <c r="E412" i="58"/>
  <c r="P397" i="58"/>
  <c r="O397" i="58"/>
  <c r="N397" i="58"/>
  <c r="M397" i="58"/>
  <c r="L397" i="58"/>
  <c r="K397" i="58"/>
  <c r="J397" i="58"/>
  <c r="I397" i="58"/>
  <c r="G397" i="58"/>
  <c r="F397" i="58"/>
  <c r="E397" i="58"/>
  <c r="P377" i="58"/>
  <c r="O377" i="58"/>
  <c r="N377" i="58"/>
  <c r="M377" i="58"/>
  <c r="L377" i="58"/>
  <c r="K377" i="58"/>
  <c r="J377" i="58"/>
  <c r="I377" i="58"/>
  <c r="G377" i="58"/>
  <c r="F377" i="58"/>
  <c r="E377" i="58"/>
  <c r="P532" i="58"/>
  <c r="O532" i="58"/>
  <c r="N532" i="58"/>
  <c r="M532" i="58"/>
  <c r="L532" i="58"/>
  <c r="K532" i="58"/>
  <c r="J532" i="58"/>
  <c r="I532" i="58"/>
  <c r="G532" i="58"/>
  <c r="F532" i="58"/>
  <c r="E532" i="58"/>
  <c r="P49" i="58"/>
  <c r="O49" i="58"/>
  <c r="N49" i="58"/>
  <c r="M49" i="58"/>
  <c r="L49" i="58"/>
  <c r="K49" i="58"/>
  <c r="J49" i="58"/>
  <c r="I49" i="58"/>
  <c r="G49" i="58"/>
  <c r="F49" i="58"/>
  <c r="E49" i="58"/>
  <c r="P306" i="58"/>
  <c r="O306" i="58"/>
  <c r="N306" i="58"/>
  <c r="M306" i="58"/>
  <c r="L306" i="58"/>
  <c r="K306" i="58"/>
  <c r="J306" i="58"/>
  <c r="I306" i="58"/>
  <c r="G306" i="58"/>
  <c r="F306" i="58"/>
  <c r="E306" i="58"/>
  <c r="P301" i="58"/>
  <c r="O301" i="58"/>
  <c r="N301" i="58"/>
  <c r="M301" i="58"/>
  <c r="L301" i="58"/>
  <c r="K301" i="58"/>
  <c r="J301" i="58"/>
  <c r="I301" i="58"/>
  <c r="G301" i="58"/>
  <c r="F301" i="58"/>
  <c r="E301" i="58"/>
  <c r="P573" i="58"/>
  <c r="O573" i="58"/>
  <c r="N573" i="58"/>
  <c r="M573" i="58"/>
  <c r="L573" i="58"/>
  <c r="K573" i="58"/>
  <c r="J573" i="58"/>
  <c r="I573" i="58"/>
  <c r="G573" i="58"/>
  <c r="F573" i="58"/>
  <c r="E573" i="58"/>
  <c r="P297" i="58"/>
  <c r="O297" i="58"/>
  <c r="N297" i="58"/>
  <c r="M297" i="58"/>
  <c r="L297" i="58"/>
  <c r="K297" i="58"/>
  <c r="J297" i="58"/>
  <c r="I297" i="58"/>
  <c r="G297" i="58"/>
  <c r="F297" i="58"/>
  <c r="E297"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2" i="58"/>
  <c r="O162" i="58"/>
  <c r="N162" i="58"/>
  <c r="M162" i="58"/>
  <c r="L162" i="58"/>
  <c r="K162" i="58"/>
  <c r="J162" i="58"/>
  <c r="I162" i="58"/>
  <c r="G162" i="58"/>
  <c r="F162" i="58"/>
  <c r="E162" i="58"/>
  <c r="P73" i="58"/>
  <c r="O73" i="58"/>
  <c r="N73" i="58"/>
  <c r="M73" i="58"/>
  <c r="L73" i="58"/>
  <c r="K73" i="58"/>
  <c r="J73" i="58"/>
  <c r="I73" i="58"/>
  <c r="G73" i="58"/>
  <c r="F73" i="58"/>
  <c r="E73"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2" i="58"/>
  <c r="O502" i="58"/>
  <c r="N502" i="58"/>
  <c r="M502" i="58"/>
  <c r="L502" i="58"/>
  <c r="K502" i="58"/>
  <c r="J502" i="58"/>
  <c r="I502" i="58"/>
  <c r="G502" i="58"/>
  <c r="F502" i="58"/>
  <c r="E502" i="58"/>
  <c r="P82" i="58"/>
  <c r="O82" i="58"/>
  <c r="N82" i="58"/>
  <c r="M82" i="58"/>
  <c r="L82" i="58"/>
  <c r="K82" i="58"/>
  <c r="J82" i="58"/>
  <c r="I82" i="58"/>
  <c r="G82" i="58"/>
  <c r="F82" i="58"/>
  <c r="E82"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7" i="58"/>
  <c r="O477" i="58"/>
  <c r="N477" i="58"/>
  <c r="M477" i="58"/>
  <c r="L477" i="58"/>
  <c r="K477" i="58"/>
  <c r="J477" i="58"/>
  <c r="I477" i="58"/>
  <c r="G477" i="58"/>
  <c r="F477" i="58"/>
  <c r="E477" i="58"/>
  <c r="P452" i="58"/>
  <c r="O452" i="58"/>
  <c r="N452" i="58"/>
  <c r="M452" i="58"/>
  <c r="L452" i="58"/>
  <c r="K452" i="58"/>
  <c r="J452" i="58"/>
  <c r="I452" i="58"/>
  <c r="G452" i="58"/>
  <c r="F452" i="58"/>
  <c r="E452" i="58"/>
  <c r="P146" i="58"/>
  <c r="O146" i="58"/>
  <c r="N146" i="58"/>
  <c r="M146" i="58"/>
  <c r="L146" i="58"/>
  <c r="K146" i="58"/>
  <c r="J146" i="58"/>
  <c r="I146" i="58"/>
  <c r="G146" i="58"/>
  <c r="F146" i="58"/>
  <c r="E146" i="58"/>
  <c r="P131" i="58"/>
  <c r="O131" i="58"/>
  <c r="N131" i="58"/>
  <c r="M131" i="58"/>
  <c r="L131" i="58"/>
  <c r="K131" i="58"/>
  <c r="J131" i="58"/>
  <c r="I131" i="58"/>
  <c r="G131" i="58"/>
  <c r="F131" i="58"/>
  <c r="E131" i="58"/>
  <c r="P542" i="58"/>
  <c r="O542" i="58"/>
  <c r="N542" i="58"/>
  <c r="M542" i="58"/>
  <c r="L542" i="58"/>
  <c r="K542" i="58"/>
  <c r="J542" i="58"/>
  <c r="I542" i="58"/>
  <c r="G542" i="58"/>
  <c r="F542" i="58"/>
  <c r="E542" i="58"/>
  <c r="P107" i="58"/>
  <c r="O107" i="58"/>
  <c r="N107" i="58"/>
  <c r="M107" i="58"/>
  <c r="L107" i="58"/>
  <c r="K107" i="58"/>
  <c r="J107" i="58"/>
  <c r="I107" i="58"/>
  <c r="G107" i="58"/>
  <c r="F107" i="58"/>
  <c r="E107" i="58"/>
  <c r="P407" i="58"/>
  <c r="O407" i="58"/>
  <c r="N407" i="58"/>
  <c r="M407" i="58"/>
  <c r="L407" i="58"/>
  <c r="K407" i="58"/>
  <c r="J407" i="58"/>
  <c r="I407" i="58"/>
  <c r="G407" i="58"/>
  <c r="F407" i="58"/>
  <c r="E407" i="58"/>
  <c r="P385" i="58"/>
  <c r="O385" i="58"/>
  <c r="N385" i="58"/>
  <c r="M385" i="58"/>
  <c r="L385" i="58"/>
  <c r="K385" i="58"/>
  <c r="J385" i="58"/>
  <c r="I385" i="58"/>
  <c r="G385" i="58"/>
  <c r="F385" i="58"/>
  <c r="E385" i="58"/>
  <c r="P373" i="58"/>
  <c r="O373" i="58"/>
  <c r="N373" i="58"/>
  <c r="M373" i="58"/>
  <c r="L373" i="58"/>
  <c r="K373" i="58"/>
  <c r="J373" i="58"/>
  <c r="I373" i="58"/>
  <c r="G373" i="58"/>
  <c r="F373" i="58"/>
  <c r="E373" i="58"/>
  <c r="P359" i="58"/>
  <c r="O359" i="58"/>
  <c r="N359" i="58"/>
  <c r="M359" i="58"/>
  <c r="L359" i="58"/>
  <c r="K359" i="58"/>
  <c r="J359" i="58"/>
  <c r="I359" i="58"/>
  <c r="G359" i="58"/>
  <c r="F359" i="58"/>
  <c r="E359" i="58"/>
  <c r="P355" i="58"/>
  <c r="O355" i="58"/>
  <c r="N355" i="58"/>
  <c r="M355" i="58"/>
  <c r="L355" i="58"/>
  <c r="K355" i="58"/>
  <c r="J355" i="58"/>
  <c r="I355" i="58"/>
  <c r="G355" i="58"/>
  <c r="F355" i="58"/>
  <c r="E355" i="58"/>
  <c r="P581" i="58"/>
  <c r="O581" i="58"/>
  <c r="N581" i="58"/>
  <c r="M581" i="58"/>
  <c r="L581" i="58"/>
  <c r="K581" i="58"/>
  <c r="J581" i="58"/>
  <c r="I581" i="58"/>
  <c r="G581" i="58"/>
  <c r="F581" i="58"/>
  <c r="E581" i="58"/>
  <c r="P342" i="58"/>
  <c r="O342" i="58"/>
  <c r="N342" i="58"/>
  <c r="M342" i="58"/>
  <c r="L342" i="58"/>
  <c r="K342" i="58"/>
  <c r="J342" i="58"/>
  <c r="I342" i="58"/>
  <c r="G342" i="58"/>
  <c r="F342" i="58"/>
  <c r="E342" i="58"/>
  <c r="P20" i="58"/>
  <c r="O20" i="58"/>
  <c r="N20" i="58"/>
  <c r="M20" i="58"/>
  <c r="L20" i="58"/>
  <c r="K20" i="58"/>
  <c r="J20" i="58"/>
  <c r="I20" i="58"/>
  <c r="G20" i="58"/>
  <c r="F20" i="58"/>
  <c r="E20" i="58"/>
  <c r="P282" i="58"/>
  <c r="O282" i="58"/>
  <c r="N282" i="58"/>
  <c r="M282" i="58"/>
  <c r="L282" i="58"/>
  <c r="K282" i="58"/>
  <c r="J282" i="58"/>
  <c r="I282" i="58"/>
  <c r="G282" i="58"/>
  <c r="F282" i="58"/>
  <c r="E282" i="58"/>
  <c r="P247" i="58"/>
  <c r="O247" i="58"/>
  <c r="N247" i="58"/>
  <c r="M247" i="58"/>
  <c r="L247" i="58"/>
  <c r="K247" i="58"/>
  <c r="J247" i="58"/>
  <c r="I247" i="58"/>
  <c r="G247" i="58"/>
  <c r="F247" i="58"/>
  <c r="E247" i="58"/>
  <c r="P189" i="58"/>
  <c r="O189" i="58"/>
  <c r="N189" i="58"/>
  <c r="M189" i="58"/>
  <c r="L189" i="58"/>
  <c r="K189" i="58"/>
  <c r="J189" i="58"/>
  <c r="I189" i="58"/>
  <c r="G189" i="58"/>
  <c r="F189" i="58"/>
  <c r="E189" i="58"/>
  <c r="P544" i="58"/>
  <c r="O544" i="58"/>
  <c r="N544" i="58"/>
  <c r="M544" i="58"/>
  <c r="L544" i="58"/>
  <c r="K544" i="58"/>
  <c r="J544" i="58"/>
  <c r="I544" i="58"/>
  <c r="G544" i="58"/>
  <c r="F544" i="58"/>
  <c r="E544" i="58"/>
  <c r="P446" i="58"/>
  <c r="O446" i="58"/>
  <c r="N446" i="58"/>
  <c r="M446" i="58"/>
  <c r="L446" i="58"/>
  <c r="K446" i="58"/>
  <c r="J446" i="58"/>
  <c r="I446" i="58"/>
  <c r="G446" i="58"/>
  <c r="F446" i="58"/>
  <c r="E446" i="58"/>
  <c r="P442" i="58"/>
  <c r="O442" i="58"/>
  <c r="N442" i="58"/>
  <c r="M442" i="58"/>
  <c r="L442" i="58"/>
  <c r="K442" i="58"/>
  <c r="J442" i="58"/>
  <c r="I442" i="58"/>
  <c r="G442" i="58"/>
  <c r="F442" i="58"/>
  <c r="E442" i="58"/>
  <c r="P540" i="58"/>
  <c r="O540" i="58"/>
  <c r="N540" i="58"/>
  <c r="M540" i="58"/>
  <c r="L540" i="58"/>
  <c r="K540" i="58"/>
  <c r="J540" i="58"/>
  <c r="I540" i="58"/>
  <c r="G540" i="58"/>
  <c r="F540" i="58"/>
  <c r="E540" i="58"/>
  <c r="P39" i="58"/>
  <c r="O39" i="58"/>
  <c r="N39" i="58"/>
  <c r="M39" i="58"/>
  <c r="L39" i="58"/>
  <c r="K39" i="58"/>
  <c r="J39" i="58"/>
  <c r="I39" i="58"/>
  <c r="G39" i="58"/>
  <c r="F39" i="58"/>
  <c r="E39" i="58"/>
  <c r="P14" i="58"/>
  <c r="O14" i="58"/>
  <c r="N14" i="58"/>
  <c r="M14" i="58"/>
  <c r="L14" i="58"/>
  <c r="K14" i="58"/>
  <c r="J14" i="58"/>
  <c r="I14" i="58"/>
  <c r="G14" i="58"/>
  <c r="F14" i="58"/>
  <c r="E14" i="58"/>
  <c r="P11" i="58"/>
  <c r="O11" i="58"/>
  <c r="N11" i="58"/>
  <c r="M11" i="58"/>
  <c r="L11" i="58"/>
  <c r="K11" i="58"/>
  <c r="J11" i="58"/>
  <c r="I11" i="58"/>
  <c r="G11" i="58"/>
  <c r="F11" i="58"/>
  <c r="E11" i="58"/>
  <c r="P569" i="58"/>
  <c r="O569" i="58"/>
  <c r="N569" i="58"/>
  <c r="M569" i="58"/>
  <c r="L569" i="58"/>
  <c r="K569" i="58"/>
  <c r="J569" i="58"/>
  <c r="I569" i="58"/>
  <c r="G569" i="58"/>
  <c r="F569" i="58"/>
  <c r="E569" i="58"/>
  <c r="P490" i="58"/>
  <c r="O490" i="58"/>
  <c r="N490" i="58"/>
  <c r="M490" i="58"/>
  <c r="L490" i="58"/>
  <c r="K490" i="58"/>
  <c r="J490" i="58"/>
  <c r="I490" i="58"/>
  <c r="G490" i="58"/>
  <c r="F490" i="58"/>
  <c r="E490" i="58"/>
  <c r="P190" i="58"/>
  <c r="O190" i="58"/>
  <c r="N190" i="58"/>
  <c r="M190" i="58"/>
  <c r="L190" i="58"/>
  <c r="K190" i="58"/>
  <c r="J190" i="58"/>
  <c r="I190" i="58"/>
  <c r="G190" i="58"/>
  <c r="F190" i="58"/>
  <c r="E190" i="58"/>
  <c r="P135" i="58"/>
  <c r="O135" i="58"/>
  <c r="N135" i="58"/>
  <c r="M135" i="58"/>
  <c r="L135" i="58"/>
  <c r="K135" i="58"/>
  <c r="J135" i="58"/>
  <c r="I135" i="58"/>
  <c r="G135" i="58"/>
  <c r="F135" i="58"/>
  <c r="E135" i="58"/>
  <c r="P585" i="58"/>
  <c r="O585" i="58"/>
  <c r="N585" i="58"/>
  <c r="M585" i="58"/>
  <c r="L585" i="58"/>
  <c r="K585" i="58"/>
  <c r="J585" i="58"/>
  <c r="I585" i="58"/>
  <c r="G585" i="58"/>
  <c r="F585" i="58"/>
  <c r="E585" i="58"/>
  <c r="P576" i="58"/>
  <c r="O576" i="58"/>
  <c r="N576" i="58"/>
  <c r="M576" i="58"/>
  <c r="L576" i="58"/>
  <c r="K576" i="58"/>
  <c r="J576" i="58"/>
  <c r="I576" i="58"/>
  <c r="G576" i="58"/>
  <c r="F576" i="58"/>
  <c r="E576"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2" i="58"/>
  <c r="O512" i="58"/>
  <c r="N512" i="58"/>
  <c r="M512" i="58"/>
  <c r="L512" i="58"/>
  <c r="K512" i="58"/>
  <c r="J512" i="58"/>
  <c r="I512" i="58"/>
  <c r="G512" i="58"/>
  <c r="F512" i="58"/>
  <c r="E512" i="58"/>
  <c r="P564" i="58"/>
  <c r="O564" i="58"/>
  <c r="N564" i="58"/>
  <c r="M564" i="58"/>
  <c r="L564" i="58"/>
  <c r="K564" i="58"/>
  <c r="J564" i="58"/>
  <c r="I564" i="58"/>
  <c r="G564" i="58"/>
  <c r="F564" i="58"/>
  <c r="E564" i="58"/>
  <c r="P242" i="58"/>
  <c r="O242" i="58"/>
  <c r="N242" i="58"/>
  <c r="M242" i="58"/>
  <c r="L242" i="58"/>
  <c r="K242" i="58"/>
  <c r="J242" i="58"/>
  <c r="I242" i="58"/>
  <c r="G242" i="58"/>
  <c r="F242" i="58"/>
  <c r="E242" i="58"/>
  <c r="P232" i="58"/>
  <c r="O232" i="58"/>
  <c r="N232" i="58"/>
  <c r="M232" i="58"/>
  <c r="L232" i="58"/>
  <c r="K232" i="58"/>
  <c r="J232" i="58"/>
  <c r="I232" i="58"/>
  <c r="G232" i="58"/>
  <c r="F232" i="58"/>
  <c r="E232" i="58"/>
  <c r="P230" i="58"/>
  <c r="O230" i="58"/>
  <c r="N230" i="58"/>
  <c r="M230" i="58"/>
  <c r="L230" i="58"/>
  <c r="K230" i="58"/>
  <c r="J230" i="58"/>
  <c r="I230" i="58"/>
  <c r="G230" i="58"/>
  <c r="F230" i="58"/>
  <c r="E230" i="58"/>
  <c r="P484" i="58"/>
  <c r="O484" i="58"/>
  <c r="N484" i="58"/>
  <c r="M484" i="58"/>
  <c r="L484" i="58"/>
  <c r="K484" i="58"/>
  <c r="J484" i="58"/>
  <c r="I484" i="58"/>
  <c r="G484" i="58"/>
  <c r="F484" i="58"/>
  <c r="E484" i="58"/>
  <c r="P212" i="58"/>
  <c r="O212" i="58"/>
  <c r="N212" i="58"/>
  <c r="M212" i="58"/>
  <c r="L212" i="58"/>
  <c r="K212" i="58"/>
  <c r="J212" i="58"/>
  <c r="I212" i="58"/>
  <c r="G212" i="58"/>
  <c r="F212" i="58"/>
  <c r="E212" i="58"/>
  <c r="P201" i="58"/>
  <c r="O201" i="58"/>
  <c r="N201" i="58"/>
  <c r="M201" i="58"/>
  <c r="L201" i="58"/>
  <c r="K201" i="58"/>
  <c r="J201" i="58"/>
  <c r="I201" i="58"/>
  <c r="G201" i="58"/>
  <c r="F201" i="58"/>
  <c r="E201" i="58"/>
  <c r="P453" i="58"/>
  <c r="O453" i="58"/>
  <c r="N453" i="58"/>
  <c r="M453" i="58"/>
  <c r="L453" i="58"/>
  <c r="K453" i="58"/>
  <c r="J453" i="58"/>
  <c r="I453" i="58"/>
  <c r="G453" i="58"/>
  <c r="F453" i="58"/>
  <c r="E453" i="58"/>
  <c r="P169" i="58"/>
  <c r="O169" i="58"/>
  <c r="N169" i="58"/>
  <c r="M169" i="58"/>
  <c r="L169" i="58"/>
  <c r="K169" i="58"/>
  <c r="J169" i="58"/>
  <c r="I169" i="58"/>
  <c r="G169" i="58"/>
  <c r="F169" i="58"/>
  <c r="E169" i="58"/>
  <c r="P149" i="58"/>
  <c r="O149" i="58"/>
  <c r="N149" i="58"/>
  <c r="M149" i="58"/>
  <c r="L149" i="58"/>
  <c r="K149" i="58"/>
  <c r="J149" i="58"/>
  <c r="I149" i="58"/>
  <c r="G149" i="58"/>
  <c r="F149" i="58"/>
  <c r="E149" i="58"/>
  <c r="P143" i="58"/>
  <c r="O143" i="58"/>
  <c r="N143" i="58"/>
  <c r="M143" i="58"/>
  <c r="L143" i="58"/>
  <c r="K143" i="58"/>
  <c r="J143" i="58"/>
  <c r="I143" i="58"/>
  <c r="G143" i="58"/>
  <c r="F143" i="58"/>
  <c r="E143" i="58"/>
  <c r="P136" i="58"/>
  <c r="O136" i="58"/>
  <c r="N136" i="58"/>
  <c r="M136" i="58"/>
  <c r="L136" i="58"/>
  <c r="K136" i="58"/>
  <c r="J136" i="58"/>
  <c r="I136" i="58"/>
  <c r="G136" i="58"/>
  <c r="F136" i="58"/>
  <c r="E136" i="58"/>
  <c r="P142" i="58"/>
  <c r="O142" i="58"/>
  <c r="N142" i="58"/>
  <c r="M142" i="58"/>
  <c r="L142" i="58"/>
  <c r="K142" i="58"/>
  <c r="J142" i="58"/>
  <c r="I142" i="58"/>
  <c r="G142" i="58"/>
  <c r="F142" i="58"/>
  <c r="E142" i="58"/>
  <c r="P437" i="58"/>
  <c r="O437" i="58"/>
  <c r="N437" i="58"/>
  <c r="M437" i="58"/>
  <c r="L437" i="58"/>
  <c r="K437" i="58"/>
  <c r="J437" i="58"/>
  <c r="I437" i="58"/>
  <c r="G437" i="58"/>
  <c r="F437" i="58"/>
  <c r="E437" i="58"/>
  <c r="P122" i="58"/>
  <c r="O122" i="58"/>
  <c r="N122" i="58"/>
  <c r="M122" i="58"/>
  <c r="L122" i="58"/>
  <c r="K122" i="58"/>
  <c r="J122" i="58"/>
  <c r="I122" i="58"/>
  <c r="G122" i="58"/>
  <c r="F122" i="58"/>
  <c r="E122" i="58"/>
  <c r="P115" i="58"/>
  <c r="O115" i="58"/>
  <c r="N115" i="58"/>
  <c r="M115" i="58"/>
  <c r="L115" i="58"/>
  <c r="K115" i="58"/>
  <c r="J115" i="58"/>
  <c r="I115" i="58"/>
  <c r="G115" i="58"/>
  <c r="F115" i="58"/>
  <c r="E115" i="58"/>
  <c r="P409" i="58"/>
  <c r="O409" i="58"/>
  <c r="N409" i="58"/>
  <c r="M409" i="58"/>
  <c r="L409" i="58"/>
  <c r="K409" i="58"/>
  <c r="J409" i="58"/>
  <c r="I409" i="58"/>
  <c r="G409" i="58"/>
  <c r="F409" i="58"/>
  <c r="E409" i="58"/>
  <c r="P111" i="58"/>
  <c r="O111" i="58"/>
  <c r="N111" i="58"/>
  <c r="M111" i="58"/>
  <c r="L111" i="58"/>
  <c r="K111" i="58"/>
  <c r="J111" i="58"/>
  <c r="I111" i="58"/>
  <c r="G111" i="58"/>
  <c r="F111" i="58"/>
  <c r="E111" i="58"/>
  <c r="P98" i="58"/>
  <c r="O98" i="58"/>
  <c r="N98" i="58"/>
  <c r="M98" i="58"/>
  <c r="L98" i="58"/>
  <c r="K98" i="58"/>
  <c r="J98" i="58"/>
  <c r="I98" i="58"/>
  <c r="G98" i="58"/>
  <c r="F98" i="58"/>
  <c r="E98" i="58"/>
  <c r="P588" i="58"/>
  <c r="O588" i="58"/>
  <c r="N588" i="58"/>
  <c r="M588" i="58"/>
  <c r="L588" i="58"/>
  <c r="K588" i="58"/>
  <c r="J588" i="58"/>
  <c r="I588" i="58"/>
  <c r="G588" i="58"/>
  <c r="F588" i="58"/>
  <c r="E588" i="58"/>
  <c r="P95" i="58"/>
  <c r="O95" i="58"/>
  <c r="N95" i="58"/>
  <c r="M95" i="58"/>
  <c r="L95" i="58"/>
  <c r="K95" i="58"/>
  <c r="J95" i="58"/>
  <c r="I95" i="58"/>
  <c r="G95" i="58"/>
  <c r="F95" i="58"/>
  <c r="E95" i="58"/>
  <c r="P77" i="58"/>
  <c r="O77" i="58"/>
  <c r="N77" i="58"/>
  <c r="M77" i="58"/>
  <c r="L77" i="58"/>
  <c r="K77" i="58"/>
  <c r="J77" i="58"/>
  <c r="I77" i="58"/>
  <c r="G77" i="58"/>
  <c r="F77" i="58"/>
  <c r="E77" i="58"/>
  <c r="P370" i="58"/>
  <c r="O370" i="58"/>
  <c r="N370" i="58"/>
  <c r="M370" i="58"/>
  <c r="L370" i="58"/>
  <c r="K370" i="58"/>
  <c r="J370" i="58"/>
  <c r="I370" i="58"/>
  <c r="G370" i="58"/>
  <c r="F370" i="58"/>
  <c r="E370" i="58"/>
  <c r="P59" i="58"/>
  <c r="O59" i="58"/>
  <c r="N59" i="58"/>
  <c r="M59" i="58"/>
  <c r="L59" i="58"/>
  <c r="K59" i="58"/>
  <c r="J59" i="58"/>
  <c r="I59" i="58"/>
  <c r="G59" i="58"/>
  <c r="F59" i="58"/>
  <c r="E59" i="58"/>
  <c r="P582" i="58"/>
  <c r="O582" i="58"/>
  <c r="N582" i="58"/>
  <c r="M582" i="58"/>
  <c r="L582" i="58"/>
  <c r="K582" i="58"/>
  <c r="J582" i="58"/>
  <c r="I582" i="58"/>
  <c r="G582" i="58"/>
  <c r="F582" i="58"/>
  <c r="E582" i="58"/>
  <c r="P352" i="58"/>
  <c r="O352" i="58"/>
  <c r="N352" i="58"/>
  <c r="M352" i="58"/>
  <c r="L352" i="58"/>
  <c r="K352" i="58"/>
  <c r="J352" i="58"/>
  <c r="I352" i="58"/>
  <c r="G352" i="58"/>
  <c r="F352" i="58"/>
  <c r="E352" i="58"/>
  <c r="P357" i="58"/>
  <c r="O357" i="58"/>
  <c r="N357" i="58"/>
  <c r="M357" i="58"/>
  <c r="L357" i="58"/>
  <c r="K357" i="58"/>
  <c r="J357" i="58"/>
  <c r="I357" i="58"/>
  <c r="G357" i="58"/>
  <c r="F357" i="58"/>
  <c r="E357" i="58"/>
  <c r="P349" i="58"/>
  <c r="O349" i="58"/>
  <c r="N349" i="58"/>
  <c r="M349" i="58"/>
  <c r="L349" i="58"/>
  <c r="K349" i="58"/>
  <c r="J349" i="58"/>
  <c r="I349" i="58"/>
  <c r="G349" i="58"/>
  <c r="F349" i="58"/>
  <c r="E349" i="58"/>
  <c r="P345" i="58"/>
  <c r="O345" i="58"/>
  <c r="N345" i="58"/>
  <c r="M345" i="58"/>
  <c r="L345" i="58"/>
  <c r="K345" i="58"/>
  <c r="J345" i="58"/>
  <c r="I345" i="58"/>
  <c r="G345" i="58"/>
  <c r="F345" i="58"/>
  <c r="E345" i="58"/>
  <c r="P337" i="58"/>
  <c r="O337" i="58"/>
  <c r="N337" i="58"/>
  <c r="M337" i="58"/>
  <c r="L337" i="58"/>
  <c r="K337" i="58"/>
  <c r="J337" i="58"/>
  <c r="I337" i="58"/>
  <c r="G337" i="58"/>
  <c r="F337" i="58"/>
  <c r="E337" i="58"/>
  <c r="P347" i="58"/>
  <c r="O347" i="58"/>
  <c r="N347" i="58"/>
  <c r="M347" i="58"/>
  <c r="L347" i="58"/>
  <c r="K347" i="58"/>
  <c r="J347" i="58"/>
  <c r="I347" i="58"/>
  <c r="G347" i="58"/>
  <c r="F347" i="58"/>
  <c r="E347" i="58"/>
  <c r="P43" i="58"/>
  <c r="O43" i="58"/>
  <c r="N43" i="58"/>
  <c r="M43" i="58"/>
  <c r="L43" i="58"/>
  <c r="K43" i="58"/>
  <c r="J43" i="58"/>
  <c r="I43" i="58"/>
  <c r="G43" i="58"/>
  <c r="F43" i="58"/>
  <c r="E43" i="58"/>
  <c r="P323" i="58"/>
  <c r="O323" i="58"/>
  <c r="N323" i="58"/>
  <c r="M323" i="58"/>
  <c r="L323" i="58"/>
  <c r="K323" i="58"/>
  <c r="J323" i="58"/>
  <c r="I323" i="58"/>
  <c r="G323" i="58"/>
  <c r="F323" i="58"/>
  <c r="E323" i="58"/>
  <c r="P577" i="58"/>
  <c r="O577" i="58"/>
  <c r="N577" i="58"/>
  <c r="M577" i="58"/>
  <c r="L577" i="58"/>
  <c r="K577" i="58"/>
  <c r="J577" i="58"/>
  <c r="I577" i="58"/>
  <c r="G577" i="58"/>
  <c r="F577" i="58"/>
  <c r="E577" i="58"/>
  <c r="P24" i="58"/>
  <c r="O24" i="58"/>
  <c r="N24" i="58"/>
  <c r="M24" i="58"/>
  <c r="L24" i="58"/>
  <c r="K24" i="58"/>
  <c r="J24" i="58"/>
  <c r="I24" i="58"/>
  <c r="G24" i="58"/>
  <c r="F24" i="58"/>
  <c r="E24" i="58"/>
  <c r="P299" i="58"/>
  <c r="O299" i="58"/>
  <c r="N299" i="58"/>
  <c r="M299" i="58"/>
  <c r="L299" i="58"/>
  <c r="K299" i="58"/>
  <c r="J299" i="58"/>
  <c r="I299" i="58"/>
  <c r="G299" i="58"/>
  <c r="F299" i="58"/>
  <c r="E299" i="58"/>
  <c r="P21" i="58"/>
  <c r="O21" i="58"/>
  <c r="N21" i="58"/>
  <c r="M21" i="58"/>
  <c r="L21" i="58"/>
  <c r="K21" i="58"/>
  <c r="J21" i="58"/>
  <c r="I21" i="58"/>
  <c r="G21" i="58"/>
  <c r="F21" i="58"/>
  <c r="E21" i="58"/>
  <c r="P291" i="58"/>
  <c r="O291" i="58"/>
  <c r="N291" i="58"/>
  <c r="M291" i="58"/>
  <c r="L291" i="58"/>
  <c r="K291" i="58"/>
  <c r="J291" i="58"/>
  <c r="I291" i="58"/>
  <c r="G291" i="58"/>
  <c r="F291" i="58"/>
  <c r="E291" i="58"/>
  <c r="P292" i="58"/>
  <c r="O292" i="58"/>
  <c r="N292" i="58"/>
  <c r="M292" i="58"/>
  <c r="L292" i="58"/>
  <c r="K292" i="58"/>
  <c r="J292" i="58"/>
  <c r="I292" i="58"/>
  <c r="G292" i="58"/>
  <c r="F292" i="58"/>
  <c r="E292" i="58"/>
  <c r="P285" i="58"/>
  <c r="O285" i="58"/>
  <c r="N285" i="58"/>
  <c r="M285" i="58"/>
  <c r="L285" i="58"/>
  <c r="K285" i="58"/>
  <c r="J285" i="58"/>
  <c r="I285" i="58"/>
  <c r="G285" i="58"/>
  <c r="F285" i="58"/>
  <c r="E285" i="58"/>
  <c r="P13" i="58"/>
  <c r="O13" i="58"/>
  <c r="N13" i="58"/>
  <c r="M13" i="58"/>
  <c r="L13" i="58"/>
  <c r="K13" i="58"/>
  <c r="J13" i="58"/>
  <c r="I13" i="58"/>
  <c r="G13" i="58"/>
  <c r="F13" i="58"/>
  <c r="E13"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6" i="58"/>
  <c r="O396" i="58"/>
  <c r="N396" i="58"/>
  <c r="M396" i="58"/>
  <c r="L396" i="58"/>
  <c r="K396" i="58"/>
  <c r="J396" i="58"/>
  <c r="I396" i="58"/>
  <c r="G396" i="58"/>
  <c r="F396" i="58"/>
  <c r="E396" i="58"/>
  <c r="P87" i="58"/>
  <c r="O87" i="58"/>
  <c r="N87" i="58"/>
  <c r="M87" i="58"/>
  <c r="L87" i="58"/>
  <c r="K87" i="58"/>
  <c r="J87" i="58"/>
  <c r="I87" i="58"/>
  <c r="G87" i="58"/>
  <c r="F87" i="58"/>
  <c r="E87" i="58"/>
  <c r="P527" i="58"/>
  <c r="O527" i="58"/>
  <c r="N527" i="58"/>
  <c r="M527" i="58"/>
  <c r="L527" i="58"/>
  <c r="K527" i="58"/>
  <c r="J527" i="58"/>
  <c r="I527" i="58"/>
  <c r="G527" i="58"/>
  <c r="F527" i="58"/>
  <c r="E527" i="58"/>
  <c r="P554" i="58"/>
  <c r="O554" i="58"/>
  <c r="N554" i="58"/>
  <c r="M554" i="58"/>
  <c r="L554" i="58"/>
  <c r="K554" i="58"/>
  <c r="J554" i="58"/>
  <c r="I554" i="58"/>
  <c r="G554" i="58"/>
  <c r="F554" i="58"/>
  <c r="E554" i="58"/>
  <c r="P192" i="58"/>
  <c r="O192" i="58"/>
  <c r="N192" i="58"/>
  <c r="M192" i="58"/>
  <c r="L192" i="58"/>
  <c r="K192" i="58"/>
  <c r="J192" i="58"/>
  <c r="I192" i="58"/>
  <c r="G192" i="58"/>
  <c r="F192" i="58"/>
  <c r="E192" i="58"/>
  <c r="P550" i="58"/>
  <c r="O550" i="58"/>
  <c r="N550" i="58"/>
  <c r="M550" i="58"/>
  <c r="L550" i="58"/>
  <c r="K550" i="58"/>
  <c r="J550" i="58"/>
  <c r="I550" i="58"/>
  <c r="G550" i="58"/>
  <c r="F550" i="58"/>
  <c r="E550" i="58"/>
  <c r="P545" i="58"/>
  <c r="O545" i="58"/>
  <c r="N545" i="58"/>
  <c r="M545" i="58"/>
  <c r="L545" i="58"/>
  <c r="K545" i="58"/>
  <c r="J545" i="58"/>
  <c r="I545" i="58"/>
  <c r="G545" i="58"/>
  <c r="F545" i="58"/>
  <c r="E545" i="58"/>
  <c r="P541" i="58"/>
  <c r="O541" i="58"/>
  <c r="N541" i="58"/>
  <c r="M541" i="58"/>
  <c r="L541" i="58"/>
  <c r="K541" i="58"/>
  <c r="J541" i="58"/>
  <c r="I541" i="58"/>
  <c r="G541" i="58"/>
  <c r="F541" i="58"/>
  <c r="E541" i="58"/>
  <c r="P534" i="58"/>
  <c r="O534" i="58"/>
  <c r="N534" i="58"/>
  <c r="M534" i="58"/>
  <c r="L534" i="58"/>
  <c r="K534" i="58"/>
  <c r="J534" i="58"/>
  <c r="I534" i="58"/>
  <c r="G534" i="58"/>
  <c r="F534" i="58"/>
  <c r="E534" i="58"/>
  <c r="P186" i="58"/>
  <c r="O186" i="58"/>
  <c r="N186" i="58"/>
  <c r="M186" i="58"/>
  <c r="L186" i="58"/>
  <c r="K186" i="58"/>
  <c r="J186" i="58"/>
  <c r="I186" i="58"/>
  <c r="G186" i="58"/>
  <c r="F186" i="58"/>
  <c r="E186" i="58"/>
  <c r="P441" i="58"/>
  <c r="O441" i="58"/>
  <c r="N441" i="58"/>
  <c r="M441" i="58"/>
  <c r="L441" i="58"/>
  <c r="K441" i="58"/>
  <c r="J441" i="58"/>
  <c r="I441" i="58"/>
  <c r="G441" i="58"/>
  <c r="F441" i="58"/>
  <c r="E441" i="58"/>
  <c r="P127" i="58"/>
  <c r="O127" i="58"/>
  <c r="N127" i="58"/>
  <c r="M127" i="58"/>
  <c r="L127" i="58"/>
  <c r="K127" i="58"/>
  <c r="J127" i="58"/>
  <c r="I127" i="58"/>
  <c r="G127" i="58"/>
  <c r="F127" i="58"/>
  <c r="E127" i="58"/>
  <c r="P69" i="58"/>
  <c r="O69" i="58"/>
  <c r="N69" i="58"/>
  <c r="M69" i="58"/>
  <c r="L69" i="58"/>
  <c r="K69" i="58"/>
  <c r="J69" i="58"/>
  <c r="I69" i="58"/>
  <c r="G69" i="58"/>
  <c r="F69" i="58"/>
  <c r="E69" i="58"/>
  <c r="P366" i="58"/>
  <c r="O366" i="58"/>
  <c r="N366" i="58"/>
  <c r="M366" i="58"/>
  <c r="L366" i="58"/>
  <c r="K366" i="58"/>
  <c r="J366" i="58"/>
  <c r="I366" i="58"/>
  <c r="G366" i="58"/>
  <c r="F366" i="58"/>
  <c r="E366" i="58"/>
  <c r="P330" i="58"/>
  <c r="O330" i="58"/>
  <c r="N330" i="58"/>
  <c r="M330" i="58"/>
  <c r="L330" i="58"/>
  <c r="K330" i="58"/>
  <c r="J330" i="58"/>
  <c r="I330" i="58"/>
  <c r="G330" i="58"/>
  <c r="F330" i="58"/>
  <c r="E330" i="58"/>
  <c r="P320" i="58"/>
  <c r="O320" i="58"/>
  <c r="N320" i="58"/>
  <c r="M320" i="58"/>
  <c r="L320" i="58"/>
  <c r="K320" i="58"/>
  <c r="J320" i="58"/>
  <c r="I320" i="58"/>
  <c r="G320" i="58"/>
  <c r="F320" i="58"/>
  <c r="E320" i="58"/>
  <c r="P494" i="58"/>
  <c r="O494" i="58"/>
  <c r="N494" i="58"/>
  <c r="M494" i="58"/>
  <c r="L494" i="58"/>
  <c r="K494" i="58"/>
  <c r="J494" i="58"/>
  <c r="I494" i="58"/>
  <c r="G494" i="58"/>
  <c r="F494" i="58"/>
  <c r="E494" i="58"/>
  <c r="P121" i="58"/>
  <c r="O121" i="58"/>
  <c r="N121" i="58"/>
  <c r="M121" i="58"/>
  <c r="L121" i="58"/>
  <c r="K121" i="58"/>
  <c r="J121" i="58"/>
  <c r="I121" i="58"/>
  <c r="G121" i="58"/>
  <c r="F121" i="58"/>
  <c r="E121" i="58"/>
  <c r="P404" i="58"/>
  <c r="O404" i="58"/>
  <c r="N404" i="58"/>
  <c r="M404" i="58"/>
  <c r="L404" i="58"/>
  <c r="K404" i="58"/>
  <c r="J404" i="58"/>
  <c r="I404" i="58"/>
  <c r="G404" i="58"/>
  <c r="F404" i="58"/>
  <c r="E404" i="58"/>
  <c r="P372" i="58"/>
  <c r="O372" i="58"/>
  <c r="N372" i="58"/>
  <c r="M372" i="58"/>
  <c r="L372" i="58"/>
  <c r="K372" i="58"/>
  <c r="J372" i="58"/>
  <c r="I372" i="58"/>
  <c r="G372" i="58"/>
  <c r="F372" i="58"/>
  <c r="E372"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6" i="58"/>
  <c r="O246" i="58"/>
  <c r="N246" i="58"/>
  <c r="M246" i="58"/>
  <c r="L246" i="58"/>
  <c r="K246" i="58"/>
  <c r="J246" i="58"/>
  <c r="I246" i="58"/>
  <c r="G246" i="58"/>
  <c r="F246" i="58"/>
  <c r="E246" i="58"/>
  <c r="P563" i="58"/>
  <c r="O563" i="58"/>
  <c r="N563" i="58"/>
  <c r="M563" i="58"/>
  <c r="L563" i="58"/>
  <c r="K563" i="58"/>
  <c r="J563" i="58"/>
  <c r="I563" i="58"/>
  <c r="G563" i="58"/>
  <c r="F563" i="58"/>
  <c r="E563" i="58"/>
  <c r="P238" i="58"/>
  <c r="O238" i="58"/>
  <c r="N238" i="58"/>
  <c r="M238" i="58"/>
  <c r="L238" i="58"/>
  <c r="K238" i="58"/>
  <c r="J238" i="58"/>
  <c r="I238" i="58"/>
  <c r="G238" i="58"/>
  <c r="F238" i="58"/>
  <c r="E238" i="58"/>
  <c r="P504" i="58"/>
  <c r="O504" i="58"/>
  <c r="N504" i="58"/>
  <c r="M504" i="58"/>
  <c r="L504" i="58"/>
  <c r="K504" i="58"/>
  <c r="J504" i="58"/>
  <c r="I504" i="58"/>
  <c r="G504" i="58"/>
  <c r="F504" i="58"/>
  <c r="E504" i="58"/>
  <c r="P235" i="58"/>
  <c r="O235" i="58"/>
  <c r="N235" i="58"/>
  <c r="M235" i="58"/>
  <c r="L235" i="58"/>
  <c r="K235" i="58"/>
  <c r="J235" i="58"/>
  <c r="I235" i="58"/>
  <c r="G235" i="58"/>
  <c r="F235" i="58"/>
  <c r="E235" i="58"/>
  <c r="P495" i="58"/>
  <c r="O495" i="58"/>
  <c r="N495" i="58"/>
  <c r="M495" i="58"/>
  <c r="L495" i="58"/>
  <c r="K495" i="58"/>
  <c r="J495" i="58"/>
  <c r="I495" i="58"/>
  <c r="G495" i="58"/>
  <c r="F495" i="58"/>
  <c r="E495" i="58"/>
  <c r="P219" i="58"/>
  <c r="O219" i="58"/>
  <c r="N219" i="58"/>
  <c r="M219" i="58"/>
  <c r="L219" i="58"/>
  <c r="K219" i="58"/>
  <c r="J219" i="58"/>
  <c r="I219" i="58"/>
  <c r="G219" i="58"/>
  <c r="F219" i="58"/>
  <c r="E219" i="58"/>
  <c r="P559" i="58"/>
  <c r="O559" i="58"/>
  <c r="N559" i="58"/>
  <c r="M559" i="58"/>
  <c r="L559" i="58"/>
  <c r="K559" i="58"/>
  <c r="J559" i="58"/>
  <c r="I559" i="58"/>
  <c r="G559" i="58"/>
  <c r="F559" i="58"/>
  <c r="E559" i="58"/>
  <c r="P216" i="58"/>
  <c r="O216" i="58"/>
  <c r="N216" i="58"/>
  <c r="M216" i="58"/>
  <c r="L216" i="58"/>
  <c r="K216" i="58"/>
  <c r="J216" i="58"/>
  <c r="I216" i="58"/>
  <c r="G216" i="58"/>
  <c r="F216" i="58"/>
  <c r="E216" i="58"/>
  <c r="P487" i="58"/>
  <c r="O487" i="58"/>
  <c r="N487" i="58"/>
  <c r="M487" i="58"/>
  <c r="L487" i="58"/>
  <c r="K487" i="58"/>
  <c r="J487" i="58"/>
  <c r="I487" i="58"/>
  <c r="G487" i="58"/>
  <c r="F487" i="58"/>
  <c r="E487" i="58"/>
  <c r="P207" i="58"/>
  <c r="O207" i="58"/>
  <c r="N207" i="58"/>
  <c r="M207" i="58"/>
  <c r="L207" i="58"/>
  <c r="K207" i="58"/>
  <c r="J207" i="58"/>
  <c r="I207" i="58"/>
  <c r="G207" i="58"/>
  <c r="F207" i="58"/>
  <c r="E207" i="58"/>
  <c r="P599" i="58"/>
  <c r="O599" i="58"/>
  <c r="N599" i="58"/>
  <c r="M599" i="58"/>
  <c r="L599" i="58"/>
  <c r="K599" i="58"/>
  <c r="J599" i="58"/>
  <c r="I599" i="58"/>
  <c r="G599" i="58"/>
  <c r="F599" i="58"/>
  <c r="E599" i="58"/>
  <c r="P551" i="58"/>
  <c r="O551" i="58"/>
  <c r="N551" i="58"/>
  <c r="M551" i="58"/>
  <c r="L551" i="58"/>
  <c r="K551" i="58"/>
  <c r="J551" i="58"/>
  <c r="I551" i="58"/>
  <c r="G551" i="58"/>
  <c r="F551" i="58"/>
  <c r="E551" i="58"/>
  <c r="P474" i="58"/>
  <c r="O474" i="58"/>
  <c r="N474" i="58"/>
  <c r="M474" i="58"/>
  <c r="L474" i="58"/>
  <c r="K474" i="58"/>
  <c r="J474" i="58"/>
  <c r="I474" i="58"/>
  <c r="G474" i="58"/>
  <c r="F474" i="58"/>
  <c r="E474" i="58"/>
  <c r="P179" i="58"/>
  <c r="O179" i="58"/>
  <c r="N179" i="58"/>
  <c r="M179" i="58"/>
  <c r="L179" i="58"/>
  <c r="K179" i="58"/>
  <c r="J179" i="58"/>
  <c r="I179" i="58"/>
  <c r="G179" i="58"/>
  <c r="F179" i="58"/>
  <c r="E179" i="58"/>
  <c r="P171" i="58"/>
  <c r="O171" i="58"/>
  <c r="N171" i="58"/>
  <c r="M171" i="58"/>
  <c r="L171" i="58"/>
  <c r="K171" i="58"/>
  <c r="J171" i="58"/>
  <c r="I171" i="58"/>
  <c r="G171" i="58"/>
  <c r="F171" i="58"/>
  <c r="E171" i="58"/>
  <c r="P548" i="58"/>
  <c r="O548" i="58"/>
  <c r="N548" i="58"/>
  <c r="M548" i="58"/>
  <c r="L548" i="58"/>
  <c r="K548" i="58"/>
  <c r="J548" i="58"/>
  <c r="I548" i="58"/>
  <c r="G548" i="58"/>
  <c r="F548" i="58"/>
  <c r="E548" i="58"/>
  <c r="P174" i="58"/>
  <c r="O174" i="58"/>
  <c r="N174" i="58"/>
  <c r="M174" i="58"/>
  <c r="L174" i="58"/>
  <c r="K174" i="58"/>
  <c r="J174" i="58"/>
  <c r="I174" i="58"/>
  <c r="G174" i="58"/>
  <c r="F174" i="58"/>
  <c r="E174" i="58"/>
  <c r="P166" i="58"/>
  <c r="O166" i="58"/>
  <c r="N166" i="58"/>
  <c r="M166" i="58"/>
  <c r="L166" i="58"/>
  <c r="K166" i="58"/>
  <c r="J166" i="58"/>
  <c r="I166" i="58"/>
  <c r="G166" i="58"/>
  <c r="F166" i="58"/>
  <c r="E166" i="58"/>
  <c r="P455" i="58"/>
  <c r="O455" i="58"/>
  <c r="N455" i="58"/>
  <c r="M455" i="58"/>
  <c r="L455" i="58"/>
  <c r="K455" i="58"/>
  <c r="J455" i="58"/>
  <c r="I455" i="58"/>
  <c r="G455" i="58"/>
  <c r="F455" i="58"/>
  <c r="E455" i="58"/>
  <c r="P460" i="58"/>
  <c r="O460" i="58"/>
  <c r="N460" i="58"/>
  <c r="M460" i="58"/>
  <c r="L460" i="58"/>
  <c r="K460" i="58"/>
  <c r="J460" i="58"/>
  <c r="I460" i="58"/>
  <c r="G460" i="58"/>
  <c r="F460" i="58"/>
  <c r="E460" i="58"/>
  <c r="P148" i="58"/>
  <c r="O148" i="58"/>
  <c r="N148" i="58"/>
  <c r="M148" i="58"/>
  <c r="L148" i="58"/>
  <c r="K148" i="58"/>
  <c r="J148" i="58"/>
  <c r="I148" i="58"/>
  <c r="G148" i="58"/>
  <c r="F148" i="58"/>
  <c r="E148" i="58"/>
  <c r="P138" i="58"/>
  <c r="O138" i="58"/>
  <c r="N138" i="58"/>
  <c r="M138" i="58"/>
  <c r="L138" i="58"/>
  <c r="K138" i="58"/>
  <c r="J138" i="58"/>
  <c r="I138" i="58"/>
  <c r="G138" i="58"/>
  <c r="F138" i="58"/>
  <c r="E138" i="58"/>
  <c r="P130" i="58"/>
  <c r="O130" i="58"/>
  <c r="N130" i="58"/>
  <c r="M130" i="58"/>
  <c r="L130" i="58"/>
  <c r="K130" i="58"/>
  <c r="J130" i="58"/>
  <c r="I130" i="58"/>
  <c r="G130" i="58"/>
  <c r="F130" i="58"/>
  <c r="E130" i="58"/>
  <c r="P425" i="58"/>
  <c r="O425" i="58"/>
  <c r="N425" i="58"/>
  <c r="M425" i="58"/>
  <c r="L425" i="58"/>
  <c r="K425" i="58"/>
  <c r="J425" i="58"/>
  <c r="I425" i="58"/>
  <c r="G425" i="58"/>
  <c r="F425" i="58"/>
  <c r="E425" i="58"/>
  <c r="P431" i="58"/>
  <c r="O431" i="58"/>
  <c r="N431" i="58"/>
  <c r="M431" i="58"/>
  <c r="L431" i="58"/>
  <c r="K431" i="58"/>
  <c r="J431" i="58"/>
  <c r="I431" i="58"/>
  <c r="G431" i="58"/>
  <c r="F431" i="58"/>
  <c r="E431" i="58"/>
  <c r="P432" i="58"/>
  <c r="O432" i="58"/>
  <c r="N432" i="58"/>
  <c r="M432" i="58"/>
  <c r="L432" i="58"/>
  <c r="K432" i="58"/>
  <c r="J432" i="58"/>
  <c r="I432" i="58"/>
  <c r="G432" i="58"/>
  <c r="F432" i="58"/>
  <c r="E432" i="58"/>
  <c r="P105" i="58"/>
  <c r="O105" i="58"/>
  <c r="N105" i="58"/>
  <c r="M105" i="58"/>
  <c r="L105" i="58"/>
  <c r="K105" i="58"/>
  <c r="J105" i="58"/>
  <c r="I105" i="58"/>
  <c r="G105" i="58"/>
  <c r="F105" i="58"/>
  <c r="E105" i="58"/>
  <c r="P104" i="58"/>
  <c r="O104" i="58"/>
  <c r="N104" i="58"/>
  <c r="M104" i="58"/>
  <c r="L104" i="58"/>
  <c r="K104" i="58"/>
  <c r="J104" i="58"/>
  <c r="I104" i="58"/>
  <c r="G104" i="58"/>
  <c r="F104" i="58"/>
  <c r="E104" i="58"/>
  <c r="P536" i="58"/>
  <c r="O536" i="58"/>
  <c r="N536" i="58"/>
  <c r="M536" i="58"/>
  <c r="L536" i="58"/>
  <c r="K536" i="58"/>
  <c r="J536" i="58"/>
  <c r="I536" i="58"/>
  <c r="G536" i="58"/>
  <c r="F536" i="58"/>
  <c r="E536" i="58"/>
  <c r="P97" i="58"/>
  <c r="O97" i="58"/>
  <c r="N97" i="58"/>
  <c r="M97" i="58"/>
  <c r="L97" i="58"/>
  <c r="K97" i="58"/>
  <c r="J97" i="58"/>
  <c r="I97" i="58"/>
  <c r="G97" i="58"/>
  <c r="F97" i="58"/>
  <c r="E97" i="58"/>
  <c r="P88" i="58"/>
  <c r="O88" i="58"/>
  <c r="N88" i="58"/>
  <c r="M88" i="58"/>
  <c r="L88" i="58"/>
  <c r="K88" i="58"/>
  <c r="J88" i="58"/>
  <c r="I88" i="58"/>
  <c r="G88" i="58"/>
  <c r="F88" i="58"/>
  <c r="E88" i="58"/>
  <c r="P384" i="58"/>
  <c r="O384" i="58"/>
  <c r="N384" i="58"/>
  <c r="M384" i="58"/>
  <c r="L384" i="58"/>
  <c r="K384" i="58"/>
  <c r="J384" i="58"/>
  <c r="I384" i="58"/>
  <c r="G384" i="58"/>
  <c r="F384" i="58"/>
  <c r="E384" i="58"/>
  <c r="P61" i="58"/>
  <c r="O61" i="58"/>
  <c r="N61" i="58"/>
  <c r="M61" i="58"/>
  <c r="L61" i="58"/>
  <c r="K61" i="58"/>
  <c r="J61" i="58"/>
  <c r="I61" i="58"/>
  <c r="G61" i="58"/>
  <c r="F61" i="58"/>
  <c r="E61" i="58"/>
  <c r="P346" i="58"/>
  <c r="O346" i="58"/>
  <c r="N346" i="58"/>
  <c r="M346" i="58"/>
  <c r="L346" i="58"/>
  <c r="K346" i="58"/>
  <c r="J346" i="58"/>
  <c r="I346" i="58"/>
  <c r="G346" i="58"/>
  <c r="F346" i="58"/>
  <c r="E346" i="58"/>
  <c r="P333" i="58"/>
  <c r="O333" i="58"/>
  <c r="N333" i="58"/>
  <c r="M333" i="58"/>
  <c r="L333" i="58"/>
  <c r="K333" i="58"/>
  <c r="J333" i="58"/>
  <c r="I333" i="58"/>
  <c r="G333" i="58"/>
  <c r="F333" i="58"/>
  <c r="E333" i="58"/>
  <c r="P331" i="58"/>
  <c r="O331" i="58"/>
  <c r="N331" i="58"/>
  <c r="M331" i="58"/>
  <c r="L331" i="58"/>
  <c r="K331" i="58"/>
  <c r="J331" i="58"/>
  <c r="I331" i="58"/>
  <c r="G331" i="58"/>
  <c r="F331" i="58"/>
  <c r="E331" i="58"/>
  <c r="P40" i="58"/>
  <c r="O40" i="58"/>
  <c r="N40" i="58"/>
  <c r="M40" i="58"/>
  <c r="L40" i="58"/>
  <c r="K40" i="58"/>
  <c r="J40" i="58"/>
  <c r="I40" i="58"/>
  <c r="G40" i="58"/>
  <c r="F40" i="58"/>
  <c r="E40" i="58"/>
  <c r="P32" i="58"/>
  <c r="O32" i="58"/>
  <c r="N32" i="58"/>
  <c r="M32" i="58"/>
  <c r="L32" i="58"/>
  <c r="K32" i="58"/>
  <c r="J32" i="58"/>
  <c r="I32" i="58"/>
  <c r="G32" i="58"/>
  <c r="F32" i="58"/>
  <c r="E32" i="58"/>
  <c r="P28" i="58"/>
  <c r="O28" i="58"/>
  <c r="N28" i="58"/>
  <c r="M28" i="58"/>
  <c r="L28" i="58"/>
  <c r="K28" i="58"/>
  <c r="J28" i="58"/>
  <c r="I28" i="58"/>
  <c r="G28" i="58"/>
  <c r="F28" i="58"/>
  <c r="E28"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0" i="58"/>
  <c r="O210" i="58"/>
  <c r="N210" i="58"/>
  <c r="M210" i="58"/>
  <c r="L210" i="58"/>
  <c r="K210" i="58"/>
  <c r="J210" i="58"/>
  <c r="I210" i="58"/>
  <c r="G210" i="58"/>
  <c r="F210" i="58"/>
  <c r="E210" i="58"/>
  <c r="P211" i="58"/>
  <c r="O211" i="58"/>
  <c r="N211" i="58"/>
  <c r="M211" i="58"/>
  <c r="L211" i="58"/>
  <c r="K211" i="58"/>
  <c r="J211" i="58"/>
  <c r="I211" i="58"/>
  <c r="G211" i="58"/>
  <c r="F211" i="58"/>
  <c r="E211" i="58"/>
  <c r="P555" i="58"/>
  <c r="O555" i="58"/>
  <c r="N555" i="58"/>
  <c r="M555" i="58"/>
  <c r="L555" i="58"/>
  <c r="K555" i="58"/>
  <c r="J555" i="58"/>
  <c r="I555" i="58"/>
  <c r="G555" i="58"/>
  <c r="F555" i="58"/>
  <c r="E555" i="58"/>
  <c r="P188" i="58"/>
  <c r="O188" i="58"/>
  <c r="N188" i="58"/>
  <c r="M188" i="58"/>
  <c r="L188" i="58"/>
  <c r="K188" i="58"/>
  <c r="J188" i="58"/>
  <c r="I188" i="58"/>
  <c r="G188" i="58"/>
  <c r="F188" i="58"/>
  <c r="E188" i="58"/>
  <c r="P471" i="58"/>
  <c r="O471" i="58"/>
  <c r="N471" i="58"/>
  <c r="M471" i="58"/>
  <c r="L471" i="58"/>
  <c r="K471" i="58"/>
  <c r="J471" i="58"/>
  <c r="I471" i="58"/>
  <c r="G471" i="58"/>
  <c r="F471" i="58"/>
  <c r="E471" i="58"/>
  <c r="P468" i="58"/>
  <c r="O468" i="58"/>
  <c r="N468" i="58"/>
  <c r="M468" i="58"/>
  <c r="L468" i="58"/>
  <c r="K468" i="58"/>
  <c r="J468" i="58"/>
  <c r="I468" i="58"/>
  <c r="G468" i="58"/>
  <c r="F468" i="58"/>
  <c r="E468" i="58"/>
  <c r="P175" i="58"/>
  <c r="O175" i="58"/>
  <c r="N175" i="58"/>
  <c r="M175" i="58"/>
  <c r="L175" i="58"/>
  <c r="K175" i="58"/>
  <c r="J175" i="58"/>
  <c r="I175" i="58"/>
  <c r="G175" i="58"/>
  <c r="F175" i="58"/>
  <c r="E175" i="58"/>
  <c r="P120" i="58"/>
  <c r="O120" i="58"/>
  <c r="N120" i="58"/>
  <c r="M120" i="58"/>
  <c r="L120" i="58"/>
  <c r="K120" i="58"/>
  <c r="J120" i="58"/>
  <c r="I120" i="58"/>
  <c r="G120" i="58"/>
  <c r="F120" i="58"/>
  <c r="E120" i="58"/>
  <c r="P402" i="58"/>
  <c r="O402" i="58"/>
  <c r="N402" i="58"/>
  <c r="M402" i="58"/>
  <c r="L402" i="58"/>
  <c r="K402" i="58"/>
  <c r="J402" i="58"/>
  <c r="I402" i="58"/>
  <c r="G402" i="58"/>
  <c r="F402" i="58"/>
  <c r="E402" i="58"/>
  <c r="P76" i="58"/>
  <c r="O76" i="58"/>
  <c r="N76" i="58"/>
  <c r="M76" i="58"/>
  <c r="L76" i="58"/>
  <c r="K76" i="58"/>
  <c r="J76" i="58"/>
  <c r="I76" i="58"/>
  <c r="G76" i="58"/>
  <c r="F76" i="58"/>
  <c r="E76" i="58"/>
  <c r="P52" i="58"/>
  <c r="O52" i="58"/>
  <c r="N52" i="58"/>
  <c r="M52" i="58"/>
  <c r="L52" i="58"/>
  <c r="K52" i="58"/>
  <c r="J52" i="58"/>
  <c r="I52" i="58"/>
  <c r="G52" i="58"/>
  <c r="F52" i="58"/>
  <c r="E52" i="58"/>
  <c r="P353" i="58"/>
  <c r="O353" i="58"/>
  <c r="N353" i="58"/>
  <c r="M353" i="58"/>
  <c r="L353" i="58"/>
  <c r="K353" i="58"/>
  <c r="J353" i="58"/>
  <c r="I353" i="58"/>
  <c r="G353" i="58"/>
  <c r="F353" i="58"/>
  <c r="E353" i="58"/>
  <c r="P29" i="58"/>
  <c r="O29" i="58"/>
  <c r="N29" i="58"/>
  <c r="M29" i="58"/>
  <c r="L29" i="58"/>
  <c r="K29" i="58"/>
  <c r="J29" i="58"/>
  <c r="I29" i="58"/>
  <c r="G29" i="58"/>
  <c r="F29" i="58"/>
  <c r="E29" i="58"/>
  <c r="P16" i="58"/>
  <c r="O16" i="58"/>
  <c r="N16" i="58"/>
  <c r="M16" i="58"/>
  <c r="L16" i="58"/>
  <c r="K16" i="58"/>
  <c r="J16" i="58"/>
  <c r="I16" i="58"/>
  <c r="G16" i="58"/>
  <c r="F16" i="58"/>
  <c r="E16" i="58"/>
  <c r="P144" i="58"/>
  <c r="O144" i="58"/>
  <c r="N144" i="58"/>
  <c r="M144" i="58"/>
  <c r="L144" i="58"/>
  <c r="K144" i="58"/>
  <c r="J144" i="58"/>
  <c r="I144" i="58"/>
  <c r="G144" i="58"/>
  <c r="F144" i="58"/>
  <c r="E144" i="58"/>
  <c r="P139" i="58"/>
  <c r="O139" i="58"/>
  <c r="N139" i="58"/>
  <c r="M139" i="58"/>
  <c r="L139" i="58"/>
  <c r="K139" i="58"/>
  <c r="J139" i="58"/>
  <c r="I139" i="58"/>
  <c r="G139" i="58"/>
  <c r="F139" i="58"/>
  <c r="E139"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1" i="58"/>
  <c r="O501" i="58"/>
  <c r="N501" i="58"/>
  <c r="M501" i="58"/>
  <c r="L501" i="58"/>
  <c r="K501" i="58"/>
  <c r="J501" i="58"/>
  <c r="I501" i="58"/>
  <c r="G501" i="58"/>
  <c r="F501" i="58"/>
  <c r="E501" i="58"/>
  <c r="P473" i="58"/>
  <c r="O473" i="58"/>
  <c r="N473" i="58"/>
  <c r="M473" i="58"/>
  <c r="L473" i="58"/>
  <c r="K473" i="58"/>
  <c r="J473" i="58"/>
  <c r="I473" i="58"/>
  <c r="G473" i="58"/>
  <c r="F473" i="58"/>
  <c r="E473" i="58"/>
  <c r="P434" i="58"/>
  <c r="O434" i="58"/>
  <c r="N434" i="58"/>
  <c r="M434" i="58"/>
  <c r="L434" i="58"/>
  <c r="K434" i="58"/>
  <c r="J434" i="58"/>
  <c r="I434" i="58"/>
  <c r="G434" i="58"/>
  <c r="F434" i="58"/>
  <c r="E434" i="58"/>
  <c r="P118" i="58"/>
  <c r="O118" i="58"/>
  <c r="N118" i="58"/>
  <c r="M118" i="58"/>
  <c r="L118" i="58"/>
  <c r="K118" i="58"/>
  <c r="J118" i="58"/>
  <c r="I118" i="58"/>
  <c r="G118" i="58"/>
  <c r="F118" i="58"/>
  <c r="E118" i="58"/>
  <c r="P414" i="58"/>
  <c r="O414" i="58"/>
  <c r="N414" i="58"/>
  <c r="M414" i="58"/>
  <c r="L414" i="58"/>
  <c r="K414" i="58"/>
  <c r="J414" i="58"/>
  <c r="I414" i="58"/>
  <c r="G414" i="58"/>
  <c r="F414" i="58"/>
  <c r="E414" i="58"/>
  <c r="P418" i="58"/>
  <c r="O418" i="58"/>
  <c r="N418" i="58"/>
  <c r="M418" i="58"/>
  <c r="L418" i="58"/>
  <c r="K418" i="58"/>
  <c r="J418" i="58"/>
  <c r="I418" i="58"/>
  <c r="G418" i="58"/>
  <c r="F418" i="58"/>
  <c r="E418" i="58"/>
  <c r="P96" i="58"/>
  <c r="O96" i="58"/>
  <c r="N96" i="58"/>
  <c r="M96" i="58"/>
  <c r="L96" i="58"/>
  <c r="K96" i="58"/>
  <c r="J96" i="58"/>
  <c r="I96" i="58"/>
  <c r="G96" i="58"/>
  <c r="F96" i="58"/>
  <c r="E96" i="58"/>
  <c r="P80" i="58"/>
  <c r="O80" i="58"/>
  <c r="N80" i="58"/>
  <c r="M80" i="58"/>
  <c r="L80" i="58"/>
  <c r="K80" i="58"/>
  <c r="J80" i="58"/>
  <c r="I80" i="58"/>
  <c r="G80" i="58"/>
  <c r="F80" i="58"/>
  <c r="E80" i="58"/>
  <c r="P533" i="58"/>
  <c r="O533" i="58"/>
  <c r="N533" i="58"/>
  <c r="M533" i="58"/>
  <c r="L533" i="58"/>
  <c r="K533" i="58"/>
  <c r="J533" i="58"/>
  <c r="I533" i="58"/>
  <c r="G533" i="58"/>
  <c r="F533" i="58"/>
  <c r="E533" i="58"/>
  <c r="P351" i="58"/>
  <c r="O351" i="58"/>
  <c r="N351" i="58"/>
  <c r="M351" i="58"/>
  <c r="L351" i="58"/>
  <c r="K351" i="58"/>
  <c r="J351" i="58"/>
  <c r="I351" i="58"/>
  <c r="G351" i="58"/>
  <c r="F351" i="58"/>
  <c r="E351" i="58"/>
  <c r="P339" i="58"/>
  <c r="O339" i="58"/>
  <c r="N339" i="58"/>
  <c r="M339" i="58"/>
  <c r="L339" i="58"/>
  <c r="K339" i="58"/>
  <c r="J339" i="58"/>
  <c r="I339" i="58"/>
  <c r="G339" i="58"/>
  <c r="F339" i="58"/>
  <c r="E339" i="58"/>
  <c r="P26" i="58"/>
  <c r="O26" i="58"/>
  <c r="N26" i="58"/>
  <c r="M26" i="58"/>
  <c r="L26" i="58"/>
  <c r="K26" i="58"/>
  <c r="J26" i="58"/>
  <c r="I26" i="58"/>
  <c r="G26" i="58"/>
  <c r="F26" i="58"/>
  <c r="E26" i="58"/>
  <c r="P315" i="58"/>
  <c r="O315" i="58"/>
  <c r="N315" i="58"/>
  <c r="M315" i="58"/>
  <c r="L315" i="58"/>
  <c r="K315" i="58"/>
  <c r="J315" i="58"/>
  <c r="I315" i="58"/>
  <c r="G315" i="58"/>
  <c r="F315" i="58"/>
  <c r="E315"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6" i="58"/>
  <c r="O256" i="58"/>
  <c r="N256" i="58"/>
  <c r="M256" i="58"/>
  <c r="L256" i="58"/>
  <c r="K256" i="58"/>
  <c r="J256" i="58"/>
  <c r="I256" i="58"/>
  <c r="G256" i="58"/>
  <c r="F256" i="58"/>
  <c r="E256" i="58"/>
  <c r="P249" i="58"/>
  <c r="O249" i="58"/>
  <c r="N249" i="58"/>
  <c r="M249" i="58"/>
  <c r="L249" i="58"/>
  <c r="K249" i="58"/>
  <c r="J249" i="58"/>
  <c r="I249" i="58"/>
  <c r="G249" i="58"/>
  <c r="F249" i="58"/>
  <c r="E249" i="58"/>
  <c r="P565" i="58"/>
  <c r="O565" i="58"/>
  <c r="N565" i="58"/>
  <c r="M565" i="58"/>
  <c r="L565" i="58"/>
  <c r="K565" i="58"/>
  <c r="J565" i="58"/>
  <c r="I565" i="58"/>
  <c r="G565" i="58"/>
  <c r="F565" i="58"/>
  <c r="E565" i="58"/>
  <c r="P244" i="58"/>
  <c r="O244" i="58"/>
  <c r="N244" i="58"/>
  <c r="M244" i="58"/>
  <c r="L244" i="58"/>
  <c r="K244" i="58"/>
  <c r="J244" i="58"/>
  <c r="I244" i="58"/>
  <c r="G244" i="58"/>
  <c r="F244" i="58"/>
  <c r="E244" i="58"/>
  <c r="P507" i="58"/>
  <c r="O507" i="58"/>
  <c r="N507" i="58"/>
  <c r="M507" i="58"/>
  <c r="L507" i="58"/>
  <c r="K507" i="58"/>
  <c r="J507" i="58"/>
  <c r="I507" i="58"/>
  <c r="G507" i="58"/>
  <c r="F507" i="58"/>
  <c r="E507" i="58"/>
  <c r="P231" i="58"/>
  <c r="O231" i="58"/>
  <c r="N231" i="58"/>
  <c r="M231" i="58"/>
  <c r="L231" i="58"/>
  <c r="K231" i="58"/>
  <c r="J231" i="58"/>
  <c r="I231" i="58"/>
  <c r="G231" i="58"/>
  <c r="F231" i="58"/>
  <c r="E231" i="58"/>
  <c r="P215" i="58"/>
  <c r="O215" i="58"/>
  <c r="N215" i="58"/>
  <c r="M215" i="58"/>
  <c r="L215" i="58"/>
  <c r="K215" i="58"/>
  <c r="J215" i="58"/>
  <c r="I215" i="58"/>
  <c r="G215" i="58"/>
  <c r="F215" i="58"/>
  <c r="E215" i="58"/>
  <c r="P556" i="58"/>
  <c r="O556" i="58"/>
  <c r="N556" i="58"/>
  <c r="M556" i="58"/>
  <c r="L556" i="58"/>
  <c r="K556" i="58"/>
  <c r="J556" i="58"/>
  <c r="I556" i="58"/>
  <c r="G556" i="58"/>
  <c r="F556" i="58"/>
  <c r="E556" i="58"/>
  <c r="P479" i="58"/>
  <c r="O479" i="58"/>
  <c r="N479" i="58"/>
  <c r="M479" i="58"/>
  <c r="L479" i="58"/>
  <c r="K479" i="58"/>
  <c r="J479" i="58"/>
  <c r="I479" i="58"/>
  <c r="G479" i="58"/>
  <c r="F479" i="58"/>
  <c r="E479" i="58"/>
  <c r="P184" i="58"/>
  <c r="O184" i="58"/>
  <c r="N184" i="58"/>
  <c r="M184" i="58"/>
  <c r="L184" i="58"/>
  <c r="K184" i="58"/>
  <c r="J184" i="58"/>
  <c r="I184" i="58"/>
  <c r="G184" i="58"/>
  <c r="F184" i="58"/>
  <c r="E184" i="58"/>
  <c r="P596" i="58"/>
  <c r="O596" i="58"/>
  <c r="N596" i="58"/>
  <c r="M596" i="58"/>
  <c r="L596" i="58"/>
  <c r="K596" i="58"/>
  <c r="J596" i="58"/>
  <c r="I596" i="58"/>
  <c r="G596" i="58"/>
  <c r="F596" i="58"/>
  <c r="E596" i="58"/>
  <c r="P467" i="58"/>
  <c r="O467" i="58"/>
  <c r="N467" i="58"/>
  <c r="M467" i="58"/>
  <c r="L467" i="58"/>
  <c r="K467" i="58"/>
  <c r="J467" i="58"/>
  <c r="I467" i="58"/>
  <c r="G467" i="58"/>
  <c r="F467" i="58"/>
  <c r="E467" i="58"/>
  <c r="P598" i="58"/>
  <c r="O598" i="58"/>
  <c r="N598" i="58"/>
  <c r="M598" i="58"/>
  <c r="L598" i="58"/>
  <c r="K598" i="58"/>
  <c r="J598" i="58"/>
  <c r="I598" i="58"/>
  <c r="G598" i="58"/>
  <c r="F598" i="58"/>
  <c r="E598" i="58"/>
  <c r="P164" i="58"/>
  <c r="O164" i="58"/>
  <c r="N164" i="58"/>
  <c r="M164" i="58"/>
  <c r="L164" i="58"/>
  <c r="K164" i="58"/>
  <c r="J164" i="58"/>
  <c r="I164" i="58"/>
  <c r="G164" i="58"/>
  <c r="F164" i="58"/>
  <c r="E164" i="58"/>
  <c r="P595" i="58"/>
  <c r="O595" i="58"/>
  <c r="N595" i="58"/>
  <c r="M595" i="58"/>
  <c r="L595" i="58"/>
  <c r="K595" i="58"/>
  <c r="J595" i="58"/>
  <c r="I595" i="58"/>
  <c r="G595" i="58"/>
  <c r="F595" i="58"/>
  <c r="E595" i="58"/>
  <c r="P445" i="58"/>
  <c r="O445" i="58"/>
  <c r="N445" i="58"/>
  <c r="M445" i="58"/>
  <c r="L445" i="58"/>
  <c r="K445" i="58"/>
  <c r="J445" i="58"/>
  <c r="I445" i="58"/>
  <c r="G445" i="58"/>
  <c r="F445" i="58"/>
  <c r="E445" i="58"/>
  <c r="P439" i="58"/>
  <c r="O439" i="58"/>
  <c r="N439" i="58"/>
  <c r="M439" i="58"/>
  <c r="L439" i="58"/>
  <c r="K439" i="58"/>
  <c r="J439" i="58"/>
  <c r="I439" i="58"/>
  <c r="G439" i="58"/>
  <c r="F439" i="58"/>
  <c r="E439" i="58"/>
  <c r="P422" i="58"/>
  <c r="O422" i="58"/>
  <c r="N422" i="58"/>
  <c r="M422" i="58"/>
  <c r="L422" i="58"/>
  <c r="K422" i="58"/>
  <c r="J422" i="58"/>
  <c r="I422" i="58"/>
  <c r="G422" i="58"/>
  <c r="F422" i="58"/>
  <c r="E422" i="58"/>
  <c r="P416" i="58"/>
  <c r="O416" i="58"/>
  <c r="N416" i="58"/>
  <c r="M416" i="58"/>
  <c r="L416" i="58"/>
  <c r="K416" i="58"/>
  <c r="J416" i="58"/>
  <c r="I416" i="58"/>
  <c r="G416" i="58"/>
  <c r="F416" i="58"/>
  <c r="E416" i="58"/>
  <c r="P393" i="58"/>
  <c r="O393" i="58"/>
  <c r="N393" i="58"/>
  <c r="M393" i="58"/>
  <c r="L393" i="58"/>
  <c r="K393" i="58"/>
  <c r="J393" i="58"/>
  <c r="I393" i="58"/>
  <c r="G393" i="58"/>
  <c r="F393" i="58"/>
  <c r="E393" i="58"/>
  <c r="P85" i="58"/>
  <c r="O85" i="58"/>
  <c r="N85" i="58"/>
  <c r="M85" i="58"/>
  <c r="L85" i="58"/>
  <c r="K85" i="58"/>
  <c r="J85" i="58"/>
  <c r="I85" i="58"/>
  <c r="G85" i="58"/>
  <c r="F85" i="58"/>
  <c r="E85" i="58"/>
  <c r="P380" i="58"/>
  <c r="O380" i="58"/>
  <c r="N380" i="58"/>
  <c r="M380" i="58"/>
  <c r="L380" i="58"/>
  <c r="K380" i="58"/>
  <c r="J380" i="58"/>
  <c r="I380" i="58"/>
  <c r="G380" i="58"/>
  <c r="F380" i="58"/>
  <c r="E380" i="58"/>
  <c r="P67" i="58"/>
  <c r="O67" i="58"/>
  <c r="N67" i="58"/>
  <c r="M67" i="58"/>
  <c r="L67" i="58"/>
  <c r="K67" i="58"/>
  <c r="J67" i="58"/>
  <c r="I67" i="58"/>
  <c r="G67" i="58"/>
  <c r="F67" i="58"/>
  <c r="E67" i="58"/>
  <c r="P378" i="58"/>
  <c r="O378" i="58"/>
  <c r="N378" i="58"/>
  <c r="M378" i="58"/>
  <c r="L378" i="58"/>
  <c r="K378" i="58"/>
  <c r="J378" i="58"/>
  <c r="I378" i="58"/>
  <c r="G378" i="58"/>
  <c r="F378" i="58"/>
  <c r="E378" i="58"/>
  <c r="P68" i="58"/>
  <c r="O68" i="58"/>
  <c r="N68" i="58"/>
  <c r="M68" i="58"/>
  <c r="L68" i="58"/>
  <c r="K68" i="58"/>
  <c r="J68" i="58"/>
  <c r="I68" i="58"/>
  <c r="G68" i="58"/>
  <c r="F68" i="58"/>
  <c r="E68" i="58"/>
  <c r="P369" i="58"/>
  <c r="O369" i="58"/>
  <c r="N369" i="58"/>
  <c r="M369" i="58"/>
  <c r="L369" i="58"/>
  <c r="K369" i="58"/>
  <c r="J369" i="58"/>
  <c r="I369" i="58"/>
  <c r="G369" i="58"/>
  <c r="F369" i="58"/>
  <c r="E369" i="58"/>
  <c r="P586" i="58"/>
  <c r="O586" i="58"/>
  <c r="N586" i="58"/>
  <c r="M586" i="58"/>
  <c r="L586" i="58"/>
  <c r="K586" i="58"/>
  <c r="J586" i="58"/>
  <c r="I586" i="58"/>
  <c r="G586" i="58"/>
  <c r="F586" i="58"/>
  <c r="E586" i="58"/>
  <c r="P356" i="58"/>
  <c r="O356" i="58"/>
  <c r="N356" i="58"/>
  <c r="M356" i="58"/>
  <c r="L356" i="58"/>
  <c r="K356" i="58"/>
  <c r="J356" i="58"/>
  <c r="I356" i="58"/>
  <c r="G356" i="58"/>
  <c r="F356" i="58"/>
  <c r="E356" i="58"/>
  <c r="P580" i="58"/>
  <c r="O580" i="58"/>
  <c r="N580" i="58"/>
  <c r="M580" i="58"/>
  <c r="L580" i="58"/>
  <c r="K580" i="58"/>
  <c r="J580" i="58"/>
  <c r="I580" i="58"/>
  <c r="G580" i="58"/>
  <c r="F580" i="58"/>
  <c r="E580" i="58"/>
  <c r="P350" i="58"/>
  <c r="O350" i="58"/>
  <c r="N350" i="58"/>
  <c r="M350" i="58"/>
  <c r="L350" i="58"/>
  <c r="K350" i="58"/>
  <c r="J350" i="58"/>
  <c r="I350" i="58"/>
  <c r="G350" i="58"/>
  <c r="F350" i="58"/>
  <c r="E350" i="58"/>
  <c r="P48" i="58"/>
  <c r="O48" i="58"/>
  <c r="N48" i="58"/>
  <c r="M48" i="58"/>
  <c r="L48" i="58"/>
  <c r="K48" i="58"/>
  <c r="J48" i="58"/>
  <c r="I48" i="58"/>
  <c r="G48" i="58"/>
  <c r="F48" i="58"/>
  <c r="E48" i="58"/>
  <c r="P335" i="58"/>
  <c r="O335" i="58"/>
  <c r="N335" i="58"/>
  <c r="M335" i="58"/>
  <c r="L335" i="58"/>
  <c r="K335" i="58"/>
  <c r="J335" i="58"/>
  <c r="I335" i="58"/>
  <c r="G335" i="58"/>
  <c r="F335" i="58"/>
  <c r="E335" i="58"/>
  <c r="P327" i="58"/>
  <c r="O327" i="58"/>
  <c r="N327" i="58"/>
  <c r="M327" i="58"/>
  <c r="L327" i="58"/>
  <c r="K327" i="58"/>
  <c r="J327" i="58"/>
  <c r="I327" i="58"/>
  <c r="G327" i="58"/>
  <c r="F327" i="58"/>
  <c r="E327" i="58"/>
  <c r="P578" i="58"/>
  <c r="O578" i="58"/>
  <c r="N578" i="58"/>
  <c r="M578" i="58"/>
  <c r="L578" i="58"/>
  <c r="K578" i="58"/>
  <c r="J578" i="58"/>
  <c r="I578" i="58"/>
  <c r="G578" i="58"/>
  <c r="F578" i="58"/>
  <c r="E578" i="58"/>
  <c r="P530" i="58"/>
  <c r="O530" i="58"/>
  <c r="N530" i="58"/>
  <c r="M530" i="58"/>
  <c r="L530" i="58"/>
  <c r="K530" i="58"/>
  <c r="J530" i="58"/>
  <c r="I530" i="58"/>
  <c r="G530" i="58"/>
  <c r="F530" i="58"/>
  <c r="E530" i="58"/>
  <c r="P37" i="58"/>
  <c r="O37" i="58"/>
  <c r="N37" i="58"/>
  <c r="M37" i="58"/>
  <c r="L37" i="58"/>
  <c r="K37" i="58"/>
  <c r="J37" i="58"/>
  <c r="I37" i="58"/>
  <c r="G37" i="58"/>
  <c r="F37" i="58"/>
  <c r="E37" i="58"/>
  <c r="P36" i="58"/>
  <c r="O36" i="58"/>
  <c r="N36" i="58"/>
  <c r="M36" i="58"/>
  <c r="L36" i="58"/>
  <c r="K36" i="58"/>
  <c r="J36" i="58"/>
  <c r="I36" i="58"/>
  <c r="G36" i="58"/>
  <c r="F36" i="58"/>
  <c r="E36" i="58"/>
  <c r="P319" i="58"/>
  <c r="O319" i="58"/>
  <c r="N319" i="58"/>
  <c r="M319" i="58"/>
  <c r="L319" i="58"/>
  <c r="K319" i="58"/>
  <c r="J319" i="58"/>
  <c r="I319" i="58"/>
  <c r="G319" i="58"/>
  <c r="F319" i="58"/>
  <c r="E319" i="58"/>
  <c r="P305" i="58"/>
  <c r="O305" i="58"/>
  <c r="N305" i="58"/>
  <c r="M305" i="58"/>
  <c r="L305" i="58"/>
  <c r="K305" i="58"/>
  <c r="J305" i="58"/>
  <c r="I305" i="58"/>
  <c r="G305" i="58"/>
  <c r="F305" i="58"/>
  <c r="E305" i="58"/>
  <c r="P307" i="58"/>
  <c r="O307" i="58"/>
  <c r="N307" i="58"/>
  <c r="M307" i="58"/>
  <c r="L307" i="58"/>
  <c r="K307" i="58"/>
  <c r="J307" i="58"/>
  <c r="I307" i="58"/>
  <c r="G307" i="58"/>
  <c r="F307" i="58"/>
  <c r="E307" i="58"/>
  <c r="P304" i="58"/>
  <c r="O304" i="58"/>
  <c r="N304" i="58"/>
  <c r="M304" i="58"/>
  <c r="L304" i="58"/>
  <c r="K304" i="58"/>
  <c r="J304" i="58"/>
  <c r="I304" i="58"/>
  <c r="G304" i="58"/>
  <c r="F304" i="58"/>
  <c r="E304" i="58"/>
  <c r="P300" i="58"/>
  <c r="O300" i="58"/>
  <c r="N300" i="58"/>
  <c r="M300" i="58"/>
  <c r="L300" i="58"/>
  <c r="K300" i="58"/>
  <c r="J300" i="58"/>
  <c r="I300" i="58"/>
  <c r="G300" i="58"/>
  <c r="F300" i="58"/>
  <c r="E300" i="58"/>
  <c r="P298" i="58"/>
  <c r="O298" i="58"/>
  <c r="N298" i="58"/>
  <c r="M298" i="58"/>
  <c r="L298" i="58"/>
  <c r="K298" i="58"/>
  <c r="J298" i="58"/>
  <c r="I298" i="58"/>
  <c r="G298" i="58"/>
  <c r="F298" i="58"/>
  <c r="E298" i="58"/>
  <c r="P294" i="58"/>
  <c r="O294" i="58"/>
  <c r="N294" i="58"/>
  <c r="M294" i="58"/>
  <c r="L294" i="58"/>
  <c r="K294" i="58"/>
  <c r="J294" i="58"/>
  <c r="I294" i="58"/>
  <c r="G294" i="58"/>
  <c r="F294" i="58"/>
  <c r="E294" i="58"/>
  <c r="P12" i="58"/>
  <c r="O12" i="58"/>
  <c r="N12" i="58"/>
  <c r="M12" i="58"/>
  <c r="L12" i="58"/>
  <c r="K12" i="58"/>
  <c r="J12" i="58"/>
  <c r="I12" i="58"/>
  <c r="G12" i="58"/>
  <c r="F12" i="58"/>
  <c r="E12"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3" i="58"/>
  <c r="O253" i="58"/>
  <c r="N253" i="58"/>
  <c r="M253" i="58"/>
  <c r="L253" i="58"/>
  <c r="K253" i="58"/>
  <c r="J253" i="58"/>
  <c r="I253" i="58"/>
  <c r="G253" i="58"/>
  <c r="F253" i="58"/>
  <c r="E253" i="58"/>
  <c r="P254" i="58"/>
  <c r="O254" i="58"/>
  <c r="N254" i="58"/>
  <c r="M254" i="58"/>
  <c r="L254" i="58"/>
  <c r="K254" i="58"/>
  <c r="J254" i="58"/>
  <c r="I254" i="58"/>
  <c r="G254" i="58"/>
  <c r="F254" i="58"/>
  <c r="E254" i="58"/>
  <c r="P250" i="58"/>
  <c r="O250" i="58"/>
  <c r="N250" i="58"/>
  <c r="M250" i="58"/>
  <c r="L250" i="58"/>
  <c r="K250" i="58"/>
  <c r="J250" i="58"/>
  <c r="I250" i="58"/>
  <c r="G250" i="58"/>
  <c r="F250" i="58"/>
  <c r="E250" i="58"/>
  <c r="P513" i="58"/>
  <c r="O513" i="58"/>
  <c r="N513" i="58"/>
  <c r="M513" i="58"/>
  <c r="L513" i="58"/>
  <c r="K513" i="58"/>
  <c r="J513" i="58"/>
  <c r="I513" i="58"/>
  <c r="G513" i="58"/>
  <c r="F513" i="58"/>
  <c r="E513" i="58"/>
  <c r="P514" i="58"/>
  <c r="O514" i="58"/>
  <c r="N514" i="58"/>
  <c r="M514" i="58"/>
  <c r="L514" i="58"/>
  <c r="K514" i="58"/>
  <c r="J514" i="58"/>
  <c r="I514" i="58"/>
  <c r="G514" i="58"/>
  <c r="F514" i="58"/>
  <c r="E514" i="58"/>
  <c r="P248" i="58"/>
  <c r="O248" i="58"/>
  <c r="N248" i="58"/>
  <c r="M248" i="58"/>
  <c r="L248" i="58"/>
  <c r="K248" i="58"/>
  <c r="J248" i="58"/>
  <c r="I248" i="58"/>
  <c r="G248" i="58"/>
  <c r="F248" i="58"/>
  <c r="E248" i="58"/>
  <c r="P506" i="58"/>
  <c r="O506" i="58"/>
  <c r="N506" i="58"/>
  <c r="M506" i="58"/>
  <c r="L506" i="58"/>
  <c r="K506" i="58"/>
  <c r="J506" i="58"/>
  <c r="I506" i="58"/>
  <c r="G506" i="58"/>
  <c r="F506" i="58"/>
  <c r="E506" i="58"/>
  <c r="P505" i="58"/>
  <c r="O505" i="58"/>
  <c r="N505" i="58"/>
  <c r="M505" i="58"/>
  <c r="L505" i="58"/>
  <c r="K505" i="58"/>
  <c r="J505" i="58"/>
  <c r="I505" i="58"/>
  <c r="G505" i="58"/>
  <c r="F505" i="58"/>
  <c r="E505" i="58"/>
  <c r="P237" i="58"/>
  <c r="O237" i="58"/>
  <c r="N237" i="58"/>
  <c r="M237" i="58"/>
  <c r="L237" i="58"/>
  <c r="K237" i="58"/>
  <c r="J237" i="58"/>
  <c r="I237" i="58"/>
  <c r="G237" i="58"/>
  <c r="F237" i="58"/>
  <c r="E237" i="58"/>
  <c r="P233" i="58"/>
  <c r="O233" i="58"/>
  <c r="N233" i="58"/>
  <c r="M233" i="58"/>
  <c r="L233" i="58"/>
  <c r="K233" i="58"/>
  <c r="J233" i="58"/>
  <c r="I233" i="58"/>
  <c r="G233" i="58"/>
  <c r="F233" i="58"/>
  <c r="E233"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3" i="58"/>
  <c r="O503" i="58"/>
  <c r="N503" i="58"/>
  <c r="M503" i="58"/>
  <c r="L503" i="58"/>
  <c r="K503" i="58"/>
  <c r="J503" i="58"/>
  <c r="I503" i="58"/>
  <c r="G503" i="58"/>
  <c r="F503" i="58"/>
  <c r="E503" i="58"/>
  <c r="P227" i="58"/>
  <c r="O227" i="58"/>
  <c r="N227" i="58"/>
  <c r="M227" i="58"/>
  <c r="L227" i="58"/>
  <c r="K227" i="58"/>
  <c r="J227" i="58"/>
  <c r="I227" i="58"/>
  <c r="G227" i="58"/>
  <c r="F227" i="58"/>
  <c r="E227" i="58"/>
  <c r="P498" i="58"/>
  <c r="O498" i="58"/>
  <c r="N498" i="58"/>
  <c r="M498" i="58"/>
  <c r="L498" i="58"/>
  <c r="K498" i="58"/>
  <c r="J498" i="58"/>
  <c r="I498" i="58"/>
  <c r="G498" i="58"/>
  <c r="F498" i="58"/>
  <c r="E498"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3" i="58"/>
  <c r="O203" i="58"/>
  <c r="N203" i="58"/>
  <c r="M203" i="58"/>
  <c r="L203" i="58"/>
  <c r="K203" i="58"/>
  <c r="J203" i="58"/>
  <c r="I203" i="58"/>
  <c r="G203" i="58"/>
  <c r="F203" i="58"/>
  <c r="E203" i="58"/>
  <c r="P202" i="58"/>
  <c r="O202" i="58"/>
  <c r="N202" i="58"/>
  <c r="M202" i="58"/>
  <c r="L202" i="58"/>
  <c r="K202" i="58"/>
  <c r="J202" i="58"/>
  <c r="I202" i="58"/>
  <c r="G202" i="58"/>
  <c r="F202" i="58"/>
  <c r="E202" i="58"/>
  <c r="P194" i="58"/>
  <c r="O194" i="58"/>
  <c r="N194" i="58"/>
  <c r="M194" i="58"/>
  <c r="L194" i="58"/>
  <c r="K194" i="58"/>
  <c r="J194" i="58"/>
  <c r="I194" i="58"/>
  <c r="G194" i="58"/>
  <c r="F194" i="58"/>
  <c r="E194" i="58"/>
  <c r="P552" i="58"/>
  <c r="O552" i="58"/>
  <c r="N552" i="58"/>
  <c r="M552" i="58"/>
  <c r="L552" i="58"/>
  <c r="K552" i="58"/>
  <c r="J552" i="58"/>
  <c r="I552" i="58"/>
  <c r="G552" i="58"/>
  <c r="F552" i="58"/>
  <c r="E552" i="58"/>
  <c r="P465" i="58"/>
  <c r="O465" i="58"/>
  <c r="N465" i="58"/>
  <c r="M465" i="58"/>
  <c r="L465" i="58"/>
  <c r="K465" i="58"/>
  <c r="J465" i="58"/>
  <c r="I465" i="58"/>
  <c r="G465" i="58"/>
  <c r="F465" i="58"/>
  <c r="E465" i="58"/>
  <c r="P178" i="58"/>
  <c r="O178" i="58"/>
  <c r="N178" i="58"/>
  <c r="M178" i="58"/>
  <c r="L178" i="58"/>
  <c r="K178" i="58"/>
  <c r="J178" i="58"/>
  <c r="I178" i="58"/>
  <c r="G178" i="58"/>
  <c r="F178" i="58"/>
  <c r="E178" i="58"/>
  <c r="P470" i="58"/>
  <c r="O470" i="58"/>
  <c r="N470" i="58"/>
  <c r="M470" i="58"/>
  <c r="L470" i="58"/>
  <c r="K470" i="58"/>
  <c r="J470" i="58"/>
  <c r="I470" i="58"/>
  <c r="G470" i="58"/>
  <c r="F470" i="58"/>
  <c r="E470" i="58"/>
  <c r="P463" i="58"/>
  <c r="O463" i="58"/>
  <c r="N463" i="58"/>
  <c r="M463" i="58"/>
  <c r="L463" i="58"/>
  <c r="K463" i="58"/>
  <c r="J463" i="58"/>
  <c r="I463" i="58"/>
  <c r="G463" i="58"/>
  <c r="F463" i="58"/>
  <c r="E463" i="58"/>
  <c r="P549" i="58"/>
  <c r="O549" i="58"/>
  <c r="N549" i="58"/>
  <c r="M549" i="58"/>
  <c r="L549" i="58"/>
  <c r="K549" i="58"/>
  <c r="J549" i="58"/>
  <c r="I549" i="58"/>
  <c r="G549" i="58"/>
  <c r="F549" i="58"/>
  <c r="E549" i="58"/>
  <c r="P172" i="58"/>
  <c r="O172" i="58"/>
  <c r="N172" i="58"/>
  <c r="M172" i="58"/>
  <c r="L172" i="58"/>
  <c r="K172" i="58"/>
  <c r="J172" i="58"/>
  <c r="I172" i="58"/>
  <c r="G172" i="58"/>
  <c r="F172" i="58"/>
  <c r="E172" i="58"/>
  <c r="P459" i="58"/>
  <c r="O459" i="58"/>
  <c r="N459" i="58"/>
  <c r="M459" i="58"/>
  <c r="L459" i="58"/>
  <c r="K459" i="58"/>
  <c r="J459" i="58"/>
  <c r="I459" i="58"/>
  <c r="G459" i="58"/>
  <c r="F459" i="58"/>
  <c r="E459" i="58"/>
  <c r="P156" i="58"/>
  <c r="O156" i="58"/>
  <c r="N156" i="58"/>
  <c r="M156" i="58"/>
  <c r="L156" i="58"/>
  <c r="K156" i="58"/>
  <c r="J156" i="58"/>
  <c r="I156" i="58"/>
  <c r="G156" i="58"/>
  <c r="F156" i="58"/>
  <c r="E156" i="58"/>
  <c r="P447" i="58"/>
  <c r="O447" i="58"/>
  <c r="N447" i="58"/>
  <c r="M447" i="58"/>
  <c r="L447" i="58"/>
  <c r="K447" i="58"/>
  <c r="J447" i="58"/>
  <c r="I447" i="58"/>
  <c r="G447" i="58"/>
  <c r="F447" i="58"/>
  <c r="E447" i="58"/>
  <c r="P154" i="58"/>
  <c r="O154" i="58"/>
  <c r="N154" i="58"/>
  <c r="M154" i="58"/>
  <c r="L154" i="58"/>
  <c r="K154" i="58"/>
  <c r="J154" i="58"/>
  <c r="I154" i="58"/>
  <c r="G154" i="58"/>
  <c r="F154" i="58"/>
  <c r="E154" i="58"/>
  <c r="P543" i="58"/>
  <c r="O543" i="58"/>
  <c r="N543" i="58"/>
  <c r="M543" i="58"/>
  <c r="L543" i="58"/>
  <c r="K543" i="58"/>
  <c r="J543" i="58"/>
  <c r="I543" i="58"/>
  <c r="G543" i="58"/>
  <c r="F543" i="58"/>
  <c r="E543" i="58"/>
  <c r="P133" i="58"/>
  <c r="O133" i="58"/>
  <c r="N133" i="58"/>
  <c r="M133" i="58"/>
  <c r="L133" i="58"/>
  <c r="K133" i="58"/>
  <c r="J133" i="58"/>
  <c r="I133" i="58"/>
  <c r="G133" i="58"/>
  <c r="F133" i="58"/>
  <c r="E133" i="58"/>
  <c r="P132" i="58"/>
  <c r="O132" i="58"/>
  <c r="N132" i="58"/>
  <c r="M132" i="58"/>
  <c r="L132" i="58"/>
  <c r="K132" i="58"/>
  <c r="J132" i="58"/>
  <c r="I132" i="58"/>
  <c r="G132" i="58"/>
  <c r="F132" i="58"/>
  <c r="E132" i="58"/>
  <c r="P137" i="58"/>
  <c r="O137" i="58"/>
  <c r="N137" i="58"/>
  <c r="M137" i="58"/>
  <c r="L137" i="58"/>
  <c r="K137" i="58"/>
  <c r="J137" i="58"/>
  <c r="I137" i="58"/>
  <c r="G137" i="58"/>
  <c r="F137" i="58"/>
  <c r="E137" i="58"/>
  <c r="P119" i="58"/>
  <c r="O119" i="58"/>
  <c r="N119" i="58"/>
  <c r="M119" i="58"/>
  <c r="L119" i="58"/>
  <c r="K119" i="58"/>
  <c r="J119" i="58"/>
  <c r="I119" i="58"/>
  <c r="G119" i="58"/>
  <c r="F119" i="58"/>
  <c r="E119" i="58"/>
  <c r="P426" i="58"/>
  <c r="O426" i="58"/>
  <c r="N426" i="58"/>
  <c r="M426" i="58"/>
  <c r="L426" i="58"/>
  <c r="K426" i="58"/>
  <c r="J426" i="58"/>
  <c r="I426" i="58"/>
  <c r="G426" i="58"/>
  <c r="F426" i="58"/>
  <c r="E426" i="58"/>
  <c r="P427" i="58"/>
  <c r="O427" i="58"/>
  <c r="N427" i="58"/>
  <c r="M427" i="58"/>
  <c r="L427" i="58"/>
  <c r="K427" i="58"/>
  <c r="J427" i="58"/>
  <c r="I427" i="58"/>
  <c r="G427" i="58"/>
  <c r="F427" i="58"/>
  <c r="E427" i="58"/>
  <c r="P408" i="58"/>
  <c r="O408" i="58"/>
  <c r="N408" i="58"/>
  <c r="M408" i="58"/>
  <c r="L408" i="58"/>
  <c r="K408" i="58"/>
  <c r="J408" i="58"/>
  <c r="I408" i="58"/>
  <c r="G408" i="58"/>
  <c r="F408" i="58"/>
  <c r="E408" i="58"/>
  <c r="P117" i="58"/>
  <c r="O117" i="58"/>
  <c r="N117" i="58"/>
  <c r="M117" i="58"/>
  <c r="L117" i="58"/>
  <c r="K117" i="58"/>
  <c r="J117" i="58"/>
  <c r="I117" i="58"/>
  <c r="G117" i="58"/>
  <c r="F117" i="58"/>
  <c r="E117" i="58"/>
  <c r="P103" i="58"/>
  <c r="O103" i="58"/>
  <c r="N103" i="58"/>
  <c r="M103" i="58"/>
  <c r="L103" i="58"/>
  <c r="K103" i="58"/>
  <c r="J103" i="58"/>
  <c r="I103" i="58"/>
  <c r="G103" i="58"/>
  <c r="F103" i="58"/>
  <c r="E103" i="58"/>
  <c r="P400" i="58"/>
  <c r="O400" i="58"/>
  <c r="N400" i="58"/>
  <c r="M400" i="58"/>
  <c r="L400" i="58"/>
  <c r="K400" i="58"/>
  <c r="J400" i="58"/>
  <c r="I400" i="58"/>
  <c r="G400" i="58"/>
  <c r="F400" i="58"/>
  <c r="E400" i="58"/>
  <c r="P535" i="58"/>
  <c r="O535" i="58"/>
  <c r="N535" i="58"/>
  <c r="M535" i="58"/>
  <c r="L535" i="58"/>
  <c r="K535" i="58"/>
  <c r="J535" i="58"/>
  <c r="I535" i="58"/>
  <c r="G535" i="58"/>
  <c r="F535" i="58"/>
  <c r="E535" i="58"/>
  <c r="P367" i="58"/>
  <c r="O367" i="58"/>
  <c r="N367" i="58"/>
  <c r="M367" i="58"/>
  <c r="L367" i="58"/>
  <c r="K367" i="58"/>
  <c r="J367" i="58"/>
  <c r="I367" i="58"/>
  <c r="G367" i="58"/>
  <c r="F367" i="58"/>
  <c r="E367" i="58"/>
  <c r="P374" i="58"/>
  <c r="O374" i="58"/>
  <c r="N374" i="58"/>
  <c r="M374" i="58"/>
  <c r="L374" i="58"/>
  <c r="K374" i="58"/>
  <c r="J374" i="58"/>
  <c r="I374" i="58"/>
  <c r="G374" i="58"/>
  <c r="F374" i="58"/>
  <c r="E374" i="58"/>
  <c r="P362" i="58"/>
  <c r="O362" i="58"/>
  <c r="N362" i="58"/>
  <c r="M362" i="58"/>
  <c r="L362" i="58"/>
  <c r="K362" i="58"/>
  <c r="J362" i="58"/>
  <c r="I362" i="58"/>
  <c r="G362" i="58"/>
  <c r="F362" i="58"/>
  <c r="E362" i="58"/>
  <c r="P361" i="58"/>
  <c r="O361" i="58"/>
  <c r="N361" i="58"/>
  <c r="M361" i="58"/>
  <c r="L361" i="58"/>
  <c r="K361" i="58"/>
  <c r="J361" i="58"/>
  <c r="I361" i="58"/>
  <c r="G361" i="58"/>
  <c r="F361" i="58"/>
  <c r="E361" i="58"/>
  <c r="P334" i="58"/>
  <c r="O334" i="58"/>
  <c r="N334" i="58"/>
  <c r="M334" i="58"/>
  <c r="L334" i="58"/>
  <c r="K334" i="58"/>
  <c r="J334" i="58"/>
  <c r="I334" i="58"/>
  <c r="G334" i="58"/>
  <c r="F334" i="58"/>
  <c r="E334" i="58"/>
  <c r="P529" i="58"/>
  <c r="O529" i="58"/>
  <c r="N529" i="58"/>
  <c r="M529" i="58"/>
  <c r="L529" i="58"/>
  <c r="K529" i="58"/>
  <c r="J529" i="58"/>
  <c r="I529" i="58"/>
  <c r="G529" i="58"/>
  <c r="F529" i="58"/>
  <c r="E529" i="58"/>
  <c r="P317" i="58"/>
  <c r="O317" i="58"/>
  <c r="N317" i="58"/>
  <c r="M317" i="58"/>
  <c r="L317" i="58"/>
  <c r="K317" i="58"/>
  <c r="J317" i="58"/>
  <c r="I317" i="58"/>
  <c r="G317" i="58"/>
  <c r="F317" i="58"/>
  <c r="E317"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71" i="58"/>
  <c r="O371" i="58"/>
  <c r="N371" i="58"/>
  <c r="M371" i="58"/>
  <c r="L371" i="58"/>
  <c r="K371" i="58"/>
  <c r="J371" i="58"/>
  <c r="I371" i="58"/>
  <c r="G371" i="58"/>
  <c r="F371" i="58"/>
  <c r="E371" i="58"/>
  <c r="P518" i="58"/>
  <c r="O518" i="58"/>
  <c r="N518" i="58"/>
  <c r="M518" i="58"/>
  <c r="L518" i="58"/>
  <c r="K518" i="58"/>
  <c r="J518" i="58"/>
  <c r="I518" i="58"/>
  <c r="G518" i="58"/>
  <c r="F518" i="58"/>
  <c r="E518" i="58"/>
  <c r="P251" i="58"/>
  <c r="O251" i="58"/>
  <c r="N251" i="58"/>
  <c r="M251" i="58"/>
  <c r="L251" i="58"/>
  <c r="K251" i="58"/>
  <c r="J251" i="58"/>
  <c r="I251" i="58"/>
  <c r="G251" i="58"/>
  <c r="F251" i="58"/>
  <c r="E251" i="58"/>
  <c r="P239" i="58"/>
  <c r="O239" i="58"/>
  <c r="N239" i="58"/>
  <c r="M239" i="58"/>
  <c r="L239" i="58"/>
  <c r="K239" i="58"/>
  <c r="J239" i="58"/>
  <c r="I239" i="58"/>
  <c r="G239" i="58"/>
  <c r="F239" i="58"/>
  <c r="E239" i="58"/>
  <c r="P558" i="58"/>
  <c r="O558" i="58"/>
  <c r="N558" i="58"/>
  <c r="M558" i="58"/>
  <c r="L558" i="58"/>
  <c r="K558" i="58"/>
  <c r="J558" i="58"/>
  <c r="I558" i="58"/>
  <c r="G558" i="58"/>
  <c r="F558" i="58"/>
  <c r="E558" i="58"/>
  <c r="P457" i="58"/>
  <c r="O457" i="58"/>
  <c r="N457" i="58"/>
  <c r="M457" i="58"/>
  <c r="L457" i="58"/>
  <c r="K457" i="58"/>
  <c r="J457" i="58"/>
  <c r="I457" i="58"/>
  <c r="G457" i="58"/>
  <c r="F457" i="58"/>
  <c r="E457" i="58"/>
  <c r="P428" i="58"/>
  <c r="O428" i="58"/>
  <c r="N428" i="58"/>
  <c r="M428" i="58"/>
  <c r="L428" i="58"/>
  <c r="K428" i="58"/>
  <c r="J428" i="58"/>
  <c r="I428" i="58"/>
  <c r="G428" i="58"/>
  <c r="F428" i="58"/>
  <c r="E428"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08" i="58"/>
  <c r="O208" i="58"/>
  <c r="N208" i="58"/>
  <c r="M208" i="58"/>
  <c r="L208" i="58"/>
  <c r="K208" i="58"/>
  <c r="J208" i="58"/>
  <c r="I208" i="58"/>
  <c r="G208" i="58"/>
  <c r="F208" i="58"/>
  <c r="E208" i="58"/>
  <c r="P196" i="58"/>
  <c r="O196" i="58"/>
  <c r="N196" i="58"/>
  <c r="M196" i="58"/>
  <c r="L196" i="58"/>
  <c r="K196" i="58"/>
  <c r="J196" i="58"/>
  <c r="I196" i="58"/>
  <c r="G196" i="58"/>
  <c r="F196" i="58"/>
  <c r="E196" i="58"/>
  <c r="P475" i="58"/>
  <c r="O475" i="58"/>
  <c r="N475" i="58"/>
  <c r="M475" i="58"/>
  <c r="L475" i="58"/>
  <c r="K475" i="58"/>
  <c r="J475" i="58"/>
  <c r="I475" i="58"/>
  <c r="G475" i="58"/>
  <c r="F475" i="58"/>
  <c r="E475" i="58"/>
  <c r="P546" i="58"/>
  <c r="O546" i="58"/>
  <c r="N546" i="58"/>
  <c r="M546" i="58"/>
  <c r="L546" i="58"/>
  <c r="K546" i="58"/>
  <c r="J546" i="58"/>
  <c r="I546" i="58"/>
  <c r="G546" i="58"/>
  <c r="F546" i="58"/>
  <c r="E546" i="58"/>
  <c r="P141" i="58"/>
  <c r="O141" i="58"/>
  <c r="N141" i="58"/>
  <c r="M141" i="58"/>
  <c r="L141" i="58"/>
  <c r="K141" i="58"/>
  <c r="J141" i="58"/>
  <c r="I141" i="58"/>
  <c r="G141" i="58"/>
  <c r="F141" i="58"/>
  <c r="E141" i="58"/>
  <c r="P390" i="58"/>
  <c r="O390" i="58"/>
  <c r="N390" i="58"/>
  <c r="M390" i="58"/>
  <c r="L390" i="58"/>
  <c r="K390" i="58"/>
  <c r="J390" i="58"/>
  <c r="I390" i="58"/>
  <c r="G390" i="58"/>
  <c r="F390" i="58"/>
  <c r="E390" i="58"/>
  <c r="P388" i="58"/>
  <c r="O388" i="58"/>
  <c r="N388" i="58"/>
  <c r="M388" i="58"/>
  <c r="L388" i="58"/>
  <c r="K388" i="58"/>
  <c r="J388" i="58"/>
  <c r="I388" i="58"/>
  <c r="G388" i="58"/>
  <c r="F388" i="58"/>
  <c r="E388" i="58"/>
  <c r="P27" i="58"/>
  <c r="O27" i="58"/>
  <c r="N27" i="58"/>
  <c r="M27" i="58"/>
  <c r="L27" i="58"/>
  <c r="K27" i="58"/>
  <c r="J27" i="58"/>
  <c r="I27" i="58"/>
  <c r="G27" i="58"/>
  <c r="F27" i="58"/>
  <c r="E27" i="58"/>
  <c r="P225" i="58"/>
  <c r="O225" i="58"/>
  <c r="N225" i="58"/>
  <c r="M225" i="58"/>
  <c r="L225" i="58"/>
  <c r="K225" i="58"/>
  <c r="J225" i="58"/>
  <c r="I225" i="58"/>
  <c r="G225" i="58"/>
  <c r="F225" i="58"/>
  <c r="E225" i="58"/>
  <c r="P214" i="58"/>
  <c r="O214" i="58"/>
  <c r="N214" i="58"/>
  <c r="M214" i="58"/>
  <c r="L214" i="58"/>
  <c r="K214" i="58"/>
  <c r="J214" i="58"/>
  <c r="I214" i="58"/>
  <c r="G214" i="58"/>
  <c r="F214" i="58"/>
  <c r="E214" i="58"/>
  <c r="P488" i="58"/>
  <c r="O488" i="58"/>
  <c r="N488" i="58"/>
  <c r="M488" i="58"/>
  <c r="L488" i="58"/>
  <c r="K488" i="58"/>
  <c r="J488" i="58"/>
  <c r="I488" i="58"/>
  <c r="G488" i="58"/>
  <c r="F488" i="58"/>
  <c r="E488" i="58"/>
  <c r="P209" i="58"/>
  <c r="O209" i="58"/>
  <c r="N209" i="58"/>
  <c r="M209" i="58"/>
  <c r="L209" i="58"/>
  <c r="K209" i="58"/>
  <c r="J209" i="58"/>
  <c r="I209" i="58"/>
  <c r="G209" i="58"/>
  <c r="F209" i="58"/>
  <c r="E209" i="58"/>
  <c r="P485" i="58"/>
  <c r="O485" i="58"/>
  <c r="N485" i="58"/>
  <c r="M485" i="58"/>
  <c r="L485" i="58"/>
  <c r="K485" i="58"/>
  <c r="J485" i="58"/>
  <c r="I485" i="58"/>
  <c r="G485" i="58"/>
  <c r="F485" i="58"/>
  <c r="E485" i="58"/>
  <c r="P187" i="58"/>
  <c r="O187" i="58"/>
  <c r="N187" i="58"/>
  <c r="M187" i="58"/>
  <c r="L187" i="58"/>
  <c r="K187" i="58"/>
  <c r="J187" i="58"/>
  <c r="I187" i="58"/>
  <c r="G187" i="58"/>
  <c r="F187" i="58"/>
  <c r="E187" i="58"/>
  <c r="P469" i="58"/>
  <c r="O469" i="58"/>
  <c r="N469" i="58"/>
  <c r="M469" i="58"/>
  <c r="L469" i="58"/>
  <c r="K469" i="58"/>
  <c r="J469" i="58"/>
  <c r="I469" i="58"/>
  <c r="G469" i="58"/>
  <c r="F469" i="58"/>
  <c r="E469" i="58"/>
  <c r="P454" i="58"/>
  <c r="O454" i="58"/>
  <c r="N454" i="58"/>
  <c r="M454" i="58"/>
  <c r="L454" i="58"/>
  <c r="K454" i="58"/>
  <c r="J454" i="58"/>
  <c r="I454" i="58"/>
  <c r="G454" i="58"/>
  <c r="F454" i="58"/>
  <c r="E454" i="58"/>
  <c r="P449" i="58"/>
  <c r="O449" i="58"/>
  <c r="N449" i="58"/>
  <c r="M449" i="58"/>
  <c r="L449" i="58"/>
  <c r="K449" i="58"/>
  <c r="J449" i="58"/>
  <c r="I449" i="58"/>
  <c r="G449" i="58"/>
  <c r="F449" i="58"/>
  <c r="E449" i="58"/>
  <c r="P451" i="58"/>
  <c r="O451" i="58"/>
  <c r="N451" i="58"/>
  <c r="M451" i="58"/>
  <c r="L451" i="58"/>
  <c r="K451" i="58"/>
  <c r="J451" i="58"/>
  <c r="I451" i="58"/>
  <c r="G451" i="58"/>
  <c r="F451" i="58"/>
  <c r="E451" i="58"/>
  <c r="P147" i="58"/>
  <c r="O147" i="58"/>
  <c r="N147" i="58"/>
  <c r="M147" i="58"/>
  <c r="L147" i="58"/>
  <c r="K147" i="58"/>
  <c r="J147" i="58"/>
  <c r="I147" i="58"/>
  <c r="G147" i="58"/>
  <c r="F147" i="58"/>
  <c r="E147" i="58"/>
  <c r="P128" i="58"/>
  <c r="O128" i="58"/>
  <c r="N128" i="58"/>
  <c r="M128" i="58"/>
  <c r="L128" i="58"/>
  <c r="K128" i="58"/>
  <c r="J128" i="58"/>
  <c r="I128" i="58"/>
  <c r="G128" i="58"/>
  <c r="F128" i="58"/>
  <c r="E128" i="58"/>
  <c r="P123" i="58"/>
  <c r="O123" i="58"/>
  <c r="N123" i="58"/>
  <c r="M123" i="58"/>
  <c r="L123" i="58"/>
  <c r="K123" i="58"/>
  <c r="J123" i="58"/>
  <c r="I123" i="58"/>
  <c r="G123" i="58"/>
  <c r="F123" i="58"/>
  <c r="E123" i="58"/>
  <c r="P429" i="58"/>
  <c r="O429" i="58"/>
  <c r="N429" i="58"/>
  <c r="M429" i="58"/>
  <c r="L429" i="58"/>
  <c r="K429" i="58"/>
  <c r="J429" i="58"/>
  <c r="I429" i="58"/>
  <c r="G429" i="58"/>
  <c r="F429" i="58"/>
  <c r="E429" i="58"/>
  <c r="P112" i="58"/>
  <c r="O112" i="58"/>
  <c r="N112" i="58"/>
  <c r="M112" i="58"/>
  <c r="L112" i="58"/>
  <c r="K112" i="58"/>
  <c r="J112" i="58"/>
  <c r="I112" i="58"/>
  <c r="G112" i="58"/>
  <c r="F112" i="58"/>
  <c r="E112" i="58"/>
  <c r="P110" i="58"/>
  <c r="O110" i="58"/>
  <c r="N110" i="58"/>
  <c r="M110" i="58"/>
  <c r="L110" i="58"/>
  <c r="K110" i="58"/>
  <c r="J110" i="58"/>
  <c r="I110" i="58"/>
  <c r="G110" i="58"/>
  <c r="F110" i="58"/>
  <c r="E110" i="58"/>
  <c r="P403" i="58"/>
  <c r="O403" i="58"/>
  <c r="N403" i="58"/>
  <c r="M403" i="58"/>
  <c r="L403" i="58"/>
  <c r="K403" i="58"/>
  <c r="J403" i="58"/>
  <c r="I403" i="58"/>
  <c r="G403" i="58"/>
  <c r="F403" i="58"/>
  <c r="E403" i="58"/>
  <c r="P92" i="58"/>
  <c r="O92" i="58"/>
  <c r="N92" i="58"/>
  <c r="M92" i="58"/>
  <c r="L92" i="58"/>
  <c r="K92" i="58"/>
  <c r="J92" i="58"/>
  <c r="I92" i="58"/>
  <c r="G92" i="58"/>
  <c r="F92" i="58"/>
  <c r="E92" i="58"/>
  <c r="P387" i="58"/>
  <c r="O387" i="58"/>
  <c r="N387" i="58"/>
  <c r="M387" i="58"/>
  <c r="L387" i="58"/>
  <c r="K387" i="58"/>
  <c r="J387" i="58"/>
  <c r="I387" i="58"/>
  <c r="G387" i="58"/>
  <c r="F387" i="58"/>
  <c r="E387" i="58"/>
  <c r="P83" i="58"/>
  <c r="O83" i="58"/>
  <c r="N83" i="58"/>
  <c r="M83" i="58"/>
  <c r="L83" i="58"/>
  <c r="K83" i="58"/>
  <c r="J83" i="58"/>
  <c r="I83" i="58"/>
  <c r="G83" i="58"/>
  <c r="F83" i="58"/>
  <c r="E83" i="58"/>
  <c r="P78" i="58"/>
  <c r="O78" i="58"/>
  <c r="N78" i="58"/>
  <c r="M78" i="58"/>
  <c r="L78" i="58"/>
  <c r="K78" i="58"/>
  <c r="J78" i="58"/>
  <c r="I78" i="58"/>
  <c r="G78" i="58"/>
  <c r="F78" i="58"/>
  <c r="E78" i="58"/>
  <c r="P74" i="58"/>
  <c r="O74" i="58"/>
  <c r="N74" i="58"/>
  <c r="M74" i="58"/>
  <c r="L74" i="58"/>
  <c r="K74" i="58"/>
  <c r="J74" i="58"/>
  <c r="I74" i="58"/>
  <c r="G74" i="58"/>
  <c r="F74" i="58"/>
  <c r="E74" i="58"/>
  <c r="P54" i="58"/>
  <c r="O54" i="58"/>
  <c r="N54" i="58"/>
  <c r="M54" i="58"/>
  <c r="L54" i="58"/>
  <c r="K54" i="58"/>
  <c r="J54" i="58"/>
  <c r="I54" i="58"/>
  <c r="G54" i="58"/>
  <c r="F54" i="58"/>
  <c r="E54" i="58"/>
  <c r="P340" i="58"/>
  <c r="O340" i="58"/>
  <c r="N340" i="58"/>
  <c r="M340" i="58"/>
  <c r="L340" i="58"/>
  <c r="K340" i="58"/>
  <c r="J340" i="58"/>
  <c r="I340" i="58"/>
  <c r="G340" i="58"/>
  <c r="F340" i="58"/>
  <c r="E340" i="58"/>
  <c r="P46" i="58"/>
  <c r="O46" i="58"/>
  <c r="N46" i="58"/>
  <c r="M46" i="58"/>
  <c r="L46" i="58"/>
  <c r="K46" i="58"/>
  <c r="J46" i="58"/>
  <c r="I46" i="58"/>
  <c r="G46" i="58"/>
  <c r="F46" i="58"/>
  <c r="E46" i="58"/>
  <c r="P44" i="58"/>
  <c r="O44" i="58"/>
  <c r="N44" i="58"/>
  <c r="M44" i="58"/>
  <c r="L44" i="58"/>
  <c r="K44" i="58"/>
  <c r="J44" i="58"/>
  <c r="I44" i="58"/>
  <c r="G44" i="58"/>
  <c r="F44" i="58"/>
  <c r="E44" i="58"/>
  <c r="P42" i="58"/>
  <c r="O42" i="58"/>
  <c r="N42" i="58"/>
  <c r="M42" i="58"/>
  <c r="L42" i="58"/>
  <c r="K42" i="58"/>
  <c r="J42" i="58"/>
  <c r="I42" i="58"/>
  <c r="G42" i="58"/>
  <c r="F42" i="58"/>
  <c r="E42" i="58"/>
  <c r="P41" i="58"/>
  <c r="O41" i="58"/>
  <c r="N41" i="58"/>
  <c r="M41" i="58"/>
  <c r="L41" i="58"/>
  <c r="K41" i="58"/>
  <c r="J41" i="58"/>
  <c r="I41" i="58"/>
  <c r="G41" i="58"/>
  <c r="F41" i="58"/>
  <c r="E41" i="58"/>
  <c r="P325" i="58"/>
  <c r="O325" i="58"/>
  <c r="N325" i="58"/>
  <c r="M325" i="58"/>
  <c r="L325" i="58"/>
  <c r="K325" i="58"/>
  <c r="J325" i="58"/>
  <c r="I325" i="58"/>
  <c r="G325" i="58"/>
  <c r="F325" i="58"/>
  <c r="E325" i="58"/>
  <c r="P38" i="58"/>
  <c r="O38" i="58"/>
  <c r="N38" i="58"/>
  <c r="M38" i="58"/>
  <c r="L38" i="58"/>
  <c r="K38" i="58"/>
  <c r="J38" i="58"/>
  <c r="I38" i="58"/>
  <c r="G38" i="58"/>
  <c r="F38" i="58"/>
  <c r="E38" i="58"/>
  <c r="P324" i="58"/>
  <c r="O324" i="58"/>
  <c r="N324" i="58"/>
  <c r="M324" i="58"/>
  <c r="L324" i="58"/>
  <c r="K324" i="58"/>
  <c r="J324" i="58"/>
  <c r="I324" i="58"/>
  <c r="G324" i="58"/>
  <c r="F324" i="58"/>
  <c r="E324" i="58"/>
  <c r="P321" i="58"/>
  <c r="O321" i="58"/>
  <c r="N321" i="58"/>
  <c r="M321" i="58"/>
  <c r="L321" i="58"/>
  <c r="K321" i="58"/>
  <c r="J321" i="58"/>
  <c r="I321" i="58"/>
  <c r="G321" i="58"/>
  <c r="F321" i="58"/>
  <c r="E321" i="58"/>
  <c r="P31" i="58"/>
  <c r="O31" i="58"/>
  <c r="N31" i="58"/>
  <c r="M31" i="58"/>
  <c r="L31" i="58"/>
  <c r="K31" i="58"/>
  <c r="J31" i="58"/>
  <c r="I31" i="58"/>
  <c r="G31" i="58"/>
  <c r="F31" i="58"/>
  <c r="E31" i="58"/>
  <c r="P312" i="58"/>
  <c r="O312" i="58"/>
  <c r="N312" i="58"/>
  <c r="M312" i="58"/>
  <c r="L312" i="58"/>
  <c r="K312" i="58"/>
  <c r="J312" i="58"/>
  <c r="I312" i="58"/>
  <c r="G312" i="58"/>
  <c r="F312" i="58"/>
  <c r="E312" i="58"/>
  <c r="P296" i="58"/>
  <c r="O296" i="58"/>
  <c r="N296" i="58"/>
  <c r="M296" i="58"/>
  <c r="L296" i="58"/>
  <c r="K296" i="58"/>
  <c r="J296" i="58"/>
  <c r="I296" i="58"/>
  <c r="G296" i="58"/>
  <c r="F296" i="58"/>
  <c r="E296" i="58"/>
  <c r="P17" i="58"/>
  <c r="O17" i="58"/>
  <c r="N17" i="58"/>
  <c r="M17" i="58"/>
  <c r="L17" i="58"/>
  <c r="K17" i="58"/>
  <c r="J17" i="58"/>
  <c r="I17" i="58"/>
  <c r="G17" i="58"/>
  <c r="F17" i="58"/>
  <c r="E17" i="58"/>
  <c r="P278" i="58"/>
  <c r="O278" i="58"/>
  <c r="N278" i="58"/>
  <c r="M278" i="58"/>
  <c r="L278" i="58"/>
  <c r="K278" i="58"/>
  <c r="J278" i="58"/>
  <c r="I278" i="58"/>
  <c r="G278" i="58"/>
  <c r="F278" i="58"/>
  <c r="E278" i="58"/>
  <c r="P236" i="58"/>
  <c r="O236" i="58"/>
  <c r="N236" i="58"/>
  <c r="M236" i="58"/>
  <c r="L236" i="58"/>
  <c r="K236" i="58"/>
  <c r="J236" i="58"/>
  <c r="I236" i="58"/>
  <c r="G236" i="58"/>
  <c r="F236" i="58"/>
  <c r="E236" i="58"/>
  <c r="P223" i="58"/>
  <c r="O223" i="58"/>
  <c r="N223" i="58"/>
  <c r="M223" i="58"/>
  <c r="L223" i="58"/>
  <c r="K223" i="58"/>
  <c r="J223" i="58"/>
  <c r="I223" i="58"/>
  <c r="G223" i="58"/>
  <c r="F223" i="58"/>
  <c r="E223" i="58"/>
  <c r="P220" i="58"/>
  <c r="O220" i="58"/>
  <c r="N220" i="58"/>
  <c r="M220" i="58"/>
  <c r="L220" i="58"/>
  <c r="K220" i="58"/>
  <c r="J220" i="58"/>
  <c r="I220" i="58"/>
  <c r="G220" i="58"/>
  <c r="F220" i="58"/>
  <c r="E220" i="58"/>
  <c r="P497" i="58"/>
  <c r="O497" i="58"/>
  <c r="N497" i="58"/>
  <c r="M497" i="58"/>
  <c r="L497" i="58"/>
  <c r="K497" i="58"/>
  <c r="J497" i="58"/>
  <c r="I497" i="58"/>
  <c r="G497" i="58"/>
  <c r="F497" i="58"/>
  <c r="E497" i="58"/>
  <c r="P183" i="58"/>
  <c r="O183" i="58"/>
  <c r="N183" i="58"/>
  <c r="M183" i="58"/>
  <c r="L183" i="58"/>
  <c r="K183" i="58"/>
  <c r="J183" i="58"/>
  <c r="I183" i="58"/>
  <c r="G183" i="58"/>
  <c r="F183" i="58"/>
  <c r="E183" i="58"/>
  <c r="P181" i="58"/>
  <c r="O181" i="58"/>
  <c r="N181" i="58"/>
  <c r="M181" i="58"/>
  <c r="L181" i="58"/>
  <c r="K181" i="58"/>
  <c r="J181" i="58"/>
  <c r="I181" i="58"/>
  <c r="G181" i="58"/>
  <c r="F181" i="58"/>
  <c r="E181" i="58"/>
  <c r="P167" i="58"/>
  <c r="O167" i="58"/>
  <c r="N167" i="58"/>
  <c r="M167" i="58"/>
  <c r="L167" i="58"/>
  <c r="K167" i="58"/>
  <c r="J167" i="58"/>
  <c r="I167" i="58"/>
  <c r="G167" i="58"/>
  <c r="F167" i="58"/>
  <c r="E167" i="58"/>
  <c r="P165" i="58"/>
  <c r="O165" i="58"/>
  <c r="N165" i="58"/>
  <c r="M165" i="58"/>
  <c r="L165" i="58"/>
  <c r="K165" i="58"/>
  <c r="J165" i="58"/>
  <c r="I165" i="58"/>
  <c r="G165" i="58"/>
  <c r="F165" i="58"/>
  <c r="E165" i="58"/>
  <c r="P443" i="58"/>
  <c r="O443" i="58"/>
  <c r="N443" i="58"/>
  <c r="M443" i="58"/>
  <c r="L443" i="58"/>
  <c r="K443" i="58"/>
  <c r="J443" i="58"/>
  <c r="I443" i="58"/>
  <c r="G443" i="58"/>
  <c r="F443" i="58"/>
  <c r="E443" i="58"/>
  <c r="P113" i="58"/>
  <c r="O113" i="58"/>
  <c r="N113" i="58"/>
  <c r="M113" i="58"/>
  <c r="L113" i="58"/>
  <c r="K113" i="58"/>
  <c r="J113" i="58"/>
  <c r="I113" i="58"/>
  <c r="G113" i="58"/>
  <c r="F113" i="58"/>
  <c r="E113" i="58"/>
  <c r="P109" i="58"/>
  <c r="O109" i="58"/>
  <c r="N109" i="58"/>
  <c r="M109" i="58"/>
  <c r="L109" i="58"/>
  <c r="K109" i="58"/>
  <c r="J109" i="58"/>
  <c r="I109" i="58"/>
  <c r="G109" i="58"/>
  <c r="F109" i="58"/>
  <c r="E109" i="58"/>
  <c r="P410" i="58"/>
  <c r="O410" i="58"/>
  <c r="N410" i="58"/>
  <c r="M410" i="58"/>
  <c r="L410" i="58"/>
  <c r="K410" i="58"/>
  <c r="J410" i="58"/>
  <c r="I410" i="58"/>
  <c r="G410" i="58"/>
  <c r="F410" i="58"/>
  <c r="E410" i="58"/>
  <c r="P106" i="58"/>
  <c r="O106" i="58"/>
  <c r="N106" i="58"/>
  <c r="M106" i="58"/>
  <c r="L106" i="58"/>
  <c r="K106" i="58"/>
  <c r="J106" i="58"/>
  <c r="I106" i="58"/>
  <c r="G106" i="58"/>
  <c r="F106" i="58"/>
  <c r="E106" i="58"/>
  <c r="P99" i="58"/>
  <c r="O99" i="58"/>
  <c r="N99" i="58"/>
  <c r="M99" i="58"/>
  <c r="L99" i="58"/>
  <c r="K99" i="58"/>
  <c r="J99" i="58"/>
  <c r="I99" i="58"/>
  <c r="G99" i="58"/>
  <c r="F99" i="58"/>
  <c r="E99" i="58"/>
  <c r="P89" i="58"/>
  <c r="O89" i="58"/>
  <c r="N89" i="58"/>
  <c r="M89" i="58"/>
  <c r="L89" i="58"/>
  <c r="K89" i="58"/>
  <c r="J89" i="58"/>
  <c r="I89" i="58"/>
  <c r="G89" i="58"/>
  <c r="F89" i="58"/>
  <c r="E89" i="58"/>
  <c r="P383" i="58"/>
  <c r="O383" i="58"/>
  <c r="N383" i="58"/>
  <c r="M383" i="58"/>
  <c r="L383" i="58"/>
  <c r="K383" i="58"/>
  <c r="J383" i="58"/>
  <c r="I383" i="58"/>
  <c r="G383" i="58"/>
  <c r="F383" i="58"/>
  <c r="E383" i="58"/>
  <c r="P65" i="58"/>
  <c r="O65" i="58"/>
  <c r="N65" i="58"/>
  <c r="M65" i="58"/>
  <c r="L65" i="58"/>
  <c r="K65" i="58"/>
  <c r="J65" i="58"/>
  <c r="I65" i="58"/>
  <c r="G65" i="58"/>
  <c r="F65" i="58"/>
  <c r="E65" i="58"/>
  <c r="P376" i="58"/>
  <c r="O376" i="58"/>
  <c r="N376" i="58"/>
  <c r="M376" i="58"/>
  <c r="L376" i="58"/>
  <c r="K376" i="58"/>
  <c r="J376" i="58"/>
  <c r="I376" i="58"/>
  <c r="G376" i="58"/>
  <c r="F376" i="58"/>
  <c r="E376" i="58"/>
  <c r="P71" i="58"/>
  <c r="O71" i="58"/>
  <c r="N71" i="58"/>
  <c r="M71" i="58"/>
  <c r="L71" i="58"/>
  <c r="K71" i="58"/>
  <c r="J71" i="58"/>
  <c r="I71" i="58"/>
  <c r="G71" i="58"/>
  <c r="F71" i="58"/>
  <c r="E71" i="58"/>
  <c r="P66" i="58"/>
  <c r="O66" i="58"/>
  <c r="N66" i="58"/>
  <c r="M66" i="58"/>
  <c r="L66" i="58"/>
  <c r="K66" i="58"/>
  <c r="J66" i="58"/>
  <c r="I66" i="58"/>
  <c r="G66" i="58"/>
  <c r="F66" i="58"/>
  <c r="E66" i="58"/>
  <c r="P375" i="58"/>
  <c r="O375" i="58"/>
  <c r="N375" i="58"/>
  <c r="M375" i="58"/>
  <c r="L375" i="58"/>
  <c r="K375" i="58"/>
  <c r="J375" i="58"/>
  <c r="I375" i="58"/>
  <c r="G375" i="58"/>
  <c r="F375" i="58"/>
  <c r="E375" i="58"/>
  <c r="P363" i="58"/>
  <c r="O363" i="58"/>
  <c r="N363" i="58"/>
  <c r="M363" i="58"/>
  <c r="L363" i="58"/>
  <c r="K363" i="58"/>
  <c r="J363" i="58"/>
  <c r="I363" i="58"/>
  <c r="G363" i="58"/>
  <c r="F363" i="58"/>
  <c r="E363" i="58"/>
  <c r="P360" i="58"/>
  <c r="O360" i="58"/>
  <c r="N360" i="58"/>
  <c r="M360" i="58"/>
  <c r="L360" i="58"/>
  <c r="K360" i="58"/>
  <c r="J360" i="58"/>
  <c r="I360" i="58"/>
  <c r="G360" i="58"/>
  <c r="F360" i="58"/>
  <c r="E360" i="58"/>
  <c r="P329" i="58"/>
  <c r="O329" i="58"/>
  <c r="N329" i="58"/>
  <c r="M329" i="58"/>
  <c r="L329" i="58"/>
  <c r="K329" i="58"/>
  <c r="J329" i="58"/>
  <c r="I329" i="58"/>
  <c r="G329" i="58"/>
  <c r="F329" i="58"/>
  <c r="E329" i="58"/>
  <c r="P35" i="58"/>
  <c r="O35" i="58"/>
  <c r="N35" i="58"/>
  <c r="M35" i="58"/>
  <c r="L35" i="58"/>
  <c r="K35" i="58"/>
  <c r="J35" i="58"/>
  <c r="I35" i="58"/>
  <c r="G35" i="58"/>
  <c r="F35" i="58"/>
  <c r="E35"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2" i="58"/>
  <c r="O252" i="58"/>
  <c r="N252" i="58"/>
  <c r="M252" i="58"/>
  <c r="L252" i="58"/>
  <c r="K252" i="58"/>
  <c r="J252" i="58"/>
  <c r="I252" i="58"/>
  <c r="G252" i="58"/>
  <c r="F252" i="58"/>
  <c r="E252" i="58"/>
  <c r="P255" i="58"/>
  <c r="O255" i="58"/>
  <c r="N255" i="58"/>
  <c r="M255" i="58"/>
  <c r="L255" i="58"/>
  <c r="K255" i="58"/>
  <c r="J255" i="58"/>
  <c r="I255" i="58"/>
  <c r="G255" i="58"/>
  <c r="F255" i="58"/>
  <c r="E255" i="58"/>
  <c r="P510" i="58"/>
  <c r="O510" i="58"/>
  <c r="N510" i="58"/>
  <c r="M510" i="58"/>
  <c r="L510" i="58"/>
  <c r="K510" i="58"/>
  <c r="J510" i="58"/>
  <c r="I510" i="58"/>
  <c r="G510" i="58"/>
  <c r="F510" i="58"/>
  <c r="E510" i="58"/>
  <c r="P243" i="58"/>
  <c r="O243" i="58"/>
  <c r="N243" i="58"/>
  <c r="M243" i="58"/>
  <c r="L243" i="58"/>
  <c r="K243" i="58"/>
  <c r="J243" i="58"/>
  <c r="I243" i="58"/>
  <c r="G243" i="58"/>
  <c r="F243" i="58"/>
  <c r="E243" i="58"/>
  <c r="P560" i="58"/>
  <c r="O560" i="58"/>
  <c r="N560" i="58"/>
  <c r="M560" i="58"/>
  <c r="L560" i="58"/>
  <c r="K560" i="58"/>
  <c r="J560" i="58"/>
  <c r="I560" i="58"/>
  <c r="G560" i="58"/>
  <c r="F560" i="58"/>
  <c r="E560" i="58"/>
  <c r="P217" i="58"/>
  <c r="O217" i="58"/>
  <c r="N217" i="58"/>
  <c r="M217" i="58"/>
  <c r="L217" i="58"/>
  <c r="K217" i="58"/>
  <c r="J217" i="58"/>
  <c r="I217" i="58"/>
  <c r="G217" i="58"/>
  <c r="F217" i="58"/>
  <c r="E217" i="58"/>
  <c r="P493" i="58"/>
  <c r="O493" i="58"/>
  <c r="N493" i="58"/>
  <c r="M493" i="58"/>
  <c r="L493" i="58"/>
  <c r="K493" i="58"/>
  <c r="J493" i="58"/>
  <c r="I493" i="58"/>
  <c r="G493" i="58"/>
  <c r="F493" i="58"/>
  <c r="E493" i="58"/>
  <c r="P486" i="58"/>
  <c r="O486" i="58"/>
  <c r="N486" i="58"/>
  <c r="M486" i="58"/>
  <c r="L486" i="58"/>
  <c r="K486" i="58"/>
  <c r="J486" i="58"/>
  <c r="I486" i="58"/>
  <c r="G486" i="58"/>
  <c r="F486" i="58"/>
  <c r="E486" i="58"/>
  <c r="P204" i="58"/>
  <c r="O204" i="58"/>
  <c r="N204" i="58"/>
  <c r="M204" i="58"/>
  <c r="L204" i="58"/>
  <c r="K204" i="58"/>
  <c r="J204" i="58"/>
  <c r="I204" i="58"/>
  <c r="G204" i="58"/>
  <c r="F204" i="58"/>
  <c r="E204" i="58"/>
  <c r="P198" i="58"/>
  <c r="O198" i="58"/>
  <c r="N198" i="58"/>
  <c r="M198" i="58"/>
  <c r="L198" i="58"/>
  <c r="K198" i="58"/>
  <c r="J198" i="58"/>
  <c r="I198" i="58"/>
  <c r="G198" i="58"/>
  <c r="F198" i="58"/>
  <c r="E198" i="58"/>
  <c r="P553" i="58"/>
  <c r="O553" i="58"/>
  <c r="N553" i="58"/>
  <c r="M553" i="58"/>
  <c r="L553" i="58"/>
  <c r="K553" i="58"/>
  <c r="J553" i="58"/>
  <c r="I553" i="58"/>
  <c r="G553" i="58"/>
  <c r="F553" i="58"/>
  <c r="E553" i="58"/>
  <c r="P182" i="58"/>
  <c r="O182" i="58"/>
  <c r="N182" i="58"/>
  <c r="M182" i="58"/>
  <c r="L182" i="58"/>
  <c r="K182" i="58"/>
  <c r="J182" i="58"/>
  <c r="I182" i="58"/>
  <c r="G182" i="58"/>
  <c r="F182" i="58"/>
  <c r="E182" i="58"/>
  <c r="P180" i="58"/>
  <c r="O180" i="58"/>
  <c r="N180" i="58"/>
  <c r="M180" i="58"/>
  <c r="L180" i="58"/>
  <c r="K180" i="58"/>
  <c r="J180" i="58"/>
  <c r="I180" i="58"/>
  <c r="G180" i="58"/>
  <c r="F180" i="58"/>
  <c r="E180" i="58"/>
  <c r="P177" i="58"/>
  <c r="O177" i="58"/>
  <c r="N177" i="58"/>
  <c r="M177" i="58"/>
  <c r="L177" i="58"/>
  <c r="K177" i="58"/>
  <c r="J177" i="58"/>
  <c r="I177" i="58"/>
  <c r="G177" i="58"/>
  <c r="F177" i="58"/>
  <c r="E177" i="58"/>
  <c r="P170" i="58"/>
  <c r="O170" i="58"/>
  <c r="N170" i="58"/>
  <c r="M170" i="58"/>
  <c r="L170" i="58"/>
  <c r="K170" i="58"/>
  <c r="J170" i="58"/>
  <c r="I170" i="58"/>
  <c r="G170" i="58"/>
  <c r="F170" i="58"/>
  <c r="E170" i="58"/>
  <c r="P462" i="58"/>
  <c r="O462" i="58"/>
  <c r="N462" i="58"/>
  <c r="M462" i="58"/>
  <c r="L462" i="58"/>
  <c r="K462" i="58"/>
  <c r="J462" i="58"/>
  <c r="I462" i="58"/>
  <c r="G462" i="58"/>
  <c r="F462" i="58"/>
  <c r="E462" i="58"/>
  <c r="P161" i="58"/>
  <c r="O161" i="58"/>
  <c r="N161" i="58"/>
  <c r="M161" i="58"/>
  <c r="L161" i="58"/>
  <c r="K161" i="58"/>
  <c r="J161" i="58"/>
  <c r="I161" i="58"/>
  <c r="G161" i="58"/>
  <c r="F161" i="58"/>
  <c r="E161" i="58"/>
  <c r="P466" i="58"/>
  <c r="O466" i="58"/>
  <c r="N466" i="58"/>
  <c r="M466" i="58"/>
  <c r="L466" i="58"/>
  <c r="K466" i="58"/>
  <c r="J466" i="58"/>
  <c r="I466" i="58"/>
  <c r="G466" i="58"/>
  <c r="F466" i="58"/>
  <c r="E466" i="58"/>
  <c r="P158" i="58"/>
  <c r="O158" i="58"/>
  <c r="N158" i="58"/>
  <c r="M158" i="58"/>
  <c r="L158" i="58"/>
  <c r="K158" i="58"/>
  <c r="J158" i="58"/>
  <c r="I158" i="58"/>
  <c r="G158" i="58"/>
  <c r="F158" i="58"/>
  <c r="E158" i="58"/>
  <c r="P159" i="58"/>
  <c r="O159" i="58"/>
  <c r="N159" i="58"/>
  <c r="M159" i="58"/>
  <c r="L159" i="58"/>
  <c r="K159" i="58"/>
  <c r="J159" i="58"/>
  <c r="I159" i="58"/>
  <c r="G159" i="58"/>
  <c r="F159" i="58"/>
  <c r="E159" i="58"/>
  <c r="P155" i="58"/>
  <c r="O155" i="58"/>
  <c r="N155" i="58"/>
  <c r="M155" i="58"/>
  <c r="L155" i="58"/>
  <c r="K155" i="58"/>
  <c r="J155" i="58"/>
  <c r="I155" i="58"/>
  <c r="G155" i="58"/>
  <c r="F155" i="58"/>
  <c r="E155" i="58"/>
  <c r="P153" i="58"/>
  <c r="O153" i="58"/>
  <c r="N153" i="58"/>
  <c r="M153" i="58"/>
  <c r="L153" i="58"/>
  <c r="K153" i="58"/>
  <c r="J153" i="58"/>
  <c r="I153" i="58"/>
  <c r="G153" i="58"/>
  <c r="F153" i="58"/>
  <c r="E153" i="58"/>
  <c r="P450" i="58"/>
  <c r="O450" i="58"/>
  <c r="N450" i="58"/>
  <c r="M450" i="58"/>
  <c r="L450" i="58"/>
  <c r="K450" i="58"/>
  <c r="J450" i="58"/>
  <c r="I450" i="58"/>
  <c r="G450" i="58"/>
  <c r="F450" i="58"/>
  <c r="E450" i="58"/>
  <c r="P157" i="58"/>
  <c r="O157" i="58"/>
  <c r="N157" i="58"/>
  <c r="M157" i="58"/>
  <c r="L157" i="58"/>
  <c r="K157" i="58"/>
  <c r="J157" i="58"/>
  <c r="I157" i="58"/>
  <c r="G157" i="58"/>
  <c r="F157" i="58"/>
  <c r="E157" i="58"/>
  <c r="P140" i="58"/>
  <c r="O140" i="58"/>
  <c r="N140" i="58"/>
  <c r="M140" i="58"/>
  <c r="L140" i="58"/>
  <c r="K140" i="58"/>
  <c r="J140" i="58"/>
  <c r="I140" i="58"/>
  <c r="G140" i="58"/>
  <c r="F140" i="58"/>
  <c r="E140" i="58"/>
  <c r="P129" i="58"/>
  <c r="O129" i="58"/>
  <c r="N129" i="58"/>
  <c r="M129" i="58"/>
  <c r="L129" i="58"/>
  <c r="K129" i="58"/>
  <c r="J129" i="58"/>
  <c r="I129" i="58"/>
  <c r="G129" i="58"/>
  <c r="F129" i="58"/>
  <c r="E129" i="58"/>
  <c r="P435" i="58"/>
  <c r="O435" i="58"/>
  <c r="N435" i="58"/>
  <c r="M435" i="58"/>
  <c r="L435" i="58"/>
  <c r="K435" i="58"/>
  <c r="J435" i="58"/>
  <c r="I435" i="58"/>
  <c r="G435" i="58"/>
  <c r="F435" i="58"/>
  <c r="E435" i="58"/>
  <c r="P440" i="58"/>
  <c r="O440" i="58"/>
  <c r="N440" i="58"/>
  <c r="M440" i="58"/>
  <c r="L440" i="58"/>
  <c r="K440" i="58"/>
  <c r="J440" i="58"/>
  <c r="I440" i="58"/>
  <c r="G440" i="58"/>
  <c r="F440" i="58"/>
  <c r="E440" i="58"/>
  <c r="P433" i="58"/>
  <c r="O433" i="58"/>
  <c r="N433" i="58"/>
  <c r="M433" i="58"/>
  <c r="L433" i="58"/>
  <c r="K433" i="58"/>
  <c r="J433" i="58"/>
  <c r="I433" i="58"/>
  <c r="G433" i="58"/>
  <c r="F433" i="58"/>
  <c r="E433" i="58"/>
  <c r="P114" i="58"/>
  <c r="O114" i="58"/>
  <c r="N114" i="58"/>
  <c r="M114" i="58"/>
  <c r="L114" i="58"/>
  <c r="K114" i="58"/>
  <c r="J114" i="58"/>
  <c r="I114" i="58"/>
  <c r="G114" i="58"/>
  <c r="F114" i="58"/>
  <c r="E114" i="58"/>
  <c r="P539" i="58"/>
  <c r="O539" i="58"/>
  <c r="N539" i="58"/>
  <c r="M539" i="58"/>
  <c r="L539" i="58"/>
  <c r="K539" i="58"/>
  <c r="J539" i="58"/>
  <c r="I539" i="58"/>
  <c r="G539" i="58"/>
  <c r="F539" i="58"/>
  <c r="E539" i="58"/>
  <c r="P102" i="58"/>
  <c r="O102" i="58"/>
  <c r="N102" i="58"/>
  <c r="M102" i="58"/>
  <c r="L102" i="58"/>
  <c r="K102" i="58"/>
  <c r="J102" i="58"/>
  <c r="I102" i="58"/>
  <c r="G102" i="58"/>
  <c r="F102" i="58"/>
  <c r="E102" i="58"/>
  <c r="P72" i="58"/>
  <c r="O72" i="58"/>
  <c r="N72" i="58"/>
  <c r="M72" i="58"/>
  <c r="L72" i="58"/>
  <c r="K72" i="58"/>
  <c r="J72" i="58"/>
  <c r="I72" i="58"/>
  <c r="G72" i="58"/>
  <c r="F72" i="58"/>
  <c r="E72" i="58"/>
  <c r="P379" i="58"/>
  <c r="O379" i="58"/>
  <c r="N379" i="58"/>
  <c r="M379" i="58"/>
  <c r="L379" i="58"/>
  <c r="K379" i="58"/>
  <c r="J379" i="58"/>
  <c r="I379" i="58"/>
  <c r="G379" i="58"/>
  <c r="F379" i="58"/>
  <c r="E379" i="58"/>
  <c r="P64" i="58"/>
  <c r="O64" i="58"/>
  <c r="N64" i="58"/>
  <c r="M64" i="58"/>
  <c r="L64" i="58"/>
  <c r="K64" i="58"/>
  <c r="J64" i="58"/>
  <c r="I64" i="58"/>
  <c r="G64" i="58"/>
  <c r="F64" i="58"/>
  <c r="E64" i="58"/>
  <c r="P583" i="58"/>
  <c r="O583" i="58"/>
  <c r="N583" i="58"/>
  <c r="M583" i="58"/>
  <c r="L583" i="58"/>
  <c r="K583" i="58"/>
  <c r="J583" i="58"/>
  <c r="I583" i="58"/>
  <c r="G583" i="58"/>
  <c r="F583" i="58"/>
  <c r="E583" i="58"/>
  <c r="P55" i="58"/>
  <c r="O55" i="58"/>
  <c r="N55" i="58"/>
  <c r="M55" i="58"/>
  <c r="L55" i="58"/>
  <c r="K55" i="58"/>
  <c r="J55" i="58"/>
  <c r="I55" i="58"/>
  <c r="G55" i="58"/>
  <c r="F55" i="58"/>
  <c r="E55" i="58"/>
  <c r="P344" i="58"/>
  <c r="O344" i="58"/>
  <c r="N344" i="58"/>
  <c r="M344" i="58"/>
  <c r="L344" i="58"/>
  <c r="K344" i="58"/>
  <c r="J344" i="58"/>
  <c r="I344" i="58"/>
  <c r="G344" i="58"/>
  <c r="F344" i="58"/>
  <c r="E344" i="58"/>
  <c r="P51" i="58"/>
  <c r="O51" i="58"/>
  <c r="N51" i="58"/>
  <c r="M51" i="58"/>
  <c r="L51" i="58"/>
  <c r="K51" i="58"/>
  <c r="J51" i="58"/>
  <c r="I51" i="58"/>
  <c r="G51" i="58"/>
  <c r="F51" i="58"/>
  <c r="E51" i="58"/>
  <c r="P338" i="58"/>
  <c r="O338" i="58"/>
  <c r="N338" i="58"/>
  <c r="M338" i="58"/>
  <c r="L338" i="58"/>
  <c r="K338" i="58"/>
  <c r="J338" i="58"/>
  <c r="I338" i="58"/>
  <c r="G338" i="58"/>
  <c r="F338" i="58"/>
  <c r="E338"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09" i="58"/>
  <c r="O309" i="58"/>
  <c r="N309" i="58"/>
  <c r="M309" i="58"/>
  <c r="L309" i="58"/>
  <c r="K309" i="58"/>
  <c r="J309" i="58"/>
  <c r="I309" i="58"/>
  <c r="G309" i="58"/>
  <c r="F309" i="58"/>
  <c r="E309" i="58"/>
  <c r="P570" i="58"/>
  <c r="O570" i="58"/>
  <c r="N570" i="58"/>
  <c r="M570" i="58"/>
  <c r="L570" i="58"/>
  <c r="K570" i="58"/>
  <c r="J570" i="58"/>
  <c r="I570" i="58"/>
  <c r="G570" i="58"/>
  <c r="F570" i="58"/>
  <c r="E570" i="58"/>
  <c r="P15" i="58"/>
  <c r="O15" i="58"/>
  <c r="N15" i="58"/>
  <c r="M15" i="58"/>
  <c r="L15" i="58"/>
  <c r="K15" i="58"/>
  <c r="J15" i="58"/>
  <c r="I15" i="58"/>
  <c r="G15" i="58"/>
  <c r="F15" i="58"/>
  <c r="E15"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1" i="58"/>
  <c r="O241" i="58"/>
  <c r="N241" i="58"/>
  <c r="M241" i="58"/>
  <c r="L241" i="58"/>
  <c r="K241" i="58"/>
  <c r="J241" i="58"/>
  <c r="I241" i="58"/>
  <c r="G241" i="58"/>
  <c r="F241" i="58"/>
  <c r="E241" i="58"/>
  <c r="P499" i="58"/>
  <c r="O499" i="58"/>
  <c r="N499" i="58"/>
  <c r="M499" i="58"/>
  <c r="L499" i="58"/>
  <c r="K499" i="58"/>
  <c r="J499" i="58"/>
  <c r="I499" i="58"/>
  <c r="G499" i="58"/>
  <c r="F499" i="58"/>
  <c r="E499" i="58"/>
  <c r="P222" i="58"/>
  <c r="O222" i="58"/>
  <c r="N222" i="58"/>
  <c r="M222" i="58"/>
  <c r="L222" i="58"/>
  <c r="K222" i="58"/>
  <c r="J222" i="58"/>
  <c r="I222" i="58"/>
  <c r="G222" i="58"/>
  <c r="F222" i="58"/>
  <c r="E222" i="58"/>
  <c r="P489" i="58"/>
  <c r="O489" i="58"/>
  <c r="N489" i="58"/>
  <c r="M489" i="58"/>
  <c r="L489" i="58"/>
  <c r="K489" i="58"/>
  <c r="J489" i="58"/>
  <c r="I489" i="58"/>
  <c r="G489" i="58"/>
  <c r="F489" i="58"/>
  <c r="E489" i="58"/>
  <c r="P476" i="58"/>
  <c r="O476" i="58"/>
  <c r="N476" i="58"/>
  <c r="M476" i="58"/>
  <c r="L476" i="58"/>
  <c r="K476" i="58"/>
  <c r="J476" i="58"/>
  <c r="I476" i="58"/>
  <c r="G476" i="58"/>
  <c r="F476" i="58"/>
  <c r="E476" i="58"/>
  <c r="P478" i="58"/>
  <c r="O478" i="58"/>
  <c r="N478" i="58"/>
  <c r="M478" i="58"/>
  <c r="L478" i="58"/>
  <c r="K478" i="58"/>
  <c r="J478" i="58"/>
  <c r="I478" i="58"/>
  <c r="G478" i="58"/>
  <c r="F478" i="58"/>
  <c r="E478" i="58"/>
  <c r="P461" i="58"/>
  <c r="O461" i="58"/>
  <c r="N461" i="58"/>
  <c r="M461" i="58"/>
  <c r="L461" i="58"/>
  <c r="K461" i="58"/>
  <c r="J461" i="58"/>
  <c r="I461" i="58"/>
  <c r="G461" i="58"/>
  <c r="F461" i="58"/>
  <c r="E461" i="58"/>
  <c r="P472" i="58"/>
  <c r="O472" i="58"/>
  <c r="N472" i="58"/>
  <c r="M472" i="58"/>
  <c r="L472" i="58"/>
  <c r="K472" i="58"/>
  <c r="J472" i="58"/>
  <c r="I472" i="58"/>
  <c r="G472" i="58"/>
  <c r="F472" i="58"/>
  <c r="E472" i="58"/>
  <c r="P464" i="58"/>
  <c r="O464" i="58"/>
  <c r="N464" i="58"/>
  <c r="M464" i="58"/>
  <c r="L464" i="58"/>
  <c r="K464" i="58"/>
  <c r="J464" i="58"/>
  <c r="I464" i="58"/>
  <c r="G464" i="58"/>
  <c r="F464" i="58"/>
  <c r="E464" i="58"/>
  <c r="P168" i="58"/>
  <c r="O168" i="58"/>
  <c r="N168" i="58"/>
  <c r="M168" i="58"/>
  <c r="L168" i="58"/>
  <c r="K168" i="58"/>
  <c r="J168" i="58"/>
  <c r="I168" i="58"/>
  <c r="G168" i="58"/>
  <c r="F168" i="58"/>
  <c r="E168" i="58"/>
  <c r="P430" i="58"/>
  <c r="O430" i="58"/>
  <c r="N430" i="58"/>
  <c r="M430" i="58"/>
  <c r="L430" i="58"/>
  <c r="K430" i="58"/>
  <c r="J430" i="58"/>
  <c r="I430" i="58"/>
  <c r="G430" i="58"/>
  <c r="F430" i="58"/>
  <c r="E430" i="58"/>
  <c r="P436" i="58"/>
  <c r="O436" i="58"/>
  <c r="N436" i="58"/>
  <c r="M436" i="58"/>
  <c r="L436" i="58"/>
  <c r="K436" i="58"/>
  <c r="J436" i="58"/>
  <c r="I436" i="58"/>
  <c r="G436" i="58"/>
  <c r="F436" i="58"/>
  <c r="E436" i="58"/>
  <c r="P444" i="58"/>
  <c r="O444" i="58"/>
  <c r="N444" i="58"/>
  <c r="M444" i="58"/>
  <c r="L444" i="58"/>
  <c r="K444" i="58"/>
  <c r="J444" i="58"/>
  <c r="I444" i="58"/>
  <c r="G444" i="58"/>
  <c r="F444" i="58"/>
  <c r="E444" i="58"/>
  <c r="P126" i="58"/>
  <c r="O126" i="58"/>
  <c r="N126" i="58"/>
  <c r="M126" i="58"/>
  <c r="L126" i="58"/>
  <c r="K126" i="58"/>
  <c r="J126" i="58"/>
  <c r="I126" i="58"/>
  <c r="G126" i="58"/>
  <c r="F126" i="58"/>
  <c r="E126" i="58"/>
  <c r="P417" i="58"/>
  <c r="O417" i="58"/>
  <c r="N417" i="58"/>
  <c r="M417" i="58"/>
  <c r="L417" i="58"/>
  <c r="K417" i="58"/>
  <c r="J417" i="58"/>
  <c r="I417" i="58"/>
  <c r="G417" i="58"/>
  <c r="F417" i="58"/>
  <c r="E417" i="58"/>
  <c r="P413" i="58"/>
  <c r="O413" i="58"/>
  <c r="N413" i="58"/>
  <c r="M413" i="58"/>
  <c r="L413" i="58"/>
  <c r="K413" i="58"/>
  <c r="J413" i="58"/>
  <c r="I413" i="58"/>
  <c r="G413" i="58"/>
  <c r="F413" i="58"/>
  <c r="E413" i="58"/>
  <c r="P405" i="58"/>
  <c r="O405" i="58"/>
  <c r="N405" i="58"/>
  <c r="M405" i="58"/>
  <c r="L405" i="58"/>
  <c r="K405" i="58"/>
  <c r="J405" i="58"/>
  <c r="I405" i="58"/>
  <c r="G405" i="58"/>
  <c r="F405" i="58"/>
  <c r="E405" i="58"/>
  <c r="P94" i="58"/>
  <c r="O94" i="58"/>
  <c r="N94" i="58"/>
  <c r="M94" i="58"/>
  <c r="L94" i="58"/>
  <c r="K94" i="58"/>
  <c r="J94" i="58"/>
  <c r="I94" i="58"/>
  <c r="G94" i="58"/>
  <c r="F94" i="58"/>
  <c r="E94" i="58"/>
  <c r="P394" i="58"/>
  <c r="O394" i="58"/>
  <c r="N394" i="58"/>
  <c r="M394" i="58"/>
  <c r="L394" i="58"/>
  <c r="K394" i="58"/>
  <c r="J394" i="58"/>
  <c r="I394" i="58"/>
  <c r="G394" i="58"/>
  <c r="F394" i="58"/>
  <c r="E394" i="58"/>
  <c r="P79" i="58"/>
  <c r="O79" i="58"/>
  <c r="N79" i="58"/>
  <c r="M79" i="58"/>
  <c r="L79" i="58"/>
  <c r="K79" i="58"/>
  <c r="J79" i="58"/>
  <c r="I79" i="58"/>
  <c r="G79" i="58"/>
  <c r="F79" i="58"/>
  <c r="E79" i="58"/>
  <c r="P381" i="58"/>
  <c r="O381" i="58"/>
  <c r="N381" i="58"/>
  <c r="M381" i="58"/>
  <c r="L381" i="58"/>
  <c r="K381" i="58"/>
  <c r="J381" i="58"/>
  <c r="I381" i="58"/>
  <c r="G381" i="58"/>
  <c r="F381" i="58"/>
  <c r="E381" i="58"/>
  <c r="P91" i="58"/>
  <c r="O91" i="58"/>
  <c r="N91" i="58"/>
  <c r="M91" i="58"/>
  <c r="L91" i="58"/>
  <c r="K91" i="58"/>
  <c r="J91" i="58"/>
  <c r="I91" i="58"/>
  <c r="G91" i="58"/>
  <c r="F91" i="58"/>
  <c r="E91" i="58"/>
  <c r="P391" i="58"/>
  <c r="O391" i="58"/>
  <c r="N391" i="58"/>
  <c r="M391" i="58"/>
  <c r="L391" i="58"/>
  <c r="K391" i="58"/>
  <c r="J391" i="58"/>
  <c r="I391" i="58"/>
  <c r="G391" i="58"/>
  <c r="F391" i="58"/>
  <c r="E391" i="58"/>
  <c r="P395" i="58"/>
  <c r="O395" i="58"/>
  <c r="N395" i="58"/>
  <c r="M395" i="58"/>
  <c r="L395" i="58"/>
  <c r="K395" i="58"/>
  <c r="J395" i="58"/>
  <c r="I395" i="58"/>
  <c r="G395" i="58"/>
  <c r="F395" i="58"/>
  <c r="E395" i="58"/>
  <c r="P382" i="58"/>
  <c r="O382" i="58"/>
  <c r="N382" i="58"/>
  <c r="M382" i="58"/>
  <c r="L382" i="58"/>
  <c r="K382" i="58"/>
  <c r="J382" i="58"/>
  <c r="I382" i="58"/>
  <c r="G382" i="58"/>
  <c r="F382" i="58"/>
  <c r="E382" i="58"/>
  <c r="P100" i="58"/>
  <c r="O100" i="58"/>
  <c r="N100" i="58"/>
  <c r="M100" i="58"/>
  <c r="L100" i="58"/>
  <c r="K100" i="58"/>
  <c r="J100" i="58"/>
  <c r="I100" i="58"/>
  <c r="G100" i="58"/>
  <c r="F100" i="58"/>
  <c r="E100" i="58"/>
  <c r="P56" i="58"/>
  <c r="O56" i="58"/>
  <c r="N56" i="58"/>
  <c r="M56" i="58"/>
  <c r="L56" i="58"/>
  <c r="K56" i="58"/>
  <c r="J56" i="58"/>
  <c r="I56" i="58"/>
  <c r="G56" i="58"/>
  <c r="F56" i="58"/>
  <c r="E56" i="58"/>
  <c r="P358" i="58"/>
  <c r="O358" i="58"/>
  <c r="N358" i="58"/>
  <c r="M358" i="58"/>
  <c r="L358" i="58"/>
  <c r="K358" i="58"/>
  <c r="J358" i="58"/>
  <c r="I358" i="58"/>
  <c r="G358" i="58"/>
  <c r="F358" i="58"/>
  <c r="E358" i="58"/>
  <c r="P53" i="58"/>
  <c r="O53" i="58"/>
  <c r="N53" i="58"/>
  <c r="M53" i="58"/>
  <c r="L53" i="58"/>
  <c r="K53" i="58"/>
  <c r="J53" i="58"/>
  <c r="I53" i="58"/>
  <c r="G53" i="58"/>
  <c r="F53" i="58"/>
  <c r="E53" i="58"/>
  <c r="P343" i="58"/>
  <c r="O343" i="58"/>
  <c r="N343" i="58"/>
  <c r="M343" i="58"/>
  <c r="L343" i="58"/>
  <c r="K343" i="58"/>
  <c r="J343" i="58"/>
  <c r="I343" i="58"/>
  <c r="G343" i="58"/>
  <c r="F343" i="58"/>
  <c r="E343" i="58"/>
  <c r="P354" i="58"/>
  <c r="O354" i="58"/>
  <c r="N354" i="58"/>
  <c r="M354" i="58"/>
  <c r="L354" i="58"/>
  <c r="K354" i="58"/>
  <c r="J354" i="58"/>
  <c r="I354" i="58"/>
  <c r="G354" i="58"/>
  <c r="F354" i="58"/>
  <c r="E354" i="58"/>
  <c r="P328" i="58"/>
  <c r="O328" i="58"/>
  <c r="N328" i="58"/>
  <c r="M328" i="58"/>
  <c r="L328" i="58"/>
  <c r="K328" i="58"/>
  <c r="J328" i="58"/>
  <c r="I328" i="58"/>
  <c r="G328" i="58"/>
  <c r="F328" i="58"/>
  <c r="E328" i="58"/>
  <c r="P326" i="58"/>
  <c r="O326" i="58"/>
  <c r="N326" i="58"/>
  <c r="M326" i="58"/>
  <c r="L326" i="58"/>
  <c r="K326" i="58"/>
  <c r="J326" i="58"/>
  <c r="I326" i="58"/>
  <c r="G326" i="58"/>
  <c r="F326" i="58"/>
  <c r="E326" i="58"/>
  <c r="R614" i="58" l="1"/>
  <c r="T614" i="58"/>
  <c r="R616" i="58"/>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G313" i="58" l="1"/>
  <c r="Q183" i="58" l="1"/>
  <c r="T183" i="58" s="1"/>
  <c r="Q181" i="58"/>
  <c r="T181" i="58" s="1"/>
  <c r="R183" i="58" l="1"/>
  <c r="R181" i="58"/>
  <c r="Q571" i="58"/>
  <c r="T571" i="58" s="1"/>
  <c r="Q177" i="58"/>
  <c r="T177" i="58" s="1"/>
  <c r="R571" i="58" l="1"/>
  <c r="R177" i="58"/>
  <c r="Q310" i="58"/>
  <c r="T310" i="58" s="1"/>
  <c r="Q574" i="58"/>
  <c r="T574" i="58" s="1"/>
  <c r="Q23" i="58"/>
  <c r="T23" i="58" s="1"/>
  <c r="Q365" i="58"/>
  <c r="T365" i="58" s="1"/>
  <c r="Q185" i="58"/>
  <c r="T185" i="58" s="1"/>
  <c r="Q152" i="58"/>
  <c r="T152" i="58" s="1"/>
  <c r="Q151" i="58"/>
  <c r="T151" i="58" s="1"/>
  <c r="Q591" i="58"/>
  <c r="T591" i="58" s="1"/>
  <c r="Q592" i="58"/>
  <c r="T592" i="58" s="1"/>
  <c r="Q423" i="58"/>
  <c r="T423" i="58" s="1"/>
  <c r="Q421" i="58"/>
  <c r="T421" i="58" s="1"/>
  <c r="Q397" i="58"/>
  <c r="T397" i="58" s="1"/>
  <c r="Q377" i="58"/>
  <c r="T377" i="58" s="1"/>
  <c r="Q49" i="58"/>
  <c r="T49" i="58" s="1"/>
  <c r="Q306" i="58"/>
  <c r="T306" i="58" s="1"/>
  <c r="Q301" i="58"/>
  <c r="T301" i="58" s="1"/>
  <c r="Q573" i="58"/>
  <c r="T573" i="58" s="1"/>
  <c r="Q297" i="58"/>
  <c r="T297" i="58" s="1"/>
  <c r="Q8" i="58"/>
  <c r="T8" i="58" s="1"/>
  <c r="Q273" i="58"/>
  <c r="T273" i="58" s="1"/>
  <c r="Q355" i="58"/>
  <c r="T355" i="58" s="1"/>
  <c r="Q20" i="58"/>
  <c r="T20" i="58" s="1"/>
  <c r="Q14" i="58"/>
  <c r="T14" i="58" s="1"/>
  <c r="Q576" i="58"/>
  <c r="T576" i="58" s="1"/>
  <c r="Q534" i="58"/>
  <c r="T534" i="58" s="1"/>
  <c r="Q284" i="58"/>
  <c r="T284" i="58" s="1"/>
  <c r="Q16" i="58"/>
  <c r="T16" i="58" s="1"/>
  <c r="Q418" i="58"/>
  <c r="T418" i="58" s="1"/>
  <c r="Q96" i="58"/>
  <c r="T96" i="58" s="1"/>
  <c r="Q525" i="58"/>
  <c r="T525" i="58" s="1"/>
  <c r="Q552" i="58"/>
  <c r="T552" i="58" s="1"/>
  <c r="Q470" i="58"/>
  <c r="T470" i="58" s="1"/>
  <c r="Q549" i="58"/>
  <c r="T549" i="58" s="1"/>
  <c r="Q459" i="58"/>
  <c r="T459" i="58" s="1"/>
  <c r="Q447" i="58"/>
  <c r="T447" i="58" s="1"/>
  <c r="Q543" i="58"/>
  <c r="T543" i="58" s="1"/>
  <c r="Q317" i="58"/>
  <c r="T317" i="58" s="1"/>
  <c r="Q109" i="58"/>
  <c r="T109" i="58" s="1"/>
  <c r="Q89" i="58"/>
  <c r="T89" i="58" s="1"/>
  <c r="Q383" i="58"/>
  <c r="T383" i="58" s="1"/>
  <c r="Q376" i="58"/>
  <c r="T376" i="58" s="1"/>
  <c r="Q71" i="58"/>
  <c r="T71" i="58" s="1"/>
  <c r="Q66" i="58"/>
  <c r="T66" i="58" s="1"/>
  <c r="Q375" i="58"/>
  <c r="T375" i="58" s="1"/>
  <c r="Q35" i="58"/>
  <c r="T35" i="58" s="1"/>
  <c r="Q417" i="58"/>
  <c r="T417" i="58" s="1"/>
  <c r="Q79" i="58"/>
  <c r="T79" i="58" s="1"/>
  <c r="Q86" i="58"/>
  <c r="T86" i="58" s="1"/>
  <c r="Q161" i="58"/>
  <c r="T161" i="58" s="1"/>
  <c r="Q539" i="58"/>
  <c r="T539" i="58" s="1"/>
  <c r="Q611" i="58"/>
  <c r="T611" i="58" s="1"/>
  <c r="Q610" i="58"/>
  <c r="T610" i="58" s="1"/>
  <c r="Q609" i="58"/>
  <c r="T609" i="58" s="1"/>
  <c r="Q607" i="58"/>
  <c r="T607" i="58" s="1"/>
  <c r="Q606" i="58"/>
  <c r="T606" i="58" s="1"/>
  <c r="Q4" i="58"/>
  <c r="T4" i="58" s="1"/>
  <c r="Q488" i="58"/>
  <c r="T488" i="58" s="1"/>
  <c r="Q454" i="58"/>
  <c r="T454" i="58" s="1"/>
  <c r="Q340" i="58"/>
  <c r="T340" i="58" s="1"/>
  <c r="Q223" i="58"/>
  <c r="T223" i="58" s="1"/>
  <c r="Q497" i="58"/>
  <c r="T497" i="58" s="1"/>
  <c r="Q220" i="58"/>
  <c r="T220" i="58" s="1"/>
  <c r="Q553" i="58"/>
  <c r="T553" i="58" s="1"/>
  <c r="Q260" i="58"/>
  <c r="T260" i="58" s="1"/>
  <c r="Q217" i="58"/>
  <c r="T217" i="58" s="1"/>
  <c r="Q252" i="58"/>
  <c r="T252" i="58" s="1"/>
  <c r="Q255" i="58"/>
  <c r="T255" i="58" s="1"/>
  <c r="Q243" i="58"/>
  <c r="T243" i="58" s="1"/>
  <c r="Q180" i="58"/>
  <c r="T180" i="58" s="1"/>
  <c r="Q155" i="58"/>
  <c r="T155" i="58" s="1"/>
  <c r="Q510" i="58"/>
  <c r="T510" i="58" s="1"/>
  <c r="P313" i="58"/>
  <c r="O313" i="58"/>
  <c r="N313" i="58"/>
  <c r="M313" i="58"/>
  <c r="L313" i="58"/>
  <c r="K313" i="58"/>
  <c r="J313" i="58"/>
  <c r="I313" i="58"/>
  <c r="F313" i="58"/>
  <c r="E313" i="58"/>
  <c r="Q313" i="58" s="1"/>
  <c r="T313" i="58" s="1"/>
  <c r="Q264" i="58"/>
  <c r="R264" i="58" s="1"/>
  <c r="Q204" i="58"/>
  <c r="T204" i="58" s="1"/>
  <c r="Q521" i="58"/>
  <c r="R521" i="58" s="1"/>
  <c r="Q167" i="58"/>
  <c r="T167" i="58" s="1"/>
  <c r="Q99" i="58"/>
  <c r="T99" i="58" s="1"/>
  <c r="Q278" i="58"/>
  <c r="T278" i="58" s="1"/>
  <c r="Q429" i="58"/>
  <c r="T429" i="58" s="1"/>
  <c r="Q485" i="58"/>
  <c r="T485" i="58" s="1"/>
  <c r="Q214" i="58"/>
  <c r="T214" i="58" s="1"/>
  <c r="Q128" i="58"/>
  <c r="T128" i="58" s="1"/>
  <c r="Q469" i="58"/>
  <c r="T469" i="58" s="1"/>
  <c r="Q209" i="58"/>
  <c r="T209" i="58" s="1"/>
  <c r="Q451" i="58"/>
  <c r="T451" i="58" s="1"/>
  <c r="Q78" i="58"/>
  <c r="T78" i="58" s="1"/>
  <c r="Q187" i="58"/>
  <c r="T187" i="58" s="1"/>
  <c r="Q123" i="58"/>
  <c r="T123" i="58" s="1"/>
  <c r="Q225" i="58"/>
  <c r="T225" i="58" s="1"/>
  <c r="Q17" i="58"/>
  <c r="T17" i="58" s="1"/>
  <c r="Q112" i="58"/>
  <c r="T112" i="58" s="1"/>
  <c r="Q388" i="58"/>
  <c r="T388" i="58" s="1"/>
  <c r="Q208" i="58"/>
  <c r="T208" i="58" s="1"/>
  <c r="Q475" i="58"/>
  <c r="T475" i="58" s="1"/>
  <c r="Q483" i="58"/>
  <c r="T483" i="58" s="1"/>
  <c r="Q196" i="58"/>
  <c r="T196" i="58" s="1"/>
  <c r="Q141" i="58"/>
  <c r="T141" i="58" s="1"/>
  <c r="Q546" i="58"/>
  <c r="T546" i="58" s="1"/>
  <c r="Q276" i="58"/>
  <c r="T276" i="58" s="1"/>
  <c r="Q428" i="58"/>
  <c r="T428" i="58" s="1"/>
  <c r="Q538" i="58"/>
  <c r="T538" i="58" s="1"/>
  <c r="Q457" i="58"/>
  <c r="T457" i="58" s="1"/>
  <c r="Q518" i="58"/>
  <c r="T518" i="58" s="1"/>
  <c r="Q239" i="58"/>
  <c r="T239" i="58" s="1"/>
  <c r="Q251" i="58"/>
  <c r="T251" i="58" s="1"/>
  <c r="Q101" i="58"/>
  <c r="T101" i="58" s="1"/>
  <c r="Q587" i="58"/>
  <c r="T587" i="58" s="1"/>
  <c r="Q558" i="58"/>
  <c r="T558" i="58" s="1"/>
  <c r="Q371" i="58"/>
  <c r="T371" i="58" s="1"/>
  <c r="Q154" i="58"/>
  <c r="T154" i="58" s="1"/>
  <c r="Q463" i="58"/>
  <c r="T463" i="58" s="1"/>
  <c r="Q503" i="58"/>
  <c r="T503" i="58" s="1"/>
  <c r="Q500" i="58"/>
  <c r="T500" i="58" s="1"/>
  <c r="Q132" i="58"/>
  <c r="T132" i="58" s="1"/>
  <c r="Q505" i="58"/>
  <c r="T505" i="58" s="1"/>
  <c r="Q263" i="58"/>
  <c r="T263" i="58" s="1"/>
  <c r="Q492" i="58"/>
  <c r="T492" i="58" s="1"/>
  <c r="Q498" i="58"/>
  <c r="T498" i="58" s="1"/>
  <c r="Q514" i="58"/>
  <c r="T514" i="58" s="1"/>
  <c r="Q491" i="58"/>
  <c r="T491" i="58" s="1"/>
  <c r="Q253" i="58"/>
  <c r="T253" i="58" s="1"/>
  <c r="Q506" i="58"/>
  <c r="T506" i="58" s="1"/>
  <c r="Q513" i="58"/>
  <c r="T513" i="58" s="1"/>
  <c r="Q178" i="58"/>
  <c r="T178" i="58" s="1"/>
  <c r="Q465" i="58"/>
  <c r="T465" i="58" s="1"/>
  <c r="Q254" i="58"/>
  <c r="T254" i="58" s="1"/>
  <c r="Q250" i="58"/>
  <c r="T250" i="58" s="1"/>
  <c r="Q227" i="58"/>
  <c r="T227" i="58" s="1"/>
  <c r="Q229" i="58"/>
  <c r="T229" i="58" s="1"/>
  <c r="Q203" i="58"/>
  <c r="T203" i="58" s="1"/>
  <c r="Q194" i="58"/>
  <c r="T194" i="58" s="1"/>
  <c r="Q226" i="58"/>
  <c r="T226" i="58" s="1"/>
  <c r="Q233" i="58"/>
  <c r="T233" i="58" s="1"/>
  <c r="Q248" i="58"/>
  <c r="T248" i="58" s="1"/>
  <c r="Q237" i="58"/>
  <c r="T237" i="58" s="1"/>
  <c r="Q202" i="58"/>
  <c r="T202" i="58" s="1"/>
  <c r="Q561" i="58"/>
  <c r="T561" i="58" s="1"/>
  <c r="Q304" i="58"/>
  <c r="T304" i="58" s="1"/>
  <c r="Q335" i="58"/>
  <c r="T335" i="58" s="1"/>
  <c r="Q67" i="58"/>
  <c r="T67" i="58" s="1"/>
  <c r="Q380" i="58"/>
  <c r="T380" i="58" s="1"/>
  <c r="Q298" i="58"/>
  <c r="T298" i="58" s="1"/>
  <c r="Q305" i="58"/>
  <c r="T305" i="58" s="1"/>
  <c r="Q300" i="58"/>
  <c r="T300" i="58" s="1"/>
  <c r="Q280" i="58"/>
  <c r="T280" i="58" s="1"/>
  <c r="Q393" i="58"/>
  <c r="T393" i="58" s="1"/>
  <c r="Q439" i="58"/>
  <c r="T439" i="58" s="1"/>
  <c r="Q422" i="58"/>
  <c r="T422" i="58" s="1"/>
  <c r="Q307" i="58"/>
  <c r="T307" i="58" s="1"/>
  <c r="Q327" i="58"/>
  <c r="T327" i="58" s="1"/>
  <c r="Q350" i="58"/>
  <c r="T350" i="58" s="1"/>
  <c r="Q356" i="58"/>
  <c r="T356" i="58" s="1"/>
  <c r="Q12" i="58"/>
  <c r="T12" i="58" s="1"/>
  <c r="Q319" i="58"/>
  <c r="T319" i="58" s="1"/>
  <c r="Q277" i="58"/>
  <c r="T277" i="58" s="1"/>
  <c r="Q445" i="58"/>
  <c r="T445" i="58" s="1"/>
  <c r="Q294" i="58"/>
  <c r="T294" i="58" s="1"/>
  <c r="Q68" i="58"/>
  <c r="T68" i="58" s="1"/>
  <c r="Q467" i="58"/>
  <c r="T467" i="58" s="1"/>
  <c r="Q516" i="58"/>
  <c r="T516" i="58" s="1"/>
  <c r="Q378" i="58"/>
  <c r="T378" i="58" s="1"/>
  <c r="Q416" i="58"/>
  <c r="T416" i="58" s="1"/>
  <c r="Q37" i="58"/>
  <c r="T37" i="58" s="1"/>
  <c r="Q369" i="58"/>
  <c r="T369" i="58" s="1"/>
  <c r="Q184" i="58"/>
  <c r="T184" i="58" s="1"/>
  <c r="Q215" i="58"/>
  <c r="T215" i="58" s="1"/>
  <c r="Q598" i="58"/>
  <c r="T598" i="58" s="1"/>
  <c r="Q48" i="58"/>
  <c r="T48" i="58" s="1"/>
  <c r="Q507" i="58"/>
  <c r="T507" i="58" s="1"/>
  <c r="Q231" i="58"/>
  <c r="T231" i="58" s="1"/>
  <c r="Q595" i="58"/>
  <c r="T595" i="58" s="1"/>
  <c r="Q479" i="58"/>
  <c r="T479" i="58" s="1"/>
  <c r="Q244" i="58"/>
  <c r="T244" i="58" s="1"/>
  <c r="Q580" i="58"/>
  <c r="T580" i="58" s="1"/>
  <c r="Q36" i="58"/>
  <c r="T36" i="58" s="1"/>
  <c r="Q578" i="58"/>
  <c r="T578" i="58" s="1"/>
  <c r="Q85" i="58"/>
  <c r="T85" i="58" s="1"/>
  <c r="Q256" i="58"/>
  <c r="T256" i="58" s="1"/>
  <c r="Q262" i="58"/>
  <c r="T262" i="58" s="1"/>
  <c r="Q164" i="58"/>
  <c r="T164" i="58" s="1"/>
  <c r="Q586" i="58"/>
  <c r="T586" i="58" s="1"/>
  <c r="Q530" i="58"/>
  <c r="T530" i="58" s="1"/>
  <c r="Q565" i="58"/>
  <c r="T565" i="58" s="1"/>
  <c r="Q567" i="58"/>
  <c r="T567" i="58" s="1"/>
  <c r="Q556" i="58"/>
  <c r="T556" i="58" s="1"/>
  <c r="Q249" i="58"/>
  <c r="T249" i="58" s="1"/>
  <c r="Q596" i="58"/>
  <c r="T596" i="58" s="1"/>
  <c r="Q473" i="58"/>
  <c r="T473" i="58" s="1"/>
  <c r="Q501" i="58"/>
  <c r="T501" i="58" s="1"/>
  <c r="Q603" i="58"/>
  <c r="T603" i="58" s="1"/>
  <c r="Q434" i="58"/>
  <c r="T434" i="58" s="1"/>
  <c r="Q414" i="58"/>
  <c r="T414" i="58" s="1"/>
  <c r="Q52" i="58"/>
  <c r="T52" i="58" s="1"/>
  <c r="Q353" i="58"/>
  <c r="T353" i="58" s="1"/>
  <c r="Q29" i="58"/>
  <c r="T29" i="58" s="1"/>
  <c r="Q402" i="58"/>
  <c r="T402" i="58" s="1"/>
  <c r="Q468" i="58"/>
  <c r="T468" i="58" s="1"/>
  <c r="Q188" i="58"/>
  <c r="T188" i="58" s="1"/>
  <c r="Q175" i="58"/>
  <c r="T175" i="58" s="1"/>
  <c r="Q210" i="58"/>
  <c r="T210" i="58" s="1"/>
  <c r="Q211" i="58"/>
  <c r="T211" i="58" s="1"/>
  <c r="Q471" i="58"/>
  <c r="T471" i="58" s="1"/>
  <c r="Q555" i="58"/>
  <c r="T555" i="58" s="1"/>
  <c r="Q76" i="58"/>
  <c r="T76" i="58" s="1"/>
  <c r="Q120" i="58"/>
  <c r="T120" i="58" s="1"/>
  <c r="Q568" i="58"/>
  <c r="R568" i="58" s="1"/>
  <c r="Q504" i="58"/>
  <c r="T504" i="58" s="1"/>
  <c r="Q61" i="58"/>
  <c r="T61" i="58" s="1"/>
  <c r="Q331" i="58"/>
  <c r="T331" i="58" s="1"/>
  <c r="Q495" i="58"/>
  <c r="T495" i="58" s="1"/>
  <c r="Q474" i="58"/>
  <c r="T474" i="58" s="1"/>
  <c r="Q333" i="58"/>
  <c r="T333" i="58" s="1"/>
  <c r="Q432" i="58"/>
  <c r="T432" i="58" s="1"/>
  <c r="Q455" i="58"/>
  <c r="T455" i="58" s="1"/>
  <c r="Q384" i="58"/>
  <c r="T384" i="58" s="1"/>
  <c r="Q28" i="58"/>
  <c r="T28" i="58" s="1"/>
  <c r="Q346" i="58"/>
  <c r="T346" i="58" s="1"/>
  <c r="Q431" i="58"/>
  <c r="T431" i="58" s="1"/>
  <c r="Q246" i="58"/>
  <c r="T246" i="58" s="1"/>
  <c r="Q283" i="58"/>
  <c r="T283" i="58" s="1"/>
  <c r="Q171" i="58"/>
  <c r="T171" i="58" s="1"/>
  <c r="Q138" i="58"/>
  <c r="T138" i="58" s="1"/>
  <c r="Q32" i="58"/>
  <c r="T32" i="58" s="1"/>
  <c r="Q104" i="58"/>
  <c r="T104" i="58" s="1"/>
  <c r="Q487" i="58"/>
  <c r="T487" i="58" s="1"/>
  <c r="Q130" i="58"/>
  <c r="T130" i="58" s="1"/>
  <c r="Q88" i="58"/>
  <c r="T88" i="58" s="1"/>
  <c r="Q548" i="58"/>
  <c r="T548" i="58" s="1"/>
  <c r="Q174" i="58"/>
  <c r="T174" i="58" s="1"/>
  <c r="Q235" i="58"/>
  <c r="T235" i="58" s="1"/>
  <c r="Q536" i="58"/>
  <c r="T536" i="58" s="1"/>
  <c r="Q7" i="58"/>
  <c r="T7" i="58" s="1"/>
  <c r="Q148" i="58"/>
  <c r="T148" i="58" s="1"/>
  <c r="Q602" i="58"/>
  <c r="T602" i="58" s="1"/>
  <c r="Q166" i="58"/>
  <c r="T166" i="58" s="1"/>
  <c r="Q563" i="58"/>
  <c r="T563" i="58" s="1"/>
  <c r="Q219" i="58"/>
  <c r="T219" i="58" s="1"/>
  <c r="Q207" i="58"/>
  <c r="T207" i="58" s="1"/>
  <c r="Q179" i="58"/>
  <c r="T179" i="58" s="1"/>
  <c r="Q97" i="58"/>
  <c r="T97" i="58" s="1"/>
  <c r="Q559" i="58"/>
  <c r="T559" i="58" s="1"/>
  <c r="Q105" i="58"/>
  <c r="T105" i="58" s="1"/>
  <c r="Q40" i="58"/>
  <c r="T40" i="58" s="1"/>
  <c r="Q551" i="58"/>
  <c r="T551" i="58" s="1"/>
  <c r="Q601" i="58"/>
  <c r="T601" i="58" s="1"/>
  <c r="Q599" i="58"/>
  <c r="T599" i="58" s="1"/>
  <c r="Q216" i="58"/>
  <c r="T216" i="58" s="1"/>
  <c r="Q238" i="58"/>
  <c r="T238" i="58" s="1"/>
  <c r="Q404" i="58"/>
  <c r="T404" i="58" s="1"/>
  <c r="Q372" i="58"/>
  <c r="T372" i="58" s="1"/>
  <c r="Q494" i="58"/>
  <c r="T494" i="58" s="1"/>
  <c r="Q121" i="58"/>
  <c r="T121" i="58" s="1"/>
  <c r="Q366" i="58"/>
  <c r="T366" i="58" s="1"/>
  <c r="Q320" i="58"/>
  <c r="T320" i="58" s="1"/>
  <c r="Q330" i="58"/>
  <c r="T330" i="58" s="1"/>
  <c r="Q441" i="58"/>
  <c r="T441" i="58" s="1"/>
  <c r="Q186" i="58"/>
  <c r="T186" i="58" s="1"/>
  <c r="Q69" i="58"/>
  <c r="T69" i="58" s="1"/>
  <c r="Q127" i="58"/>
  <c r="T127" i="58" s="1"/>
  <c r="Q545" i="58"/>
  <c r="T545" i="58" s="1"/>
  <c r="Q554" i="58"/>
  <c r="T554" i="58" s="1"/>
  <c r="Q550" i="58"/>
  <c r="T550" i="58" s="1"/>
  <c r="Q600" i="58"/>
  <c r="T600" i="58" s="1"/>
  <c r="Q345" i="58"/>
  <c r="T345" i="58" s="1"/>
  <c r="Q347" i="58"/>
  <c r="T347" i="58" s="1"/>
  <c r="Q337" i="58"/>
  <c r="T337" i="58" s="1"/>
  <c r="Q77" i="58"/>
  <c r="T77" i="58" s="1"/>
  <c r="Q512" i="58"/>
  <c r="T512" i="58" s="1"/>
  <c r="Q409" i="58"/>
  <c r="T409" i="58" s="1"/>
  <c r="Q453" i="58"/>
  <c r="T453" i="58" s="1"/>
  <c r="Q588" i="58"/>
  <c r="T588" i="58" s="1"/>
  <c r="Q357" i="58"/>
  <c r="T357" i="58" s="1"/>
  <c r="Q437" i="58"/>
  <c r="T437" i="58" s="1"/>
  <c r="Q259" i="58"/>
  <c r="T259" i="58" s="1"/>
  <c r="Q349" i="58"/>
  <c r="T349" i="58" s="1"/>
  <c r="Q59" i="58"/>
  <c r="T59" i="58" s="1"/>
  <c r="Q136" i="58"/>
  <c r="T136" i="58" s="1"/>
  <c r="Q484" i="58"/>
  <c r="T484" i="58" s="1"/>
  <c r="Q115" i="58"/>
  <c r="T115" i="58" s="1"/>
  <c r="Q143" i="58"/>
  <c r="T143" i="58" s="1"/>
  <c r="Q122" i="58"/>
  <c r="T122" i="58" s="1"/>
  <c r="Q352" i="58"/>
  <c r="T352" i="58" s="1"/>
  <c r="Q370" i="58"/>
  <c r="T370" i="58" s="1"/>
  <c r="Q212" i="58"/>
  <c r="T212" i="58" s="1"/>
  <c r="Q258" i="58"/>
  <c r="T258" i="58" s="1"/>
  <c r="Q242" i="58"/>
  <c r="T242" i="58" s="1"/>
  <c r="Q111" i="58"/>
  <c r="T111" i="58" s="1"/>
  <c r="Q95" i="58"/>
  <c r="T95" i="58" s="1"/>
  <c r="Q230" i="58"/>
  <c r="T230" i="58" s="1"/>
  <c r="Q149" i="58"/>
  <c r="T149" i="58" s="1"/>
  <c r="Q169" i="58"/>
  <c r="T169" i="58" s="1"/>
  <c r="Q582" i="58"/>
  <c r="T582" i="58" s="1"/>
  <c r="Q201" i="58"/>
  <c r="T201" i="58" s="1"/>
  <c r="Q232" i="58"/>
  <c r="T232" i="58" s="1"/>
  <c r="Q98" i="58"/>
  <c r="T98" i="58" s="1"/>
  <c r="Q142" i="58"/>
  <c r="T142" i="58" s="1"/>
  <c r="Q566" i="58"/>
  <c r="T566" i="58" s="1"/>
  <c r="Q564" i="58"/>
  <c r="T564" i="58" s="1"/>
  <c r="Q490" i="58"/>
  <c r="T490" i="58" s="1"/>
  <c r="Q135" i="58"/>
  <c r="T135" i="58" s="1"/>
  <c r="Q190" i="58"/>
  <c r="T190" i="58" s="1"/>
  <c r="Q585" i="58"/>
  <c r="T585" i="58" s="1"/>
  <c r="Q442" i="58"/>
  <c r="T442" i="58" s="1"/>
  <c r="Q477" i="58"/>
  <c r="T477" i="58" s="1"/>
  <c r="Q131" i="58"/>
  <c r="T131" i="58" s="1"/>
  <c r="Q452" i="58"/>
  <c r="T452" i="58" s="1"/>
  <c r="Q146" i="58"/>
  <c r="T146" i="58" s="1"/>
  <c r="Q542" i="58"/>
  <c r="T542" i="58" s="1"/>
  <c r="Q107" i="58"/>
  <c r="T107" i="58" s="1"/>
  <c r="Q268" i="58"/>
  <c r="T268" i="58" s="1"/>
  <c r="Q269" i="58"/>
  <c r="T269" i="58" s="1"/>
  <c r="Q520" i="58"/>
  <c r="T520" i="58" s="1"/>
  <c r="Q519" i="58"/>
  <c r="T519" i="58" s="1"/>
  <c r="Q73" i="58"/>
  <c r="T73" i="58" s="1"/>
  <c r="Q162" i="58"/>
  <c r="T162" i="58" s="1"/>
  <c r="Q63" i="58"/>
  <c r="T63" i="58" s="1"/>
  <c r="Q496" i="58"/>
  <c r="T496" i="58" s="1"/>
  <c r="Q406" i="58"/>
  <c r="T406" i="58" s="1"/>
  <c r="Q482" i="58"/>
  <c r="T482" i="58" s="1"/>
  <c r="Q517" i="58"/>
  <c r="T517" i="58" s="1"/>
  <c r="Q532" i="58"/>
  <c r="T532" i="58" s="1"/>
  <c r="Q234" i="58"/>
  <c r="T234" i="58" s="1"/>
  <c r="Q438" i="58"/>
  <c r="T438" i="58" s="1"/>
  <c r="Q224" i="58"/>
  <c r="T224" i="58" s="1"/>
  <c r="Q213" i="58"/>
  <c r="T213" i="58" s="1"/>
  <c r="Q199" i="58"/>
  <c r="T199" i="58" s="1"/>
  <c r="Q228" i="58"/>
  <c r="T228" i="58" s="1"/>
  <c r="Q557" i="58"/>
  <c r="T557" i="58" s="1"/>
  <c r="Q456" i="58"/>
  <c r="T456" i="58" s="1"/>
  <c r="Q200" i="58"/>
  <c r="T200" i="58" s="1"/>
  <c r="Q30" i="58"/>
  <c r="T30" i="58" s="1"/>
  <c r="Q257" i="58"/>
  <c r="T257" i="58" s="1"/>
  <c r="Q125" i="58"/>
  <c r="T125" i="58" s="1"/>
  <c r="Q398" i="58"/>
  <c r="T398" i="58" s="1"/>
  <c r="Q481" i="58"/>
  <c r="T481" i="58" s="1"/>
  <c r="Q57" i="58"/>
  <c r="T57" i="58" s="1"/>
  <c r="Q150" i="58"/>
  <c r="T150" i="58" s="1"/>
  <c r="Q116" i="58"/>
  <c r="T116" i="58" s="1"/>
  <c r="Q364" i="58"/>
  <c r="T364" i="58" s="1"/>
  <c r="Q19" i="58"/>
  <c r="T19" i="58" s="1"/>
  <c r="Q193" i="58"/>
  <c r="T193" i="58" s="1"/>
  <c r="Q261" i="58"/>
  <c r="T261" i="58" s="1"/>
  <c r="Q302" i="58"/>
  <c r="T302" i="58" s="1"/>
  <c r="Q206" i="58"/>
  <c r="T206" i="58" s="1"/>
  <c r="Q205" i="58"/>
  <c r="T205" i="58" s="1"/>
  <c r="Q75" i="58"/>
  <c r="T75" i="58" s="1"/>
  <c r="Q448" i="58"/>
  <c r="T448" i="58" s="1"/>
  <c r="Q458" i="58"/>
  <c r="T458" i="58" s="1"/>
  <c r="Q480" i="58"/>
  <c r="T480" i="58" s="1"/>
  <c r="Q597" i="58"/>
  <c r="T597" i="58" s="1"/>
  <c r="Q419" i="58"/>
  <c r="T419" i="58" s="1"/>
  <c r="Q240" i="58"/>
  <c r="T240" i="58" s="1"/>
  <c r="Q221" i="58"/>
  <c r="T221" i="58" s="1"/>
  <c r="Q195" i="58"/>
  <c r="T195" i="58" s="1"/>
  <c r="Q84" i="58"/>
  <c r="T84" i="58" s="1"/>
  <c r="Q562" i="58"/>
  <c r="T562" i="58" s="1"/>
  <c r="Q134" i="58"/>
  <c r="T134" i="58" s="1"/>
  <c r="Q604" i="58"/>
  <c r="R604" i="58" s="1"/>
  <c r="Q605" i="58"/>
  <c r="Q608" i="58"/>
  <c r="T608" i="58" s="1"/>
  <c r="Q612" i="58"/>
  <c r="T612" i="58" s="1"/>
  <c r="R605" i="58" l="1"/>
  <c r="T605" i="58"/>
  <c r="R240" i="58"/>
  <c r="R57" i="58"/>
  <c r="R557" i="58"/>
  <c r="R517" i="58"/>
  <c r="R63" i="58"/>
  <c r="R520" i="58"/>
  <c r="R477" i="58"/>
  <c r="R582" i="58"/>
  <c r="R212" i="58"/>
  <c r="R357" i="58"/>
  <c r="R345" i="58"/>
  <c r="R441" i="58"/>
  <c r="R238" i="58"/>
  <c r="R97" i="58"/>
  <c r="R7" i="58"/>
  <c r="R104" i="58"/>
  <c r="R28" i="58"/>
  <c r="R61" i="58"/>
  <c r="R210" i="58"/>
  <c r="R414" i="58"/>
  <c r="R567" i="58"/>
  <c r="R578" i="58"/>
  <c r="R48" i="58"/>
  <c r="R516" i="58"/>
  <c r="R356" i="58"/>
  <c r="R300" i="58"/>
  <c r="R202" i="58"/>
  <c r="R227" i="58"/>
  <c r="R263" i="58"/>
  <c r="R558" i="58"/>
  <c r="R428" i="58"/>
  <c r="R196" i="58"/>
  <c r="R123" i="58"/>
  <c r="R485" i="58"/>
  <c r="R313" i="58"/>
  <c r="R84" i="58"/>
  <c r="R419" i="58"/>
  <c r="R448" i="58"/>
  <c r="R302" i="58"/>
  <c r="R364" i="58"/>
  <c r="R481" i="58"/>
  <c r="R30" i="58"/>
  <c r="R228" i="58"/>
  <c r="R438" i="58"/>
  <c r="R482" i="58"/>
  <c r="R162" i="58"/>
  <c r="R269" i="58"/>
  <c r="R146" i="58"/>
  <c r="R442" i="58"/>
  <c r="R490" i="58"/>
  <c r="R98" i="58"/>
  <c r="R169" i="58"/>
  <c r="R111" i="58"/>
  <c r="R370" i="58"/>
  <c r="R115" i="58"/>
  <c r="R349" i="58"/>
  <c r="R588" i="58"/>
  <c r="R77" i="58"/>
  <c r="R600" i="58"/>
  <c r="R127" i="58"/>
  <c r="R330" i="58"/>
  <c r="R494" i="58"/>
  <c r="R216" i="58"/>
  <c r="R40" i="58"/>
  <c r="R179" i="58"/>
  <c r="R166" i="58"/>
  <c r="R536" i="58"/>
  <c r="R88" i="58"/>
  <c r="R32" i="58"/>
  <c r="R246" i="58"/>
  <c r="R384" i="58"/>
  <c r="R474" i="58"/>
  <c r="R504" i="58"/>
  <c r="R555" i="58"/>
  <c r="R175" i="58"/>
  <c r="R29" i="58"/>
  <c r="R434" i="58"/>
  <c r="R596" i="58"/>
  <c r="R565" i="58"/>
  <c r="R262" i="58"/>
  <c r="R36" i="58"/>
  <c r="R595" i="58"/>
  <c r="R598" i="58"/>
  <c r="R37" i="58"/>
  <c r="R467" i="58"/>
  <c r="R277" i="58"/>
  <c r="R350" i="58"/>
  <c r="R439" i="58"/>
  <c r="R305" i="58"/>
  <c r="R335" i="58"/>
  <c r="R237" i="58"/>
  <c r="R194" i="58"/>
  <c r="R250" i="58"/>
  <c r="R513" i="58"/>
  <c r="R514" i="58"/>
  <c r="R505" i="58"/>
  <c r="R463" i="58"/>
  <c r="R587" i="58"/>
  <c r="R518" i="58"/>
  <c r="R276" i="58"/>
  <c r="R483" i="58"/>
  <c r="R112" i="58"/>
  <c r="R187" i="58"/>
  <c r="R469" i="58"/>
  <c r="R429" i="58"/>
  <c r="R243" i="58"/>
  <c r="R260" i="58"/>
  <c r="R223" i="58"/>
  <c r="R4" i="58"/>
  <c r="R610" i="58"/>
  <c r="R86" i="58"/>
  <c r="R375" i="58"/>
  <c r="R383" i="58"/>
  <c r="R543" i="58"/>
  <c r="R470" i="58"/>
  <c r="R418" i="58"/>
  <c r="R576" i="58"/>
  <c r="R273" i="58"/>
  <c r="R301" i="58"/>
  <c r="R397" i="58"/>
  <c r="R591" i="58"/>
  <c r="R365" i="58"/>
  <c r="R458" i="58"/>
  <c r="R597" i="58"/>
  <c r="R261" i="58"/>
  <c r="R200" i="58"/>
  <c r="R73" i="58"/>
  <c r="R585" i="58"/>
  <c r="R242" i="58"/>
  <c r="R453" i="58"/>
  <c r="R69" i="58"/>
  <c r="R105" i="58"/>
  <c r="R235" i="58"/>
  <c r="R431" i="58"/>
  <c r="R495" i="58"/>
  <c r="R603" i="58"/>
  <c r="R393" i="58"/>
  <c r="R510" i="58"/>
  <c r="R255" i="58"/>
  <c r="R553" i="58"/>
  <c r="R340" i="58"/>
  <c r="R611" i="58"/>
  <c r="R79" i="58"/>
  <c r="R66" i="58"/>
  <c r="R89" i="58"/>
  <c r="R447" i="58"/>
  <c r="R552" i="58"/>
  <c r="R16" i="58"/>
  <c r="R14" i="58"/>
  <c r="R8" i="58"/>
  <c r="R306" i="58"/>
  <c r="R421" i="58"/>
  <c r="R151" i="58"/>
  <c r="R23" i="58"/>
  <c r="R562" i="58"/>
  <c r="R19" i="58"/>
  <c r="R195" i="58"/>
  <c r="R75" i="58"/>
  <c r="R116" i="58"/>
  <c r="R398" i="58"/>
  <c r="R199" i="58"/>
  <c r="R234" i="58"/>
  <c r="R406" i="58"/>
  <c r="R268" i="58"/>
  <c r="R452" i="58"/>
  <c r="R564" i="58"/>
  <c r="R232" i="58"/>
  <c r="R149" i="58"/>
  <c r="R352" i="58"/>
  <c r="R484" i="58"/>
  <c r="R259" i="58"/>
  <c r="R337" i="58"/>
  <c r="R550" i="58"/>
  <c r="R320" i="58"/>
  <c r="R372" i="58"/>
  <c r="R599" i="58"/>
  <c r="R207" i="58"/>
  <c r="R602" i="58"/>
  <c r="R130" i="58"/>
  <c r="R138" i="58"/>
  <c r="R455" i="58"/>
  <c r="R471" i="58"/>
  <c r="R188" i="58"/>
  <c r="R353" i="58"/>
  <c r="R249" i="58"/>
  <c r="R530" i="58"/>
  <c r="R256" i="58"/>
  <c r="R580" i="58"/>
  <c r="R231" i="58"/>
  <c r="R215" i="58"/>
  <c r="R416" i="58"/>
  <c r="R68" i="58"/>
  <c r="R319" i="58"/>
  <c r="R327" i="58"/>
  <c r="R298" i="58"/>
  <c r="R304" i="58"/>
  <c r="R248" i="58"/>
  <c r="R203" i="58"/>
  <c r="R254" i="58"/>
  <c r="R506" i="58"/>
  <c r="R498" i="58"/>
  <c r="R132" i="58"/>
  <c r="R154" i="58"/>
  <c r="R101" i="58"/>
  <c r="R457" i="58"/>
  <c r="R546" i="58"/>
  <c r="R475" i="58"/>
  <c r="R17" i="58"/>
  <c r="R78" i="58"/>
  <c r="R128" i="58"/>
  <c r="R278" i="58"/>
  <c r="R204" i="58"/>
  <c r="R606" i="58"/>
  <c r="R612" i="58"/>
  <c r="R134" i="58"/>
  <c r="R221" i="58"/>
  <c r="R480" i="58"/>
  <c r="R205" i="58"/>
  <c r="R193" i="58"/>
  <c r="R150" i="58"/>
  <c r="R125" i="58"/>
  <c r="R456" i="58"/>
  <c r="R213" i="58"/>
  <c r="R532" i="58"/>
  <c r="R496" i="58"/>
  <c r="R519" i="58"/>
  <c r="R107" i="58"/>
  <c r="R131" i="58"/>
  <c r="R190" i="58"/>
  <c r="R566" i="58"/>
  <c r="R201" i="58"/>
  <c r="R230" i="58"/>
  <c r="R258" i="58"/>
  <c r="R122" i="58"/>
  <c r="R136" i="58"/>
  <c r="R437" i="58"/>
  <c r="R409" i="58"/>
  <c r="R347" i="58"/>
  <c r="R554" i="58"/>
  <c r="R186" i="58"/>
  <c r="R366" i="58"/>
  <c r="R404" i="58"/>
  <c r="R601" i="58"/>
  <c r="R559" i="58"/>
  <c r="R219" i="58"/>
  <c r="R148" i="58"/>
  <c r="R174" i="58"/>
  <c r="R487" i="58"/>
  <c r="R171" i="58"/>
  <c r="R346" i="58"/>
  <c r="R432" i="58"/>
  <c r="R331" i="58"/>
  <c r="R120" i="58"/>
  <c r="R211" i="58"/>
  <c r="R468" i="58"/>
  <c r="R52" i="58"/>
  <c r="R501" i="58"/>
  <c r="R556" i="58"/>
  <c r="R586" i="58"/>
  <c r="R85" i="58"/>
  <c r="R244" i="58"/>
  <c r="R507" i="58"/>
  <c r="R184" i="58"/>
  <c r="R378" i="58"/>
  <c r="R294" i="58"/>
  <c r="R12" i="58"/>
  <c r="R307" i="58"/>
  <c r="R280" i="58"/>
  <c r="R380" i="58"/>
  <c r="R561" i="58"/>
  <c r="R233" i="58"/>
  <c r="R229" i="58"/>
  <c r="R465" i="58"/>
  <c r="R253" i="58"/>
  <c r="R492" i="58"/>
  <c r="R500" i="58"/>
  <c r="R371" i="58"/>
  <c r="R251" i="58"/>
  <c r="R538" i="58"/>
  <c r="R141" i="58"/>
  <c r="R208" i="58"/>
  <c r="R225" i="58"/>
  <c r="R451" i="58"/>
  <c r="R214" i="58"/>
  <c r="R99" i="58"/>
  <c r="R155" i="58"/>
  <c r="R252" i="58"/>
  <c r="R220" i="58"/>
  <c r="R454" i="58"/>
  <c r="R607" i="58"/>
  <c r="R539" i="58"/>
  <c r="R417" i="58"/>
  <c r="R71" i="58"/>
  <c r="R109" i="58"/>
  <c r="R459" i="58"/>
  <c r="R525" i="58"/>
  <c r="R284" i="58"/>
  <c r="R20" i="58"/>
  <c r="R297" i="58"/>
  <c r="R49" i="58"/>
  <c r="R423" i="58"/>
  <c r="R152" i="58"/>
  <c r="R574" i="58"/>
  <c r="R608" i="58"/>
  <c r="R206" i="58"/>
  <c r="R257" i="58"/>
  <c r="R224" i="58"/>
  <c r="R542" i="58"/>
  <c r="R135" i="58"/>
  <c r="R142" i="58"/>
  <c r="R95" i="58"/>
  <c r="R143" i="58"/>
  <c r="R59" i="58"/>
  <c r="R512" i="58"/>
  <c r="R545" i="58"/>
  <c r="R121" i="58"/>
  <c r="R551" i="58"/>
  <c r="R563" i="58"/>
  <c r="R548" i="58"/>
  <c r="R283" i="58"/>
  <c r="R333" i="58"/>
  <c r="R76" i="58"/>
  <c r="R402" i="58"/>
  <c r="R473" i="58"/>
  <c r="R164" i="58"/>
  <c r="R479" i="58"/>
  <c r="R369" i="58"/>
  <c r="R445" i="58"/>
  <c r="R422" i="58"/>
  <c r="R67" i="58"/>
  <c r="R226" i="58"/>
  <c r="R178" i="58"/>
  <c r="R491" i="58"/>
  <c r="R503" i="58"/>
  <c r="R239" i="58"/>
  <c r="R388" i="58"/>
  <c r="R209" i="58"/>
  <c r="R167" i="58"/>
  <c r="R180" i="58"/>
  <c r="R217" i="58"/>
  <c r="R497" i="58"/>
  <c r="R488" i="58"/>
  <c r="R609" i="58"/>
  <c r="R161" i="58"/>
  <c r="R35" i="58"/>
  <c r="R376" i="58"/>
  <c r="R317" i="58"/>
  <c r="R549" i="58"/>
  <c r="R96" i="58"/>
  <c r="R534" i="58"/>
  <c r="R355" i="58"/>
  <c r="R573" i="58"/>
  <c r="R377" i="58"/>
  <c r="R592" i="58"/>
  <c r="R185" i="58"/>
  <c r="R310" i="58"/>
  <c r="Q5" i="58"/>
  <c r="T5" i="58" s="1"/>
  <c r="Q295" i="58"/>
  <c r="T295" i="58" s="1"/>
  <c r="Q334" i="58"/>
  <c r="T334" i="58" s="1"/>
  <c r="Q361" i="58"/>
  <c r="T361" i="58" s="1"/>
  <c r="Q374" i="58"/>
  <c r="T374" i="58" s="1"/>
  <c r="Q367" i="58"/>
  <c r="T367" i="58" s="1"/>
  <c r="Q103" i="58"/>
  <c r="T103" i="58" s="1"/>
  <c r="Q408" i="58"/>
  <c r="T408" i="58" s="1"/>
  <c r="Q427" i="58"/>
  <c r="T427" i="58" s="1"/>
  <c r="Q390" i="58"/>
  <c r="T390" i="58" s="1"/>
  <c r="Q31" i="58"/>
  <c r="T31" i="58" s="1"/>
  <c r="Q38" i="58"/>
  <c r="T38" i="58" s="1"/>
  <c r="Q325" i="58"/>
  <c r="T325" i="58" s="1"/>
  <c r="Q324" i="58"/>
  <c r="T324" i="58" s="1"/>
  <c r="Q41" i="58"/>
  <c r="T41" i="58" s="1"/>
  <c r="Q46" i="58"/>
  <c r="T46" i="58" s="1"/>
  <c r="Q44" i="58"/>
  <c r="T44" i="58" s="1"/>
  <c r="Q54" i="58"/>
  <c r="T54" i="58" s="1"/>
  <c r="Q74" i="58"/>
  <c r="T74" i="58" s="1"/>
  <c r="Q83" i="58"/>
  <c r="T83" i="58" s="1"/>
  <c r="Q387" i="58"/>
  <c r="T387" i="58" s="1"/>
  <c r="Q92" i="58"/>
  <c r="T92" i="58" s="1"/>
  <c r="Q449" i="58"/>
  <c r="T449" i="58" s="1"/>
  <c r="Q147" i="58"/>
  <c r="T147" i="58" s="1"/>
  <c r="Q526" i="58"/>
  <c r="T526" i="58" s="1"/>
  <c r="Q281" i="58"/>
  <c r="T281" i="58" s="1"/>
  <c r="Q318" i="58"/>
  <c r="T318" i="58" s="1"/>
  <c r="Q363" i="58"/>
  <c r="T363" i="58" s="1"/>
  <c r="Q360" i="58"/>
  <c r="T360" i="58" s="1"/>
  <c r="Q443" i="58"/>
  <c r="T443" i="58" s="1"/>
  <c r="Q144" i="58"/>
  <c r="T144" i="58" s="1"/>
  <c r="Q359" i="58"/>
  <c r="T359" i="58" s="1"/>
  <c r="Q373" i="58"/>
  <c r="T373" i="58" s="1"/>
  <c r="Q385" i="58"/>
  <c r="T385" i="58" s="1"/>
  <c r="Q407" i="58"/>
  <c r="T407" i="58" s="1"/>
  <c r="Q311" i="58"/>
  <c r="T311" i="58" s="1"/>
  <c r="Q316" i="58"/>
  <c r="T316" i="58" s="1"/>
  <c r="Q547" i="58"/>
  <c r="T547" i="58" s="1"/>
  <c r="Q108" i="58"/>
  <c r="T108" i="58" s="1"/>
  <c r="Q332" i="58"/>
  <c r="T332" i="58" s="1"/>
  <c r="Q286" i="58"/>
  <c r="T286" i="58" s="1"/>
  <c r="Q139" i="58"/>
  <c r="T139" i="58" s="1"/>
  <c r="Q315" i="58"/>
  <c r="T315" i="58" s="1"/>
  <c r="Q26" i="58"/>
  <c r="T26" i="58" s="1"/>
  <c r="Q339" i="58"/>
  <c r="T339" i="58" s="1"/>
  <c r="Q533" i="58"/>
  <c r="T533" i="58" s="1"/>
  <c r="Q351" i="58"/>
  <c r="T351" i="58" s="1"/>
  <c r="Q80" i="58"/>
  <c r="T80" i="58" s="1"/>
  <c r="Q308" i="58"/>
  <c r="T308" i="58" s="1"/>
  <c r="Q117" i="58"/>
  <c r="T117" i="58" s="1"/>
  <c r="Q137" i="58"/>
  <c r="T137" i="58" s="1"/>
  <c r="Q172" i="58"/>
  <c r="T172" i="58" s="1"/>
  <c r="Q584" i="58"/>
  <c r="T584" i="58" s="1"/>
  <c r="Q386" i="58"/>
  <c r="T386" i="58" s="1"/>
  <c r="Q368" i="58"/>
  <c r="T368" i="58" s="1"/>
  <c r="Q389" i="58"/>
  <c r="T389" i="58" s="1"/>
  <c r="Q509" i="58"/>
  <c r="T509" i="58" s="1"/>
  <c r="Q401" i="58"/>
  <c r="T401" i="58" s="1"/>
  <c r="Q362" i="58"/>
  <c r="T362" i="58" s="1"/>
  <c r="Q535" i="58"/>
  <c r="T535" i="58" s="1"/>
  <c r="Q400" i="58"/>
  <c r="T400" i="58" s="1"/>
  <c r="Q426" i="58"/>
  <c r="T426" i="58" s="1"/>
  <c r="Q119" i="58"/>
  <c r="T119" i="58" s="1"/>
  <c r="Q133" i="58"/>
  <c r="T133" i="58" s="1"/>
  <c r="Q156" i="58"/>
  <c r="T156" i="58" s="1"/>
  <c r="Q170" i="58"/>
  <c r="T170" i="58" s="1"/>
  <c r="Q575" i="58"/>
  <c r="T575" i="58" s="1"/>
  <c r="Q348" i="58"/>
  <c r="T348" i="58" s="1"/>
  <c r="Q124" i="58"/>
  <c r="T124" i="58" s="1"/>
  <c r="Q82" i="58"/>
  <c r="T82" i="58" s="1"/>
  <c r="Q502" i="58"/>
  <c r="T502" i="58" s="1"/>
  <c r="Q3" i="58"/>
  <c r="T3" i="58" s="1"/>
  <c r="Q267" i="58"/>
  <c r="T267" i="58" s="1"/>
  <c r="Q118" i="58"/>
  <c r="T118" i="58" s="1"/>
  <c r="Q27" i="58"/>
  <c r="T27" i="58" s="1"/>
  <c r="Q51" i="58"/>
  <c r="T51" i="58" s="1"/>
  <c r="Q55" i="58"/>
  <c r="T55" i="58" s="1"/>
  <c r="Q440" i="58"/>
  <c r="T440" i="58" s="1"/>
  <c r="Q433" i="58"/>
  <c r="T433" i="58" s="1"/>
  <c r="Q129" i="58"/>
  <c r="T129" i="58" s="1"/>
  <c r="Q140" i="58"/>
  <c r="T140" i="58" s="1"/>
  <c r="Q450" i="58"/>
  <c r="T450" i="58" s="1"/>
  <c r="Q466" i="58"/>
  <c r="T466" i="58" s="1"/>
  <c r="Q45" i="58"/>
  <c r="T45" i="58" s="1"/>
  <c r="Q163" i="58"/>
  <c r="T163" i="58" s="1"/>
  <c r="Q336" i="58"/>
  <c r="T336" i="58" s="1"/>
  <c r="Q50" i="58"/>
  <c r="T50" i="58" s="1"/>
  <c r="Q541" i="58"/>
  <c r="T541" i="58" s="1"/>
  <c r="Q9" i="58"/>
  <c r="T9" i="58" s="1"/>
  <c r="Q22" i="58"/>
  <c r="T22" i="58" s="1"/>
  <c r="Q245" i="58"/>
  <c r="T245" i="58" s="1"/>
  <c r="Q590" i="58"/>
  <c r="T590" i="58" s="1"/>
  <c r="Q593" i="58"/>
  <c r="T593" i="58" s="1"/>
  <c r="Q594" i="58"/>
  <c r="T594" i="58" s="1"/>
  <c r="Q197" i="58"/>
  <c r="T197" i="58" s="1"/>
  <c r="Q341" i="58"/>
  <c r="T341" i="58" s="1"/>
  <c r="Q270" i="58"/>
  <c r="T270" i="58" s="1"/>
  <c r="Q522" i="58"/>
  <c r="T522" i="58" s="1"/>
  <c r="Q523" i="58"/>
  <c r="T523" i="58" s="1"/>
  <c r="Q524" i="58"/>
  <c r="T524" i="58" s="1"/>
  <c r="Q322" i="58"/>
  <c r="T322" i="58" s="1"/>
  <c r="Q279" i="58"/>
  <c r="T279" i="58" s="1"/>
  <c r="Q293" i="58"/>
  <c r="T293" i="58" s="1"/>
  <c r="Q176" i="58"/>
  <c r="T176" i="58" s="1"/>
  <c r="Q299" i="58"/>
  <c r="T299" i="58" s="1"/>
  <c r="Q577" i="58"/>
  <c r="T577" i="58" s="1"/>
  <c r="Q323" i="58"/>
  <c r="T323" i="58" s="1"/>
  <c r="Q43" i="58"/>
  <c r="T43" i="58" s="1"/>
  <c r="Q531" i="58"/>
  <c r="T531" i="58" s="1"/>
  <c r="Q266" i="58"/>
  <c r="T266" i="58" s="1"/>
  <c r="Q272" i="58"/>
  <c r="T272" i="58" s="1"/>
  <c r="Q18" i="58"/>
  <c r="T18" i="58" s="1"/>
  <c r="Q60" i="58"/>
  <c r="T60" i="58" s="1"/>
  <c r="Q583" i="58"/>
  <c r="T583" i="58" s="1"/>
  <c r="Q93" i="58"/>
  <c r="T93" i="58" s="1"/>
  <c r="Q395" i="58"/>
  <c r="T395" i="58" s="1"/>
  <c r="Q94" i="58"/>
  <c r="T94" i="58" s="1"/>
  <c r="Q405" i="58"/>
  <c r="T405" i="58" s="1"/>
  <c r="Q413" i="58"/>
  <c r="T413" i="58" s="1"/>
  <c r="Q464" i="58"/>
  <c r="T464" i="58" s="1"/>
  <c r="Q222" i="58"/>
  <c r="T222" i="58" s="1"/>
  <c r="Q499" i="58"/>
  <c r="T499" i="58" s="1"/>
  <c r="Q241" i="58"/>
  <c r="T241" i="58" s="1"/>
  <c r="Q515" i="58"/>
  <c r="T515" i="58" s="1"/>
  <c r="Q570" i="58"/>
  <c r="T570" i="58" s="1"/>
  <c r="Q33" i="58"/>
  <c r="T33" i="58" s="1"/>
  <c r="Q343" i="58"/>
  <c r="T343" i="58" s="1"/>
  <c r="Q391" i="58"/>
  <c r="T391" i="58" s="1"/>
  <c r="Q394" i="58"/>
  <c r="T394" i="58" s="1"/>
  <c r="Q34" i="58"/>
  <c r="T34" i="58" s="1"/>
  <c r="Q379" i="58"/>
  <c r="T379" i="58" s="1"/>
  <c r="Q157" i="58"/>
  <c r="T157" i="58" s="1"/>
  <c r="Q153" i="58"/>
  <c r="T153" i="58" s="1"/>
  <c r="Q158" i="58"/>
  <c r="T158" i="58" s="1"/>
  <c r="Q198" i="58"/>
  <c r="T198" i="58" s="1"/>
  <c r="Q560" i="58"/>
  <c r="T560" i="58" s="1"/>
  <c r="Q329" i="58"/>
  <c r="T329" i="58" s="1"/>
  <c r="Q65" i="58"/>
  <c r="T65" i="58" s="1"/>
  <c r="Q106" i="58"/>
  <c r="T106" i="58" s="1"/>
  <c r="Q410" i="58"/>
  <c r="T410" i="58" s="1"/>
  <c r="Q113" i="58"/>
  <c r="T113" i="58" s="1"/>
  <c r="Q165" i="58"/>
  <c r="T165" i="58" s="1"/>
  <c r="Q236" i="58"/>
  <c r="T236" i="58" s="1"/>
  <c r="Q572" i="58"/>
  <c r="T572" i="58" s="1"/>
  <c r="Q168" i="58"/>
  <c r="T168" i="58" s="1"/>
  <c r="Q472" i="58"/>
  <c r="T472" i="58" s="1"/>
  <c r="Q461" i="58"/>
  <c r="T461" i="58" s="1"/>
  <c r="Q478" i="58"/>
  <c r="T478" i="58" s="1"/>
  <c r="Q288" i="58"/>
  <c r="T288" i="58" s="1"/>
  <c r="Q424" i="58"/>
  <c r="T424" i="58" s="1"/>
  <c r="Q58" i="58"/>
  <c r="T58" i="58" s="1"/>
  <c r="Q303" i="58"/>
  <c r="T303" i="58" s="1"/>
  <c r="Q529" i="58"/>
  <c r="T529" i="58" s="1"/>
  <c r="Q527" i="58"/>
  <c r="T527" i="58" s="1"/>
  <c r="Q396" i="58"/>
  <c r="T396" i="58" s="1"/>
  <c r="Q87" i="58"/>
  <c r="T87" i="58" s="1"/>
  <c r="Q274" i="58"/>
  <c r="T274" i="58" s="1"/>
  <c r="Q275" i="58"/>
  <c r="T275" i="58" s="1"/>
  <c r="Q13" i="58"/>
  <c r="T13" i="58" s="1"/>
  <c r="Q285" i="58"/>
  <c r="T285" i="58" s="1"/>
  <c r="Q291" i="58"/>
  <c r="T291" i="58" s="1"/>
  <c r="Q21" i="58"/>
  <c r="T21" i="58" s="1"/>
  <c r="Q24" i="58"/>
  <c r="T24" i="58" s="1"/>
  <c r="Q579" i="58"/>
  <c r="T579" i="58" s="1"/>
  <c r="Q47" i="58"/>
  <c r="T47" i="58" s="1"/>
  <c r="Q392" i="58"/>
  <c r="T392" i="58" s="1"/>
  <c r="Q81" i="58"/>
  <c r="T81" i="58" s="1"/>
  <c r="Q70" i="58"/>
  <c r="T70" i="58" s="1"/>
  <c r="Q90" i="58"/>
  <c r="T90" i="58" s="1"/>
  <c r="Q399" i="58"/>
  <c r="T399" i="58" s="1"/>
  <c r="Q589" i="58"/>
  <c r="T589" i="58" s="1"/>
  <c r="Q537" i="58"/>
  <c r="T537" i="58" s="1"/>
  <c r="Q145" i="58"/>
  <c r="T145" i="58" s="1"/>
  <c r="Q160" i="58"/>
  <c r="T160" i="58" s="1"/>
  <c r="Q173" i="58"/>
  <c r="T173" i="58" s="1"/>
  <c r="Q191" i="58"/>
  <c r="T191" i="58" s="1"/>
  <c r="Q282" i="58"/>
  <c r="T282" i="58" s="1"/>
  <c r="Q342" i="58"/>
  <c r="T342" i="58" s="1"/>
  <c r="Q581" i="58"/>
  <c r="T581" i="58" s="1"/>
  <c r="Q72" i="58"/>
  <c r="T72" i="58" s="1"/>
  <c r="Q102" i="58"/>
  <c r="T102" i="58" s="1"/>
  <c r="Q114" i="58"/>
  <c r="T114" i="58" s="1"/>
  <c r="Q326" i="58"/>
  <c r="T326" i="58" s="1"/>
  <c r="Q354" i="58"/>
  <c r="T354" i="58" s="1"/>
  <c r="Q53" i="58"/>
  <c r="T53" i="58" s="1"/>
  <c r="Q358" i="58"/>
  <c r="T358" i="58" s="1"/>
  <c r="Q56" i="58"/>
  <c r="T56" i="58" s="1"/>
  <c r="Q382" i="58"/>
  <c r="T382" i="58" s="1"/>
  <c r="Q100" i="58"/>
  <c r="T100" i="58" s="1"/>
  <c r="Q381" i="58"/>
  <c r="T381" i="58" s="1"/>
  <c r="Q126" i="58"/>
  <c r="T126" i="58" s="1"/>
  <c r="Q444" i="58"/>
  <c r="T444" i="58" s="1"/>
  <c r="Q430" i="58"/>
  <c r="T430" i="58" s="1"/>
  <c r="Q436" i="58"/>
  <c r="T436" i="58" s="1"/>
  <c r="Q476" i="58"/>
  <c r="T476" i="58" s="1"/>
  <c r="Q489" i="58"/>
  <c r="T489" i="58" s="1"/>
  <c r="Q15" i="58"/>
  <c r="T15" i="58" s="1"/>
  <c r="Q338" i="58"/>
  <c r="T338" i="58" s="1"/>
  <c r="Q309" i="58"/>
  <c r="T309" i="58" s="1"/>
  <c r="Q159" i="58"/>
  <c r="T159" i="58" s="1"/>
  <c r="Q486" i="58"/>
  <c r="T486" i="58" s="1"/>
  <c r="Q435" i="58"/>
  <c r="T435" i="58" s="1"/>
  <c r="Q493" i="58"/>
  <c r="T493" i="58" s="1"/>
  <c r="Q462" i="58"/>
  <c r="T462" i="58" s="1"/>
  <c r="Q64" i="58"/>
  <c r="T64" i="58" s="1"/>
  <c r="Q182" i="58"/>
  <c r="T182" i="58" s="1"/>
  <c r="Q403" i="58"/>
  <c r="T403" i="58" s="1"/>
  <c r="Q321" i="58"/>
  <c r="T321" i="58" s="1"/>
  <c r="Q296" i="58"/>
  <c r="T296" i="58" s="1"/>
  <c r="Q42" i="58"/>
  <c r="T42" i="58" s="1"/>
  <c r="Q312" i="58"/>
  <c r="T312" i="58" s="1"/>
  <c r="Q110" i="58"/>
  <c r="T110" i="58" s="1"/>
  <c r="Q287" i="58"/>
  <c r="T287" i="58" s="1"/>
  <c r="Q508" i="58"/>
  <c r="T508" i="58" s="1"/>
  <c r="Q425" i="58"/>
  <c r="T425" i="58" s="1"/>
  <c r="Q290" i="58"/>
  <c r="T290" i="58" s="1"/>
  <c r="Q460" i="58"/>
  <c r="T460" i="58" s="1"/>
  <c r="Q11" i="58"/>
  <c r="T11" i="58" s="1"/>
  <c r="Q189" i="58"/>
  <c r="T189" i="58" s="1"/>
  <c r="Q247" i="58"/>
  <c r="T247" i="58" s="1"/>
  <c r="Q569" i="58"/>
  <c r="T569" i="58" s="1"/>
  <c r="Q39" i="58"/>
  <c r="T39" i="58" s="1"/>
  <c r="Q540" i="58"/>
  <c r="T540" i="58" s="1"/>
  <c r="Q544" i="58"/>
  <c r="T544" i="58" s="1"/>
  <c r="Q91" i="58"/>
  <c r="T91" i="58" s="1"/>
  <c r="Q10" i="58"/>
  <c r="T10" i="58" s="1"/>
  <c r="Q6" i="58"/>
  <c r="T6" i="58" s="1"/>
  <c r="Q289" i="58"/>
  <c r="T289" i="58" s="1"/>
  <c r="Q314" i="58"/>
  <c r="T314" i="58" s="1"/>
  <c r="Q528" i="58"/>
  <c r="T528" i="58" s="1"/>
  <c r="Q25" i="58"/>
  <c r="T25" i="58" s="1"/>
  <c r="Q344" i="58"/>
  <c r="T344" i="58" s="1"/>
  <c r="Q192" i="58"/>
  <c r="T192" i="58" s="1"/>
  <c r="Q292" i="58"/>
  <c r="T292" i="58" s="1"/>
  <c r="Q446" i="58"/>
  <c r="T446" i="58" s="1"/>
  <c r="Q265" i="58"/>
  <c r="T265" i="58" s="1"/>
  <c r="Q511" i="58"/>
  <c r="T511" i="58" s="1"/>
  <c r="Q412" i="58"/>
  <c r="T412" i="58" s="1"/>
  <c r="Q415" i="58"/>
  <c r="T415" i="58" s="1"/>
  <c r="Q411" i="58"/>
  <c r="T411" i="58" s="1"/>
  <c r="Q420" i="58"/>
  <c r="T420" i="58" s="1"/>
  <c r="Q218" i="58"/>
  <c r="T218" i="58" s="1"/>
  <c r="R314" i="58" l="1"/>
  <c r="R296" i="58"/>
  <c r="R15" i="58"/>
  <c r="R100" i="58"/>
  <c r="R102" i="58"/>
  <c r="R145" i="58"/>
  <c r="R47" i="58"/>
  <c r="R274" i="58"/>
  <c r="R288" i="58"/>
  <c r="R113" i="58"/>
  <c r="R153" i="58"/>
  <c r="R394" i="58"/>
  <c r="R222" i="58"/>
  <c r="R60" i="58"/>
  <c r="R299" i="58"/>
  <c r="R270" i="58"/>
  <c r="R9" i="58"/>
  <c r="R140" i="58"/>
  <c r="R267" i="58"/>
  <c r="R156" i="58"/>
  <c r="R509" i="58"/>
  <c r="R308" i="58"/>
  <c r="R286" i="58"/>
  <c r="R373" i="58"/>
  <c r="R44" i="58"/>
  <c r="R427" i="58"/>
  <c r="R411" i="58"/>
  <c r="R265" i="58"/>
  <c r="R344" i="58"/>
  <c r="R289" i="58"/>
  <c r="R544" i="58"/>
  <c r="R247" i="58"/>
  <c r="R290" i="58"/>
  <c r="R110" i="58"/>
  <c r="R321" i="58"/>
  <c r="R462" i="58"/>
  <c r="R159" i="58"/>
  <c r="R489" i="58"/>
  <c r="R444" i="58"/>
  <c r="R382" i="58"/>
  <c r="R354" i="58"/>
  <c r="R72" i="58"/>
  <c r="R191" i="58"/>
  <c r="R537" i="58"/>
  <c r="R70" i="58"/>
  <c r="R579" i="58"/>
  <c r="R285" i="58"/>
  <c r="R87" i="58"/>
  <c r="R303" i="58"/>
  <c r="R478" i="58"/>
  <c r="R572" i="58"/>
  <c r="R410" i="58"/>
  <c r="R560" i="58"/>
  <c r="R157" i="58"/>
  <c r="R391" i="58"/>
  <c r="R515" i="58"/>
  <c r="R464" i="58"/>
  <c r="R395" i="58"/>
  <c r="R18" i="58"/>
  <c r="R43" i="58"/>
  <c r="R176" i="58"/>
  <c r="R524" i="58"/>
  <c r="R341" i="58"/>
  <c r="R590" i="58"/>
  <c r="R541" i="58"/>
  <c r="R45" i="58"/>
  <c r="R129" i="58"/>
  <c r="R51" i="58"/>
  <c r="R3" i="58"/>
  <c r="R348" i="58"/>
  <c r="R133" i="58"/>
  <c r="R535" i="58"/>
  <c r="R389" i="58"/>
  <c r="R172" i="58"/>
  <c r="R80" i="58"/>
  <c r="R26" i="58"/>
  <c r="R332" i="58"/>
  <c r="R311" i="58"/>
  <c r="R359" i="58"/>
  <c r="R363" i="58"/>
  <c r="R147" i="58"/>
  <c r="R83" i="58"/>
  <c r="R46" i="58"/>
  <c r="R38" i="58"/>
  <c r="R408" i="58"/>
  <c r="R361" i="58"/>
  <c r="R420" i="58"/>
  <c r="R192" i="58"/>
  <c r="R460" i="58"/>
  <c r="R415" i="58"/>
  <c r="R6" i="58"/>
  <c r="R189" i="58"/>
  <c r="R403" i="58"/>
  <c r="R476" i="58"/>
  <c r="R326" i="58"/>
  <c r="R173" i="58"/>
  <c r="R24" i="58"/>
  <c r="R58" i="58"/>
  <c r="R106" i="58"/>
  <c r="R343" i="58"/>
  <c r="R413" i="58"/>
  <c r="R272" i="58"/>
  <c r="R523" i="58"/>
  <c r="R245" i="58"/>
  <c r="R466" i="58"/>
  <c r="R27" i="58"/>
  <c r="R119" i="58"/>
  <c r="R137" i="58"/>
  <c r="R315" i="58"/>
  <c r="R407" i="58"/>
  <c r="R449" i="58"/>
  <c r="R31" i="58"/>
  <c r="R334" i="58"/>
  <c r="R511" i="58"/>
  <c r="R91" i="58"/>
  <c r="R64" i="58"/>
  <c r="R446" i="58"/>
  <c r="R25" i="58"/>
  <c r="R540" i="58"/>
  <c r="R425" i="58"/>
  <c r="R312" i="58"/>
  <c r="R493" i="58"/>
  <c r="R309" i="58"/>
  <c r="R126" i="58"/>
  <c r="R56" i="58"/>
  <c r="R581" i="58"/>
  <c r="R589" i="58"/>
  <c r="R81" i="58"/>
  <c r="R13" i="58"/>
  <c r="R396" i="58"/>
  <c r="R461" i="58"/>
  <c r="R236" i="58"/>
  <c r="R198" i="58"/>
  <c r="R379" i="58"/>
  <c r="R241" i="58"/>
  <c r="R93" i="58"/>
  <c r="R323" i="58"/>
  <c r="R293" i="58"/>
  <c r="R197" i="58"/>
  <c r="R50" i="58"/>
  <c r="R433" i="58"/>
  <c r="R502" i="58"/>
  <c r="R575" i="58"/>
  <c r="R362" i="58"/>
  <c r="R368" i="58"/>
  <c r="R351" i="58"/>
  <c r="R108" i="58"/>
  <c r="R144" i="58"/>
  <c r="R318" i="58"/>
  <c r="R74" i="58"/>
  <c r="R41" i="58"/>
  <c r="R103" i="58"/>
  <c r="R218" i="58"/>
  <c r="R412" i="58"/>
  <c r="R292" i="58"/>
  <c r="R528" i="58"/>
  <c r="R10" i="58"/>
  <c r="R39" i="58"/>
  <c r="R11" i="58"/>
  <c r="R508" i="58"/>
  <c r="R42" i="58"/>
  <c r="R182" i="58"/>
  <c r="R435" i="58"/>
  <c r="R338" i="58"/>
  <c r="R436" i="58"/>
  <c r="R381" i="58"/>
  <c r="R358" i="58"/>
  <c r="R114" i="58"/>
  <c r="R342" i="58"/>
  <c r="R160" i="58"/>
  <c r="R399" i="58"/>
  <c r="R392" i="58"/>
  <c r="R21" i="58"/>
  <c r="R275" i="58"/>
  <c r="R527" i="58"/>
  <c r="R424" i="58"/>
  <c r="R472" i="58"/>
  <c r="R165" i="58"/>
  <c r="R65" i="58"/>
  <c r="R158" i="58"/>
  <c r="R34" i="58"/>
  <c r="R33" i="58"/>
  <c r="R499" i="58"/>
  <c r="R405" i="58"/>
  <c r="R583" i="58"/>
  <c r="R266" i="58"/>
  <c r="R577" i="58"/>
  <c r="R279" i="58"/>
  <c r="R522" i="58"/>
  <c r="R594" i="58"/>
  <c r="R22" i="58"/>
  <c r="R336" i="58"/>
  <c r="R450" i="58"/>
  <c r="R440" i="58"/>
  <c r="R118" i="58"/>
  <c r="R82" i="58"/>
  <c r="R170" i="58"/>
  <c r="R426" i="58"/>
  <c r="R401" i="58"/>
  <c r="R386" i="58"/>
  <c r="R117" i="58"/>
  <c r="R533" i="58"/>
  <c r="R139" i="58"/>
  <c r="R547" i="58"/>
  <c r="R385" i="58"/>
  <c r="R443" i="58"/>
  <c r="R281" i="58"/>
  <c r="R92" i="58"/>
  <c r="R54" i="58"/>
  <c r="R324" i="58"/>
  <c r="R390" i="58"/>
  <c r="R367" i="58"/>
  <c r="R295" i="58"/>
  <c r="R569" i="58"/>
  <c r="R287" i="58"/>
  <c r="R486" i="58"/>
  <c r="R430" i="58"/>
  <c r="R53" i="58"/>
  <c r="R282" i="58"/>
  <c r="R90" i="58"/>
  <c r="R291" i="58"/>
  <c r="R529" i="58"/>
  <c r="R168" i="58"/>
  <c r="R329" i="58"/>
  <c r="R570" i="58"/>
  <c r="R94" i="58"/>
  <c r="R531" i="58"/>
  <c r="R322" i="58"/>
  <c r="R593" i="58"/>
  <c r="R163" i="58"/>
  <c r="R55" i="58"/>
  <c r="R124" i="58"/>
  <c r="R400" i="58"/>
  <c r="R584" i="58"/>
  <c r="R339" i="58"/>
  <c r="R316" i="58"/>
  <c r="R360" i="58"/>
  <c r="R526" i="58"/>
  <c r="R387" i="58"/>
  <c r="R325" i="58"/>
  <c r="R374" i="58"/>
  <c r="R5" i="58"/>
  <c r="Q328" i="58"/>
  <c r="T328" i="58" s="1"/>
  <c r="R328"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<sst xmlns="http://schemas.openxmlformats.org/spreadsheetml/2006/main" count="9354" uniqueCount="2412">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</sst>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37">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2" fontId="25" fillId="15" borderId="12" xfId="0" applyNumberFormat="1" applyFont="1" applyFill="1" applyBorder="1" applyProtection="1"/>
    <xf numFmtId="165" fontId="25" fillId="15" borderId="12" xfId="0" applyNumberFormat="1" applyFont="1" applyFill="1" applyBorder="1" applyProtection="1"/>
    <xf numFmtId="1" fontId="25" fillId="15" borderId="12" xfId="0" applyNumberFormat="1" applyFont="1" applyFill="1" applyBorder="1" applyProtection="1"/>
    <xf numFmtId="165" fontId="25" fillId="15" borderId="13" xfId="0" applyNumberFormat="1" applyFont="1" applyFill="1" applyBorder="1" applyProtection="1"/>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A528" sqref="A528"/>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34" t="s">
        <v>2315</v>
      </c>
      <c r="B2" s="234"/>
      <c r="C2" s="234"/>
      <c r="D2" s="234"/>
      <c r="E2" s="234"/>
      <c r="F2" s="234"/>
      <c r="G2" s="234"/>
      <c r="H2" s="234"/>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152</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2"/>
      <c r="W3" s="200"/>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7.49</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2"/>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0.37746795807673822</v>
      </c>
      <c r="F5" s="128">
        <f>VLOOKUP(A5,'Tüm - Sektör'!$A:$H,6,0)</f>
        <v>2.9607538713051608E-3</v>
      </c>
      <c r="G5" s="127">
        <f>VLOOKUP(A5,'Tüm - Sektör'!$A:$H,7,0)</f>
        <v>3.4871699999999996E-4</v>
      </c>
      <c r="H5" s="159">
        <v>11300</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 t="shared" si="0"/>
        <v>1.316294939366459E-6</v>
      </c>
      <c r="R5" s="166">
        <f t="shared" si="1"/>
        <v>8.8053097345132739E-2</v>
      </c>
      <c r="S5" s="191">
        <v>1.316294939366459E-6</v>
      </c>
      <c r="T5" s="208">
        <f t="shared" si="2"/>
        <v>0</v>
      </c>
      <c r="U5" s="222"/>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5.1826568803727309</v>
      </c>
      <c r="F6" s="128">
        <f>VLOOKUP(A6,'Tüm - Sektör'!$A:$H,6,0)</f>
        <v>0.22487855450894045</v>
      </c>
      <c r="G6" s="127">
        <f>VLOOKUP(A6,'Tüm - Sektör'!$A:$H,7,0)</f>
        <v>6.0773900000000004E-4</v>
      </c>
      <c r="H6" s="159">
        <v>12295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 t="shared" si="0"/>
        <v>3.1497027098208436E-5</v>
      </c>
      <c r="R6" s="166" t="str">
        <f t="shared" si="1"/>
        <v/>
      </c>
      <c r="S6" s="191">
        <v>3.1497027098208436E-5</v>
      </c>
      <c r="T6" s="208">
        <f t="shared" si="2"/>
        <v>0</v>
      </c>
      <c r="U6" s="222"/>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36.058225946449191</v>
      </c>
      <c r="F7" s="128">
        <f>VLOOKUP(A7,'Tüm - Sektör'!$A:$H,6,0)</f>
        <v>2.064046288382781</v>
      </c>
      <c r="G7" s="127">
        <f>VLOOKUP(A7,'Tüm - Sektör'!$A:$H,7,0)</f>
        <v>7.01302E-4</v>
      </c>
      <c r="H7" s="159">
        <v>1583</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 t="shared" si="0"/>
        <v>2.5287705972696712E-4</v>
      </c>
      <c r="R7" s="166" t="str">
        <f t="shared" si="1"/>
        <v/>
      </c>
      <c r="S7" s="191">
        <v>2.5287705972696712E-4</v>
      </c>
      <c r="T7" s="208">
        <f t="shared" si="2"/>
        <v>0</v>
      </c>
      <c r="U7" s="222"/>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30.355241318097434</v>
      </c>
      <c r="F8" s="128">
        <f>VLOOKUP(A8,'Tüm - Sektör'!$A:$H,6,0)</f>
        <v>11.327512451804788</v>
      </c>
      <c r="G8" s="127">
        <f>VLOOKUP(A8,'Tüm - Sektör'!$A:$H,7,0)</f>
        <v>8.7624699999999992E-4</v>
      </c>
      <c r="H8" s="159">
        <v>1510</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 t="shared" si="0"/>
        <v>2.659868913925892E-4</v>
      </c>
      <c r="R8" s="166" t="str">
        <f t="shared" si="1"/>
        <v/>
      </c>
      <c r="S8" s="191">
        <v>2.659868913925892E-4</v>
      </c>
      <c r="T8" s="208">
        <f t="shared" si="2"/>
        <v>0</v>
      </c>
      <c r="U8" s="222"/>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1.6155620228072372</v>
      </c>
      <c r="F9" s="128">
        <f>VLOOKUP(A9,'Tüm - Sektör'!$A:$H,6,0)</f>
        <v>2.2510450616983594E-2</v>
      </c>
      <c r="G9" s="127">
        <f>VLOOKUP(A9,'Tüm - Sektör'!$A:$H,7,0)</f>
        <v>16.937048000000001</v>
      </c>
      <c r="H9" s="159">
        <v>1443</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0.27362851527263271</v>
      </c>
      <c r="R9" s="166" t="str">
        <f t="shared" si="1"/>
        <v/>
      </c>
      <c r="S9" s="191">
        <v>0.27362851527263271</v>
      </c>
      <c r="T9" s="208">
        <f t="shared" si="2"/>
        <v>0</v>
      </c>
      <c r="U9" s="222"/>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2.7608534013210049</v>
      </c>
      <c r="F10" s="128">
        <f>VLOOKUP(A10,'Tüm - Sektör'!$A:$H,6,0)</f>
        <v>4.8157219628833153E-2</v>
      </c>
      <c r="G10" s="127">
        <f>VLOOKUP(A10,'Tüm - Sektör'!$A:$H,7,0)</f>
        <v>10.211128</v>
      </c>
      <c r="H10" s="159">
        <v>1384</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0.28191427470124153</v>
      </c>
      <c r="R10" s="166" t="str">
        <f t="shared" si="1"/>
        <v/>
      </c>
      <c r="S10" s="191">
        <v>0.28191427470124153</v>
      </c>
      <c r="T10" s="208">
        <f t="shared" si="2"/>
        <v>0</v>
      </c>
      <c r="U10" s="222"/>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24.188740090430311</v>
      </c>
      <c r="F11" s="128">
        <f>VLOOKUP(A11,'Tüm - Sektör'!$A:$H,6,0)</f>
        <v>2.7636793112326199</v>
      </c>
      <c r="G11" s="127">
        <f>VLOOKUP(A11,'Tüm - Sektör'!$A:$H,7,0)</f>
        <v>1.6379030000000001</v>
      </c>
      <c r="H11" s="159">
        <v>1006</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0.39618809960336082</v>
      </c>
      <c r="R11" s="166" t="str">
        <f t="shared" si="1"/>
        <v/>
      </c>
      <c r="S11" s="191">
        <v>0.39618809960336082</v>
      </c>
      <c r="T11" s="208">
        <f t="shared" si="2"/>
        <v>0</v>
      </c>
      <c r="U11" s="222"/>
      <c r="W11" s="200"/>
      <c r="X11" s="209" t="str">
        <f>IF(COUNTIF('Yıldız Liste'!A:A, A11)&gt;0, "Yıldız Pazar", IF(COUNTIF('Ana Pazar Liste'!A:A, A11)&gt;0, "Ana Pazar", IF(COUNTIF('Alt Pazar Liste'!A:A, A11)&gt;0, "Alt Pazar", "")))</f>
        <v>Ana Pazar</v>
      </c>
    </row>
    <row r="12" spans="1:24" ht="30" customHeight="1" thickTop="1" thickBot="1">
      <c r="A12" s="125" t="s">
        <v>240</v>
      </c>
      <c r="B12" s="136" t="s">
        <v>349</v>
      </c>
      <c r="C12" s="137">
        <v>4697773484</v>
      </c>
      <c r="D12" s="137">
        <v>70000000</v>
      </c>
      <c r="E12" s="128">
        <f>VLOOKUP(A12,'Tüm - Sektör'!$A:$H,5,0)</f>
        <v>3.8716167997583337</v>
      </c>
      <c r="F12" s="128">
        <f>VLOOKUP(A12,'Tüm - Sektör'!$A:$H,6,0)</f>
        <v>7.9012587750170074E-2</v>
      </c>
      <c r="G12" s="127">
        <f>VLOOKUP(A12,'Tüm - Sektör'!$A:$H,7,0)</f>
        <v>14.69279</v>
      </c>
      <c r="H12" s="159">
        <v>701</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0.56884852599321245</v>
      </c>
      <c r="R12" s="166" t="str">
        <f t="shared" si="1"/>
        <v/>
      </c>
      <c r="S12" s="191">
        <v>0.56884852599321245</v>
      </c>
      <c r="T12" s="208">
        <f t="shared" si="2"/>
        <v>0</v>
      </c>
      <c r="U12" s="222"/>
      <c r="W12" s="200"/>
      <c r="X12" s="209" t="str">
        <f>IF(COUNTIF('Yıldız Liste'!A:A, A12)&gt;0, "Yıldız Pazar", IF(COUNTIF('Ana Pazar Liste'!A:A, A12)&gt;0, "Ana Pazar", IF(COUNTIF('Alt Pazar Liste'!A:A, A12)&gt;0, "Alt Pazar", "")))</f>
        <v>Ana Pazar</v>
      </c>
    </row>
    <row r="13" spans="1:24" ht="30" customHeight="1" thickTop="1" thickBot="1">
      <c r="A13" s="125" t="s">
        <v>51</v>
      </c>
      <c r="B13" s="136" t="s">
        <v>375</v>
      </c>
      <c r="C13" s="137">
        <v>2033187111</v>
      </c>
      <c r="D13" s="137">
        <v>10800000</v>
      </c>
      <c r="E13" s="128">
        <f>VLOOKUP(A13,'Tüm - Sektör'!$A:$H,5,0)</f>
        <v>33.85717149063646</v>
      </c>
      <c r="F13" s="128">
        <f>VLOOKUP(A13,'Tüm - Sektör'!$A:$H,6,0)</f>
        <v>4.5042001238075322</v>
      </c>
      <c r="G13" s="127">
        <f>VLOOKUP(A13,'Tüm - Sektör'!$A:$H,7,0)</f>
        <v>1.717981</v>
      </c>
      <c r="H13" s="159">
        <v>688</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0.58165977334655117</v>
      </c>
      <c r="R13" s="166" t="str">
        <f t="shared" si="1"/>
        <v/>
      </c>
      <c r="S13" s="191">
        <v>0.58165977334655117</v>
      </c>
      <c r="T13" s="208">
        <f t="shared" si="2"/>
        <v>0</v>
      </c>
      <c r="U13" s="222"/>
      <c r="W13" s="200"/>
      <c r="X13" s="209" t="str">
        <f>IF(COUNTIF('Yıldız Liste'!A:A, A13)&gt;0, "Yıldız Pazar", IF(COUNTIF('Ana Pazar Liste'!A:A, A13)&gt;0, "Ana Pazar", IF(COUNTIF('Alt Pazar Liste'!A:A, A13)&gt;0, "Alt Pazar", "")))</f>
        <v>Ana Pazar</v>
      </c>
    </row>
    <row r="14" spans="1:24" ht="30" customHeight="1" thickTop="1" thickBot="1">
      <c r="A14" s="125" t="s">
        <v>309</v>
      </c>
      <c r="B14" s="136" t="s">
        <v>609</v>
      </c>
      <c r="C14" s="137">
        <v>5221598542</v>
      </c>
      <c r="D14" s="137">
        <v>25000000</v>
      </c>
      <c r="E14" s="128">
        <f>VLOOKUP(A14,'Tüm - Sektör'!$A:$H,5,0)</f>
        <v>47.997780102670255</v>
      </c>
      <c r="F14" s="128">
        <f>VLOOKUP(A14,'Tüm - Sektör'!$A:$H,6,0)</f>
        <v>4.2570093217445901</v>
      </c>
      <c r="G14" s="127">
        <f>VLOOKUP(A14,'Tüm - Sektör'!$A:$H,7,0)</f>
        <v>1.8682810000000001</v>
      </c>
      <c r="H14" s="159">
        <v>441</v>
      </c>
      <c r="I14" s="141" t="e">
        <f>VLOOKUP(A14,'Tüm - Sektör'!$A:$H,9,0)</f>
        <v>#REF!</v>
      </c>
      <c r="J14" s="145" t="e">
        <f>VLOOKUP(A14,'Tüm - Sektör'!$A:$H,10,0)</f>
        <v>#REF!</v>
      </c>
      <c r="K14" s="146" t="e">
        <f>VLOOKUP(A14,'Tüm - Sektör'!$A:$H,11,0)</f>
        <v>#REF!</v>
      </c>
      <c r="L14" s="146" t="e">
        <f>VLOOKUP(A14,'Tüm - Sektör'!$A:$H,12,0)</f>
        <v>#REF!</v>
      </c>
      <c r="M14" s="146" t="e">
        <f>VLOOKUP(A14,'Tüm - Sektör'!$A:$H,13,0)</f>
        <v>#REF!</v>
      </c>
      <c r="N14" s="147" t="e">
        <f>VLOOKUP(A14,'Tüm - Sektör'!$A:$H,14,0)</f>
        <v>#REF!</v>
      </c>
      <c r="O14" s="148" t="e">
        <f>VLOOKUP(A14,'Tüm - Sektör'!$A:$H,15,0)</f>
        <v>#REF!</v>
      </c>
      <c r="P14" s="156" t="e">
        <f>VLOOKUP(A14,'Tüm - Sektör'!$A:$H,16,0)</f>
        <v>#REF!</v>
      </c>
      <c r="Q14" s="158">
        <f t="shared" si="0"/>
        <v>0.89673340607996888</v>
      </c>
      <c r="R14" s="166" t="str">
        <f t="shared" si="1"/>
        <v/>
      </c>
      <c r="S14" s="191">
        <v>0.89673340607996888</v>
      </c>
      <c r="T14" s="208">
        <f t="shared" si="2"/>
        <v>0</v>
      </c>
      <c r="U14" s="222"/>
      <c r="W14" s="200"/>
      <c r="X14" s="209" t="str">
        <f>IF(COUNTIF('Yıldız Liste'!A:A, A14)&gt;0, "Yıldız Pazar", IF(COUNTIF('Ana Pazar Liste'!A:A, A14)&gt;0, "Ana Pazar", IF(COUNTIF('Alt Pazar Liste'!A:A, A14)&gt;0, "Alt Pazar", "")))</f>
        <v>Ana Pazar</v>
      </c>
    </row>
    <row r="15" spans="1:24" ht="30" customHeight="1" thickTop="1" thickBot="1">
      <c r="A15" s="125" t="s">
        <v>540</v>
      </c>
      <c r="B15" s="131" t="s">
        <v>233</v>
      </c>
      <c r="C15" s="132">
        <v>2863294706</v>
      </c>
      <c r="D15" s="132">
        <v>112000000</v>
      </c>
      <c r="E15" s="128">
        <f>VLOOKUP(A15,'Tüm - Sektör'!$A:$H,5,0)</f>
        <v>2.1083945899269509</v>
      </c>
      <c r="F15" s="128">
        <f>VLOOKUP(A15,'Tüm - Sektör'!$A:$H,6,0)</f>
        <v>4.4086537929218614E-2</v>
      </c>
      <c r="G15" s="127">
        <f>VLOOKUP(A15,'Tüm - Sektör'!$A:$H,7,0)</f>
        <v>44.440303</v>
      </c>
      <c r="H15" s="159">
        <v>430</v>
      </c>
      <c r="I15" s="133" t="e">
        <f>VLOOKUP(A15,'Tüm - Sektör'!$A:$H,9,0)</f>
        <v>#REF!</v>
      </c>
      <c r="J15" s="132" t="e">
        <f>VLOOKUP(A15,'Tüm - Sektör'!$A:$H,10,0)</f>
        <v>#REF!</v>
      </c>
      <c r="K15" s="133" t="e">
        <f>VLOOKUP(A15,'Tüm - Sektör'!$A:$H,11,0)</f>
        <v>#REF!</v>
      </c>
      <c r="L15" s="133" t="e">
        <f>VLOOKUP(A15,'Tüm - Sektör'!$A:$H,12,0)</f>
        <v>#REF!</v>
      </c>
      <c r="M15" s="133" t="e">
        <f>VLOOKUP(A15,'Tüm - Sektör'!$A:$H,13,0)</f>
        <v>#REF!</v>
      </c>
      <c r="N15" s="134" t="e">
        <f>VLOOKUP(A15,'Tüm - Sektör'!$A:$H,14,0)</f>
        <v>#REF!</v>
      </c>
      <c r="O15" s="135" t="e">
        <f>VLOOKUP(A15,'Tüm - Sektör'!$A:$H,15,0)</f>
        <v>#REF!</v>
      </c>
      <c r="P15" s="153" t="e">
        <f>VLOOKUP(A15,'Tüm - Sektör'!$A:$H,16,0)</f>
        <v>#REF!</v>
      </c>
      <c r="Q15" s="158">
        <f t="shared" si="0"/>
        <v>0.93697694419914446</v>
      </c>
      <c r="R15" s="166" t="str">
        <f t="shared" si="1"/>
        <v/>
      </c>
      <c r="S15" s="191">
        <v>0.93697694419914446</v>
      </c>
      <c r="T15" s="208">
        <f t="shared" si="2"/>
        <v>0</v>
      </c>
      <c r="U15" s="222"/>
      <c r="W15" s="200"/>
      <c r="X15" s="209" t="str">
        <f>IF(COUNTIF('Yıldız Liste'!A:A, A15)&gt;0, "Yıldız Pazar", IF(COUNTIF('Ana Pazar Liste'!A:A, A15)&gt;0, "Ana Pazar", IF(COUNTIF('Alt Pazar Liste'!A:A, A15)&gt;0, "Alt Pazar", "")))</f>
        <v>Ana Pazar</v>
      </c>
    </row>
    <row r="16" spans="1:24" ht="30" customHeight="1" thickTop="1" thickBot="1">
      <c r="A16" s="125" t="s">
        <v>84</v>
      </c>
      <c r="B16" s="136" t="s">
        <v>605</v>
      </c>
      <c r="C16" s="137">
        <v>1981884130</v>
      </c>
      <c r="D16" s="137">
        <v>20000000</v>
      </c>
      <c r="E16" s="128">
        <f>VLOOKUP(A16,'Tüm - Sektör'!$A:$H,5,0)</f>
        <v>26.179698102266411</v>
      </c>
      <c r="F16" s="128">
        <f>VLOOKUP(A16,'Tüm - Sektör'!$A:$H,6,0)</f>
        <v>3.3477874811082367</v>
      </c>
      <c r="G16" s="127">
        <f>VLOOKUP(A16,'Tüm - Sektör'!$A:$H,7,0)</f>
        <v>3.9666589999999999</v>
      </c>
      <c r="H16" s="159">
        <v>376.75</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 t="shared" si="0"/>
        <v>1.0384593509463798</v>
      </c>
      <c r="R16" s="166" t="str">
        <f t="shared" si="1"/>
        <v/>
      </c>
      <c r="S16" s="191">
        <v>1.0384593509463798</v>
      </c>
      <c r="T16" s="208">
        <f t="shared" si="2"/>
        <v>0</v>
      </c>
      <c r="U16" s="222"/>
      <c r="W16" s="200"/>
      <c r="X16" s="209" t="str">
        <f>IF(COUNTIF('Yıldız Liste'!A:A, A16)&gt;0, "Yıldız Pazar", IF(COUNTIF('Ana Pazar Liste'!A:A, A16)&gt;0, "Ana Pazar", IF(COUNTIF('Alt Pazar Liste'!A:A, A16)&gt;0, "Alt Pazar", "")))</f>
        <v>Ana Pazar</v>
      </c>
    </row>
    <row r="17" spans="1:24" ht="30" customHeight="1" thickTop="1" thickBot="1">
      <c r="A17" s="125" t="s">
        <v>464</v>
      </c>
      <c r="B17" s="136" t="s">
        <v>355</v>
      </c>
      <c r="C17" s="137">
        <v>2001882616</v>
      </c>
      <c r="D17" s="137">
        <v>24000000</v>
      </c>
      <c r="E17" s="128">
        <f>VLOOKUP(A17,'Tüm - Sektör'!$A:$H,5,0)</f>
        <v>53.372615578399035</v>
      </c>
      <c r="F17" s="128">
        <f>VLOOKUP(A17,'Tüm - Sektör'!$A:$H,6,0)</f>
        <v>5.8988301921307507</v>
      </c>
      <c r="G17" s="127">
        <f>VLOOKUP(A17,'Tüm - Sektör'!$A:$H,7,0)</f>
        <v>2.016016</v>
      </c>
      <c r="H17" s="159">
        <v>370.75</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 t="shared" si="0"/>
        <v>1.0760004696790171</v>
      </c>
      <c r="R17" s="166" t="str">
        <f t="shared" si="1"/>
        <v/>
      </c>
      <c r="S17" s="191">
        <v>1.0760004696790171</v>
      </c>
      <c r="T17" s="208">
        <f t="shared" si="2"/>
        <v>0</v>
      </c>
      <c r="U17" s="222"/>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19.859104247779857</v>
      </c>
      <c r="F18" s="128">
        <f>VLOOKUP(A18,'Tüm - Sektör'!$A:$H,6,0)</f>
        <v>3.7359866897645824</v>
      </c>
      <c r="G18" s="127">
        <f>VLOOKUP(A18,'Tüm - Sektör'!$A:$H,7,0)</f>
        <v>5.5196949999999996</v>
      </c>
      <c r="H18" s="159">
        <v>354.5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1.0961619842094923</v>
      </c>
      <c r="R18" s="166" t="str">
        <f t="shared" si="1"/>
        <v/>
      </c>
      <c r="S18" s="191">
        <v>1.0961619842094923</v>
      </c>
      <c r="T18" s="208">
        <f t="shared" si="2"/>
        <v>0</v>
      </c>
      <c r="U18" s="222"/>
      <c r="W18" s="200"/>
      <c r="X18" s="209" t="str">
        <f>IF(COUNTIF('Yıldız Liste'!A:A, A18)&gt;0, "Yıldız Pazar", IF(COUNTIF('Ana Pazar Liste'!A:A, A18)&gt;0, "Ana Pazar", IF(COUNTIF('Alt Pazar Liste'!A:A, A18)&gt;0, "Alt Pazar", "")))</f>
        <v>Ana Pazar</v>
      </c>
    </row>
    <row r="19" spans="1:24" ht="30" customHeight="1" thickTop="1" thickBot="1">
      <c r="A19" s="125" t="s">
        <v>675</v>
      </c>
      <c r="B19" s="136" t="s">
        <v>691</v>
      </c>
      <c r="C19" s="137">
        <v>1459734156</v>
      </c>
      <c r="D19" s="137">
        <v>33811731</v>
      </c>
      <c r="E19" s="128">
        <f>VLOOKUP(A19,'Tüm - Sektör'!$A:$H,5,0)</f>
        <v>16.140336884380531</v>
      </c>
      <c r="F19" s="128">
        <f>VLOOKUP(A19,'Tüm - Sektör'!$A:$H,6,0)</f>
        <v>1.4378285189092015</v>
      </c>
      <c r="G19" s="127">
        <f>VLOOKUP(A19,'Tüm - Sektör'!$A:$H,7,0)</f>
        <v>7.956887</v>
      </c>
      <c r="H19" s="159">
        <v>292.5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1.2842683673094795</v>
      </c>
      <c r="R19" s="166">
        <f t="shared" si="1"/>
        <v>4.1025641025641026E-2</v>
      </c>
      <c r="S19" s="191">
        <v>1.2842683673094795</v>
      </c>
      <c r="T19" s="208">
        <f t="shared" si="2"/>
        <v>0</v>
      </c>
      <c r="U19" s="222"/>
      <c r="W19" s="200"/>
      <c r="X19" s="209" t="str">
        <f>IF(COUNTIF('Yıldız Liste'!A:A, A19)&gt;0, "Yıldız Pazar", IF(COUNTIF('Ana Pazar Liste'!A:A, A19)&gt;0, "Ana Pazar", IF(COUNTIF('Alt Pazar Liste'!A:A, A19)&gt;0, "Alt Pazar", "")))</f>
        <v>Ana Pazar</v>
      </c>
    </row>
    <row r="20" spans="1:24" ht="30" customHeight="1" thickTop="1" thickBot="1">
      <c r="A20" s="125" t="s">
        <v>147</v>
      </c>
      <c r="B20" s="136" t="s">
        <v>352</v>
      </c>
      <c r="C20" s="137">
        <v>-2968515000</v>
      </c>
      <c r="D20" s="137">
        <v>127773765</v>
      </c>
      <c r="E20" s="128">
        <f>VLOOKUP(A20,'Tüm - Sektör'!$A:$H,5,0)</f>
        <v>9.9194767243039248</v>
      </c>
      <c r="F20" s="128">
        <f>VLOOKUP(A20,'Tüm - Sektör'!$A:$H,6,0)</f>
        <v>0.23313208001082442</v>
      </c>
      <c r="G20" s="127">
        <f>VLOOKUP(A20,'Tüm - Sektör'!$A:$H,7,0)</f>
        <v>13.658674</v>
      </c>
      <c r="H20" s="159">
        <v>304.5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1.3548689882785518</v>
      </c>
      <c r="R20" s="166" t="str">
        <f t="shared" si="1"/>
        <v/>
      </c>
      <c r="S20" s="191">
        <v>1.3548689882785518</v>
      </c>
      <c r="T20" s="208">
        <f t="shared" si="2"/>
        <v>0</v>
      </c>
      <c r="U20" s="222"/>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43.70891593759908</v>
      </c>
      <c r="F21" s="128">
        <f>VLOOKUP(A21,'Tüm - Sektör'!$A:$H,6,0)</f>
        <v>10.557022957179059</v>
      </c>
      <c r="G21" s="127">
        <f>VLOOKUP(A21,'Tüm - Sektör'!$A:$H,7,0)</f>
        <v>3.1674739999999999</v>
      </c>
      <c r="H21" s="159">
        <v>287.25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1.3844685480053069</v>
      </c>
      <c r="R21" s="166" t="str">
        <f t="shared" si="1"/>
        <v/>
      </c>
      <c r="S21" s="191">
        <v>1.3844685480053069</v>
      </c>
      <c r="T21" s="208">
        <f t="shared" si="2"/>
        <v>0</v>
      </c>
      <c r="U21" s="222"/>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47.406929579268848</v>
      </c>
      <c r="F22" s="128">
        <f>VLOOKUP(A22,'Tüm - Sektör'!$A:$H,6,0)</f>
        <v>4.9501599669608254</v>
      </c>
      <c r="G22" s="127">
        <f>VLOOKUP(A22,'Tüm - Sektör'!$A:$H,7,0)</f>
        <v>3.3655849999999998</v>
      </c>
      <c r="H22" s="159">
        <v>247.1</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1.5955205108804353</v>
      </c>
      <c r="R22" s="166" t="str">
        <f t="shared" si="1"/>
        <v/>
      </c>
      <c r="S22" s="191">
        <v>1.5955205108804353</v>
      </c>
      <c r="T22" s="208">
        <f t="shared" si="2"/>
        <v>0</v>
      </c>
      <c r="U22" s="222"/>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67.38076532232202</v>
      </c>
      <c r="F23" s="128">
        <f>VLOOKUP(A23,'Tüm - Sektör'!$A:$H,6,0)</f>
        <v>14.205281767001033</v>
      </c>
      <c r="G23" s="127">
        <f>VLOOKUP(A23,'Tüm - Sektör'!$A:$H,7,0)</f>
        <v>2.4591859999999999</v>
      </c>
      <c r="H23" s="159">
        <v>239.1</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1.657018347499398</v>
      </c>
      <c r="R23" s="166" t="str">
        <f t="shared" si="1"/>
        <v/>
      </c>
      <c r="S23" s="191">
        <v>1.657018347499398</v>
      </c>
      <c r="T23" s="208">
        <f t="shared" si="2"/>
        <v>0</v>
      </c>
      <c r="U23" s="222"/>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34.135518006485746</v>
      </c>
      <c r="F24" s="128">
        <f>VLOOKUP(A24,'Tüm - Sektör'!$A:$H,6,0)</f>
        <v>1.8003965193294169</v>
      </c>
      <c r="G24" s="127">
        <f>VLOOKUP(A24,'Tüm - Sektör'!$A:$H,7,0)</f>
        <v>5.0446229999999996</v>
      </c>
      <c r="H24" s="159">
        <v>230.6</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1.7220081925243214</v>
      </c>
      <c r="R24" s="166" t="str">
        <f t="shared" si="1"/>
        <v/>
      </c>
      <c r="S24" s="191">
        <v>1.7220081925243214</v>
      </c>
      <c r="T24" s="208">
        <f t="shared" si="2"/>
        <v>0</v>
      </c>
      <c r="U24" s="222"/>
      <c r="W24" s="200"/>
      <c r="X24" s="209" t="str">
        <f>IF(COUNTIF('Yıldız Liste'!A:A, A24)&gt;0, "Yıldız Pazar", IF(COUNTIF('Ana Pazar Liste'!A:A, A24)&gt;0, "Ana Pazar", IF(COUNTIF('Alt Pazar Liste'!A:A, A24)&gt;0, "Alt Pazar", "")))</f>
        <v>Ana Pazar</v>
      </c>
    </row>
    <row r="25" spans="1:24" ht="30" customHeight="1" thickTop="1" thickBot="1">
      <c r="A25" s="125" t="s">
        <v>104</v>
      </c>
      <c r="B25" s="136" t="s">
        <v>357</v>
      </c>
      <c r="C25" s="137">
        <v>360638941</v>
      </c>
      <c r="D25" s="137">
        <v>15000000</v>
      </c>
      <c r="E25" s="128">
        <f>VLOOKUP(A25,'Tüm - Sektör'!$A:$H,5,0)</f>
        <v>15.167128676365056</v>
      </c>
      <c r="F25" s="128">
        <f>VLOOKUP(A25,'Tüm - Sektör'!$A:$H,6,0)</f>
        <v>4.5140263917753147</v>
      </c>
      <c r="G25" s="127">
        <f>VLOOKUP(A25,'Tüm - Sektör'!$A:$H,7,0)</f>
        <v>12.081939999999999</v>
      </c>
      <c r="H25" s="159">
        <v>215.9</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1.8324833864012202</v>
      </c>
      <c r="R25" s="166" t="str">
        <f t="shared" si="1"/>
        <v/>
      </c>
      <c r="S25" s="191">
        <v>1.8324833864012202</v>
      </c>
      <c r="T25" s="208">
        <f t="shared" si="2"/>
        <v>0</v>
      </c>
      <c r="U25" s="222"/>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1.8198914241856983</v>
      </c>
      <c r="F26" s="128">
        <f>VLOOKUP(A26,'Tüm - Sektör'!$A:$H,6,0)</f>
        <v>3.5582978281077295E-2</v>
      </c>
      <c r="G26" s="127">
        <f>VLOOKUP(A26,'Tüm - Sektör'!$A:$H,7,0)</f>
        <v>112.25637500000001</v>
      </c>
      <c r="H26" s="159">
        <v>194.9</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2.0429441417267382</v>
      </c>
      <c r="R26" s="166" t="str">
        <f t="shared" si="1"/>
        <v/>
      </c>
      <c r="S26" s="191">
        <v>2.0429441417267382</v>
      </c>
      <c r="T26" s="208">
        <f t="shared" si="2"/>
        <v>0</v>
      </c>
      <c r="U26" s="222"/>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1.3138874487222576</v>
      </c>
      <c r="F27" s="128">
        <f>VLOOKUP(A27,'Tüm - Sektör'!$A:$H,6,0)</f>
        <v>9.8271312544671481E-3</v>
      </c>
      <c r="G27" s="127">
        <f>VLOOKUP(A27,'Tüm - Sektör'!$A:$H,7,0)</f>
        <v>158.53750099999999</v>
      </c>
      <c r="H27" s="159">
        <v>193.4</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 t="shared" si="0"/>
        <v>2.0830043271569236</v>
      </c>
      <c r="R27" s="166" t="str">
        <f t="shared" si="1"/>
        <v/>
      </c>
      <c r="S27" s="191">
        <v>2.0830043271569236</v>
      </c>
      <c r="T27" s="208">
        <f t="shared" si="2"/>
        <v>0</v>
      </c>
      <c r="U27" s="222"/>
      <c r="W27" s="200"/>
      <c r="X27" s="209" t="str">
        <f>IF(COUNTIF('Yıldız Liste'!A:A, A27)&gt;0, "Yıldız Pazar", IF(COUNTIF('Ana Pazar Liste'!A:A, A27)&gt;0, "Ana Pazar", IF(COUNTIF('Alt Pazar Liste'!A:A, A27)&gt;0, "Alt Pazar", "")))</f>
        <v>Ana Pazar</v>
      </c>
    </row>
    <row r="28" spans="1:24" ht="30" customHeight="1" thickTop="1" thickBot="1">
      <c r="A28" s="125" t="s">
        <v>448</v>
      </c>
      <c r="B28" s="136" t="s">
        <v>255</v>
      </c>
      <c r="C28" s="137">
        <v>447250420</v>
      </c>
      <c r="D28" s="137">
        <v>23850000</v>
      </c>
      <c r="E28" s="128">
        <f>VLOOKUP(A28,'Tüm - Sektör'!$A:$H,5,0)</f>
        <v>21.116045057164605</v>
      </c>
      <c r="F28" s="128">
        <f>VLOOKUP(A28,'Tüm - Sektör'!$A:$H,6,0)</f>
        <v>4.2771437946838846</v>
      </c>
      <c r="G28" s="127">
        <f>VLOOKUP(A28,'Tüm - Sektör'!$A:$H,7,0)</f>
        <v>10.082440999999999</v>
      </c>
      <c r="H28" s="159">
        <v>184.4</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 t="shared" si="0"/>
        <v>2.1290127844220375</v>
      </c>
      <c r="R28" s="166" t="str">
        <f t="shared" si="1"/>
        <v/>
      </c>
      <c r="S28" s="191">
        <v>2.1290127844220375</v>
      </c>
      <c r="T28" s="208">
        <f t="shared" si="2"/>
        <v>0</v>
      </c>
      <c r="U28" s="222"/>
      <c r="W28" s="200"/>
      <c r="X28" s="209" t="str">
        <f>IF(COUNTIF('Yıldız Liste'!A:A, A28)&gt;0, "Yıldız Pazar", IF(COUNTIF('Ana Pazar Liste'!A:A, A28)&gt;0, "Ana Pazar", IF(COUNTIF('Alt Pazar Liste'!A:A, A28)&gt;0, "Alt Pazar", "")))</f>
        <v>Ana Pazar</v>
      </c>
    </row>
    <row r="29" spans="1:24" ht="30" customHeight="1" thickTop="1" thickBot="1">
      <c r="A29" s="125" t="s">
        <v>440</v>
      </c>
      <c r="B29" s="136" t="s">
        <v>605</v>
      </c>
      <c r="C29" s="137">
        <v>2531212102</v>
      </c>
      <c r="D29" s="137">
        <v>75000000</v>
      </c>
      <c r="E29" s="128">
        <f>VLOOKUP(A29,'Tüm - Sektör'!$A:$H,5,0)</f>
        <v>13.898096377739144</v>
      </c>
      <c r="F29" s="128">
        <f>VLOOKUP(A29,'Tüm - Sektör'!$A:$H,6,0)</f>
        <v>1.1878714852768499</v>
      </c>
      <c r="G29" s="127">
        <f>VLOOKUP(A29,'Tüm - Sektör'!$A:$H,7,0)</f>
        <v>17.011634999999998</v>
      </c>
      <c r="H29" s="159">
        <v>159.6</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2.364293427729204</v>
      </c>
      <c r="R29" s="166">
        <f t="shared" si="1"/>
        <v>7.5187969924813101E-3</v>
      </c>
      <c r="S29" s="191">
        <v>2.364293427729204</v>
      </c>
      <c r="T29" s="208">
        <f t="shared" si="2"/>
        <v>0</v>
      </c>
      <c r="U29" s="222"/>
      <c r="W29" s="200"/>
      <c r="X29" s="209" t="str">
        <f>IF(COUNTIF('Yıldız Liste'!A:A, A29)&gt;0, "Yıldız Pazar", IF(COUNTIF('Ana Pazar Liste'!A:A, A29)&gt;0, "Ana Pazar", IF(COUNTIF('Alt Pazar Liste'!A:A, A29)&gt;0, "Alt Pazar", "")))</f>
        <v>Ana Pazar</v>
      </c>
    </row>
    <row r="30" spans="1:24" ht="30" customHeight="1" thickTop="1" thickBot="1">
      <c r="A30" s="125" t="s">
        <v>64</v>
      </c>
      <c r="B30" s="136" t="s">
        <v>357</v>
      </c>
      <c r="C30" s="137">
        <v>240921520</v>
      </c>
      <c r="D30" s="137">
        <v>7425000</v>
      </c>
      <c r="E30" s="128">
        <f>VLOOKUP(A30,'Tüm - Sektör'!$A:$H,5,0)</f>
        <v>45.604813314416461</v>
      </c>
      <c r="F30" s="128">
        <f>VLOOKUP(A30,'Tüm - Sektör'!$A:$H,6,0)</f>
        <v>37.224620601503077</v>
      </c>
      <c r="G30" s="127">
        <f>VLOOKUP(A30,'Tüm - Sektör'!$A:$H,7,0)</f>
        <v>5.4653780000000003</v>
      </c>
      <c r="H30" s="159">
        <v>160.80000000000001</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 t="shared" si="0"/>
        <v>2.4924754338271882</v>
      </c>
      <c r="R30" s="166" t="str">
        <f t="shared" si="1"/>
        <v/>
      </c>
      <c r="S30" s="191">
        <v>2.4924754338271882</v>
      </c>
      <c r="T30" s="208">
        <f t="shared" si="2"/>
        <v>0</v>
      </c>
      <c r="U30" s="222"/>
      <c r="W30" s="200"/>
      <c r="X30" s="209" t="str">
        <f>IF(COUNTIF('Yıldız Liste'!A:A, A30)&gt;0, "Yıldız Pazar", IF(COUNTIF('Ana Pazar Liste'!A:A, A30)&gt;0, "Ana Pazar", IF(COUNTIF('Alt Pazar Liste'!A:A, A30)&gt;0, "Alt Pazar", "")))</f>
        <v>Ana Pazar</v>
      </c>
    </row>
    <row r="31" spans="1:24" ht="30" customHeight="1" thickTop="1" thickBot="1">
      <c r="A31" s="195" t="s">
        <v>773</v>
      </c>
      <c r="B31" s="212" t="s">
        <v>355</v>
      </c>
      <c r="C31" s="213">
        <v>2885058804</v>
      </c>
      <c r="D31" s="213">
        <v>92600000</v>
      </c>
      <c r="E31" s="197">
        <f>VLOOKUP(A31,'Tüm - Sektör'!$A:$H,5,0)</f>
        <v>13.53020869399796</v>
      </c>
      <c r="F31" s="197">
        <f>VLOOKUP(A31,'Tüm - Sektör'!$A:$H,6,0)</f>
        <v>0.89640837257668449</v>
      </c>
      <c r="G31" s="196">
        <f>VLOOKUP(A31,'Tüm - Sektör'!$A:$H,7,0)</f>
        <v>18.897796</v>
      </c>
      <c r="H31" s="198">
        <v>155.6</v>
      </c>
      <c r="I31" s="227" t="e">
        <f>VLOOKUP(A31,'Tüm - Sektör'!$A:$H,9,0)</f>
        <v>#REF!</v>
      </c>
      <c r="J31" s="213" t="e">
        <f>VLOOKUP(A31,'Tüm - Sektör'!$A:$H,10,0)</f>
        <v>#REF!</v>
      </c>
      <c r="K31" s="227" t="e">
        <f>VLOOKUP(A31,'Tüm - Sektör'!$A:$H,11,0)</f>
        <v>#REF!</v>
      </c>
      <c r="L31" s="227" t="e">
        <f>VLOOKUP(A31,'Tüm - Sektör'!$A:$H,12,0)</f>
        <v>#REF!</v>
      </c>
      <c r="M31" s="227" t="e">
        <f>VLOOKUP(A31,'Tüm - Sektör'!$A:$H,13,0)</f>
        <v>#REF!</v>
      </c>
      <c r="N31" s="228" t="e">
        <f>VLOOKUP(A31,'Tüm - Sektör'!$A:$H,14,0)</f>
        <v>#REF!</v>
      </c>
      <c r="O31" s="229" t="e">
        <f>VLOOKUP(A31,'Tüm - Sektör'!$A:$H,15,0)</f>
        <v>#REF!</v>
      </c>
      <c r="P31" s="230" t="e">
        <f>VLOOKUP(A31,'Tüm - Sektör'!$A:$H,16,0)</f>
        <v>#REF!</v>
      </c>
      <c r="Q31" s="199">
        <f t="shared" si="0"/>
        <v>2.5569112373659983</v>
      </c>
      <c r="R31" s="166" t="str">
        <f t="shared" si="1"/>
        <v/>
      </c>
      <c r="S31" s="191">
        <v>2.5569112373659983</v>
      </c>
      <c r="T31" s="208">
        <f t="shared" si="2"/>
        <v>0</v>
      </c>
      <c r="U31" s="222"/>
      <c r="W31" s="200"/>
      <c r="X31" s="209" t="str">
        <f>IF(COUNTIF('Yıldız Liste'!A:A, A31)&gt;0, "Yıldız Pazar", IF(COUNTIF('Ana Pazar Liste'!A:A, A31)&gt;0, "Ana Pazar", IF(COUNTIF('Alt Pazar Liste'!A:A, A31)&gt;0, "Alt Pazar", "")))</f>
        <v>Ana Pazar</v>
      </c>
    </row>
    <row r="32" spans="1:24" ht="33" thickTop="1" thickBot="1">
      <c r="A32" s="125" t="s">
        <v>548</v>
      </c>
      <c r="B32" s="136" t="s">
        <v>255</v>
      </c>
      <c r="C32" s="137">
        <v>1321868358</v>
      </c>
      <c r="D32" s="137">
        <v>55000000</v>
      </c>
      <c r="E32" s="128">
        <f>VLOOKUP(A32,'Tüm - Sektör'!$A:$H,5,0)</f>
        <v>14.398018832608633</v>
      </c>
      <c r="F32" s="128">
        <f>VLOOKUP(A32,'Tüm - Sektör'!$A:$H,6,0)</f>
        <v>1.6889171651153823</v>
      </c>
      <c r="G32" s="127">
        <f>VLOOKUP(A32,'Tüm - Sektör'!$A:$H,7,0)</f>
        <v>18.044423999999999</v>
      </c>
      <c r="H32" s="159">
        <v>154.9</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 t="shared" si="0"/>
        <v>2.5980395657557516</v>
      </c>
      <c r="R32" s="166" t="str">
        <f t="shared" si="1"/>
        <v/>
      </c>
      <c r="S32" s="191">
        <v>2.5980395657557516</v>
      </c>
      <c r="T32" s="208">
        <f t="shared" si="2"/>
        <v>0</v>
      </c>
      <c r="U32" s="222"/>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32.224135140689683</v>
      </c>
      <c r="F33" s="128">
        <f>VLOOKUP(A33,'Tüm - Sektör'!$A:$H,6,0)</f>
        <v>2.1621838122822363</v>
      </c>
      <c r="G33" s="127">
        <f>VLOOKUP(A33,'Tüm - Sektör'!$A:$H,7,0)</f>
        <v>8.2922969999999996</v>
      </c>
      <c r="H33" s="159">
        <v>148.5</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2.6721209915473558</v>
      </c>
      <c r="R33" s="166" t="str">
        <f t="shared" si="1"/>
        <v/>
      </c>
      <c r="S33" s="191">
        <v>2.6721209915473558</v>
      </c>
      <c r="T33" s="208">
        <f t="shared" si="2"/>
        <v>0</v>
      </c>
      <c r="U33" s="222"/>
      <c r="W33" s="200"/>
      <c r="X33" s="209"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16.79516558336265</v>
      </c>
      <c r="F34" s="128">
        <f>VLOOKUP(A34,'Tüm - Sektör'!$A:$H,6,0)</f>
        <v>0.35426354415302908</v>
      </c>
      <c r="G34" s="127">
        <f>VLOOKUP(A34,'Tüm - Sektör'!$A:$H,7,0)</f>
        <v>16.157962000000001</v>
      </c>
      <c r="H34" s="159">
        <v>147.19999999999999</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 t="shared" si="0"/>
        <v>2.7137564727968155</v>
      </c>
      <c r="R34" s="166" t="str">
        <f t="shared" si="1"/>
        <v/>
      </c>
      <c r="S34" s="191">
        <v>2.7137564727968155</v>
      </c>
      <c r="T34" s="208">
        <f t="shared" si="2"/>
        <v>0</v>
      </c>
      <c r="U34" s="222"/>
      <c r="W34" s="200"/>
      <c r="X34" s="209"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23.826622247489031</v>
      </c>
      <c r="F35" s="128">
        <f>VLOOKUP(A35,'Tüm - Sektör'!$A:$H,6,0)</f>
        <v>8.1598021395510383</v>
      </c>
      <c r="G35" s="127">
        <f>VLOOKUP(A35,'Tüm - Sektör'!$A:$H,7,0)</f>
        <v>11.626663000000001</v>
      </c>
      <c r="H35" s="159">
        <v>143.69999999999999</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 t="shared" si="0"/>
        <v>2.7702410729985756</v>
      </c>
      <c r="R35" s="166" t="str">
        <f t="shared" si="1"/>
        <v/>
      </c>
      <c r="S35" s="191">
        <v>2.7702410729985756</v>
      </c>
      <c r="T35" s="208">
        <f t="shared" si="2"/>
        <v>0</v>
      </c>
      <c r="U35" s="222"/>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51.485287187575892</v>
      </c>
      <c r="F36" s="128">
        <f>VLOOKUP(A36,'Tüm - Sektör'!$A:$H,6,0)</f>
        <v>46.502882553026339</v>
      </c>
      <c r="G36" s="127">
        <f>VLOOKUP(A36,'Tüm - Sektör'!$A:$H,7,0)</f>
        <v>5.6142630000000002</v>
      </c>
      <c r="H36" s="159">
        <v>133.19999999999999</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2.8905194290158143</v>
      </c>
      <c r="R36" s="166" t="str">
        <f t="shared" si="1"/>
        <v/>
      </c>
      <c r="S36" s="191">
        <v>2.8905194290158143</v>
      </c>
      <c r="T36" s="208">
        <f t="shared" si="2"/>
        <v>0</v>
      </c>
      <c r="U36" s="222"/>
      <c r="W36" s="200"/>
      <c r="X36" s="209" t="str">
        <f>IF(COUNTIF('Yıldız Liste'!A:A, A36)&gt;0, "Yıldız Pazar", IF(COUNTIF('Ana Pazar Liste'!A:A, A36)&gt;0, "Ana Pazar", IF(COUNTIF('Alt Pazar Liste'!A:A, A36)&gt;0, "Alt Pazar", "")))</f>
        <v>Ana Pazar</v>
      </c>
    </row>
    <row r="37" spans="1:24" ht="30" customHeight="1" thickTop="1" thickBot="1">
      <c r="A37" s="125" t="s">
        <v>673</v>
      </c>
      <c r="B37" s="136" t="s">
        <v>349</v>
      </c>
      <c r="C37" s="137">
        <v>1474864054</v>
      </c>
      <c r="D37" s="137">
        <v>36732299</v>
      </c>
      <c r="E37" s="128">
        <f>VLOOKUP(A37,'Tüm - Sektör'!$A:$H,5,0)</f>
        <v>13.971823256368646</v>
      </c>
      <c r="F37" s="128">
        <f>VLOOKUP(A37,'Tüm - Sektör'!$A:$H,6,0)</f>
        <v>2.7968298890110992</v>
      </c>
      <c r="G37" s="127">
        <f>VLOOKUP(A37,'Tüm - Sektör'!$A:$H,7,0)</f>
        <v>21.706330999999999</v>
      </c>
      <c r="H37" s="159">
        <v>122.1</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 t="shared" si="0"/>
        <v>3.0327702027623564</v>
      </c>
      <c r="R37" s="166">
        <f t="shared" si="1"/>
        <v>1.3923013923013946E-2</v>
      </c>
      <c r="S37" s="191">
        <v>3.0327702027623564</v>
      </c>
      <c r="T37" s="208">
        <f t="shared" si="2"/>
        <v>0</v>
      </c>
      <c r="U37" s="222"/>
      <c r="W37" s="200"/>
      <c r="X37" s="209" t="str">
        <f>IF(COUNTIF('Yıldız Liste'!A:A, A37)&gt;0, "Yıldız Pazar", IF(COUNTIF('Ana Pazar Liste'!A:A, A37)&gt;0, "Ana Pazar", IF(COUNTIF('Alt Pazar Liste'!A:A, A37)&gt;0, "Alt Pazar", "")))</f>
        <v>Ana Pazar</v>
      </c>
    </row>
    <row r="38" spans="1:24" ht="30" customHeight="1" thickTop="1" thickBot="1">
      <c r="A38" s="125" t="s">
        <v>63</v>
      </c>
      <c r="B38" s="136" t="s">
        <v>355</v>
      </c>
      <c r="C38" s="137">
        <v>549820175</v>
      </c>
      <c r="D38" s="137">
        <v>22750000</v>
      </c>
      <c r="E38" s="128">
        <f>VLOOKUP(A38,'Tüm - Sektör'!$A:$H,5,0)</f>
        <v>41.097833479931879</v>
      </c>
      <c r="F38" s="128">
        <f>VLOOKUP(A38,'Tüm - Sektör'!$A:$H,6,0)</f>
        <v>14.224395078283942</v>
      </c>
      <c r="G38" s="127">
        <f>VLOOKUP(A38,'Tüm - Sektör'!$A:$H,7,0)</f>
        <v>7.6577849999999996</v>
      </c>
      <c r="H38" s="159">
        <v>123.8</v>
      </c>
      <c r="I38" s="138" t="e">
        <f>VLOOKUP(A38,'Tüm - Sektör'!$A:$H,9,0)</f>
        <v>#REF!</v>
      </c>
      <c r="J38" s="137" t="e">
        <f>VLOOKUP(A38,'Tüm - Sektör'!$A:$H,10,0)</f>
        <v>#REF!</v>
      </c>
      <c r="K38" s="138" t="e">
        <f>VLOOKUP(A38,'Tüm - Sektör'!$A:$H,11,0)</f>
        <v>#REF!</v>
      </c>
      <c r="L38" s="138" t="e">
        <f>VLOOKUP(A38,'Tüm - Sektör'!$A:$H,12,0)</f>
        <v>#REF!</v>
      </c>
      <c r="M38" s="138" t="e">
        <f>VLOOKUP(A38,'Tüm - Sektör'!$A:$H,13,0)</f>
        <v>#REF!</v>
      </c>
      <c r="N38" s="139" t="e">
        <f>VLOOKUP(A38,'Tüm - Sektör'!$A:$H,14,0)</f>
        <v>#REF!</v>
      </c>
      <c r="O38" s="140" t="e">
        <f>VLOOKUP(A38,'Tüm - Sektör'!$A:$H,15,0)</f>
        <v>#REF!</v>
      </c>
      <c r="P38" s="154" t="e">
        <f>VLOOKUP(A38,'Tüm - Sektör'!$A:$H,16,0)</f>
        <v>#REF!</v>
      </c>
      <c r="Q38" s="158">
        <f t="shared" si="0"/>
        <v>3.1471837275512011</v>
      </c>
      <c r="R38" s="166" t="str">
        <f t="shared" si="1"/>
        <v/>
      </c>
      <c r="S38" s="191">
        <v>3.1471837275512011</v>
      </c>
      <c r="T38" s="208">
        <f t="shared" si="2"/>
        <v>0</v>
      </c>
      <c r="U38" s="222"/>
      <c r="W38" s="200"/>
      <c r="X38" s="209"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39.967476455163464</v>
      </c>
      <c r="F39" s="128">
        <f>VLOOKUP(A39,'Tüm - Sektör'!$A:$H,6,0)</f>
        <v>13.058562924736716</v>
      </c>
      <c r="G39" s="127">
        <f>VLOOKUP(A39,'Tüm - Sektör'!$A:$H,7,0)</f>
        <v>8.1175940000000004</v>
      </c>
      <c r="H39" s="159">
        <v>123.2</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3.2443974706757621</v>
      </c>
      <c r="R39" s="166" t="str">
        <f t="shared" si="1"/>
        <v/>
      </c>
      <c r="S39" s="191">
        <v>3.2443974706757621</v>
      </c>
      <c r="T39" s="208">
        <f t="shared" si="2"/>
        <v>0</v>
      </c>
      <c r="U39" s="222"/>
      <c r="W39" s="200"/>
      <c r="X39" s="209" t="str">
        <f>IF(COUNTIF('Yıldız Liste'!A:A, A39)&gt;0, "Yıldız Pazar", IF(COUNTIF('Ana Pazar Liste'!A:A, A39)&gt;0, "Ana Pazar", IF(COUNTIF('Alt Pazar Liste'!A:A, A39)&gt;0, "Alt Pazar", "")))</f>
        <v>Ana Pazar</v>
      </c>
    </row>
    <row r="40" spans="1:24" ht="30" customHeight="1" thickTop="1" thickBot="1">
      <c r="A40" s="125" t="s">
        <v>39</v>
      </c>
      <c r="B40" s="136" t="s">
        <v>255</v>
      </c>
      <c r="C40" s="137">
        <v>638570889</v>
      </c>
      <c r="D40" s="137">
        <v>10721700</v>
      </c>
      <c r="E40" s="128">
        <f>VLOOKUP(A40,'Tüm - Sektör'!$A:$H,5,0)</f>
        <v>68.555318750885732</v>
      </c>
      <c r="F40" s="128">
        <f>VLOOKUP(A40,'Tüm - Sektör'!$A:$H,6,0)</f>
        <v>56.088348413330735</v>
      </c>
      <c r="G40" s="127">
        <f>VLOOKUP(A40,'Tüm - Sektör'!$A:$H,7,0)</f>
        <v>5.1827810000000003</v>
      </c>
      <c r="H40" s="159">
        <v>111.6</v>
      </c>
      <c r="I40" s="141" t="e">
        <f>VLOOKUP(A40,'Tüm - Sektör'!$A:$H,9,0)</f>
        <v>#REF!</v>
      </c>
      <c r="J40" s="145" t="e">
        <f>VLOOKUP(A40,'Tüm - Sektör'!$A:$H,10,0)</f>
        <v>#REF!</v>
      </c>
      <c r="K40" s="146" t="e">
        <f>VLOOKUP(A40,'Tüm - Sektör'!$A:$H,11,0)</f>
        <v>#REF!</v>
      </c>
      <c r="L40" s="146" t="e">
        <f>VLOOKUP(A40,'Tüm - Sektör'!$A:$H,12,0)</f>
        <v>#REF!</v>
      </c>
      <c r="M40" s="146" t="e">
        <f>VLOOKUP(A40,'Tüm - Sektör'!$A:$H,13,0)</f>
        <v>#REF!</v>
      </c>
      <c r="N40" s="147" t="e">
        <f>VLOOKUP(A40,'Tüm - Sektör'!$A:$H,14,0)</f>
        <v>#REF!</v>
      </c>
      <c r="O40" s="148" t="e">
        <f>VLOOKUP(A40,'Tüm - Sektör'!$A:$H,15,0)</f>
        <v>#REF!</v>
      </c>
      <c r="P40" s="156" t="e">
        <f>VLOOKUP(A40,'Tüm - Sektör'!$A:$H,16,0)</f>
        <v>#REF!</v>
      </c>
      <c r="Q40" s="158">
        <f t="shared" si="0"/>
        <v>3.5530720347103433</v>
      </c>
      <c r="R40" s="166" t="str">
        <f t="shared" si="1"/>
        <v/>
      </c>
      <c r="S40" s="191">
        <v>3.5530720347103433</v>
      </c>
      <c r="T40" s="208">
        <f t="shared" si="2"/>
        <v>0</v>
      </c>
      <c r="U40" s="222"/>
      <c r="W40" s="200"/>
      <c r="X40" s="209" t="str">
        <f>IF(COUNTIF('Yıldız Liste'!A:A, A40)&gt;0, "Yıldız Pazar", IF(COUNTIF('Ana Pazar Liste'!A:A, A40)&gt;0, "Ana Pazar", IF(COUNTIF('Alt Pazar Liste'!A:A, A40)&gt;0, "Alt Pazar", "")))</f>
        <v>Ana Pazar</v>
      </c>
    </row>
    <row r="41" spans="1:24" ht="30" customHeight="1" thickTop="1" thickBot="1">
      <c r="A41" s="125" t="s">
        <v>278</v>
      </c>
      <c r="B41" s="136" t="s">
        <v>355</v>
      </c>
      <c r="C41" s="137">
        <v>3337733172</v>
      </c>
      <c r="D41" s="137">
        <v>38700772</v>
      </c>
      <c r="E41" s="128">
        <f>VLOOKUP(A41,'Tüm - Sektör'!$A:$H,5,0)</f>
        <v>26.555199367611269</v>
      </c>
      <c r="F41" s="128">
        <f>VLOOKUP(A41,'Tüm - Sektör'!$A:$H,6,0)</f>
        <v>5.9152342614614382</v>
      </c>
      <c r="G41" s="127">
        <f>VLOOKUP(A41,'Tüm - Sektör'!$A:$H,7,0)</f>
        <v>13.534167</v>
      </c>
      <c r="H41" s="159">
        <v>110.8</v>
      </c>
      <c r="I41" s="138" t="e">
        <f>VLOOKUP(A41,'Tüm - Sektör'!$A:$H,9,0)</f>
        <v>#REF!</v>
      </c>
      <c r="J41" s="137" t="e">
        <f>VLOOKUP(A41,'Tüm - Sektör'!$A:$H,10,0)</f>
        <v>#REF!</v>
      </c>
      <c r="K41" s="138" t="e">
        <f>VLOOKUP(A41,'Tüm - Sektör'!$A:$H,11,0)</f>
        <v>#REF!</v>
      </c>
      <c r="L41" s="138" t="e">
        <f>VLOOKUP(A41,'Tüm - Sektör'!$A:$H,12,0)</f>
        <v>#REF!</v>
      </c>
      <c r="M41" s="138" t="e">
        <f>VLOOKUP(A41,'Tüm - Sektör'!$A:$H,13,0)</f>
        <v>#REF!</v>
      </c>
      <c r="N41" s="139" t="e">
        <f>VLOOKUP(A41,'Tüm - Sektör'!$A:$H,14,0)</f>
        <v>#REF!</v>
      </c>
      <c r="O41" s="140" t="e">
        <f>VLOOKUP(A41,'Tüm - Sektör'!$A:$H,15,0)</f>
        <v>#REF!</v>
      </c>
      <c r="P41" s="154" t="e">
        <f>VLOOKUP(A41,'Tüm - Sektör'!$A:$H,16,0)</f>
        <v>#REF!</v>
      </c>
      <c r="Q41" s="158">
        <f t="shared" si="0"/>
        <v>3.594025029595453</v>
      </c>
      <c r="R41" s="166" t="str">
        <f t="shared" si="1"/>
        <v/>
      </c>
      <c r="S41" s="191">
        <v>3.594025029595453</v>
      </c>
      <c r="T41" s="208">
        <f t="shared" si="2"/>
        <v>0</v>
      </c>
      <c r="U41" s="222"/>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15.505141380840756</v>
      </c>
      <c r="F42" s="128">
        <f>VLOOKUP(A42,'Tüm - Sektör'!$A:$H,6,0)</f>
        <v>2.0662501840139602</v>
      </c>
      <c r="G42" s="127">
        <f>VLOOKUP(A42,'Tüm - Sektör'!$A:$H,7,0)</f>
        <v>23.711504000000001</v>
      </c>
      <c r="H42" s="159">
        <v>107.9</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3.6765022187237117</v>
      </c>
      <c r="R42" s="166" t="str">
        <f t="shared" si="1"/>
        <v/>
      </c>
      <c r="S42" s="191">
        <v>3.6765022187237117</v>
      </c>
      <c r="T42" s="208">
        <f t="shared" si="2"/>
        <v>0</v>
      </c>
      <c r="U42" s="222"/>
      <c r="W42" s="200"/>
      <c r="X42" s="209" t="str">
        <f>IF(COUNTIF('Yıldız Liste'!A:A, A42)&gt;0, "Yıldız Pazar", IF(COUNTIF('Ana Pazar Liste'!A:A, A42)&gt;0, "Ana Pazar", IF(COUNTIF('Alt Pazar Liste'!A:A, A42)&gt;0, "Alt Pazar", "")))</f>
        <v>Ana Pazar</v>
      </c>
    </row>
    <row r="43" spans="1:24" ht="30" customHeight="1" thickTop="1" thickBot="1">
      <c r="A43" s="125" t="s">
        <v>453</v>
      </c>
      <c r="B43" s="136" t="s">
        <v>375</v>
      </c>
      <c r="C43" s="137">
        <v>2638457366</v>
      </c>
      <c r="D43" s="137">
        <v>37600000</v>
      </c>
      <c r="E43" s="128">
        <f>VLOOKUP(A43,'Tüm - Sektör'!$A:$H,5,0)</f>
        <v>28.226802220351871</v>
      </c>
      <c r="F43" s="128">
        <f>VLOOKUP(A43,'Tüm - Sektör'!$A:$H,6,0)</f>
        <v>7.2884740292170704</v>
      </c>
      <c r="G43" s="127">
        <f>VLOOKUP(A43,'Tüm - Sektör'!$A:$H,7,0)</f>
        <v>13.732926000000001</v>
      </c>
      <c r="H43" s="159">
        <v>101.5</v>
      </c>
      <c r="I43" s="141" t="e">
        <f>VLOOKUP(A43,'Tüm - Sektör'!$A:$H,9,0)</f>
        <v>#REF!</v>
      </c>
      <c r="J43" s="145" t="e">
        <f>VLOOKUP(A43,'Tüm - Sektör'!$A:$H,10,0)</f>
        <v>#REF!</v>
      </c>
      <c r="K43" s="146" t="e">
        <f>VLOOKUP(A43,'Tüm - Sektör'!$A:$H,11,0)</f>
        <v>#REF!</v>
      </c>
      <c r="L43" s="146" t="e">
        <f>VLOOKUP(A43,'Tüm - Sektör'!$A:$H,12,0)</f>
        <v>#REF!</v>
      </c>
      <c r="M43" s="146" t="e">
        <f>VLOOKUP(A43,'Tüm - Sektör'!$A:$H,13,0)</f>
        <v>#REF!</v>
      </c>
      <c r="N43" s="147" t="e">
        <f>VLOOKUP(A43,'Tüm - Sektör'!$A:$H,14,0)</f>
        <v>#REF!</v>
      </c>
      <c r="O43" s="148" t="e">
        <f>VLOOKUP(A43,'Tüm - Sektör'!$A:$H,15,0)</f>
        <v>#REF!</v>
      </c>
      <c r="P43" s="156" t="e">
        <f>VLOOKUP(A43,'Tüm - Sektör'!$A:$H,16,0)</f>
        <v>#REF!</v>
      </c>
      <c r="Q43" s="158">
        <f t="shared" si="0"/>
        <v>3.8763658610872795</v>
      </c>
      <c r="R43" s="166" t="str">
        <f t="shared" si="1"/>
        <v/>
      </c>
      <c r="S43" s="191">
        <v>3.8763658610872795</v>
      </c>
      <c r="T43" s="208">
        <f t="shared" si="2"/>
        <v>0</v>
      </c>
      <c r="U43" s="222"/>
      <c r="W43" s="200"/>
      <c r="X43" s="209"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17.816471745047988</v>
      </c>
      <c r="F44" s="128">
        <f>VLOOKUP(A44,'Tüm - Sektör'!$A:$H,6,0)</f>
        <v>2.8611550077121932</v>
      </c>
      <c r="G44" s="127">
        <f>VLOOKUP(A44,'Tüm - Sektör'!$A:$H,7,0)</f>
        <v>23.936191999999998</v>
      </c>
      <c r="H44" s="159">
        <v>100.9</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 t="shared" si="0"/>
        <v>4.2645848845204366</v>
      </c>
      <c r="R44" s="166" t="str">
        <f t="shared" si="1"/>
        <v/>
      </c>
      <c r="S44" s="191">
        <v>4.2645848845204366</v>
      </c>
      <c r="T44" s="208">
        <f t="shared" si="2"/>
        <v>0</v>
      </c>
      <c r="U44" s="222"/>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31.869615030985234</v>
      </c>
      <c r="F45" s="128">
        <f>VLOOKUP(A45,'Tüm - Sektör'!$A:$H,6,0)</f>
        <v>6.1892361980473147</v>
      </c>
      <c r="G45" s="127">
        <f>VLOOKUP(A45,'Tüm - Sektör'!$A:$H,7,0)</f>
        <v>13.570377000000001</v>
      </c>
      <c r="H45" s="159">
        <v>93.6</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 t="shared" si="0"/>
        <v>4.324826908153363</v>
      </c>
      <c r="R45" s="166" t="str">
        <f t="shared" si="1"/>
        <v/>
      </c>
      <c r="S45" s="191">
        <v>4.324826908153363</v>
      </c>
      <c r="T45" s="208">
        <f t="shared" si="2"/>
        <v>0</v>
      </c>
      <c r="U45" s="222"/>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35.944939900509794</v>
      </c>
      <c r="F46" s="128">
        <f>VLOOKUP(A46,'Tüm - Sektör'!$A:$H,6,0)</f>
        <v>13.02352894946007</v>
      </c>
      <c r="G46" s="127">
        <f>VLOOKUP(A46,'Tüm - Sektör'!$A:$H,7,0)</f>
        <v>12.224814</v>
      </c>
      <c r="H46" s="159">
        <v>85.65</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 t="shared" si="0"/>
        <v>4.3942020452491075</v>
      </c>
      <c r="R46" s="166" t="str">
        <f t="shared" si="1"/>
        <v/>
      </c>
      <c r="S46" s="191">
        <v>4.3942020452491075</v>
      </c>
      <c r="T46" s="208">
        <f t="shared" si="2"/>
        <v>0</v>
      </c>
      <c r="U46" s="222"/>
      <c r="W46" s="200"/>
      <c r="X46" s="209" t="str">
        <f>IF(COUNTIF('Yıldız Liste'!A:A, A46)&gt;0, "Yıldız Pazar", IF(COUNTIF('Ana Pazar Liste'!A:A, A46)&gt;0, "Ana Pazar", IF(COUNTIF('Alt Pazar Liste'!A:A, A46)&gt;0, "Alt Pazar", "")))</f>
        <v>Ana Pazar</v>
      </c>
    </row>
    <row r="47" spans="1:24" ht="30" customHeight="1" thickTop="1" thickBot="1">
      <c r="A47" s="125" t="s">
        <v>115</v>
      </c>
      <c r="B47" s="136" t="s">
        <v>287</v>
      </c>
      <c r="C47" s="137">
        <v>1639886673</v>
      </c>
      <c r="D47" s="137">
        <v>28000000</v>
      </c>
      <c r="E47" s="128">
        <f>VLOOKUP(A47,'Tüm - Sektör'!$A:$H,5,0)</f>
        <v>101.42300533403871</v>
      </c>
      <c r="F47" s="128">
        <f>VLOOKUP(A47,'Tüm - Sektör'!$A:$H,6,0)</f>
        <v>43.122026077397408</v>
      </c>
      <c r="G47" s="127">
        <f>VLOOKUP(A47,'Tüm - Sektör'!$A:$H,7,0)</f>
        <v>4.7491070000000004</v>
      </c>
      <c r="H47" s="159">
        <v>81.95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4.8166870459292062</v>
      </c>
      <c r="R47" s="166">
        <f t="shared" si="1"/>
        <v>7.3215375228797355E-3</v>
      </c>
      <c r="S47" s="191">
        <v>4.8166870459292062</v>
      </c>
      <c r="T47" s="208">
        <f t="shared" si="2"/>
        <v>0</v>
      </c>
      <c r="U47" s="222"/>
      <c r="W47" s="200"/>
      <c r="X47" s="209" t="str">
        <f>IF(COUNTIF('Yıldız Liste'!A:A, A47)&gt;0, "Yıldız Pazar", IF(COUNTIF('Ana Pazar Liste'!A:A, A47)&gt;0, "Ana Pazar", IF(COUNTIF('Alt Pazar Liste'!A:A, A47)&gt;0, "Alt Pazar", "")))</f>
        <v>Ana Pazar</v>
      </c>
    </row>
    <row r="48" spans="1:24" ht="30" customHeight="1" thickTop="1" thickBot="1">
      <c r="A48" s="125" t="s">
        <v>304</v>
      </c>
      <c r="B48" s="136" t="s">
        <v>349</v>
      </c>
      <c r="C48" s="137">
        <v>206308208</v>
      </c>
      <c r="D48" s="137">
        <v>20990000</v>
      </c>
      <c r="E48" s="128">
        <f>VLOOKUP(A48,'Tüm - Sektör'!$A:$H,5,0)</f>
        <v>23.334713124740425</v>
      </c>
      <c r="F48" s="128">
        <f>VLOOKUP(A48,'Tüm - Sektör'!$A:$H,6,0)</f>
        <v>13.394050594798685</v>
      </c>
      <c r="G48" s="127">
        <f>VLOOKUP(A48,'Tüm - Sektör'!$A:$H,7,0)</f>
        <v>20.765463</v>
      </c>
      <c r="H48" s="159">
        <v>82.55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4.8455612200741172</v>
      </c>
      <c r="R48" s="166" t="str">
        <f t="shared" si="1"/>
        <v/>
      </c>
      <c r="S48" s="191">
        <v>4.8455612200741172</v>
      </c>
      <c r="T48" s="208">
        <f t="shared" si="2"/>
        <v>0</v>
      </c>
      <c r="U48" s="222"/>
      <c r="W48" s="200"/>
      <c r="X48" s="209" t="str">
        <f>IF(COUNTIF('Yıldız Liste'!A:A, A48)&gt;0, "Yıldız Pazar", IF(COUNTIF('Ana Pazar Liste'!A:A, A48)&gt;0, "Ana Pazar", IF(COUNTIF('Alt Pazar Liste'!A:A, A48)&gt;0, "Alt Pazar", "")))</f>
        <v>Ana Pazar</v>
      </c>
    </row>
    <row r="49" spans="1:24" ht="30" customHeight="1" thickTop="1" thickBot="1">
      <c r="A49" s="125" t="s">
        <v>150</v>
      </c>
      <c r="B49" s="136" t="s">
        <v>353</v>
      </c>
      <c r="C49" s="137">
        <v>4808797069</v>
      </c>
      <c r="D49" s="137">
        <v>39916800</v>
      </c>
      <c r="E49" s="128">
        <f>VLOOKUP(A49,'Tüm - Sektör'!$A:$H,5,0)</f>
        <v>50.046613119183263</v>
      </c>
      <c r="F49" s="128">
        <f>VLOOKUP(A49,'Tüm - Sektör'!$A:$H,6,0)</f>
        <v>15.870546534000615</v>
      </c>
      <c r="G49" s="127">
        <f>VLOOKUP(A49,'Tüm - Sektör'!$A:$H,7,0)</f>
        <v>10.270289999999999</v>
      </c>
      <c r="H49" s="159">
        <v>77.3</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5.139932302518166</v>
      </c>
      <c r="R49" s="166">
        <f t="shared" si="1"/>
        <v>1.9404915912031783E-3</v>
      </c>
      <c r="S49" s="191">
        <v>5.139932302518166</v>
      </c>
      <c r="T49" s="208">
        <f t="shared" si="2"/>
        <v>0</v>
      </c>
      <c r="U49" s="222"/>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62.210628234806862</v>
      </c>
      <c r="F50" s="128">
        <f>VLOOKUP(A50,'Tüm - Sektör'!$A:$H,6,0)</f>
        <v>37.979626516976104</v>
      </c>
      <c r="G50" s="127">
        <f>VLOOKUP(A50,'Tüm - Sektör'!$A:$H,7,0)</f>
        <v>8.2712769999999995</v>
      </c>
      <c r="H50" s="159">
        <v>77.45</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5.1456133847410852</v>
      </c>
      <c r="R50" s="166" t="str">
        <f t="shared" si="1"/>
        <v/>
      </c>
      <c r="S50" s="191">
        <v>5.1456133847410852</v>
      </c>
      <c r="T50" s="208">
        <f t="shared" si="2"/>
        <v>0</v>
      </c>
      <c r="U50" s="222"/>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35.204406774985991</v>
      </c>
      <c r="F51" s="128">
        <f>VLOOKUP(A51,'Tüm - Sektör'!$A:$H,6,0)</f>
        <v>9.811707573853397</v>
      </c>
      <c r="G51" s="127">
        <f>VLOOKUP(A51,'Tüm - Sektör'!$A:$H,7,0)</f>
        <v>14.636780999999999</v>
      </c>
      <c r="H51" s="159">
        <v>76.400000000000006</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 t="shared" si="0"/>
        <v>5.1527919220038623</v>
      </c>
      <c r="R51" s="166" t="str">
        <f t="shared" si="1"/>
        <v/>
      </c>
      <c r="S51" s="191">
        <v>5.1527919220038623</v>
      </c>
      <c r="T51" s="208">
        <f t="shared" si="2"/>
        <v>0</v>
      </c>
      <c r="U51" s="222"/>
      <c r="W51" s="200"/>
      <c r="X51" s="209" t="str">
        <f>IF(COUNTIF('Yıldız Liste'!A:A, A51)&gt;0, "Yıldız Pazar", IF(COUNTIF('Ana Pazar Liste'!A:A, A51)&gt;0, "Ana Pazar", IF(COUNTIF('Alt Pazar Liste'!A:A, A51)&gt;0, "Alt Pazar", "")))</f>
        <v>Ana Pazar</v>
      </c>
    </row>
    <row r="52" spans="1:24" ht="30" customHeight="1" thickTop="1" thickBot="1">
      <c r="A52" s="125" t="s">
        <v>306</v>
      </c>
      <c r="B52" s="136" t="s">
        <v>605</v>
      </c>
      <c r="C52" s="137">
        <v>576980288</v>
      </c>
      <c r="D52" s="137">
        <v>77449591</v>
      </c>
      <c r="E52" s="128">
        <f>VLOOKUP(A52,'Tüm - Sektör'!$A:$H,5,0)</f>
        <v>9.6445370879725605</v>
      </c>
      <c r="F52" s="128">
        <f>VLOOKUP(A52,'Tüm - Sektör'!$A:$H,6,0)</f>
        <v>1.5373658862933486</v>
      </c>
      <c r="G52" s="127">
        <f>VLOOKUP(A52,'Tüm - Sektör'!$A:$H,7,0)</f>
        <v>54.217528999999999</v>
      </c>
      <c r="H52" s="159">
        <v>75.95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 t="shared" si="0"/>
        <v>5.2290296925872779</v>
      </c>
      <c r="R52" s="166" t="str">
        <f t="shared" si="1"/>
        <v/>
      </c>
      <c r="S52" s="191">
        <v>5.2290296925872779</v>
      </c>
      <c r="T52" s="208">
        <f t="shared" si="2"/>
        <v>0</v>
      </c>
      <c r="U52" s="222"/>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73.401099898186445</v>
      </c>
      <c r="F53" s="128">
        <f>VLOOKUP(A53,'Tüm - Sektör'!$A:$H,6,0)</f>
        <v>31.898896827337129</v>
      </c>
      <c r="G53" s="127">
        <f>VLOOKUP(A53,'Tüm - Sektör'!$A:$H,7,0)</f>
        <v>7.4210630000000002</v>
      </c>
      <c r="H53" s="159">
        <v>72.75</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5.4471418661373523</v>
      </c>
      <c r="R53" s="166">
        <f t="shared" si="1"/>
        <v>2.4742268041237074E-2</v>
      </c>
      <c r="S53" s="191">
        <v>5.4471418661373523</v>
      </c>
      <c r="T53" s="208">
        <f t="shared" si="2"/>
        <v>0</v>
      </c>
      <c r="U53" s="222"/>
      <c r="W53" s="200"/>
      <c r="X53" s="209" t="str">
        <f>IF(COUNTIF('Yıldız Liste'!A:A, A53)&gt;0, "Yıldız Pazar", IF(COUNTIF('Ana Pazar Liste'!A:A, A53)&gt;0, "Ana Pazar", IF(COUNTIF('Alt Pazar Liste'!A:A, A53)&gt;0, "Alt Pazar", "")))</f>
        <v>Ana Pazar</v>
      </c>
    </row>
    <row r="54" spans="1:24" ht="30" customHeight="1" thickTop="1" thickBot="1">
      <c r="A54" s="125" t="s">
        <v>770</v>
      </c>
      <c r="B54" s="136" t="s">
        <v>355</v>
      </c>
      <c r="C54" s="137">
        <v>1774061912</v>
      </c>
      <c r="D54" s="137">
        <v>170000000</v>
      </c>
      <c r="E54" s="128">
        <f>VLOOKUP(A54,'Tüm - Sektör'!$A:$H,5,0)</f>
        <v>14.378721505193324</v>
      </c>
      <c r="F54" s="128">
        <f>VLOOKUP(A54,'Tüm - Sektör'!$A:$H,6,0)</f>
        <v>1.2815259808550199</v>
      </c>
      <c r="G54" s="127">
        <f>VLOOKUP(A54,'Tüm - Sektör'!$A:$H,7,0)</f>
        <v>37.993921</v>
      </c>
      <c r="H54" s="159">
        <v>74.55</v>
      </c>
      <c r="I54" s="138" t="e">
        <f>VLOOKUP(A54,'Tüm - Sektör'!$A:$H,9,0)</f>
        <v>#REF!</v>
      </c>
      <c r="J54" s="137" t="e">
        <f>VLOOKUP(A54,'Tüm - Sektör'!$A:$H,10,0)</f>
        <v>#REF!</v>
      </c>
      <c r="K54" s="138" t="e">
        <f>VLOOKUP(A54,'Tüm - Sektör'!$A:$H,11,0)</f>
        <v>#REF!</v>
      </c>
      <c r="L54" s="138" t="e">
        <f>VLOOKUP(A54,'Tüm - Sektör'!$A:$H,12,0)</f>
        <v>#REF!</v>
      </c>
      <c r="M54" s="138" t="e">
        <f>VLOOKUP(A54,'Tüm - Sektör'!$A:$H,13,0)</f>
        <v>#REF!</v>
      </c>
      <c r="N54" s="139" t="e">
        <f>VLOOKUP(A54,'Tüm - Sektör'!$A:$H,14,0)</f>
        <v>#REF!</v>
      </c>
      <c r="O54" s="140" t="e">
        <f>VLOOKUP(A54,'Tüm - Sektör'!$A:$H,15,0)</f>
        <v>#REF!</v>
      </c>
      <c r="P54" s="154" t="e">
        <f>VLOOKUP(A54,'Tüm - Sektör'!$A:$H,16,0)</f>
        <v>#REF!</v>
      </c>
      <c r="Q54" s="158">
        <f t="shared" si="0"/>
        <v>5.4630400894931617</v>
      </c>
      <c r="R54" s="166" t="str">
        <f t="shared" si="1"/>
        <v/>
      </c>
      <c r="S54" s="191">
        <v>5.4630400894931617</v>
      </c>
      <c r="T54" s="208">
        <f t="shared" si="2"/>
        <v>0</v>
      </c>
      <c r="U54" s="222"/>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25.269228427878822</v>
      </c>
      <c r="F55" s="128">
        <f>VLOOKUP(A55,'Tüm - Sektör'!$A:$H,6,0)</f>
        <v>2.5408977805810782</v>
      </c>
      <c r="G55" s="127">
        <f>VLOOKUP(A55,'Tüm - Sektör'!$A:$H,7,0)</f>
        <v>22.737297000000002</v>
      </c>
      <c r="H55" s="159">
        <v>68</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5.7455395172552395</v>
      </c>
      <c r="R55" s="166">
        <f t="shared" si="1"/>
        <v>3.0147058823529371E-2</v>
      </c>
      <c r="S55" s="191">
        <v>5.7455395172552395</v>
      </c>
      <c r="T55" s="208">
        <f t="shared" si="2"/>
        <v>0</v>
      </c>
      <c r="U55" s="222"/>
      <c r="W55" s="200"/>
      <c r="X55" s="209" t="str">
        <f>IF(COUNTIF('Yıldız Liste'!A:A, A55)&gt;0, "Yıldız Pazar", IF(COUNTIF('Ana Pazar Liste'!A:A, A55)&gt;0, "Ana Pazar", IF(COUNTIF('Alt Pazar Liste'!A:A, A55)&gt;0, "Alt Pazar", "")))</f>
        <v>Ana Pazar</v>
      </c>
    </row>
    <row r="56" spans="1:24" ht="30" customHeight="1" thickTop="1" thickBot="1">
      <c r="A56" s="125" t="s">
        <v>518</v>
      </c>
      <c r="B56" s="126" t="s">
        <v>208</v>
      </c>
      <c r="C56" s="127">
        <v>13276708610</v>
      </c>
      <c r="D56" s="127">
        <v>165200000</v>
      </c>
      <c r="E56" s="128">
        <f>VLOOKUP(A56,'Tüm - Sektör'!$A:$H,5,0)</f>
        <v>17.491110219754418</v>
      </c>
      <c r="F56" s="128">
        <f>VLOOKUP(A56,'Tüm - Sektör'!$A:$H,6,0)</f>
        <v>1.5344694371121887</v>
      </c>
      <c r="G56" s="127">
        <f>VLOOKUP(A56,'Tüm - Sektör'!$A:$H,7,0)</f>
        <v>33.030631999999997</v>
      </c>
      <c r="H56" s="159">
        <v>70.05</v>
      </c>
      <c r="I56" s="128" t="e">
        <f>VLOOKUP(A56,'Tüm - Sektör'!$A:$H,9,0)</f>
        <v>#REF!</v>
      </c>
      <c r="J56" s="127" t="e">
        <f>VLOOKUP(A56,'Tüm - Sektör'!$A:$H,10,0)</f>
        <v>#REF!</v>
      </c>
      <c r="K56" s="128" t="e">
        <f>VLOOKUP(A56,'Tüm - Sektör'!$A:$H,11,0)</f>
        <v>#REF!</v>
      </c>
      <c r="L56" s="128" t="e">
        <f>VLOOKUP(A56,'Tüm - Sektör'!$A:$H,12,0)</f>
        <v>#REF!</v>
      </c>
      <c r="M56" s="128" t="e">
        <f>VLOOKUP(A56,'Tüm - Sektör'!$A:$H,13,0)</f>
        <v>#REF!</v>
      </c>
      <c r="N56" s="129" t="e">
        <f>VLOOKUP(A56,'Tüm - Sektör'!$A:$H,14,0)</f>
        <v>#REF!</v>
      </c>
      <c r="O56" s="130" t="e">
        <f>VLOOKUP(A56,'Tüm - Sektör'!$A:$H,15,0)</f>
        <v>#REF!</v>
      </c>
      <c r="P56" s="152" t="e">
        <f>VLOOKUP(A56,'Tüm - Sektör'!$A:$H,16,0)</f>
        <v>#REF!</v>
      </c>
      <c r="Q56" s="158">
        <f t="shared" si="0"/>
        <v>5.7774242494014736</v>
      </c>
      <c r="R56" s="166" t="str">
        <f t="shared" si="1"/>
        <v/>
      </c>
      <c r="S56" s="191">
        <v>5.7774242494014736</v>
      </c>
      <c r="T56" s="208">
        <f t="shared" si="2"/>
        <v>0</v>
      </c>
      <c r="U56" s="222"/>
      <c r="W56" s="200"/>
      <c r="X56" s="209" t="str">
        <f>IF(COUNTIF('Yıldız Liste'!A:A, A56)&gt;0, "Yıldız Pazar", IF(COUNTIF('Ana Pazar Liste'!A:A, A56)&gt;0, "Ana Pazar", IF(COUNTIF('Alt Pazar Liste'!A:A, A56)&gt;0, "Alt Pazar", "")))</f>
        <v>Ana Pazar</v>
      </c>
    </row>
    <row r="57" spans="1:24" ht="30" customHeight="1" thickTop="1" thickBot="1">
      <c r="A57" s="125" t="s">
        <v>543</v>
      </c>
      <c r="B57" s="136" t="s">
        <v>356</v>
      </c>
      <c r="C57" s="137">
        <v>4125761531</v>
      </c>
      <c r="D57" s="137">
        <v>90488084</v>
      </c>
      <c r="E57" s="128">
        <f>VLOOKUP(A57,'Tüm - Sektör'!$A:$H,5,0)</f>
        <v>31.938034825766504</v>
      </c>
      <c r="F57" s="128">
        <f>VLOOKUP(A57,'Tüm - Sektör'!$A:$H,6,0)</f>
        <v>6.1921567535018633</v>
      </c>
      <c r="G57" s="127">
        <f>VLOOKUP(A57,'Tüm - Sektör'!$A:$H,7,0)</f>
        <v>21.769193000000001</v>
      </c>
      <c r="H57" s="159">
        <v>56.9</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6.9526524416283246</v>
      </c>
      <c r="R57" s="166" t="str">
        <f t="shared" si="1"/>
        <v/>
      </c>
      <c r="S57" s="191">
        <v>6.9526524416283246</v>
      </c>
      <c r="T57" s="208">
        <f t="shared" si="2"/>
        <v>0</v>
      </c>
      <c r="U57" s="222"/>
      <c r="W57" s="200"/>
      <c r="X57" s="209" t="str">
        <f>IF(COUNTIF('Yıldız Liste'!A:A, A57)&gt;0, "Yıldız Pazar", IF(COUNTIF('Ana Pazar Liste'!A:A, A57)&gt;0, "Ana Pazar", IF(COUNTIF('Alt Pazar Liste'!A:A, A57)&gt;0, "Alt Pazar", "")))</f>
        <v>Ana Pazar</v>
      </c>
    </row>
    <row r="58" spans="1:24" ht="30" customHeight="1" thickTop="1" thickBot="1">
      <c r="A58" s="125" t="s">
        <v>541</v>
      </c>
      <c r="B58" s="136" t="s">
        <v>354</v>
      </c>
      <c r="C58" s="137">
        <v>2818472369</v>
      </c>
      <c r="D58" s="137">
        <v>62830000</v>
      </c>
      <c r="E58" s="128">
        <f>VLOOKUP(A58,'Tüm - Sektör'!$A:$H,5,0)</f>
        <v>31.276764847168238</v>
      </c>
      <c r="F58" s="128">
        <f>VLOOKUP(A58,'Tüm - Sektör'!$A:$H,6,0)</f>
        <v>8.5827561090321005</v>
      </c>
      <c r="G58" s="127">
        <f>VLOOKUP(A58,'Tüm - Sektör'!$A:$H,7,0)</f>
        <v>22.243836999999999</v>
      </c>
      <c r="H58" s="159">
        <v>56.65</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6.9571525914774019</v>
      </c>
      <c r="R58" s="166" t="str">
        <f t="shared" si="1"/>
        <v/>
      </c>
      <c r="S58" s="191">
        <v>6.9571525914774019</v>
      </c>
      <c r="T58" s="208">
        <f t="shared" si="2"/>
        <v>0</v>
      </c>
      <c r="U58" s="222"/>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17.468317221758472</v>
      </c>
      <c r="F59" s="128">
        <f>VLOOKUP(A59,'Tüm - Sektör'!$A:$H,6,0)</f>
        <v>4.1114015232147034</v>
      </c>
      <c r="G59" s="127">
        <f>VLOOKUP(A59,'Tüm - Sektör'!$A:$H,7,0)</f>
        <v>42.211663999999999</v>
      </c>
      <c r="H59" s="159">
        <v>54</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7.3736673721028207</v>
      </c>
      <c r="R59" s="166" t="str">
        <f t="shared" si="1"/>
        <v/>
      </c>
      <c r="S59" s="191">
        <v>7.3736673721028207</v>
      </c>
      <c r="T59" s="208">
        <f t="shared" si="2"/>
        <v>0</v>
      </c>
      <c r="U59" s="222"/>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25.525268548159737</v>
      </c>
      <c r="F60" s="128">
        <f>VLOOKUP(A60,'Tüm - Sektör'!$A:$H,6,0)</f>
        <v>7.2721562815269909</v>
      </c>
      <c r="G60" s="127">
        <f>VLOOKUP(A60,'Tüm - Sektör'!$A:$H,7,0)</f>
        <v>29.489985999999998</v>
      </c>
      <c r="H60" s="159">
        <v>52.65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7.5273981213147092</v>
      </c>
      <c r="R60" s="166" t="str">
        <f t="shared" si="1"/>
        <v/>
      </c>
      <c r="S60" s="191">
        <v>7.5273981213147092</v>
      </c>
      <c r="T60" s="208">
        <f t="shared" si="2"/>
        <v>0</v>
      </c>
      <c r="U60" s="222"/>
      <c r="W60" s="200"/>
      <c r="X60" s="209" t="str">
        <f>IF(COUNTIF('Yıldız Liste'!A:A, A60)&gt;0, "Yıldız Pazar", IF(COUNTIF('Ana Pazar Liste'!A:A, A60)&gt;0, "Ana Pazar", IF(COUNTIF('Alt Pazar Liste'!A:A, A60)&gt;0, "Alt Pazar", "")))</f>
        <v>Ana Pazar</v>
      </c>
    </row>
    <row r="61" spans="1:24" ht="30" customHeight="1" thickTop="1" thickBot="1">
      <c r="A61" s="125" t="s">
        <v>307</v>
      </c>
      <c r="B61" s="136" t="s">
        <v>255</v>
      </c>
      <c r="C61" s="137">
        <v>402238316</v>
      </c>
      <c r="D61" s="137">
        <v>177187500</v>
      </c>
      <c r="E61" s="128">
        <f>VLOOKUP(A61,'Tüm - Sektör'!$A:$H,5,0)</f>
        <v>6.2100659405178336</v>
      </c>
      <c r="F61" s="128">
        <f>VLOOKUP(A61,'Tüm - Sektör'!$A:$H,6,0)</f>
        <v>0.64903687404980948</v>
      </c>
      <c r="G61" s="127">
        <f>VLOOKUP(A61,'Tüm - Sektör'!$A:$H,7,0)</f>
        <v>124.842961</v>
      </c>
      <c r="H61" s="159">
        <v>50.1</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7.7528302001949623</v>
      </c>
      <c r="R61" s="166">
        <f t="shared" si="1"/>
        <v>2.5948103792415113E-2</v>
      </c>
      <c r="S61" s="191">
        <v>7.7528302001949623</v>
      </c>
      <c r="T61" s="208">
        <f t="shared" si="2"/>
        <v>0</v>
      </c>
      <c r="U61" s="222"/>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13.97243038979717</v>
      </c>
      <c r="F62" s="128">
        <f>VLOOKUP(A62,'Tüm - Sektör'!$A:$H,6,0)</f>
        <v>1.6807927811616949</v>
      </c>
      <c r="G62" s="127">
        <f>VLOOKUP(A62,'Tüm - Sektör'!$A:$H,7,0)</f>
        <v>56.026116999999999</v>
      </c>
      <c r="H62" s="159">
        <v>51.4</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7.8282101979313188</v>
      </c>
      <c r="R62" s="166" t="str">
        <f t="shared" si="1"/>
        <v/>
      </c>
      <c r="S62" s="191">
        <v>7.8282101979313188</v>
      </c>
      <c r="T62" s="208">
        <f t="shared" si="2"/>
        <v>0</v>
      </c>
      <c r="U62" s="222"/>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64.953130817288496</v>
      </c>
      <c r="F63" s="128">
        <f>VLOOKUP(A63,'Tüm - Sektör'!$A:$H,6,0)</f>
        <v>72.724853689224986</v>
      </c>
      <c r="G63" s="127">
        <f>VLOOKUP(A63,'Tüm - Sektör'!$A:$H,7,0)</f>
        <v>12.279838</v>
      </c>
      <c r="H63" s="159">
        <v>48.28</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7.9761392402911033</v>
      </c>
      <c r="R63" s="166" t="str">
        <f t="shared" si="1"/>
        <v/>
      </c>
      <c r="S63" s="191">
        <v>7.9761392402911033</v>
      </c>
      <c r="T63" s="208">
        <f t="shared" si="2"/>
        <v>0</v>
      </c>
      <c r="U63" s="222"/>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17.663206261745806</v>
      </c>
      <c r="F64" s="128">
        <f>VLOOKUP(A64,'Tüm - Sektör'!$A:$H,6,0)</f>
        <v>2.0995134032741953</v>
      </c>
      <c r="G64" s="127">
        <f>VLOOKUP(A64,'Tüm - Sektör'!$A:$H,7,0)</f>
        <v>47.254246999999999</v>
      </c>
      <c r="H64" s="159">
        <v>46.68</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8.3466151150448304</v>
      </c>
      <c r="R64" s="166" t="str">
        <f t="shared" si="1"/>
        <v/>
      </c>
      <c r="S64" s="191">
        <v>8.3466151150448304</v>
      </c>
      <c r="T64" s="208">
        <f t="shared" si="2"/>
        <v>0</v>
      </c>
      <c r="U64" s="222"/>
      <c r="W64" s="200"/>
      <c r="X64" s="209" t="str">
        <f>IF(COUNTIF('Yıldız Liste'!A:A, A64)&gt;0, "Yıldız Pazar", IF(COUNTIF('Ana Pazar Liste'!A:A, A64)&gt;0, "Ana Pazar", IF(COUNTIF('Alt Pazar Liste'!A:A, A64)&gt;0, "Alt Pazar", "")))</f>
        <v>Ana Pazar</v>
      </c>
    </row>
    <row r="65" spans="1:24" ht="30" customHeight="1" thickTop="1" thickBot="1">
      <c r="A65" s="125" t="s">
        <v>322</v>
      </c>
      <c r="B65" s="126" t="s">
        <v>200</v>
      </c>
      <c r="C65" s="127">
        <v>1380911336</v>
      </c>
      <c r="D65" s="127">
        <v>150000000</v>
      </c>
      <c r="E65" s="128">
        <f>VLOOKUP(A65,'Tüm - Sektör'!$A:$H,5,0)</f>
        <v>12.350260043987921</v>
      </c>
      <c r="F65" s="128">
        <f>VLOOKUP(A65,'Tüm - Sektör'!$A:$H,6,0)</f>
        <v>1.8712515218163517</v>
      </c>
      <c r="G65" s="127">
        <f>VLOOKUP(A65,'Tüm - Sektör'!$A:$H,7,0)</f>
        <v>74.740385000000003</v>
      </c>
      <c r="H65" s="159">
        <v>43.68</v>
      </c>
      <c r="I65" s="128" t="e">
        <f>VLOOKUP(A65,'Tüm - Sektör'!$A:$H,9,0)</f>
        <v>#REF!</v>
      </c>
      <c r="J65" s="127" t="e">
        <f>VLOOKUP(A65,'Tüm - Sektör'!$A:$H,10,0)</f>
        <v>#REF!</v>
      </c>
      <c r="K65" s="128" t="e">
        <f>VLOOKUP(A65,'Tüm - Sektör'!$A:$H,11,0)</f>
        <v>#REF!</v>
      </c>
      <c r="L65" s="128" t="e">
        <f>VLOOKUP(A65,'Tüm - Sektör'!$A:$H,12,0)</f>
        <v>#REF!</v>
      </c>
      <c r="M65" s="128" t="e">
        <f>VLOOKUP(A65,'Tüm - Sektör'!$A:$H,13,0)</f>
        <v>#REF!</v>
      </c>
      <c r="N65" s="129" t="e">
        <f>VLOOKUP(A65,'Tüm - Sektör'!$A:$H,14,0)</f>
        <v>#REF!</v>
      </c>
      <c r="O65" s="130" t="e">
        <f>VLOOKUP(A65,'Tüm - Sektör'!$A:$H,15,0)</f>
        <v>#REF!</v>
      </c>
      <c r="P65" s="152" t="e">
        <f>VLOOKUP(A65,'Tüm - Sektör'!$A:$H,16,0)</f>
        <v>#REF!</v>
      </c>
      <c r="Q65" s="158">
        <f t="shared" si="0"/>
        <v>9.2306319053777415</v>
      </c>
      <c r="R65" s="166" t="str">
        <f t="shared" si="1"/>
        <v/>
      </c>
      <c r="S65" s="191">
        <v>9.2306319053777415</v>
      </c>
      <c r="T65" s="208">
        <f t="shared" si="2"/>
        <v>0</v>
      </c>
      <c r="U65" s="222"/>
      <c r="W65" s="200"/>
      <c r="X65" s="209" t="str">
        <f>IF(COUNTIF('Yıldız Liste'!A:A, A65)&gt;0, "Yıldız Pazar", IF(COUNTIF('Ana Pazar Liste'!A:A, A65)&gt;0, "Ana Pazar", IF(COUNTIF('Alt Pazar Liste'!A:A, A65)&gt;0, "Alt Pazar", "")))</f>
        <v>Ana Pazar</v>
      </c>
    </row>
    <row r="66" spans="1:24" ht="30" customHeight="1" thickTop="1" thickBot="1">
      <c r="A66" s="125" t="s">
        <v>202</v>
      </c>
      <c r="B66" s="126" t="s">
        <v>200</v>
      </c>
      <c r="C66" s="127">
        <v>5927165415</v>
      </c>
      <c r="D66" s="127">
        <v>77770481</v>
      </c>
      <c r="E66" s="128">
        <f>VLOOKUP(A66,'Tüm - Sektör'!$A:$H,5,0)</f>
        <v>29.155171846806851</v>
      </c>
      <c r="F66" s="128">
        <f>VLOOKUP(A66,'Tüm - Sektör'!$A:$H,6,0)</f>
        <v>8.7183111578199206</v>
      </c>
      <c r="G66" s="127">
        <f>VLOOKUP(A66,'Tüm - Sektör'!$A:$H,7,0)</f>
        <v>31.848393999999999</v>
      </c>
      <c r="H66" s="159">
        <v>42.72</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 t="shared" si="0"/>
        <v>9.2854540011481213</v>
      </c>
      <c r="R66" s="166" t="str">
        <f t="shared" si="1"/>
        <v/>
      </c>
      <c r="S66" s="191">
        <v>9.2854540011481213</v>
      </c>
      <c r="T66" s="208">
        <f t="shared" si="2"/>
        <v>0</v>
      </c>
      <c r="U66" s="222"/>
      <c r="W66" s="200"/>
      <c r="X66" s="209" t="str">
        <f>IF(COUNTIF('Yıldız Liste'!A:A, A66)&gt;0, "Yıldız Pazar", IF(COUNTIF('Ana Pazar Liste'!A:A, A66)&gt;0, "Ana Pazar", IF(COUNTIF('Alt Pazar Liste'!A:A, A66)&gt;0, "Alt Pazar", "")))</f>
        <v>Ana Pazar</v>
      </c>
    </row>
    <row r="67" spans="1:24" ht="30" customHeight="1" thickTop="1" thickBot="1">
      <c r="A67" s="125" t="s">
        <v>668</v>
      </c>
      <c r="B67" s="136" t="s">
        <v>349</v>
      </c>
      <c r="C67" s="137">
        <v>9236034572</v>
      </c>
      <c r="D67" s="137">
        <v>1995840000</v>
      </c>
      <c r="E67" s="128">
        <f>VLOOKUP(A67,'Tüm - Sektör'!$A:$H,5,0)</f>
        <v>0.76653162114193862</v>
      </c>
      <c r="F67" s="128">
        <f>VLOOKUP(A67,'Tüm - Sektör'!$A:$H,6,0)</f>
        <v>1.0106964870376945E-2</v>
      </c>
      <c r="G67" s="127">
        <f>VLOOKUP(A67,'Tüm - Sektör'!$A:$H,7,0)</f>
        <v>1250.3727839999999</v>
      </c>
      <c r="H67" s="159">
        <v>42.02</v>
      </c>
      <c r="I67" s="141" t="e">
        <f>VLOOKUP(A67,'Tüm - Sektör'!$A:$H,9,0)</f>
        <v>#REF!</v>
      </c>
      <c r="J67" s="145" t="e">
        <f>VLOOKUP(A67,'Tüm - Sektör'!$A:$H,10,0)</f>
        <v>#REF!</v>
      </c>
      <c r="K67" s="146" t="e">
        <f>VLOOKUP(A67,'Tüm - Sektör'!$A:$H,11,0)</f>
        <v>#REF!</v>
      </c>
      <c r="L67" s="146" t="e">
        <f>VLOOKUP(A67,'Tüm - Sektör'!$A:$H,12,0)</f>
        <v>#REF!</v>
      </c>
      <c r="M67" s="146" t="e">
        <f>VLOOKUP(A67,'Tüm - Sektör'!$A:$H,13,0)</f>
        <v>#REF!</v>
      </c>
      <c r="N67" s="147" t="e">
        <f>VLOOKUP(A67,'Tüm - Sektör'!$A:$H,14,0)</f>
        <v>#REF!</v>
      </c>
      <c r="O67" s="148" t="e">
        <f>VLOOKUP(A67,'Tüm - Sektör'!$A:$H,15,0)</f>
        <v>#REF!</v>
      </c>
      <c r="P67" s="156" t="e">
        <f>VLOOKUP(A67,'Tüm - Sektör'!$A:$H,16,0)</f>
        <v>#REF!</v>
      </c>
      <c r="Q67" s="158">
        <f t="shared" ref="Q67:Q130" si="3">E67*G67/100</f>
        <v>9.5845027715127902</v>
      </c>
      <c r="R67" s="166" t="str">
        <f t="shared" ref="R67:R130" si="4">IF(OR(H67="", H68="", Q67=0), "", IF(H67&lt;H68, (H68-H67)/H67, ""))</f>
        <v/>
      </c>
      <c r="S67" s="191">
        <v>9.5845027715127902</v>
      </c>
      <c r="T67" s="208">
        <f t="shared" ref="T67:T130" si="5">S67-Q67</f>
        <v>0</v>
      </c>
      <c r="U67" s="222"/>
      <c r="W67" s="200"/>
      <c r="X67" s="209" t="str">
        <f>IF(COUNTIF('Yıldız Liste'!A:A, A67)&gt;0, "Yıldız Pazar", IF(COUNTIF('Ana Pazar Liste'!A:A, A67)&gt;0, "Ana Pazar", IF(COUNTIF('Alt Pazar Liste'!A:A, A67)&gt;0, "Alt Pazar", "")))</f>
        <v>Ana Pazar</v>
      </c>
    </row>
    <row r="68" spans="1:24" ht="30" customHeight="1" thickTop="1" thickBot="1">
      <c r="A68" s="125" t="s">
        <v>672</v>
      </c>
      <c r="B68" s="136" t="s">
        <v>349</v>
      </c>
      <c r="C68" s="137">
        <v>620166725</v>
      </c>
      <c r="D68" s="137">
        <v>174710255</v>
      </c>
      <c r="E68" s="128">
        <f>VLOOKUP(A68,'Tüm - Sektör'!$A:$H,5,0)</f>
        <v>7.3298896959118656</v>
      </c>
      <c r="F68" s="128">
        <f>VLOOKUP(A68,'Tüm - Sektör'!$A:$H,6,0)</f>
        <v>1.0232816410117618</v>
      </c>
      <c r="G68" s="127">
        <f>VLOOKUP(A68,'Tüm - Sektör'!$A:$H,7,0)</f>
        <v>132.143317</v>
      </c>
      <c r="H68" s="159">
        <v>40.119999999999997</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9.6859593766191523</v>
      </c>
      <c r="R68" s="166">
        <f t="shared" si="4"/>
        <v>1.1465603190428737E-2</v>
      </c>
      <c r="S68" s="191">
        <v>9.6859593766191523</v>
      </c>
      <c r="T68" s="208">
        <f t="shared" si="5"/>
        <v>0</v>
      </c>
      <c r="U68" s="222"/>
      <c r="W68" s="200"/>
      <c r="X68" s="209" t="str">
        <f>IF(COUNTIF('Yıldız Liste'!A:A, A68)&gt;0, "Yıldız Pazar", IF(COUNTIF('Ana Pazar Liste'!A:A, A68)&gt;0, "Ana Pazar", IF(COUNTIF('Alt Pazar Liste'!A:A, A68)&gt;0, "Alt Pazar", "")))</f>
        <v>Ana Pazar</v>
      </c>
    </row>
    <row r="69" spans="1:24" ht="30" customHeight="1" thickTop="1" thickBot="1">
      <c r="A69" s="125" t="s">
        <v>630</v>
      </c>
      <c r="B69" s="136" t="s">
        <v>350</v>
      </c>
      <c r="C69" s="137">
        <v>3913562968</v>
      </c>
      <c r="D69" s="137">
        <v>117000000</v>
      </c>
      <c r="E69" s="128">
        <f>VLOOKUP(A69,'Tüm - Sektör'!$A:$H,5,0)</f>
        <v>40.616390277207877</v>
      </c>
      <c r="F69" s="128">
        <f>VLOOKUP(A69,'Tüm - Sektör'!$A:$H,6,0)</f>
        <v>8.2654436868554892</v>
      </c>
      <c r="G69" s="127">
        <f>VLOOKUP(A69,'Tüm - Sektör'!$A:$H,7,0)</f>
        <v>23.988026999999999</v>
      </c>
      <c r="H69" s="159">
        <v>40.58</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9.7430706661219997</v>
      </c>
      <c r="R69" s="166">
        <f t="shared" si="4"/>
        <v>2.8092656481025151E-2</v>
      </c>
      <c r="S69" s="191">
        <v>9.7430706661219997</v>
      </c>
      <c r="T69" s="208">
        <f t="shared" si="5"/>
        <v>0</v>
      </c>
      <c r="U69" s="222"/>
      <c r="W69" s="200"/>
      <c r="X69" s="209" t="str">
        <f>IF(COUNTIF('Yıldız Liste'!A:A, A69)&gt;0, "Yıldız Pazar", IF(COUNTIF('Ana Pazar Liste'!A:A, A69)&gt;0, "Ana Pazar", IF(COUNTIF('Alt Pazar Liste'!A:A, A69)&gt;0, "Alt Pazar", "")))</f>
        <v>Ana Pazar</v>
      </c>
    </row>
    <row r="70" spans="1:24" ht="30" customHeight="1" thickTop="1" thickBot="1">
      <c r="A70" s="125" t="s">
        <v>528</v>
      </c>
      <c r="B70" s="136" t="s">
        <v>287</v>
      </c>
      <c r="C70" s="137">
        <v>2429481251</v>
      </c>
      <c r="D70" s="137">
        <v>70000000</v>
      </c>
      <c r="E70" s="128">
        <f>VLOOKUP(A70,'Tüm - Sektör'!$A:$H,5,0)</f>
        <v>50.250224762974092</v>
      </c>
      <c r="F70" s="128">
        <f>VLOOKUP(A70,'Tüm - Sektör'!$A:$H,6,0)</f>
        <v>17.508789116018846</v>
      </c>
      <c r="G70" s="127">
        <f>VLOOKUP(A70,'Tüm - Sektör'!$A:$H,7,0)</f>
        <v>19.831706000000001</v>
      </c>
      <c r="H70" s="159">
        <v>41.72</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9.9654768393322186</v>
      </c>
      <c r="R70" s="166" t="str">
        <f t="shared" si="4"/>
        <v/>
      </c>
      <c r="S70" s="191">
        <v>9.9654768393322186</v>
      </c>
      <c r="T70" s="208">
        <f t="shared" si="5"/>
        <v>0</v>
      </c>
      <c r="U70" s="222"/>
      <c r="W70" s="200"/>
      <c r="X70" s="209" t="str">
        <f>IF(COUNTIF('Yıldız Liste'!A:A, A70)&gt;0, "Yıldız Pazar", IF(COUNTIF('Ana Pazar Liste'!A:A, A70)&gt;0, "Ana Pazar", IF(COUNTIF('Alt Pazar Liste'!A:A, A70)&gt;0, "Alt Pazar", "")))</f>
        <v>Ana Pazar</v>
      </c>
    </row>
    <row r="71" spans="1:24" ht="30" customHeight="1" thickTop="1" thickBot="1">
      <c r="A71" s="125" t="s">
        <v>325</v>
      </c>
      <c r="B71" s="126" t="s">
        <v>200</v>
      </c>
      <c r="C71" s="127">
        <v>3231285211</v>
      </c>
      <c r="D71" s="127">
        <v>75000000</v>
      </c>
      <c r="E71" s="128">
        <f>VLOOKUP(A71,'Tüm - Sektör'!$A:$H,5,0)</f>
        <v>47.595606782707144</v>
      </c>
      <c r="F71" s="128">
        <f>VLOOKUP(A71,'Tüm - Sektör'!$A:$H,6,0)</f>
        <v>15.865202260902381</v>
      </c>
      <c r="G71" s="127">
        <f>VLOOKUP(A71,'Tüm - Sektör'!$A:$H,7,0)</f>
        <v>20.950914999999998</v>
      </c>
      <c r="H71" s="159">
        <v>39.96</v>
      </c>
      <c r="I71" s="128" t="e">
        <f>VLOOKUP(A71,'Tüm - Sektör'!$A:$H,9,0)</f>
        <v>#REF!</v>
      </c>
      <c r="J71" s="127" t="e">
        <f>VLOOKUP(A71,'Tüm - Sektör'!$A:$H,10,0)</f>
        <v>#REF!</v>
      </c>
      <c r="K71" s="128" t="e">
        <f>VLOOKUP(A71,'Tüm - Sektör'!$A:$H,11,0)</f>
        <v>#REF!</v>
      </c>
      <c r="L71" s="128" t="e">
        <f>VLOOKUP(A71,'Tüm - Sektör'!$A:$H,12,0)</f>
        <v>#REF!</v>
      </c>
      <c r="M71" s="128" t="e">
        <f>VLOOKUP(A71,'Tüm - Sektör'!$A:$H,13,0)</f>
        <v>#REF!</v>
      </c>
      <c r="N71" s="129" t="e">
        <f>VLOOKUP(A71,'Tüm - Sektör'!$A:$H,14,0)</f>
        <v>#REF!</v>
      </c>
      <c r="O71" s="130" t="e">
        <f>VLOOKUP(A71,'Tüm - Sektör'!$A:$H,15,0)</f>
        <v>#REF!</v>
      </c>
      <c r="P71" s="152" t="e">
        <f>VLOOKUP(A71,'Tüm - Sektör'!$A:$H,16,0)</f>
        <v>#REF!</v>
      </c>
      <c r="Q71" s="158">
        <f t="shared" si="3"/>
        <v>9.9717151207792067</v>
      </c>
      <c r="R71" s="166" t="str">
        <f t="shared" si="4"/>
        <v/>
      </c>
      <c r="S71" s="191">
        <v>9.9717151207792067</v>
      </c>
      <c r="T71" s="208">
        <f t="shared" si="5"/>
        <v>0</v>
      </c>
      <c r="U71" s="222"/>
      <c r="W71" s="200"/>
      <c r="X71" s="209" t="str">
        <f>IF(COUNTIF('Yıldız Liste'!A:A, A71)&gt;0, "Yıldız Pazar", IF(COUNTIF('Ana Pazar Liste'!A:A, A71)&gt;0, "Ana Pazar", IF(COUNTIF('Alt Pazar Liste'!A:A, A71)&gt;0, "Alt Pazar", "")))</f>
        <v>Ana Pazar</v>
      </c>
    </row>
    <row r="72" spans="1:24" ht="30" customHeight="1" thickTop="1" thickBot="1">
      <c r="A72" s="125" t="s">
        <v>766</v>
      </c>
      <c r="B72" s="131" t="s">
        <v>233</v>
      </c>
      <c r="C72" s="132">
        <v>5199468670</v>
      </c>
      <c r="D72" s="132">
        <v>273350000</v>
      </c>
      <c r="E72" s="128">
        <f>VLOOKUP(A72,'Tüm - Sektör'!$A:$H,5,0)</f>
        <v>18.328320451928466</v>
      </c>
      <c r="F72" s="128">
        <f>VLOOKUP(A72,'Tüm - Sektör'!$A:$H,6,0)</f>
        <v>1.6762685615445825</v>
      </c>
      <c r="G72" s="127">
        <f>VLOOKUP(A72,'Tüm - Sektör'!$A:$H,7,0)</f>
        <v>54.497838000000002</v>
      </c>
      <c r="H72" s="159">
        <v>38.520000000000003</v>
      </c>
      <c r="I72" s="133" t="e">
        <f>VLOOKUP(A72,'Tüm - Sektör'!$A:$H,9,0)</f>
        <v>#REF!</v>
      </c>
      <c r="J72" s="132" t="e">
        <f>VLOOKUP(A72,'Tüm - Sektör'!$A:$H,10,0)</f>
        <v>#REF!</v>
      </c>
      <c r="K72" s="133" t="e">
        <f>VLOOKUP(A72,'Tüm - Sektör'!$A:$H,11,0)</f>
        <v>#REF!</v>
      </c>
      <c r="L72" s="133" t="e">
        <f>VLOOKUP(A72,'Tüm - Sektör'!$A:$H,12,0)</f>
        <v>#REF!</v>
      </c>
      <c r="M72" s="133" t="e">
        <f>VLOOKUP(A72,'Tüm - Sektör'!$A:$H,13,0)</f>
        <v>#REF!</v>
      </c>
      <c r="N72" s="134" t="e">
        <f>VLOOKUP(A72,'Tüm - Sektör'!$A:$H,14,0)</f>
        <v>#REF!</v>
      </c>
      <c r="O72" s="135" t="e">
        <f>VLOOKUP(A72,'Tüm - Sektör'!$A:$H,15,0)</f>
        <v>#REF!</v>
      </c>
      <c r="P72" s="153" t="e">
        <f>VLOOKUP(A72,'Tüm - Sektör'!$A:$H,16,0)</f>
        <v>#REF!</v>
      </c>
      <c r="Q72" s="158">
        <f t="shared" si="3"/>
        <v>9.9885383880128433</v>
      </c>
      <c r="R72" s="166">
        <f t="shared" si="4"/>
        <v>0.10020768431983383</v>
      </c>
      <c r="S72" s="191">
        <v>9.9885383880128433</v>
      </c>
      <c r="T72" s="208">
        <f t="shared" si="5"/>
        <v>0</v>
      </c>
      <c r="U72" s="222"/>
      <c r="W72" s="200"/>
      <c r="X72" s="209" t="str">
        <f>IF(COUNTIF('Yıldız Liste'!A:A, A72)&gt;0, "Yıldız Pazar", IF(COUNTIF('Ana Pazar Liste'!A:A, A72)&gt;0, "Ana Pazar", IF(COUNTIF('Alt Pazar Liste'!A:A, A72)&gt;0, "Alt Pazar", "")))</f>
        <v>Ana Pazar</v>
      </c>
    </row>
    <row r="73" spans="1:24" ht="30" customHeight="1" thickTop="1" thickBot="1">
      <c r="A73" s="125" t="s">
        <v>449</v>
      </c>
      <c r="B73" s="136" t="s">
        <v>426</v>
      </c>
      <c r="C73" s="137">
        <v>1225783772</v>
      </c>
      <c r="D73" s="137">
        <v>120000000</v>
      </c>
      <c r="E73" s="128">
        <f>VLOOKUP(A73,'Tüm - Sektör'!$A:$H,5,0)</f>
        <v>23.776074269608507</v>
      </c>
      <c r="F73" s="128">
        <f>VLOOKUP(A73,'Tüm - Sektör'!$A:$H,6,0)</f>
        <v>4.6077663313194783</v>
      </c>
      <c r="G73" s="127">
        <f>VLOOKUP(A73,'Tüm - Sektör'!$A:$H,7,0)</f>
        <v>42.238092000000002</v>
      </c>
      <c r="H73" s="159">
        <v>42.38</v>
      </c>
      <c r="I73" s="141" t="e">
        <f>VLOOKUP(A73,'Tüm - Sektör'!$A:$H,9,0)</f>
        <v>#REF!</v>
      </c>
      <c r="J73" s="145" t="e">
        <f>VLOOKUP(A73,'Tüm - Sektör'!$A:$H,10,0)</f>
        <v>#REF!</v>
      </c>
      <c r="K73" s="146" t="e">
        <f>VLOOKUP(A73,'Tüm - Sektör'!$A:$H,11,0)</f>
        <v>#REF!</v>
      </c>
      <c r="L73" s="146" t="e">
        <f>VLOOKUP(A73,'Tüm - Sektör'!$A:$H,12,0)</f>
        <v>#REF!</v>
      </c>
      <c r="M73" s="146" t="e">
        <f>VLOOKUP(A73,'Tüm - Sektör'!$A:$H,13,0)</f>
        <v>#REF!</v>
      </c>
      <c r="N73" s="147" t="e">
        <f>VLOOKUP(A73,'Tüm - Sektör'!$A:$H,14,0)</f>
        <v>#REF!</v>
      </c>
      <c r="O73" s="148" t="e">
        <f>VLOOKUP(A73,'Tüm - Sektör'!$A:$H,15,0)</f>
        <v>#REF!</v>
      </c>
      <c r="P73" s="156" t="e">
        <f>VLOOKUP(A73,'Tüm - Sektör'!$A:$H,16,0)</f>
        <v>#REF!</v>
      </c>
      <c r="Q73" s="158">
        <f t="shared" si="3"/>
        <v>10.04256012398557</v>
      </c>
      <c r="R73" s="166" t="str">
        <f t="shared" si="4"/>
        <v/>
      </c>
      <c r="S73" s="191">
        <v>10.04256012398557</v>
      </c>
      <c r="T73" s="208">
        <f t="shared" si="5"/>
        <v>0</v>
      </c>
      <c r="U73" s="222"/>
      <c r="W73" s="200"/>
      <c r="X73" s="209" t="str">
        <f>IF(COUNTIF('Yıldız Liste'!A:A, A73)&gt;0, "Yıldız Pazar", IF(COUNTIF('Ana Pazar Liste'!A:A, A73)&gt;0, "Ana Pazar", IF(COUNTIF('Alt Pazar Liste'!A:A, A73)&gt;0, "Alt Pazar", "")))</f>
        <v>Ana Pazar</v>
      </c>
    </row>
    <row r="74" spans="1:24" ht="30" customHeight="1" thickTop="1" thickBot="1">
      <c r="A74" s="125" t="s">
        <v>95</v>
      </c>
      <c r="B74" s="136" t="s">
        <v>355</v>
      </c>
      <c r="C74" s="137">
        <v>418442261</v>
      </c>
      <c r="D74" s="137">
        <v>23000000</v>
      </c>
      <c r="E74" s="128">
        <f>VLOOKUP(A74,'Tüm - Sektör'!$A:$H,5,0)</f>
        <v>86.149089398740728</v>
      </c>
      <c r="F74" s="128">
        <f>VLOOKUP(A74,'Tüm - Sektör'!$A:$H,6,0)</f>
        <v>93.640314563848619</v>
      </c>
      <c r="G74" s="127">
        <f>VLOOKUP(A74,'Tüm - Sektör'!$A:$H,7,0)</f>
        <v>11.696857</v>
      </c>
      <c r="H74" s="159">
        <v>39.659999999999997</v>
      </c>
      <c r="I74" s="138" t="e">
        <f>VLOOKUP(A74,'Tüm - Sektör'!$A:$H,9,0)</f>
        <v>#REF!</v>
      </c>
      <c r="J74" s="137" t="e">
        <f>VLOOKUP(A74,'Tüm - Sektör'!$A:$H,10,0)</f>
        <v>#REF!</v>
      </c>
      <c r="K74" s="138" t="e">
        <f>VLOOKUP(A74,'Tüm - Sektör'!$A:$H,11,0)</f>
        <v>#REF!</v>
      </c>
      <c r="L74" s="138" t="e">
        <f>VLOOKUP(A74,'Tüm - Sektör'!$A:$H,12,0)</f>
        <v>#REF!</v>
      </c>
      <c r="M74" s="138" t="e">
        <f>VLOOKUP(A74,'Tüm - Sektör'!$A:$H,13,0)</f>
        <v>#REF!</v>
      </c>
      <c r="N74" s="139" t="e">
        <f>VLOOKUP(A74,'Tüm - Sektör'!$A:$H,14,0)</f>
        <v>#REF!</v>
      </c>
      <c r="O74" s="140" t="e">
        <f>VLOOKUP(A74,'Tüm - Sektör'!$A:$H,15,0)</f>
        <v>#REF!</v>
      </c>
      <c r="P74" s="154" t="e">
        <f>VLOOKUP(A74,'Tüm - Sektör'!$A:$H,16,0)</f>
        <v>#REF!</v>
      </c>
      <c r="Q74" s="158">
        <f t="shared" si="3"/>
        <v>10.076735793772862</v>
      </c>
      <c r="R74" s="166" t="str">
        <f t="shared" si="4"/>
        <v/>
      </c>
      <c r="S74" s="191">
        <v>10.076735793772862</v>
      </c>
      <c r="T74" s="208">
        <f t="shared" si="5"/>
        <v>0</v>
      </c>
      <c r="U74" s="222"/>
      <c r="W74" s="200"/>
      <c r="X74" s="209" t="str">
        <f>IF(COUNTIF('Yıldız Liste'!A:A, A74)&gt;0, "Yıldız Pazar", IF(COUNTIF('Ana Pazar Liste'!A:A, A74)&gt;0, "Ana Pazar", IF(COUNTIF('Alt Pazar Liste'!A:A, A74)&gt;0, "Alt Pazar", "")))</f>
        <v>Ana Pazar</v>
      </c>
    </row>
    <row r="75" spans="1:24" ht="30" customHeight="1" thickTop="1" thickBot="1">
      <c r="A75" s="125" t="s">
        <v>488</v>
      </c>
      <c r="B75" s="136" t="s">
        <v>608</v>
      </c>
      <c r="C75" s="137">
        <v>1606779225</v>
      </c>
      <c r="D75" s="137">
        <v>84000000</v>
      </c>
      <c r="E75" s="128">
        <f>VLOOKUP(A75,'Tüm - Sektör'!$A:$H,5,0)</f>
        <v>58.22878674930822</v>
      </c>
      <c r="F75" s="128">
        <f>VLOOKUP(A75,'Tüm - Sektör'!$A:$H,6,0)</f>
        <v>18.242101111938666</v>
      </c>
      <c r="G75" s="127">
        <f>VLOOKUP(A75,'Tüm - Sektör'!$A:$H,7,0)</f>
        <v>17.924288000000001</v>
      </c>
      <c r="H75" s="159">
        <v>34.4</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10.437095435851843</v>
      </c>
      <c r="R75" s="166">
        <f t="shared" si="4"/>
        <v>8.4302325581395304E-2</v>
      </c>
      <c r="S75" s="191">
        <v>10.437095435851843</v>
      </c>
      <c r="T75" s="208">
        <f t="shared" si="5"/>
        <v>0</v>
      </c>
      <c r="U75" s="222"/>
      <c r="W75" s="200"/>
      <c r="X75" s="209" t="str">
        <f>IF(COUNTIF('Yıldız Liste'!A:A, A75)&gt;0, "Yıldız Pazar", IF(COUNTIF('Ana Pazar Liste'!A:A, A75)&gt;0, "Ana Pazar", IF(COUNTIF('Alt Pazar Liste'!A:A, A75)&gt;0, "Alt Pazar", "")))</f>
        <v>Ana Pazar</v>
      </c>
    </row>
    <row r="76" spans="1:24" ht="30" customHeight="1" thickTop="1" thickBot="1">
      <c r="A76" s="125" t="s">
        <v>94</v>
      </c>
      <c r="B76" s="136" t="s">
        <v>605</v>
      </c>
      <c r="C76" s="137">
        <v>3080653025</v>
      </c>
      <c r="D76" s="137">
        <v>72000000</v>
      </c>
      <c r="E76" s="128">
        <f>VLOOKUP(A76,'Tüm - Sektör'!$A:$H,5,0)</f>
        <v>84.028670582402711</v>
      </c>
      <c r="F76" s="128">
        <f>VLOOKUP(A76,'Tüm - Sektör'!$A:$H,6,0)</f>
        <v>30.71223340000099</v>
      </c>
      <c r="G76" s="127">
        <f>VLOOKUP(A76,'Tüm - Sektör'!$A:$H,7,0)</f>
        <v>12.606714999999999</v>
      </c>
      <c r="H76" s="159">
        <v>37.299999999999997</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 t="shared" si="3"/>
        <v>10.593255018612348</v>
      </c>
      <c r="R76" s="166" t="str">
        <f t="shared" si="4"/>
        <v/>
      </c>
      <c r="S76" s="191">
        <v>10.593255018612348</v>
      </c>
      <c r="T76" s="208">
        <f t="shared" si="5"/>
        <v>0</v>
      </c>
      <c r="U76" s="222"/>
      <c r="W76" s="200"/>
      <c r="X76" s="209" t="str">
        <f>IF(COUNTIF('Yıldız Liste'!A:A, A76)&gt;0, "Yıldız Pazar", IF(COUNTIF('Ana Pazar Liste'!A:A, A76)&gt;0, "Ana Pazar", IF(COUNTIF('Alt Pazar Liste'!A:A, A76)&gt;0, "Alt Pazar", "")))</f>
        <v>Ana Pazar</v>
      </c>
    </row>
    <row r="77" spans="1:24" ht="30" customHeight="1" thickTop="1" thickBot="1">
      <c r="A77" s="125" t="s">
        <v>55</v>
      </c>
      <c r="B77" s="136" t="s">
        <v>375</v>
      </c>
      <c r="C77" s="137">
        <v>3590822435</v>
      </c>
      <c r="D77" s="137">
        <v>372475397</v>
      </c>
      <c r="E77" s="128">
        <f>VLOOKUP(A77,'Tüm - Sektör'!$A:$H,5,0)</f>
        <v>5.5328780088478213</v>
      </c>
      <c r="F77" s="128">
        <f>VLOOKUP(A77,'Tüm - Sektör'!$A:$H,6,0)</f>
        <v>0.41262069129717144</v>
      </c>
      <c r="G77" s="127">
        <f>VLOOKUP(A77,'Tüm - Sektör'!$A:$H,7,0)</f>
        <v>194.679441</v>
      </c>
      <c r="H77" s="159">
        <v>35.94</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 t="shared" si="3"/>
        <v>10.771375978836868</v>
      </c>
      <c r="R77" s="166">
        <f t="shared" si="4"/>
        <v>4.4518642181413506E-2</v>
      </c>
      <c r="S77" s="191">
        <v>10.771375978836868</v>
      </c>
      <c r="T77" s="208">
        <f t="shared" si="5"/>
        <v>0</v>
      </c>
      <c r="U77" s="222"/>
      <c r="W77" s="200"/>
      <c r="X77" s="209" t="str">
        <f>IF(COUNTIF('Yıldız Liste'!A:A, A77)&gt;0, "Yıldız Pazar", IF(COUNTIF('Ana Pazar Liste'!A:A, A77)&gt;0, "Ana Pazar", IF(COUNTIF('Alt Pazar Liste'!A:A, A77)&gt;0, "Alt Pazar", "")))</f>
        <v>Ana Pazar</v>
      </c>
    </row>
    <row r="78" spans="1:24" ht="30" customHeight="1" thickTop="1" thickBot="1">
      <c r="A78" s="125" t="s">
        <v>89</v>
      </c>
      <c r="B78" s="136" t="s">
        <v>355</v>
      </c>
      <c r="C78" s="137">
        <v>1056734129</v>
      </c>
      <c r="D78" s="137">
        <v>117000000</v>
      </c>
      <c r="E78" s="128">
        <f>VLOOKUP(A78,'Tüm - Sektör'!$A:$H,5,0)</f>
        <v>20.543836775831192</v>
      </c>
      <c r="F78" s="128">
        <f>VLOOKUP(A78,'Tüm - Sektör'!$A:$H,6,0)</f>
        <v>4.6207460134573077</v>
      </c>
      <c r="G78" s="127">
        <f>VLOOKUP(A78,'Tüm - Sektör'!$A:$H,7,0)</f>
        <v>53.028322000000003</v>
      </c>
      <c r="H78" s="159">
        <v>37.54</v>
      </c>
      <c r="I78" s="138" t="e">
        <f>VLOOKUP(A78,'Tüm - Sektör'!$A:$H,9,0)</f>
        <v>#REF!</v>
      </c>
      <c r="J78" s="137" t="e">
        <f>VLOOKUP(A78,'Tüm - Sektör'!$A:$H,10,0)</f>
        <v>#REF!</v>
      </c>
      <c r="K78" s="138" t="e">
        <f>VLOOKUP(A78,'Tüm - Sektör'!$A:$H,11,0)</f>
        <v>#REF!</v>
      </c>
      <c r="L78" s="138" t="e">
        <f>VLOOKUP(A78,'Tüm - Sektör'!$A:$H,12,0)</f>
        <v>#REF!</v>
      </c>
      <c r="M78" s="138" t="e">
        <f>VLOOKUP(A78,'Tüm - Sektör'!$A:$H,13,0)</f>
        <v>#REF!</v>
      </c>
      <c r="N78" s="139" t="e">
        <f>VLOOKUP(A78,'Tüm - Sektör'!$A:$H,14,0)</f>
        <v>#REF!</v>
      </c>
      <c r="O78" s="140" t="e">
        <f>VLOOKUP(A78,'Tüm - Sektör'!$A:$H,15,0)</f>
        <v>#REF!</v>
      </c>
      <c r="P78" s="154" t="e">
        <f>VLOOKUP(A78,'Tüm - Sektör'!$A:$H,16,0)</f>
        <v>#REF!</v>
      </c>
      <c r="Q78" s="158">
        <f t="shared" si="3"/>
        <v>10.894051916642184</v>
      </c>
      <c r="R78" s="166" t="str">
        <f t="shared" si="4"/>
        <v/>
      </c>
      <c r="S78" s="191">
        <v>10.894051916642184</v>
      </c>
      <c r="T78" s="208">
        <f t="shared" si="5"/>
        <v>0</v>
      </c>
      <c r="U78" s="222"/>
      <c r="W78" s="200"/>
      <c r="X78" s="209" t="str">
        <f>IF(COUNTIF('Yıldız Liste'!A:A, A78)&gt;0, "Yıldız Pazar", IF(COUNTIF('Ana Pazar Liste'!A:A, A78)&gt;0, "Ana Pazar", IF(COUNTIF('Alt Pazar Liste'!A:A, A78)&gt;0, "Alt Pazar", "")))</f>
        <v>Ana Pazar</v>
      </c>
    </row>
    <row r="79" spans="1:24" ht="30" customHeight="1" thickTop="1" thickBot="1">
      <c r="A79" s="125" t="s">
        <v>128</v>
      </c>
      <c r="B79" s="126" t="s">
        <v>208</v>
      </c>
      <c r="C79" s="127">
        <v>739991756</v>
      </c>
      <c r="D79" s="127">
        <v>331056000</v>
      </c>
      <c r="E79" s="128">
        <f>VLOOKUP(A79,'Tüm - Sektör'!$A:$H,5,0)</f>
        <v>3.630649673435268</v>
      </c>
      <c r="F79" s="128">
        <f>VLOOKUP(A79,'Tüm - Sektör'!$A:$H,6,0)</f>
        <v>0.31333927738037137</v>
      </c>
      <c r="G79" s="127">
        <f>VLOOKUP(A79,'Tüm - Sektör'!$A:$H,7,0)</f>
        <v>306.919645</v>
      </c>
      <c r="H79" s="159">
        <v>35.54</v>
      </c>
      <c r="I79" s="128" t="e">
        <f>VLOOKUP(A79,'Tüm - Sektör'!$A:$H,9,0)</f>
        <v>#REF!</v>
      </c>
      <c r="J79" s="127" t="e">
        <f>VLOOKUP(A79,'Tüm - Sektör'!$A:$H,10,0)</f>
        <v>#REF!</v>
      </c>
      <c r="K79" s="128" t="e">
        <f>VLOOKUP(A79,'Tüm - Sektör'!$A:$H,11,0)</f>
        <v>#REF!</v>
      </c>
      <c r="L79" s="128" t="e">
        <f>VLOOKUP(A79,'Tüm - Sektör'!$A:$H,12,0)</f>
        <v>#REF!</v>
      </c>
      <c r="M79" s="128" t="e">
        <f>VLOOKUP(A79,'Tüm - Sektör'!$A:$H,13,0)</f>
        <v>#REF!</v>
      </c>
      <c r="N79" s="129" t="e">
        <f>VLOOKUP(A79,'Tüm - Sektör'!$A:$H,14,0)</f>
        <v>#REF!</v>
      </c>
      <c r="O79" s="130" t="e">
        <f>VLOOKUP(A79,'Tüm - Sektör'!$A:$H,15,0)</f>
        <v>#REF!</v>
      </c>
      <c r="P79" s="152" t="e">
        <f>VLOOKUP(A79,'Tüm - Sektör'!$A:$H,16,0)</f>
        <v>#REF!</v>
      </c>
      <c r="Q79" s="158">
        <f t="shared" si="3"/>
        <v>11.143177088901185</v>
      </c>
      <c r="R79" s="166" t="str">
        <f t="shared" si="4"/>
        <v/>
      </c>
      <c r="S79" s="191">
        <v>11.143177088901185</v>
      </c>
      <c r="T79" s="208">
        <f t="shared" si="5"/>
        <v>0</v>
      </c>
      <c r="U79" s="222"/>
      <c r="W79" s="200"/>
      <c r="X79" s="209" t="str">
        <f>IF(COUNTIF('Yıldız Liste'!A:A, A79)&gt;0, "Yıldız Pazar", IF(COUNTIF('Ana Pazar Liste'!A:A, A79)&gt;0, "Ana Pazar", IF(COUNTIF('Alt Pazar Liste'!A:A, A79)&gt;0, "Alt Pazar", "")))</f>
        <v>Ana Pazar</v>
      </c>
    </row>
    <row r="80" spans="1:24" ht="30" customHeight="1" thickTop="1" thickBot="1">
      <c r="A80" s="125" t="s">
        <v>98</v>
      </c>
      <c r="B80" s="136" t="s">
        <v>376</v>
      </c>
      <c r="C80" s="137">
        <v>7603602013</v>
      </c>
      <c r="D80" s="137">
        <v>65000000</v>
      </c>
      <c r="E80" s="128">
        <f>VLOOKUP(A80,'Tüm - Sektör'!$A:$H,5,0)</f>
        <v>35.931259189419535</v>
      </c>
      <c r="F80" s="128">
        <f>VLOOKUP(A80,'Tüm - Sektör'!$A:$H,6,0)</f>
        <v>15.355238969837409</v>
      </c>
      <c r="G80" s="127">
        <f>VLOOKUP(A80,'Tüm - Sektör'!$A:$H,7,0)</f>
        <v>31.101011</v>
      </c>
      <c r="H80" s="159">
        <v>35.42</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 t="shared" si="3"/>
        <v>11.174984872939881</v>
      </c>
      <c r="R80" s="166" t="str">
        <f t="shared" si="4"/>
        <v/>
      </c>
      <c r="S80" s="191">
        <v>11.174984872939881</v>
      </c>
      <c r="T80" s="208">
        <f t="shared" si="5"/>
        <v>0</v>
      </c>
      <c r="U80" s="222"/>
      <c r="W80" s="200"/>
      <c r="X80" s="209" t="str">
        <f>IF(COUNTIF('Yıldız Liste'!A:A, A80)&gt;0, "Yıldız Pazar", IF(COUNTIF('Ana Pazar Liste'!A:A, A80)&gt;0, "Ana Pazar", IF(COUNTIF('Alt Pazar Liste'!A:A, A80)&gt;0, "Alt Pazar", "")))</f>
        <v>Ana Pazar</v>
      </c>
    </row>
    <row r="81" spans="1:24" ht="30" customHeight="1" thickTop="1" thickBot="1">
      <c r="A81" s="125" t="s">
        <v>18</v>
      </c>
      <c r="B81" s="136" t="s">
        <v>287</v>
      </c>
      <c r="C81" s="137">
        <v>723569532</v>
      </c>
      <c r="D81" s="137">
        <v>54000000</v>
      </c>
      <c r="E81" s="128">
        <f>VLOOKUP(A81,'Tüm - Sektör'!$A:$H,5,0)</f>
        <v>77.924494795824316</v>
      </c>
      <c r="F81" s="128">
        <f>VLOOKUP(A81,'Tüm - Sektör'!$A:$H,6,0)</f>
        <v>41.229891426362073</v>
      </c>
      <c r="G81" s="127">
        <f>VLOOKUP(A81,'Tüm - Sektör'!$A:$H,7,0)</f>
        <v>14.576017</v>
      </c>
      <c r="H81" s="159">
        <v>34.700000000000003</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 t="shared" si="3"/>
        <v>11.358287608603469</v>
      </c>
      <c r="R81" s="166">
        <f t="shared" si="4"/>
        <v>1.2680115273775149E-2</v>
      </c>
      <c r="S81" s="191">
        <v>11.358287608603469</v>
      </c>
      <c r="T81" s="208">
        <f t="shared" si="5"/>
        <v>0</v>
      </c>
      <c r="U81" s="222"/>
      <c r="W81" s="200"/>
      <c r="X81" s="209" t="str">
        <f>IF(COUNTIF('Yıldız Liste'!A:A, A81)&gt;0, "Yıldız Pazar", IF(COUNTIF('Ana Pazar Liste'!A:A, A81)&gt;0, "Ana Pazar", IF(COUNTIF('Alt Pazar Liste'!A:A, A81)&gt;0, "Alt Pazar", "")))</f>
        <v>Ana Pazar</v>
      </c>
    </row>
    <row r="82" spans="1:24" ht="30" customHeight="1" thickTop="1" thickBot="1">
      <c r="A82" s="125" t="s">
        <v>730</v>
      </c>
      <c r="B82" s="136" t="s">
        <v>693</v>
      </c>
      <c r="C82" s="137">
        <v>818057024</v>
      </c>
      <c r="D82" s="137">
        <v>100000000</v>
      </c>
      <c r="E82" s="128">
        <f>VLOOKUP(A82,'Tüm - Sektör'!$A:$H,5,0)</f>
        <v>37.327256455982294</v>
      </c>
      <c r="F82" s="128">
        <f>VLOOKUP(A82,'Tüm - Sektör'!$A:$H,6,0)</f>
        <v>10.664930415994942</v>
      </c>
      <c r="G82" s="127">
        <f>VLOOKUP(A82,'Tüm - Sektör'!$A:$H,7,0)</f>
        <v>30.53511</v>
      </c>
      <c r="H82" s="159">
        <v>35.14</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11.397918818816295</v>
      </c>
      <c r="R82" s="166" t="str">
        <f t="shared" si="4"/>
        <v/>
      </c>
      <c r="S82" s="191">
        <v>11.397918818816295</v>
      </c>
      <c r="T82" s="208">
        <f t="shared" si="5"/>
        <v>0</v>
      </c>
      <c r="U82" s="222"/>
      <c r="W82" s="200"/>
      <c r="X82" s="209" t="str">
        <f>IF(COUNTIF('Yıldız Liste'!A:A, A82)&gt;0, "Yıldız Pazar", IF(COUNTIF('Ana Pazar Liste'!A:A, A82)&gt;0, "Ana Pazar", IF(COUNTIF('Alt Pazar Liste'!A:A, A82)&gt;0, "Alt Pazar", "")))</f>
        <v>Ana Pazar</v>
      </c>
    </row>
    <row r="83" spans="1:24" ht="30" customHeight="1" thickTop="1" thickBot="1">
      <c r="A83" s="125" t="s">
        <v>347</v>
      </c>
      <c r="B83" s="136" t="s">
        <v>355</v>
      </c>
      <c r="C83" s="137">
        <v>765978559</v>
      </c>
      <c r="D83" s="137">
        <v>45500000</v>
      </c>
      <c r="E83" s="128">
        <f>VLOOKUP(A83,'Tüm - Sektör'!$A:$H,5,0)</f>
        <v>72.828214088563755</v>
      </c>
      <c r="F83" s="128">
        <f>VLOOKUP(A83,'Tüm - Sektör'!$A:$H,6,0)</f>
        <v>45.732002567386971</v>
      </c>
      <c r="G83" s="127">
        <f>VLOOKUP(A83,'Tüm - Sektör'!$A:$H,7,0)</f>
        <v>15.667655999999999</v>
      </c>
      <c r="H83" s="159">
        <v>34.979999999999997</v>
      </c>
      <c r="I83" s="138" t="e">
        <f>VLOOKUP(A83,'Tüm - Sektör'!$A:$H,9,0)</f>
        <v>#REF!</v>
      </c>
      <c r="J83" s="137" t="e">
        <f>VLOOKUP(A83,'Tüm - Sektör'!$A:$H,10,0)</f>
        <v>#REF!</v>
      </c>
      <c r="K83" s="138" t="e">
        <f>VLOOKUP(A83,'Tüm - Sektör'!$A:$H,11,0)</f>
        <v>#REF!</v>
      </c>
      <c r="L83" s="138" t="e">
        <f>VLOOKUP(A83,'Tüm - Sektör'!$A:$H,12,0)</f>
        <v>#REF!</v>
      </c>
      <c r="M83" s="138" t="e">
        <f>VLOOKUP(A83,'Tüm - Sektör'!$A:$H,13,0)</f>
        <v>#REF!</v>
      </c>
      <c r="N83" s="139" t="e">
        <f>VLOOKUP(A83,'Tüm - Sektör'!$A:$H,14,0)</f>
        <v>#REF!</v>
      </c>
      <c r="O83" s="140" t="e">
        <f>VLOOKUP(A83,'Tüm - Sektör'!$A:$H,15,0)</f>
        <v>#REF!</v>
      </c>
      <c r="P83" s="154" t="e">
        <f>VLOOKUP(A83,'Tüm - Sektör'!$A:$H,16,0)</f>
        <v>#REF!</v>
      </c>
      <c r="Q83" s="158">
        <f t="shared" si="3"/>
        <v>11.410474054339705</v>
      </c>
      <c r="R83" s="166" t="str">
        <f t="shared" si="4"/>
        <v/>
      </c>
      <c r="S83" s="191">
        <v>11.410474054339705</v>
      </c>
      <c r="T83" s="208">
        <f t="shared" si="5"/>
        <v>0</v>
      </c>
      <c r="U83" s="222"/>
      <c r="W83" s="200"/>
      <c r="X83" s="209" t="str">
        <f>IF(COUNTIF('Yıldız Liste'!A:A, A83)&gt;0, "Yıldız Pazar", IF(COUNTIF('Ana Pazar Liste'!A:A, A83)&gt;0, "Ana Pazar", IF(COUNTIF('Alt Pazar Liste'!A:A, A83)&gt;0, "Alt Pazar", "")))</f>
        <v>Ana Pazar</v>
      </c>
    </row>
    <row r="84" spans="1:24" ht="30" customHeight="1" thickTop="1" thickBot="1">
      <c r="A84" s="125" t="s">
        <v>91</v>
      </c>
      <c r="B84" s="136" t="s">
        <v>696</v>
      </c>
      <c r="C84" s="137">
        <v>1357332842</v>
      </c>
      <c r="D84" s="137">
        <v>535000000</v>
      </c>
      <c r="E84" s="128">
        <f>VLOOKUP(A84,'Tüm - Sektör'!$A:$H,5,0)</f>
        <v>62.316278369158582</v>
      </c>
      <c r="F84" s="128">
        <f>VLOOKUP(A84,'Tüm - Sektör'!$A:$H,6,0)</f>
        <v>35.246763783460736</v>
      </c>
      <c r="G84" s="127">
        <f>VLOOKUP(A84,'Tüm - Sektör'!$A:$H,7,0)</f>
        <v>18.913271000000002</v>
      </c>
      <c r="H84" s="159">
        <v>33.619999999999997</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11.786046605073343</v>
      </c>
      <c r="R84" s="166" t="str">
        <f t="shared" si="4"/>
        <v/>
      </c>
      <c r="S84" s="191">
        <v>11.786046605073343</v>
      </c>
      <c r="T84" s="208">
        <f t="shared" si="5"/>
        <v>0</v>
      </c>
      <c r="U84" s="222"/>
      <c r="W84" s="200"/>
      <c r="X84" s="209" t="str">
        <f>IF(COUNTIF('Yıldız Liste'!A:A, A84)&gt;0, "Yıldız Pazar", IF(COUNTIF('Ana Pazar Liste'!A:A, A84)&gt;0, "Ana Pazar", IF(COUNTIF('Alt Pazar Liste'!A:A, A84)&gt;0, "Alt Pazar", "")))</f>
        <v>Ana Pazar</v>
      </c>
    </row>
    <row r="85" spans="1:24" ht="30" customHeight="1" thickTop="1" thickBot="1">
      <c r="A85" s="125" t="s">
        <v>81</v>
      </c>
      <c r="B85" s="136" t="s">
        <v>349</v>
      </c>
      <c r="C85" s="137">
        <v>886453369</v>
      </c>
      <c r="D85" s="137">
        <v>37250000</v>
      </c>
      <c r="E85" s="128">
        <f>VLOOKUP(A85,'Tüm - Sektör'!$A:$H,5,0)</f>
        <v>45.210020073972274</v>
      </c>
      <c r="F85" s="128">
        <f>VLOOKUP(A85,'Tüm - Sektör'!$A:$H,6,0)</f>
        <v>35.696818060775584</v>
      </c>
      <c r="G85" s="127">
        <f>VLOOKUP(A85,'Tüm - Sektör'!$A:$H,7,0)</f>
        <v>26.585895000000001</v>
      </c>
      <c r="H85" s="159">
        <v>33.119999999999997</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12.019488466345193</v>
      </c>
      <c r="R85" s="166" t="str">
        <f t="shared" si="4"/>
        <v/>
      </c>
      <c r="S85" s="191">
        <v>12.019488466345193</v>
      </c>
      <c r="T85" s="208">
        <f t="shared" si="5"/>
        <v>0</v>
      </c>
      <c r="U85" s="222"/>
      <c r="W85" s="200"/>
      <c r="X85" s="209" t="str">
        <f>IF(COUNTIF('Yıldız Liste'!A:A, A85)&gt;0, "Yıldız Pazar", IF(COUNTIF('Ana Pazar Liste'!A:A, A85)&gt;0, "Ana Pazar", IF(COUNTIF('Alt Pazar Liste'!A:A, A85)&gt;0, "Alt Pazar", "")))</f>
        <v>Ana Pazar</v>
      </c>
    </row>
    <row r="86" spans="1:24" ht="30" customHeight="1" thickTop="1" thickBot="1">
      <c r="A86" s="125" t="s">
        <v>650</v>
      </c>
      <c r="B86" s="136" t="s">
        <v>696</v>
      </c>
      <c r="C86" s="137">
        <v>1357332842</v>
      </c>
      <c r="D86" s="137">
        <v>535000000</v>
      </c>
      <c r="E86" s="128">
        <f>VLOOKUP(A86,'Tüm - Sektör'!$A:$H,5,0)</f>
        <v>16.8593115002462</v>
      </c>
      <c r="F86" s="128">
        <f>VLOOKUP(A86,'Tüm - Sektör'!$A:$H,6,0)</f>
        <v>1.9658712103831857</v>
      </c>
      <c r="G86" s="127">
        <f>VLOOKUP(A86,'Tüm - Sektör'!$A:$H,7,0)</f>
        <v>72.488142999999994</v>
      </c>
      <c r="H86" s="159">
        <v>32.04</v>
      </c>
      <c r="I86" s="141" t="e">
        <f>VLOOKUP(A86,'Tüm - Sektör'!$A:$H,9,0)</f>
        <v>#REF!</v>
      </c>
      <c r="J86" s="145" t="e">
        <f>VLOOKUP(A86,'Tüm - Sektör'!$A:$H,10,0)</f>
        <v>#REF!</v>
      </c>
      <c r="K86" s="146" t="e">
        <f>VLOOKUP(A86,'Tüm - Sektör'!$A:$H,11,0)</f>
        <v>#REF!</v>
      </c>
      <c r="L86" s="146" t="e">
        <f>VLOOKUP(A86,'Tüm - Sektör'!$A:$H,12,0)</f>
        <v>#REF!</v>
      </c>
      <c r="M86" s="146" t="e">
        <f>VLOOKUP(A86,'Tüm - Sektör'!$A:$H,13,0)</f>
        <v>#REF!</v>
      </c>
      <c r="N86" s="147" t="e">
        <f>VLOOKUP(A86,'Tüm - Sektör'!$A:$H,14,0)</f>
        <v>#REF!</v>
      </c>
      <c r="O86" s="148" t="e">
        <f>VLOOKUP(A86,'Tüm - Sektör'!$A:$H,15,0)</f>
        <v>#REF!</v>
      </c>
      <c r="P86" s="156" t="e">
        <f>VLOOKUP(A86,'Tüm - Sektör'!$A:$H,16,0)</f>
        <v>#REF!</v>
      </c>
      <c r="Q86" s="158">
        <f t="shared" si="3"/>
        <v>12.221001829113909</v>
      </c>
      <c r="R86" s="166" t="str">
        <f t="shared" si="4"/>
        <v/>
      </c>
      <c r="S86" s="191">
        <v>12.221001829113909</v>
      </c>
      <c r="T86" s="208">
        <f t="shared" si="5"/>
        <v>0</v>
      </c>
      <c r="U86" s="222"/>
      <c r="W86" s="200"/>
      <c r="X86" s="209" t="str">
        <f>IF(COUNTIF('Yıldız Liste'!A:A, A86)&gt;0, "Yıldız Pazar", IF(COUNTIF('Ana Pazar Liste'!A:A, A86)&gt;0, "Ana Pazar", IF(COUNTIF('Alt Pazar Liste'!A:A, A86)&gt;0, "Alt Pazar", "")))</f>
        <v>Ana Pazar</v>
      </c>
    </row>
    <row r="87" spans="1:24" ht="30" customHeight="1" thickTop="1" thickBot="1">
      <c r="A87" s="125" t="s">
        <v>189</v>
      </c>
      <c r="B87" s="136" t="s">
        <v>351</v>
      </c>
      <c r="C87" s="137">
        <v>2158486550</v>
      </c>
      <c r="D87" s="137">
        <v>118350000</v>
      </c>
      <c r="E87" s="128">
        <f>VLOOKUP(A87,'Tüm - Sektör'!$A:$H,5,0)</f>
        <v>27.652688938243266</v>
      </c>
      <c r="F87" s="128">
        <f>VLOOKUP(A87,'Tüm - Sektör'!$A:$H,6,0)</f>
        <v>7.0803571681948165</v>
      </c>
      <c r="G87" s="127">
        <f>VLOOKUP(A87,'Tüm - Sektör'!$A:$H,7,0)</f>
        <v>44.628962999999999</v>
      </c>
      <c r="H87" s="159">
        <v>31.9</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3"/>
        <v>12.341108314753681</v>
      </c>
      <c r="R87" s="166" t="str">
        <f t="shared" si="4"/>
        <v/>
      </c>
      <c r="S87" s="191">
        <v>12.341108314753681</v>
      </c>
      <c r="T87" s="208">
        <f t="shared" si="5"/>
        <v>0</v>
      </c>
      <c r="U87" s="222"/>
      <c r="W87" s="200"/>
      <c r="X87" s="209" t="str">
        <f>IF(COUNTIF('Yıldız Liste'!A:A, A87)&gt;0, "Yıldız Pazar", IF(COUNTIF('Ana Pazar Liste'!A:A, A87)&gt;0, "Ana Pazar", IF(COUNTIF('Alt Pazar Liste'!A:A, A87)&gt;0, "Alt Pazar", "")))</f>
        <v>Ana Pazar</v>
      </c>
    </row>
    <row r="88" spans="1:24" ht="30" customHeight="1" thickTop="1" thickBot="1">
      <c r="A88" s="125" t="s">
        <v>761</v>
      </c>
      <c r="B88" s="136" t="s">
        <v>255</v>
      </c>
      <c r="C88" s="137">
        <v>3597943991</v>
      </c>
      <c r="D88" s="137">
        <v>160000000</v>
      </c>
      <c r="E88" s="128">
        <f>VLOOKUP(A88,'Tüm - Sektör'!$A:$H,5,0)</f>
        <v>31.029781639703028</v>
      </c>
      <c r="F88" s="128">
        <f>VLOOKUP(A88,'Tüm - Sektör'!$A:$H,6,0)</f>
        <v>6.0605042265044977</v>
      </c>
      <c r="G88" s="127">
        <f>VLOOKUP(A88,'Tüm - Sektör'!$A:$H,7,0)</f>
        <v>39.992564999999999</v>
      </c>
      <c r="H88" s="159">
        <v>31.42</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12.409605591616298</v>
      </c>
      <c r="R88" s="166">
        <f t="shared" si="4"/>
        <v>2.6098026734563979E-2</v>
      </c>
      <c r="S88" s="191">
        <v>12.409605591616298</v>
      </c>
      <c r="T88" s="208">
        <f t="shared" si="5"/>
        <v>0</v>
      </c>
      <c r="U88" s="222"/>
      <c r="W88" s="200"/>
      <c r="X88" s="209" t="str">
        <f>IF(COUNTIF('Yıldız Liste'!A:A, A88)&gt;0, "Yıldız Pazar", IF(COUNTIF('Ana Pazar Liste'!A:A, A88)&gt;0, "Ana Pazar", IF(COUNTIF('Alt Pazar Liste'!A:A, A88)&gt;0, "Alt Pazar", "")))</f>
        <v>Ana Pazar</v>
      </c>
    </row>
    <row r="89" spans="1:24" ht="30" customHeight="1" thickTop="1" thickBot="1">
      <c r="A89" s="125" t="s">
        <v>120</v>
      </c>
      <c r="B89" s="126" t="s">
        <v>200</v>
      </c>
      <c r="C89" s="127">
        <v>1191941245</v>
      </c>
      <c r="D89" s="127">
        <v>84240000</v>
      </c>
      <c r="E89" s="128">
        <f>VLOOKUP(A89,'Tüm - Sektör'!$A:$H,5,0)</f>
        <v>28.037851957877105</v>
      </c>
      <c r="F89" s="128">
        <f>VLOOKUP(A89,'Tüm - Sektör'!$A:$H,6,0)</f>
        <v>10.085848498473736</v>
      </c>
      <c r="G89" s="127">
        <f>VLOOKUP(A89,'Tüm - Sektör'!$A:$H,7,0)</f>
        <v>44.361629999999998</v>
      </c>
      <c r="H89" s="159">
        <v>32.24</v>
      </c>
      <c r="I89" s="128" t="e">
        <f>VLOOKUP(A89,'Tüm - Sektör'!$A:$H,9,0)</f>
        <v>#REF!</v>
      </c>
      <c r="J89" s="127" t="e">
        <f>VLOOKUP(A89,'Tüm - Sektör'!$A:$H,10,0)</f>
        <v>#REF!</v>
      </c>
      <c r="K89" s="128" t="e">
        <f>VLOOKUP(A89,'Tüm - Sektör'!$A:$H,11,0)</f>
        <v>#REF!</v>
      </c>
      <c r="L89" s="128" t="e">
        <f>VLOOKUP(A89,'Tüm - Sektör'!$A:$H,12,0)</f>
        <v>#REF!</v>
      </c>
      <c r="M89" s="128" t="e">
        <f>VLOOKUP(A89,'Tüm - Sektör'!$A:$H,13,0)</f>
        <v>#REF!</v>
      </c>
      <c r="N89" s="129" t="e">
        <f>VLOOKUP(A89,'Tüm - Sektör'!$A:$H,14,0)</f>
        <v>#REF!</v>
      </c>
      <c r="O89" s="130" t="e">
        <f>VLOOKUP(A89,'Tüm - Sektör'!$A:$H,15,0)</f>
        <v>#REF!</v>
      </c>
      <c r="P89" s="152" t="e">
        <f>VLOOKUP(A89,'Tüm - Sektör'!$A:$H,16,0)</f>
        <v>#REF!</v>
      </c>
      <c r="Q89" s="158">
        <f t="shared" si="3"/>
        <v>12.438048145501197</v>
      </c>
      <c r="R89" s="166" t="str">
        <f t="shared" si="4"/>
        <v/>
      </c>
      <c r="S89" s="191">
        <v>12.438048145501197</v>
      </c>
      <c r="T89" s="208">
        <f t="shared" si="5"/>
        <v>0</v>
      </c>
      <c r="U89" s="222"/>
      <c r="W89" s="200"/>
      <c r="X89" s="209" t="str">
        <f>IF(COUNTIF('Yıldız Liste'!A:A, A89)&gt;0, "Yıldız Pazar", IF(COUNTIF('Ana Pazar Liste'!A:A, A89)&gt;0, "Ana Pazar", IF(COUNTIF('Alt Pazar Liste'!A:A, A89)&gt;0, "Alt Pazar", "")))</f>
        <v>Ana Pazar</v>
      </c>
    </row>
    <row r="90" spans="1:24" ht="30" customHeight="1" thickTop="1" thickBot="1">
      <c r="A90" s="125" t="s">
        <v>343</v>
      </c>
      <c r="B90" s="136" t="s">
        <v>287</v>
      </c>
      <c r="C90" s="137">
        <v>4894491923</v>
      </c>
      <c r="D90" s="137">
        <v>81950000</v>
      </c>
      <c r="E90" s="128">
        <f>VLOOKUP(A90,'Tüm - Sektör'!$A:$H,5,0)</f>
        <v>26.071177610272894</v>
      </c>
      <c r="F90" s="128">
        <f>VLOOKUP(A90,'Tüm - Sektör'!$A:$H,6,0)</f>
        <v>10.262425007488002</v>
      </c>
      <c r="G90" s="127">
        <f>VLOOKUP(A90,'Tüm - Sektör'!$A:$H,7,0)</f>
        <v>48.191560000000003</v>
      </c>
      <c r="H90" s="159">
        <v>30.9</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3"/>
        <v>12.56410720076123</v>
      </c>
      <c r="R90" s="166">
        <f t="shared" si="4"/>
        <v>3.236245954692557E-2</v>
      </c>
      <c r="S90" s="191">
        <v>12.56410720076123</v>
      </c>
      <c r="T90" s="208">
        <f t="shared" si="5"/>
        <v>0</v>
      </c>
      <c r="U90" s="222"/>
      <c r="W90" s="200"/>
      <c r="X90" s="209" t="str">
        <f>IF(COUNTIF('Yıldız Liste'!A:A, A90)&gt;0, "Yıldız Pazar", IF(COUNTIF('Ana Pazar Liste'!A:A, A90)&gt;0, "Ana Pazar", IF(COUNTIF('Alt Pazar Liste'!A:A, A90)&gt;0, "Alt Pazar", "")))</f>
        <v>Ana Pazar</v>
      </c>
    </row>
    <row r="91" spans="1:24" ht="30" customHeight="1" thickTop="1" thickBot="1">
      <c r="A91" s="125" t="s">
        <v>768</v>
      </c>
      <c r="B91" s="126" t="s">
        <v>208</v>
      </c>
      <c r="C91" s="127">
        <v>4337630740</v>
      </c>
      <c r="D91" s="127">
        <v>188205000</v>
      </c>
      <c r="E91" s="128">
        <f>VLOOKUP(A91,'Tüm - Sektör'!$A:$H,5,0)</f>
        <v>23.214989589733474</v>
      </c>
      <c r="F91" s="128">
        <f>VLOOKUP(A91,'Tüm - Sektör'!$A:$H,6,0)</f>
        <v>3.9790156049355025</v>
      </c>
      <c r="G91" s="127">
        <f>VLOOKUP(A91,'Tüm - Sektör'!$A:$H,7,0)</f>
        <v>54.564166</v>
      </c>
      <c r="H91" s="159">
        <v>31.9</v>
      </c>
      <c r="I91" s="128" t="e">
        <f>VLOOKUP(A91,'Tüm - Sektör'!$A:$H,9,0)</f>
        <v>#REF!</v>
      </c>
      <c r="J91" s="127" t="e">
        <f>VLOOKUP(A91,'Tüm - Sektör'!$A:$H,10,0)</f>
        <v>#REF!</v>
      </c>
      <c r="K91" s="128" t="e">
        <f>VLOOKUP(A91,'Tüm - Sektör'!$A:$H,11,0)</f>
        <v>#REF!</v>
      </c>
      <c r="L91" s="128" t="e">
        <f>VLOOKUP(A91,'Tüm - Sektör'!$A:$H,12,0)</f>
        <v>#REF!</v>
      </c>
      <c r="M91" s="128" t="e">
        <f>VLOOKUP(A91,'Tüm - Sektör'!$A:$H,13,0)</f>
        <v>#REF!</v>
      </c>
      <c r="N91" s="129" t="e">
        <f>VLOOKUP(A91,'Tüm - Sektör'!$A:$H,14,0)</f>
        <v>#REF!</v>
      </c>
      <c r="O91" s="130" t="e">
        <f>VLOOKUP(A91,'Tüm - Sektör'!$A:$H,15,0)</f>
        <v>#REF!</v>
      </c>
      <c r="P91" s="152" t="e">
        <f>VLOOKUP(A91,'Tüm - Sektör'!$A:$H,16,0)</f>
        <v>#REF!</v>
      </c>
      <c r="Q91" s="158">
        <f t="shared" si="3"/>
        <v>12.667065456624892</v>
      </c>
      <c r="R91" s="166" t="str">
        <f t="shared" si="4"/>
        <v/>
      </c>
      <c r="S91" s="191">
        <v>12.667065456624892</v>
      </c>
      <c r="T91" s="208">
        <f t="shared" si="5"/>
        <v>0</v>
      </c>
      <c r="U91" s="222"/>
      <c r="W91" s="200"/>
      <c r="X91" s="209" t="str">
        <f>IF(COUNTIF('Yıldız Liste'!A:A, A91)&gt;0, "Yıldız Pazar", IF(COUNTIF('Ana Pazar Liste'!A:A, A91)&gt;0, "Ana Pazar", IF(COUNTIF('Alt Pazar Liste'!A:A, A91)&gt;0, "Alt Pazar", "")))</f>
        <v>Ana Pazar</v>
      </c>
    </row>
    <row r="92" spans="1:24" ht="30" customHeight="1" thickTop="1" thickBot="1">
      <c r="A92" s="125" t="s">
        <v>154</v>
      </c>
      <c r="B92" s="136" t="s">
        <v>355</v>
      </c>
      <c r="C92" s="137">
        <v>1139133952</v>
      </c>
      <c r="D92" s="137">
        <v>100500000</v>
      </c>
      <c r="E92" s="128">
        <f>VLOOKUP(A92,'Tüm - Sektör'!$A:$H,5,0)</f>
        <v>31.521475903840379</v>
      </c>
      <c r="F92" s="128">
        <f>VLOOKUP(A92,'Tüm - Sektör'!$A:$H,6,0)</f>
        <v>10.117629884076514</v>
      </c>
      <c r="G92" s="127">
        <f>VLOOKUP(A92,'Tüm - Sektör'!$A:$H,7,0)</f>
        <v>40.319831000000001</v>
      </c>
      <c r="H92" s="159">
        <v>31.44</v>
      </c>
      <c r="I92" s="138" t="e">
        <f>VLOOKUP(A92,'Tüm - Sektör'!$A:$H,9,0)</f>
        <v>#REF!</v>
      </c>
      <c r="J92" s="137" t="e">
        <f>VLOOKUP(A92,'Tüm - Sektör'!$A:$H,10,0)</f>
        <v>#REF!</v>
      </c>
      <c r="K92" s="138" t="e">
        <f>VLOOKUP(A92,'Tüm - Sektör'!$A:$H,11,0)</f>
        <v>#REF!</v>
      </c>
      <c r="L92" s="138" t="e">
        <f>VLOOKUP(A92,'Tüm - Sektör'!$A:$H,12,0)</f>
        <v>#REF!</v>
      </c>
      <c r="M92" s="138" t="e">
        <f>VLOOKUP(A92,'Tüm - Sektör'!$A:$H,13,0)</f>
        <v>#REF!</v>
      </c>
      <c r="N92" s="139" t="e">
        <f>VLOOKUP(A92,'Tüm - Sektör'!$A:$H,14,0)</f>
        <v>#REF!</v>
      </c>
      <c r="O92" s="140" t="e">
        <f>VLOOKUP(A92,'Tüm - Sektör'!$A:$H,15,0)</f>
        <v>#REF!</v>
      </c>
      <c r="P92" s="154" t="e">
        <f>VLOOKUP(A92,'Tüm - Sektör'!$A:$H,16,0)</f>
        <v>#REF!</v>
      </c>
      <c r="Q92" s="158">
        <f t="shared" si="3"/>
        <v>12.709405813134163</v>
      </c>
      <c r="R92" s="166" t="str">
        <f t="shared" si="4"/>
        <v/>
      </c>
      <c r="S92" s="191">
        <v>12.709405813134163</v>
      </c>
      <c r="T92" s="208">
        <f t="shared" si="5"/>
        <v>0</v>
      </c>
      <c r="U92" s="222"/>
      <c r="W92" s="200"/>
      <c r="X92" s="209" t="str">
        <f>IF(COUNTIF('Yıldız Liste'!A:A, A92)&gt;0, "Yıldız Pazar", IF(COUNTIF('Ana Pazar Liste'!A:A, A92)&gt;0, "Ana Pazar", IF(COUNTIF('Alt Pazar Liste'!A:A, A92)&gt;0, "Alt Pazar", "")))</f>
        <v>Ana Pazar</v>
      </c>
    </row>
    <row r="93" spans="1:24" ht="30" customHeight="1" thickTop="1" thickBot="1">
      <c r="A93" s="125" t="s">
        <v>373</v>
      </c>
      <c r="B93" s="136" t="s">
        <v>696</v>
      </c>
      <c r="C93" s="137">
        <v>1357332842</v>
      </c>
      <c r="D93" s="137">
        <v>535000000</v>
      </c>
      <c r="E93" s="128">
        <f>VLOOKUP(A93,'Tüm - Sektör'!$A:$H,5,0)</f>
        <v>17.783218019834404</v>
      </c>
      <c r="F93" s="128">
        <f>VLOOKUP(A93,'Tüm - Sektör'!$A:$H,6,0)</f>
        <v>2.2074158506520698</v>
      </c>
      <c r="G93" s="127">
        <f>VLOOKUP(A93,'Tüm - Sektör'!$A:$H,7,0)</f>
        <v>71.729606000000004</v>
      </c>
      <c r="H93" s="159">
        <v>30.74</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3"/>
        <v>12.755832219748219</v>
      </c>
      <c r="R93" s="166" t="str">
        <f t="shared" si="4"/>
        <v/>
      </c>
      <c r="S93" s="191">
        <v>12.755832219748219</v>
      </c>
      <c r="T93" s="208">
        <f t="shared" si="5"/>
        <v>0</v>
      </c>
      <c r="U93" s="222"/>
      <c r="W93" s="200"/>
      <c r="X93" s="209" t="str">
        <f>IF(COUNTIF('Yıldız Liste'!A:A, A93)&gt;0, "Yıldız Pazar", IF(COUNTIF('Ana Pazar Liste'!A:A, A93)&gt;0, "Ana Pazar", IF(COUNTIF('Alt Pazar Liste'!A:A, A93)&gt;0, "Alt Pazar", "")))</f>
        <v>Ana Pazar</v>
      </c>
    </row>
    <row r="94" spans="1:24" ht="30" customHeight="1" thickTop="1" thickBot="1">
      <c r="A94" s="125" t="s">
        <v>36</v>
      </c>
      <c r="B94" s="126" t="s">
        <v>208</v>
      </c>
      <c r="C94" s="127">
        <v>18685926047</v>
      </c>
      <c r="D94" s="127">
        <v>277500000</v>
      </c>
      <c r="E94" s="128">
        <f>VLOOKUP(A94,'Tüm - Sektör'!$A:$H,5,0)</f>
        <v>27.805765729201184</v>
      </c>
      <c r="F94" s="128">
        <f>VLOOKUP(A94,'Tüm - Sektör'!$A:$H,6,0)</f>
        <v>3.3400319194235655</v>
      </c>
      <c r="G94" s="127">
        <f>VLOOKUP(A94,'Tüm - Sektör'!$A:$H,7,0)</f>
        <v>46.985779999999998</v>
      </c>
      <c r="H94" s="159">
        <v>30.1</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 t="shared" si="3"/>
        <v>13.064755912837864</v>
      </c>
      <c r="R94" s="166" t="str">
        <f t="shared" si="4"/>
        <v/>
      </c>
      <c r="S94" s="191">
        <v>13.064755912837864</v>
      </c>
      <c r="T94" s="208">
        <f t="shared" si="5"/>
        <v>0</v>
      </c>
      <c r="U94" s="222"/>
      <c r="W94" s="200"/>
      <c r="X94" s="209" t="str">
        <f>IF(COUNTIF('Yıldız Liste'!A:A, A94)&gt;0, "Yıldız Pazar", IF(COUNTIF('Ana Pazar Liste'!A:A, A94)&gt;0, "Ana Pazar", IF(COUNTIF('Alt Pazar Liste'!A:A, A94)&gt;0, "Alt Pazar", "")))</f>
        <v>Ana Pazar</v>
      </c>
    </row>
    <row r="95" spans="1:24" ht="30" customHeight="1" thickTop="1" thickBot="1">
      <c r="A95" s="125" t="s">
        <v>331</v>
      </c>
      <c r="B95" s="136" t="s">
        <v>375</v>
      </c>
      <c r="C95" s="137">
        <v>868771214</v>
      </c>
      <c r="D95" s="137">
        <v>216733652</v>
      </c>
      <c r="E95" s="128">
        <f>VLOOKUP(A95,'Tüm - Sektör'!$A:$H,5,0)</f>
        <v>37.771789275761549</v>
      </c>
      <c r="F95" s="128">
        <f>VLOOKUP(A95,'Tüm - Sektör'!$A:$H,6,0)</f>
        <v>5.8092484988228081</v>
      </c>
      <c r="G95" s="127">
        <f>VLOOKUP(A95,'Tüm - Sektör'!$A:$H,7,0)</f>
        <v>35.091225000000001</v>
      </c>
      <c r="H95" s="159">
        <v>30.08</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 t="shared" si="3"/>
        <v>13.254583561283358</v>
      </c>
      <c r="R95" s="166" t="str">
        <f t="shared" si="4"/>
        <v/>
      </c>
      <c r="S95" s="191">
        <v>13.254583561283358</v>
      </c>
      <c r="T95" s="208">
        <f t="shared" si="5"/>
        <v>0</v>
      </c>
      <c r="U95" s="222"/>
      <c r="W95" s="200"/>
      <c r="X95" s="209" t="str">
        <f>IF(COUNTIF('Yıldız Liste'!A:A, A95)&gt;0, "Yıldız Pazar", IF(COUNTIF('Ana Pazar Liste'!A:A, A95)&gt;0, "Ana Pazar", IF(COUNTIF('Alt Pazar Liste'!A:A, A95)&gt;0, "Alt Pazar", "")))</f>
        <v>Ana Pazar</v>
      </c>
    </row>
    <row r="96" spans="1:24" ht="30" customHeight="1" thickTop="1" thickBot="1">
      <c r="A96" s="125" t="s">
        <v>70</v>
      </c>
      <c r="B96" s="136" t="s">
        <v>376</v>
      </c>
      <c r="C96" s="137">
        <v>2433900313</v>
      </c>
      <c r="D96" s="137">
        <v>128172525</v>
      </c>
      <c r="E96" s="128">
        <f>VLOOKUP(A96,'Tüm - Sektör'!$A:$H,5,0)</f>
        <v>44.768208903982099</v>
      </c>
      <c r="F96" s="128">
        <f>VLOOKUP(A96,'Tüm - Sektör'!$A:$H,6,0)</f>
        <v>11.642695110615451</v>
      </c>
      <c r="G96" s="127">
        <f>VLOOKUP(A96,'Tüm - Sektör'!$A:$H,7,0)</f>
        <v>29.906797999999998</v>
      </c>
      <c r="H96" s="159">
        <v>28.84</v>
      </c>
      <c r="I96" s="141" t="e">
        <f>VLOOKUP(A96,'Tüm - Sektör'!$A:$H,9,0)</f>
        <v>#REF!</v>
      </c>
      <c r="J96" s="145" t="e">
        <f>VLOOKUP(A96,'Tüm - Sektör'!$A:$H,10,0)</f>
        <v>#REF!</v>
      </c>
      <c r="K96" s="146" t="e">
        <f>VLOOKUP(A96,'Tüm - Sektör'!$A:$H,11,0)</f>
        <v>#REF!</v>
      </c>
      <c r="L96" s="146" t="e">
        <f>VLOOKUP(A96,'Tüm - Sektör'!$A:$H,12,0)</f>
        <v>#REF!</v>
      </c>
      <c r="M96" s="146" t="e">
        <f>VLOOKUP(A96,'Tüm - Sektör'!$A:$H,13,0)</f>
        <v>#REF!</v>
      </c>
      <c r="N96" s="147" t="e">
        <f>VLOOKUP(A96,'Tüm - Sektör'!$A:$H,14,0)</f>
        <v>#REF!</v>
      </c>
      <c r="O96" s="148" t="e">
        <f>VLOOKUP(A96,'Tüm - Sektör'!$A:$H,15,0)</f>
        <v>#REF!</v>
      </c>
      <c r="P96" s="156" t="e">
        <f>VLOOKUP(A96,'Tüm - Sektör'!$A:$H,16,0)</f>
        <v>#REF!</v>
      </c>
      <c r="Q96" s="158">
        <f t="shared" si="3"/>
        <v>13.388737805131939</v>
      </c>
      <c r="R96" s="166" t="str">
        <f t="shared" si="4"/>
        <v/>
      </c>
      <c r="S96" s="191">
        <v>13.388737805131939</v>
      </c>
      <c r="T96" s="208">
        <f t="shared" si="5"/>
        <v>0</v>
      </c>
      <c r="U96" s="222"/>
      <c r="W96" s="200"/>
      <c r="X96" s="209" t="str">
        <f>IF(COUNTIF('Yıldız Liste'!A:A, A96)&gt;0, "Yıldız Pazar", IF(COUNTIF('Ana Pazar Liste'!A:A, A96)&gt;0, "Ana Pazar", IF(COUNTIF('Alt Pazar Liste'!A:A, A96)&gt;0, "Alt Pazar", "")))</f>
        <v>Ana Pazar</v>
      </c>
    </row>
    <row r="97" spans="1:24" ht="30" customHeight="1" thickTop="1" thickBot="1">
      <c r="A97" s="125" t="s">
        <v>102</v>
      </c>
      <c r="B97" s="136" t="s">
        <v>255</v>
      </c>
      <c r="C97" s="137">
        <v>1186366071</v>
      </c>
      <c r="D97" s="137">
        <v>46656000</v>
      </c>
      <c r="E97" s="128">
        <f>VLOOKUP(A97,'Tüm - Sektör'!$A:$H,5,0)</f>
        <v>57.127753562429035</v>
      </c>
      <c r="F97" s="128">
        <f>VLOOKUP(A97,'Tüm - Sektör'!$A:$H,6,0)</f>
        <v>43.73021504080706</v>
      </c>
      <c r="G97" s="127">
        <f>VLOOKUP(A97,'Tüm - Sektör'!$A:$H,7,0)</f>
        <v>24.81212</v>
      </c>
      <c r="H97" s="159">
        <v>27.62</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14.174606767214168</v>
      </c>
      <c r="R97" s="166" t="str">
        <f t="shared" si="4"/>
        <v/>
      </c>
      <c r="S97" s="191">
        <v>14.174606767214168</v>
      </c>
      <c r="T97" s="208">
        <f t="shared" si="5"/>
        <v>0</v>
      </c>
      <c r="U97" s="222"/>
      <c r="W97" s="200"/>
      <c r="X97" s="209" t="str">
        <f>IF(COUNTIF('Yıldız Liste'!A:A, A97)&gt;0, "Yıldız Pazar", IF(COUNTIF('Ana Pazar Liste'!A:A, A97)&gt;0, "Ana Pazar", IF(COUNTIF('Alt Pazar Liste'!A:A, A97)&gt;0, "Alt Pazar", "")))</f>
        <v>Ana Pazar</v>
      </c>
    </row>
    <row r="98" spans="1:24" ht="30" customHeight="1" thickTop="1" thickBot="1">
      <c r="A98" s="125" t="s">
        <v>58</v>
      </c>
      <c r="B98" s="136" t="s">
        <v>375</v>
      </c>
      <c r="C98" s="137">
        <v>3984705965</v>
      </c>
      <c r="D98" s="137">
        <v>79200000</v>
      </c>
      <c r="E98" s="128">
        <f>VLOOKUP(A98,'Tüm - Sektör'!$A:$H,5,0)</f>
        <v>57.245761862686592</v>
      </c>
      <c r="F98" s="128">
        <f>VLOOKUP(A98,'Tüm - Sektör'!$A:$H,6,0)</f>
        <v>26.770371241435928</v>
      </c>
      <c r="G98" s="127">
        <f>VLOOKUP(A98,'Tüm - Sektör'!$A:$H,7,0)</f>
        <v>25.101271000000001</v>
      </c>
      <c r="H98" s="159">
        <v>27.42</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 t="shared" si="3"/>
        <v>14.369413821167608</v>
      </c>
      <c r="R98" s="166">
        <f t="shared" si="4"/>
        <v>5.1057622173594826E-3</v>
      </c>
      <c r="S98" s="191">
        <v>14.369413821167608</v>
      </c>
      <c r="T98" s="208">
        <f t="shared" si="5"/>
        <v>0</v>
      </c>
      <c r="U98" s="222"/>
      <c r="W98" s="200"/>
      <c r="X98" s="209" t="str">
        <f>IF(COUNTIF('Yıldız Liste'!A:A, A98)&gt;0, "Yıldız Pazar", IF(COUNTIF('Ana Pazar Liste'!A:A, A98)&gt;0, "Ana Pazar", IF(COUNTIF('Alt Pazar Liste'!A:A, A98)&gt;0, "Alt Pazar", "")))</f>
        <v>Ana Pazar</v>
      </c>
    </row>
    <row r="99" spans="1:24" ht="30" customHeight="1" thickTop="1" thickBot="1">
      <c r="A99" s="125" t="s">
        <v>508</v>
      </c>
      <c r="B99" s="126" t="s">
        <v>200</v>
      </c>
      <c r="C99" s="127">
        <v>1552282099</v>
      </c>
      <c r="D99" s="127">
        <v>55750000</v>
      </c>
      <c r="E99" s="128">
        <f>VLOOKUP(A99,'Tüm - Sektör'!$A:$H,5,0)</f>
        <v>77.313869391469254</v>
      </c>
      <c r="F99" s="128">
        <f>VLOOKUP(A99,'Tüm - Sektör'!$A:$H,6,0)</f>
        <v>51.362809760152302</v>
      </c>
      <c r="G99" s="127">
        <f>VLOOKUP(A99,'Tüm - Sektör'!$A:$H,7,0)</f>
        <v>18.855746</v>
      </c>
      <c r="H99" s="159">
        <v>27.56</v>
      </c>
      <c r="I99" s="128" t="e">
        <f>VLOOKUP(A99,'Tüm - Sektör'!$A:$H,9,0)</f>
        <v>#REF!</v>
      </c>
      <c r="J99" s="127" t="e">
        <f>VLOOKUP(A99,'Tüm - Sektör'!$A:$H,10,0)</f>
        <v>#REF!</v>
      </c>
      <c r="K99" s="128" t="e">
        <f>VLOOKUP(A99,'Tüm - Sektör'!$A:$H,11,0)</f>
        <v>#REF!</v>
      </c>
      <c r="L99" s="128" t="e">
        <f>VLOOKUP(A99,'Tüm - Sektör'!$A:$H,12,0)</f>
        <v>#REF!</v>
      </c>
      <c r="M99" s="128" t="e">
        <f>VLOOKUP(A99,'Tüm - Sektör'!$A:$H,13,0)</f>
        <v>#REF!</v>
      </c>
      <c r="N99" s="129" t="e">
        <f>VLOOKUP(A99,'Tüm - Sektör'!$A:$H,14,0)</f>
        <v>#REF!</v>
      </c>
      <c r="O99" s="130" t="e">
        <f>VLOOKUP(A99,'Tüm - Sektör'!$A:$H,15,0)</f>
        <v>#REF!</v>
      </c>
      <c r="P99" s="152" t="e">
        <f>VLOOKUP(A99,'Tüm - Sektör'!$A:$H,16,0)</f>
        <v>#REF!</v>
      </c>
      <c r="Q99" s="158">
        <f t="shared" si="3"/>
        <v>14.578106835227189</v>
      </c>
      <c r="R99" s="166">
        <f t="shared" si="4"/>
        <v>2.467343976777938E-2</v>
      </c>
      <c r="S99" s="191">
        <v>14.578106835227189</v>
      </c>
      <c r="T99" s="208">
        <f t="shared" si="5"/>
        <v>0</v>
      </c>
      <c r="U99" s="222"/>
      <c r="W99" s="200"/>
      <c r="X99" s="209" t="str">
        <f>IF(COUNTIF('Yıldız Liste'!A:A, A99)&gt;0, "Yıldız Pazar", IF(COUNTIF('Ana Pazar Liste'!A:A, A99)&gt;0, "Ana Pazar", IF(COUNTIF('Alt Pazar Liste'!A:A, A99)&gt;0, "Alt Pazar", "")))</f>
        <v>Ana Pazar</v>
      </c>
    </row>
    <row r="100" spans="1:24" ht="30" customHeight="1" thickTop="1" thickBot="1">
      <c r="A100" s="125" t="s">
        <v>35</v>
      </c>
      <c r="B100" s="126" t="s">
        <v>208</v>
      </c>
      <c r="C100" s="127">
        <v>989726098</v>
      </c>
      <c r="D100" s="127">
        <v>66000000</v>
      </c>
      <c r="E100" s="128">
        <f>VLOOKUP(A100,'Tüm - Sektör'!$A:$H,5,0)</f>
        <v>27.568141132429929</v>
      </c>
      <c r="F100" s="128">
        <f>VLOOKUP(A100,'Tüm - Sektör'!$A:$H,6,0)</f>
        <v>15.470337335819265</v>
      </c>
      <c r="G100" s="127">
        <f>VLOOKUP(A100,'Tüm - Sektör'!$A:$H,7,0)</f>
        <v>53.070768999999999</v>
      </c>
      <c r="H100" s="159">
        <v>28.24</v>
      </c>
      <c r="I100" s="128" t="e">
        <f>VLOOKUP(A100,'Tüm - Sektör'!$A:$H,9,0)</f>
        <v>#REF!</v>
      </c>
      <c r="J100" s="127" t="e">
        <f>VLOOKUP(A100,'Tüm - Sektör'!$A:$H,10,0)</f>
        <v>#REF!</v>
      </c>
      <c r="K100" s="128" t="e">
        <f>VLOOKUP(A100,'Tüm - Sektör'!$A:$H,11,0)</f>
        <v>#REF!</v>
      </c>
      <c r="L100" s="128" t="e">
        <f>VLOOKUP(A100,'Tüm - Sektör'!$A:$H,12,0)</f>
        <v>#REF!</v>
      </c>
      <c r="M100" s="128" t="e">
        <f>VLOOKUP(A100,'Tüm - Sektör'!$A:$H,13,0)</f>
        <v>#REF!</v>
      </c>
      <c r="N100" s="129" t="e">
        <f>VLOOKUP(A100,'Tüm - Sektör'!$A:$H,14,0)</f>
        <v>#REF!</v>
      </c>
      <c r="O100" s="130" t="e">
        <f>VLOOKUP(A100,'Tüm - Sektör'!$A:$H,15,0)</f>
        <v>#REF!</v>
      </c>
      <c r="P100" s="152" t="e">
        <f>VLOOKUP(A100,'Tüm - Sektör'!$A:$H,16,0)</f>
        <v>#REF!</v>
      </c>
      <c r="Q100" s="158">
        <f t="shared" si="3"/>
        <v>14.63062449798587</v>
      </c>
      <c r="R100" s="166" t="str">
        <f t="shared" si="4"/>
        <v/>
      </c>
      <c r="S100" s="191">
        <v>14.63062449798587</v>
      </c>
      <c r="T100" s="208">
        <f t="shared" si="5"/>
        <v>0</v>
      </c>
      <c r="U100" s="222"/>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44.947548346088666</v>
      </c>
      <c r="F101" s="128">
        <f>VLOOKUP(A101,'Tüm - Sektör'!$A:$H,6,0)</f>
        <v>3.7294061122524242</v>
      </c>
      <c r="G101" s="127">
        <f>VLOOKUP(A101,'Tüm - Sektör'!$A:$H,7,0)</f>
        <v>33.254894999999998</v>
      </c>
      <c r="H101" s="159">
        <v>26.74</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14.947260007566022</v>
      </c>
      <c r="R101" s="166" t="str">
        <f t="shared" si="4"/>
        <v/>
      </c>
      <c r="S101" s="191">
        <v>14.947260007566022</v>
      </c>
      <c r="T101" s="208">
        <f t="shared" si="5"/>
        <v>0</v>
      </c>
      <c r="U101" s="222"/>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37.408065190825724</v>
      </c>
      <c r="F102" s="128">
        <f>VLOOKUP(A102,'Tüm - Sektör'!$A:$H,6,0)</f>
        <v>11.101633781702791</v>
      </c>
      <c r="G102" s="127">
        <f>VLOOKUP(A102,'Tüm - Sektör'!$A:$H,7,0)</f>
        <v>40.565173999999999</v>
      </c>
      <c r="H102" s="159">
        <v>26.28</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15.174646734691887</v>
      </c>
      <c r="R102" s="166" t="str">
        <f t="shared" si="4"/>
        <v/>
      </c>
      <c r="S102" s="191">
        <v>15.174646734691887</v>
      </c>
      <c r="T102" s="208">
        <f t="shared" si="5"/>
        <v>0</v>
      </c>
      <c r="U102" s="222"/>
      <c r="W102" s="200"/>
      <c r="X102" s="209" t="str">
        <f>IF(COUNTIF('Yıldız Liste'!A:A, A102)&gt;0, "Yıldız Pazar", IF(COUNTIF('Ana Pazar Liste'!A:A, A102)&gt;0, "Ana Pazar", IF(COUNTIF('Alt Pazar Liste'!A:A, A102)&gt;0, "Alt Pazar", "")))</f>
        <v>Ana Pazar</v>
      </c>
    </row>
    <row r="103" spans="1:24" ht="30" customHeight="1" thickTop="1" thickBot="1">
      <c r="A103" s="125" t="s">
        <v>634</v>
      </c>
      <c r="B103" s="136" t="s">
        <v>221</v>
      </c>
      <c r="C103" s="137">
        <v>2408811125</v>
      </c>
      <c r="D103" s="137">
        <v>200000000</v>
      </c>
      <c r="E103" s="128">
        <f>VLOOKUP(A103,'Tüm - Sektör'!$A:$H,5,0)</f>
        <v>22.465205889118931</v>
      </c>
      <c r="F103" s="128">
        <f>VLOOKUP(A103,'Tüm - Sektör'!$A:$H,6,0)</f>
        <v>4.3202319017536404</v>
      </c>
      <c r="G103" s="127">
        <f>VLOOKUP(A103,'Tüm - Sektör'!$A:$H,7,0)</f>
        <v>69.12876</v>
      </c>
      <c r="H103" s="159">
        <v>24.96</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15.529918262594892</v>
      </c>
      <c r="R103" s="166">
        <f t="shared" si="4"/>
        <v>3.445512820512818E-2</v>
      </c>
      <c r="S103" s="191">
        <v>15.529918262594892</v>
      </c>
      <c r="T103" s="208">
        <f t="shared" si="5"/>
        <v>0</v>
      </c>
      <c r="U103" s="222"/>
      <c r="W103" s="200"/>
      <c r="X103" s="209" t="str">
        <f>IF(COUNTIF('Yıldız Liste'!A:A, A103)&gt;0, "Yıldız Pazar", IF(COUNTIF('Ana Pazar Liste'!A:A, A103)&gt;0, "Ana Pazar", IF(COUNTIF('Alt Pazar Liste'!A:A, A103)&gt;0, "Alt Pazar", "")))</f>
        <v>Ana Pazar</v>
      </c>
    </row>
    <row r="104" spans="1:24" ht="30" customHeight="1" thickTop="1" thickBot="1">
      <c r="A104" s="125" t="s">
        <v>166</v>
      </c>
      <c r="B104" s="136" t="s">
        <v>255</v>
      </c>
      <c r="C104" s="137">
        <v>8044975103</v>
      </c>
      <c r="D104" s="137">
        <v>135000000</v>
      </c>
      <c r="E104" s="128">
        <f>VLOOKUP(A104,'Tüm - Sektör'!$A:$H,5,0)</f>
        <v>18.818248524168276</v>
      </c>
      <c r="F104" s="128">
        <f>VLOOKUP(A104,'Tüm - Sektör'!$A:$H,6,0)</f>
        <v>5.5757773404943043</v>
      </c>
      <c r="G104" s="127">
        <f>VLOOKUP(A104,'Tüm - Sektör'!$A:$H,7,0)</f>
        <v>82.584238999999997</v>
      </c>
      <c r="H104" s="159">
        <v>25.82</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15.540907336813099</v>
      </c>
      <c r="R104" s="166" t="str">
        <f t="shared" si="4"/>
        <v/>
      </c>
      <c r="S104" s="191">
        <v>15.540907336813099</v>
      </c>
      <c r="T104" s="208">
        <f t="shared" si="5"/>
        <v>0</v>
      </c>
      <c r="U104" s="222"/>
      <c r="W104" s="200"/>
      <c r="X104" s="209" t="str">
        <f>IF(COUNTIF('Yıldız Liste'!A:A, A104)&gt;0, "Yıldız Pazar", IF(COUNTIF('Ana Pazar Liste'!A:A, A104)&gt;0, "Ana Pazar", IF(COUNTIF('Alt Pazar Liste'!A:A, A104)&gt;0, "Alt Pazar", "")))</f>
        <v>Ana Pazar</v>
      </c>
    </row>
    <row r="105" spans="1:24" ht="30" customHeight="1" thickTop="1" thickBot="1">
      <c r="A105" s="125" t="s">
        <v>87</v>
      </c>
      <c r="B105" s="136" t="s">
        <v>255</v>
      </c>
      <c r="C105" s="137">
        <v>3143931773</v>
      </c>
      <c r="D105" s="137">
        <v>119000000</v>
      </c>
      <c r="E105" s="128">
        <f>VLOOKUP(A105,'Tüm - Sektör'!$A:$H,5,0)</f>
        <v>65.965524385218131</v>
      </c>
      <c r="F105" s="128">
        <f>VLOOKUP(A105,'Tüm - Sektör'!$A:$H,6,0)</f>
        <v>22.173285507636347</v>
      </c>
      <c r="G105" s="127">
        <f>VLOOKUP(A105,'Tüm - Sektör'!$A:$H,7,0)</f>
        <v>24.496238000000002</v>
      </c>
      <c r="H105" s="159">
        <v>24.5</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 t="shared" si="3"/>
        <v>16.159071851351072</v>
      </c>
      <c r="R105" s="166" t="str">
        <f t="shared" si="4"/>
        <v/>
      </c>
      <c r="S105" s="191">
        <v>16.159071851351072</v>
      </c>
      <c r="T105" s="208">
        <f t="shared" si="5"/>
        <v>0</v>
      </c>
      <c r="U105" s="222"/>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22.396205798821107</v>
      </c>
      <c r="F106" s="128">
        <f>VLOOKUP(A106,'Tüm - Sektör'!$A:$H,6,0)</f>
        <v>2.3238626156502513</v>
      </c>
      <c r="G106" s="127">
        <f>VLOOKUP(A106,'Tüm - Sektör'!$A:$H,7,0)</f>
        <v>74.176674000000006</v>
      </c>
      <c r="H106" s="159">
        <v>24.06</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 t="shared" si="3"/>
        <v>16.612760563760631</v>
      </c>
      <c r="R106" s="166" t="str">
        <f t="shared" si="4"/>
        <v/>
      </c>
      <c r="S106" s="191">
        <v>16.612760563760631</v>
      </c>
      <c r="T106" s="208">
        <f t="shared" si="5"/>
        <v>0</v>
      </c>
      <c r="U106" s="222"/>
      <c r="W106" s="200"/>
      <c r="X106" s="209" t="str">
        <f>IF(COUNTIF('Yıldız Liste'!A:A, A106)&gt;0, "Yıldız Pazar", IF(COUNTIF('Ana Pazar Liste'!A:A, A106)&gt;0, "Ana Pazar", IF(COUNTIF('Alt Pazar Liste'!A:A, A106)&gt;0, "Alt Pazar", "")))</f>
        <v>Ana Pazar</v>
      </c>
    </row>
    <row r="107" spans="1:24" ht="30" customHeight="1" thickTop="1" thickBot="1">
      <c r="A107" s="125" t="s">
        <v>183</v>
      </c>
      <c r="B107" s="136" t="s">
        <v>352</v>
      </c>
      <c r="C107" s="137">
        <v>130759168</v>
      </c>
      <c r="D107" s="137">
        <v>80476074</v>
      </c>
      <c r="E107" s="128">
        <f>VLOOKUP(A107,'Tüm - Sektör'!$A:$H,5,0)</f>
        <v>63.079215384688474</v>
      </c>
      <c r="F107" s="128">
        <f>VLOOKUP(A107,'Tüm - Sektör'!$A:$H,6,0)</f>
        <v>32.659404347044642</v>
      </c>
      <c r="G107" s="127">
        <f>VLOOKUP(A107,'Tüm - Sektör'!$A:$H,7,0)</f>
        <v>26.361856</v>
      </c>
      <c r="H107" s="159">
        <v>23.66</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 t="shared" si="3"/>
        <v>16.628851925641424</v>
      </c>
      <c r="R107" s="166">
        <f t="shared" si="4"/>
        <v>1.2679628064243479E-2</v>
      </c>
      <c r="S107" s="191">
        <v>16.628851925641424</v>
      </c>
      <c r="T107" s="208">
        <f t="shared" si="5"/>
        <v>0</v>
      </c>
      <c r="U107" s="222"/>
      <c r="W107" s="200"/>
      <c r="X107" s="209" t="str">
        <f>IF(COUNTIF('Yıldız Liste'!A:A, A107)&gt;0, "Yıldız Pazar", IF(COUNTIF('Ana Pazar Liste'!A:A, A107)&gt;0, "Ana Pazar", IF(COUNTIF('Alt Pazar Liste'!A:A, A107)&gt;0, "Alt Pazar", "")))</f>
        <v>Ana Pazar</v>
      </c>
    </row>
    <row r="108" spans="1:24" ht="30" customHeight="1" thickTop="1" thickBot="1">
      <c r="A108" s="125" t="s">
        <v>134</v>
      </c>
      <c r="B108" s="136" t="s">
        <v>743</v>
      </c>
      <c r="C108" s="137">
        <v>1357332842</v>
      </c>
      <c r="D108" s="137">
        <v>535000000</v>
      </c>
      <c r="E108" s="128">
        <f>VLOOKUP(A108,'Tüm - Sektör'!$A:$H,5,0)</f>
        <v>75.649208266733666</v>
      </c>
      <c r="F108" s="128">
        <f>VLOOKUP(A108,'Tüm - Sektör'!$A:$H,6,0)</f>
        <v>71.637507828346273</v>
      </c>
      <c r="G108" s="127">
        <f>VLOOKUP(A108,'Tüm - Sektör'!$A:$H,7,0)</f>
        <v>22.200189999999999</v>
      </c>
      <c r="H108" s="159">
        <v>23.96</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 t="shared" si="3"/>
        <v>16.794267968710582</v>
      </c>
      <c r="R108" s="166" t="str">
        <f t="shared" si="4"/>
        <v/>
      </c>
      <c r="S108" s="191">
        <v>16.794267968710582</v>
      </c>
      <c r="T108" s="208">
        <f t="shared" si="5"/>
        <v>0</v>
      </c>
      <c r="U108" s="222"/>
      <c r="W108" s="200"/>
      <c r="X108" s="209" t="str">
        <f>IF(COUNTIF('Yıldız Liste'!A:A, A108)&gt;0, "Yıldız Pazar", IF(COUNTIF('Ana Pazar Liste'!A:A, A108)&gt;0, "Ana Pazar", IF(COUNTIF('Alt Pazar Liste'!A:A, A108)&gt;0, "Alt Pazar", "")))</f>
        <v>Ana Pazar</v>
      </c>
    </row>
    <row r="109" spans="1:24" ht="30" customHeight="1" thickTop="1" thickBot="1">
      <c r="A109" s="125" t="s">
        <v>103</v>
      </c>
      <c r="B109" s="126" t="s">
        <v>200</v>
      </c>
      <c r="C109" s="127">
        <v>739485696</v>
      </c>
      <c r="D109" s="127">
        <v>71250000</v>
      </c>
      <c r="E109" s="128">
        <f>VLOOKUP(A109,'Tüm - Sektör'!$A:$H,5,0)</f>
        <v>91.759587586533598</v>
      </c>
      <c r="F109" s="128">
        <f>VLOOKUP(A109,'Tüm - Sektör'!$A:$H,6,0)</f>
        <v>53.660577535984558</v>
      </c>
      <c r="G109" s="127">
        <f>VLOOKUP(A109,'Tüm - Sektör'!$A:$H,7,0)</f>
        <v>18.348433</v>
      </c>
      <c r="H109" s="159">
        <v>23.78</v>
      </c>
      <c r="I109" s="128" t="e">
        <f>VLOOKUP(A109,'Tüm - Sektör'!$A:$H,9,0)</f>
        <v>#REF!</v>
      </c>
      <c r="J109" s="127" t="e">
        <f>VLOOKUP(A109,'Tüm - Sektör'!$A:$H,10,0)</f>
        <v>#REF!</v>
      </c>
      <c r="K109" s="128" t="e">
        <f>VLOOKUP(A109,'Tüm - Sektör'!$A:$H,11,0)</f>
        <v>#REF!</v>
      </c>
      <c r="L109" s="128" t="e">
        <f>VLOOKUP(A109,'Tüm - Sektör'!$A:$H,12,0)</f>
        <v>#REF!</v>
      </c>
      <c r="M109" s="128" t="e">
        <f>VLOOKUP(A109,'Tüm - Sektör'!$A:$H,13,0)</f>
        <v>#REF!</v>
      </c>
      <c r="N109" s="129" t="e">
        <f>VLOOKUP(A109,'Tüm - Sektör'!$A:$H,14,0)</f>
        <v>#REF!</v>
      </c>
      <c r="O109" s="130" t="e">
        <f>VLOOKUP(A109,'Tüm - Sektör'!$A:$H,15,0)</f>
        <v>#REF!</v>
      </c>
      <c r="P109" s="152" t="e">
        <f>VLOOKUP(A109,'Tüm - Sektör'!$A:$H,16,0)</f>
        <v>#REF!</v>
      </c>
      <c r="Q109" s="158">
        <f t="shared" si="3"/>
        <v>16.836446449391435</v>
      </c>
      <c r="R109" s="166" t="str">
        <f t="shared" si="4"/>
        <v/>
      </c>
      <c r="S109" s="191">
        <v>16.836446449391435</v>
      </c>
      <c r="T109" s="208">
        <f t="shared" si="5"/>
        <v>0</v>
      </c>
      <c r="U109" s="222"/>
      <c r="W109" s="200"/>
      <c r="X109" s="209" t="str">
        <f>IF(COUNTIF('Yıldız Liste'!A:A, A109)&gt;0, "Yıldız Pazar", IF(COUNTIF('Ana Pazar Liste'!A:A, A109)&gt;0, "Ana Pazar", IF(COUNTIF('Alt Pazar Liste'!A:A, A109)&gt;0, "Alt Pazar", "")))</f>
        <v>Ana Pazar</v>
      </c>
    </row>
    <row r="110" spans="1:24" ht="30" customHeight="1" thickTop="1" thickBot="1">
      <c r="A110" s="125" t="s">
        <v>153</v>
      </c>
      <c r="B110" s="136" t="s">
        <v>355</v>
      </c>
      <c r="C110" s="137">
        <v>824789585</v>
      </c>
      <c r="D110" s="137">
        <v>171222156</v>
      </c>
      <c r="E110" s="128">
        <f>VLOOKUP(A110,'Tüm - Sektör'!$A:$H,5,0)</f>
        <v>15.334670462337476</v>
      </c>
      <c r="F110" s="128">
        <f>VLOOKUP(A110,'Tüm - Sektör'!$A:$H,6,0)</f>
        <v>3.8939166418995743</v>
      </c>
      <c r="G110" s="127">
        <f>VLOOKUP(A110,'Tüm - Sektör'!$A:$H,7,0)</f>
        <v>111.579138</v>
      </c>
      <c r="H110" s="159">
        <v>23.68</v>
      </c>
      <c r="I110" s="138" t="e">
        <f>VLOOKUP(A110,'Tüm - Sektör'!$A:$H,9,0)</f>
        <v>#REF!</v>
      </c>
      <c r="J110" s="137" t="e">
        <f>VLOOKUP(A110,'Tüm - Sektör'!$A:$H,10,0)</f>
        <v>#REF!</v>
      </c>
      <c r="K110" s="138" t="e">
        <f>VLOOKUP(A110,'Tüm - Sektör'!$A:$H,11,0)</f>
        <v>#REF!</v>
      </c>
      <c r="L110" s="138" t="e">
        <f>VLOOKUP(A110,'Tüm - Sektör'!$A:$H,12,0)</f>
        <v>#REF!</v>
      </c>
      <c r="M110" s="138" t="e">
        <f>VLOOKUP(A110,'Tüm - Sektör'!$A:$H,13,0)</f>
        <v>#REF!</v>
      </c>
      <c r="N110" s="139" t="e">
        <f>VLOOKUP(A110,'Tüm - Sektör'!$A:$H,14,0)</f>
        <v>#REF!</v>
      </c>
      <c r="O110" s="140" t="e">
        <f>VLOOKUP(A110,'Tüm - Sektör'!$A:$H,15,0)</f>
        <v>#REF!</v>
      </c>
      <c r="P110" s="154" t="e">
        <f>VLOOKUP(A110,'Tüm - Sektör'!$A:$H,16,0)</f>
        <v>#REF!</v>
      </c>
      <c r="Q110" s="158">
        <f t="shared" si="3"/>
        <v>17.11029311701677</v>
      </c>
      <c r="R110" s="166" t="str">
        <f t="shared" si="4"/>
        <v/>
      </c>
      <c r="S110" s="191">
        <v>17.11029311701677</v>
      </c>
      <c r="T110" s="208">
        <f t="shared" si="5"/>
        <v>0</v>
      </c>
      <c r="U110" s="222"/>
      <c r="W110" s="200"/>
      <c r="X110" s="209" t="str">
        <f>IF(COUNTIF('Yıldız Liste'!A:A, A110)&gt;0, "Yıldız Pazar", IF(COUNTIF('Ana Pazar Liste'!A:A, A110)&gt;0, "Ana Pazar", IF(COUNTIF('Alt Pazar Liste'!A:A, A110)&gt;0, "Alt Pazar", "")))</f>
        <v>Ana Pazar</v>
      </c>
    </row>
    <row r="111" spans="1:24" ht="30" customHeight="1" thickTop="1" thickBot="1">
      <c r="A111" s="125" t="s">
        <v>53</v>
      </c>
      <c r="B111" s="136" t="s">
        <v>375</v>
      </c>
      <c r="C111" s="137">
        <v>1141807084</v>
      </c>
      <c r="D111" s="137">
        <v>170000000</v>
      </c>
      <c r="E111" s="128">
        <f>VLOOKUP(A111,'Tüm - Sektör'!$A:$H,5,0)</f>
        <v>31.994061390300978</v>
      </c>
      <c r="F111" s="128">
        <f>VLOOKUP(A111,'Tüm - Sektör'!$A:$H,6,0)</f>
        <v>8.1826243964964132</v>
      </c>
      <c r="G111" s="127">
        <f>VLOOKUP(A111,'Tüm - Sektör'!$A:$H,7,0)</f>
        <v>55.376739000000001</v>
      </c>
      <c r="H111" s="159">
        <v>20.7</v>
      </c>
      <c r="I111" s="141" t="e">
        <f>VLOOKUP(A111,'Tüm - Sektör'!$A:$H,9,0)</f>
        <v>#REF!</v>
      </c>
      <c r="J111" s="145" t="e">
        <f>VLOOKUP(A111,'Tüm - Sektör'!$A:$H,10,0)</f>
        <v>#REF!</v>
      </c>
      <c r="K111" s="146" t="e">
        <f>VLOOKUP(A111,'Tüm - Sektör'!$A:$H,11,0)</f>
        <v>#REF!</v>
      </c>
      <c r="L111" s="146" t="e">
        <f>VLOOKUP(A111,'Tüm - Sektör'!$A:$H,12,0)</f>
        <v>#REF!</v>
      </c>
      <c r="M111" s="146" t="e">
        <f>VLOOKUP(A111,'Tüm - Sektör'!$A:$H,13,0)</f>
        <v>#REF!</v>
      </c>
      <c r="N111" s="147" t="e">
        <f>VLOOKUP(A111,'Tüm - Sektör'!$A:$H,14,0)</f>
        <v>#REF!</v>
      </c>
      <c r="O111" s="148" t="e">
        <f>VLOOKUP(A111,'Tüm - Sektör'!$A:$H,15,0)</f>
        <v>#REF!</v>
      </c>
      <c r="P111" s="156" t="e">
        <f>VLOOKUP(A111,'Tüm - Sektör'!$A:$H,16,0)</f>
        <v>#REF!</v>
      </c>
      <c r="Q111" s="158">
        <f t="shared" si="3"/>
        <v>17.717267871606744</v>
      </c>
      <c r="R111" s="166">
        <f t="shared" si="4"/>
        <v>8.3091787439613651E-2</v>
      </c>
      <c r="S111" s="191">
        <v>17.717267871606744</v>
      </c>
      <c r="T111" s="208">
        <f t="shared" si="5"/>
        <v>0</v>
      </c>
      <c r="U111" s="222"/>
      <c r="W111" s="200"/>
      <c r="X111" s="209" t="str">
        <f>IF(COUNTIF('Yıldız Liste'!A:A, A111)&gt;0, "Yıldız Pazar", IF(COUNTIF('Ana Pazar Liste'!A:A, A111)&gt;0, "Ana Pazar", IF(COUNTIF('Alt Pazar Liste'!A:A, A111)&gt;0, "Alt Pazar", "")))</f>
        <v>Ana Pazar</v>
      </c>
    </row>
    <row r="112" spans="1:24" ht="30" customHeight="1" thickTop="1" thickBot="1">
      <c r="A112" s="125" t="s">
        <v>335</v>
      </c>
      <c r="B112" s="136" t="s">
        <v>355</v>
      </c>
      <c r="C112" s="137">
        <v>447890029</v>
      </c>
      <c r="D112" s="137">
        <v>31862500</v>
      </c>
      <c r="E112" s="128">
        <f>VLOOKUP(A112,'Tüm - Sektör'!$A:$H,5,0)</f>
        <v>60.290704540180315</v>
      </c>
      <c r="F112" s="128">
        <f>VLOOKUP(A112,'Tüm - Sektör'!$A:$H,6,0)</f>
        <v>82.270222989653661</v>
      </c>
      <c r="G112" s="127">
        <f>VLOOKUP(A112,'Tüm - Sektör'!$A:$H,7,0)</f>
        <v>29.645479000000002</v>
      </c>
      <c r="H112" s="159">
        <v>22.42</v>
      </c>
      <c r="I112" s="138" t="e">
        <f>VLOOKUP(A112,'Tüm - Sektör'!$A:$H,9,0)</f>
        <v>#REF!</v>
      </c>
      <c r="J112" s="137" t="e">
        <f>VLOOKUP(A112,'Tüm - Sektör'!$A:$H,10,0)</f>
        <v>#REF!</v>
      </c>
      <c r="K112" s="138" t="e">
        <f>VLOOKUP(A112,'Tüm - Sektör'!$A:$H,11,0)</f>
        <v>#REF!</v>
      </c>
      <c r="L112" s="138" t="e">
        <f>VLOOKUP(A112,'Tüm - Sektör'!$A:$H,12,0)</f>
        <v>#REF!</v>
      </c>
      <c r="M112" s="138" t="e">
        <f>VLOOKUP(A112,'Tüm - Sektör'!$A:$H,13,0)</f>
        <v>#REF!</v>
      </c>
      <c r="N112" s="139" t="e">
        <f>VLOOKUP(A112,'Tüm - Sektör'!$A:$H,14,0)</f>
        <v>#REF!</v>
      </c>
      <c r="O112" s="140" t="e">
        <f>VLOOKUP(A112,'Tüm - Sektör'!$A:$H,15,0)</f>
        <v>#REF!</v>
      </c>
      <c r="P112" s="154" t="e">
        <f>VLOOKUP(A112,'Tüm - Sektör'!$A:$H,16,0)</f>
        <v>#REF!</v>
      </c>
      <c r="Q112" s="158">
        <f t="shared" si="3"/>
        <v>17.873468153411203</v>
      </c>
      <c r="R112" s="166" t="str">
        <f t="shared" si="4"/>
        <v/>
      </c>
      <c r="S112" s="191">
        <v>17.873468153411203</v>
      </c>
      <c r="T112" s="208">
        <f t="shared" si="5"/>
        <v>0</v>
      </c>
      <c r="U112" s="222"/>
      <c r="W112" s="200"/>
      <c r="X112" s="209" t="str">
        <f>IF(COUNTIF('Yıldız Liste'!A:A, A112)&gt;0, "Yıldız Pazar", IF(COUNTIF('Ana Pazar Liste'!A:A, A112)&gt;0, "Ana Pazar", IF(COUNTIF('Alt Pazar Liste'!A:A, A112)&gt;0, "Alt Pazar", "")))</f>
        <v>Ana Pazar</v>
      </c>
    </row>
    <row r="113" spans="1:24" ht="30" customHeight="1" thickTop="1" thickBot="1">
      <c r="A113" s="125" t="s">
        <v>361</v>
      </c>
      <c r="B113" s="126" t="s">
        <v>200</v>
      </c>
      <c r="C113" s="127">
        <v>6812645348</v>
      </c>
      <c r="D113" s="127">
        <v>324000000</v>
      </c>
      <c r="E113" s="128">
        <f>VLOOKUP(A113,'Tüm - Sektör'!$A:$H,5,0)</f>
        <v>55.840565803416197</v>
      </c>
      <c r="F113" s="128">
        <f>VLOOKUP(A113,'Tüm - Sektör'!$A:$H,6,0)</f>
        <v>7.8339738781448087</v>
      </c>
      <c r="G113" s="127">
        <f>VLOOKUP(A113,'Tüm - Sektör'!$A:$H,7,0)</f>
        <v>32.008808999999999</v>
      </c>
      <c r="H113" s="159">
        <v>22.14</v>
      </c>
      <c r="I113" s="128" t="e">
        <f>VLOOKUP(A113,'Tüm - Sektör'!$A:$H,9,0)</f>
        <v>#REF!</v>
      </c>
      <c r="J113" s="127" t="e">
        <f>VLOOKUP(A113,'Tüm - Sektör'!$A:$H,10,0)</f>
        <v>#REF!</v>
      </c>
      <c r="K113" s="128" t="e">
        <f>VLOOKUP(A113,'Tüm - Sektör'!$A:$H,11,0)</f>
        <v>#REF!</v>
      </c>
      <c r="L113" s="128" t="e">
        <f>VLOOKUP(A113,'Tüm - Sektör'!$A:$H,12,0)</f>
        <v>#REF!</v>
      </c>
      <c r="M113" s="128" t="e">
        <f>VLOOKUP(A113,'Tüm - Sektör'!$A:$H,13,0)</f>
        <v>#REF!</v>
      </c>
      <c r="N113" s="129" t="e">
        <f>VLOOKUP(A113,'Tüm - Sektör'!$A:$H,14,0)</f>
        <v>#REF!</v>
      </c>
      <c r="O113" s="130" t="e">
        <f>VLOOKUP(A113,'Tüm - Sektör'!$A:$H,15,0)</f>
        <v>#REF!</v>
      </c>
      <c r="P113" s="152" t="e">
        <f>VLOOKUP(A113,'Tüm - Sektör'!$A:$H,16,0)</f>
        <v>#REF!</v>
      </c>
      <c r="Q113" s="158">
        <f t="shared" si="3"/>
        <v>17.873900052534804</v>
      </c>
      <c r="R113" s="166" t="str">
        <f t="shared" si="4"/>
        <v/>
      </c>
      <c r="S113" s="191">
        <v>17.873900052534804</v>
      </c>
      <c r="T113" s="208">
        <f t="shared" si="5"/>
        <v>0</v>
      </c>
      <c r="U113" s="222"/>
      <c r="W113" s="200"/>
      <c r="X113" s="209" t="str">
        <f>IF(COUNTIF('Yıldız Liste'!A:A, A113)&gt;0, "Yıldız Pazar", IF(COUNTIF('Ana Pazar Liste'!A:A, A113)&gt;0, "Ana Pazar", IF(COUNTIF('Alt Pazar Liste'!A:A, A113)&gt;0, "Alt Pazar", "")))</f>
        <v>Ana Pazar</v>
      </c>
    </row>
    <row r="114" spans="1:24" ht="30" customHeight="1" thickTop="1" thickBot="1">
      <c r="A114" s="125" t="s">
        <v>552</v>
      </c>
      <c r="B114" s="131" t="s">
        <v>233</v>
      </c>
      <c r="C114" s="132">
        <v>2574862803</v>
      </c>
      <c r="D114" s="132">
        <v>132500000</v>
      </c>
      <c r="E114" s="128">
        <f>VLOOKUP(A114,'Tüm - Sektör'!$A:$H,5,0)</f>
        <v>42.443812204954831</v>
      </c>
      <c r="F114" s="128">
        <f>VLOOKUP(A114,'Tüm - Sektör'!$A:$H,6,0)</f>
        <v>14.560484461391022</v>
      </c>
      <c r="G114" s="127">
        <f>VLOOKUP(A114,'Tüm - Sektör'!$A:$H,7,0)</f>
        <v>42.424709</v>
      </c>
      <c r="H114" s="159">
        <v>22.14</v>
      </c>
      <c r="I114" s="133" t="e">
        <f>VLOOKUP(A114,'Tüm - Sektör'!$A:$H,9,0)</f>
        <v>#REF!</v>
      </c>
      <c r="J114" s="132" t="e">
        <f>VLOOKUP(A114,'Tüm - Sektör'!$A:$H,10,0)</f>
        <v>#REF!</v>
      </c>
      <c r="K114" s="133" t="e">
        <f>VLOOKUP(A114,'Tüm - Sektör'!$A:$H,11,0)</f>
        <v>#REF!</v>
      </c>
      <c r="L114" s="133" t="e">
        <f>VLOOKUP(A114,'Tüm - Sektör'!$A:$H,12,0)</f>
        <v>#REF!</v>
      </c>
      <c r="M114" s="133" t="e">
        <f>VLOOKUP(A114,'Tüm - Sektör'!$A:$H,13,0)</f>
        <v>#REF!</v>
      </c>
      <c r="N114" s="134" t="e">
        <f>VLOOKUP(A114,'Tüm - Sektör'!$A:$H,14,0)</f>
        <v>#REF!</v>
      </c>
      <c r="O114" s="135" t="e">
        <f>VLOOKUP(A114,'Tüm - Sektör'!$A:$H,15,0)</f>
        <v>#REF!</v>
      </c>
      <c r="P114" s="153" t="e">
        <f>VLOOKUP(A114,'Tüm - Sektör'!$A:$H,16,0)</f>
        <v>#REF!</v>
      </c>
      <c r="Q114" s="158">
        <f t="shared" si="3"/>
        <v>18.00666381645857</v>
      </c>
      <c r="R114" s="166" t="str">
        <f t="shared" si="4"/>
        <v/>
      </c>
      <c r="S114" s="191">
        <v>18.00666381645857</v>
      </c>
      <c r="T114" s="208">
        <f t="shared" si="5"/>
        <v>0</v>
      </c>
      <c r="U114" s="222"/>
      <c r="W114" s="200"/>
      <c r="X114" s="209" t="str">
        <f>IF(COUNTIF('Yıldız Liste'!A:A, A114)&gt;0, "Yıldız Pazar", IF(COUNTIF('Ana Pazar Liste'!A:A, A114)&gt;0, "Ana Pazar", IF(COUNTIF('Alt Pazar Liste'!A:A, A114)&gt;0, "Alt Pazar", "")))</f>
        <v>Ana Pazar</v>
      </c>
    </row>
    <row r="115" spans="1:24" ht="30" customHeight="1" thickTop="1" thickBot="1">
      <c r="A115" s="125" t="s">
        <v>542</v>
      </c>
      <c r="B115" s="136" t="s">
        <v>375</v>
      </c>
      <c r="C115" s="137">
        <v>7612948946</v>
      </c>
      <c r="D115" s="137">
        <v>300500000</v>
      </c>
      <c r="E115" s="128">
        <f>VLOOKUP(A115,'Tüm - Sektör'!$A:$H,5,0)</f>
        <v>20.166548424815502</v>
      </c>
      <c r="F115" s="128">
        <f>VLOOKUP(A115,'Tüm - Sektör'!$A:$H,6,0)</f>
        <v>3.1957132437707791</v>
      </c>
      <c r="G115" s="127">
        <f>VLOOKUP(A115,'Tüm - Sektör'!$A:$H,7,0)</f>
        <v>89.692524000000006</v>
      </c>
      <c r="H115" s="159">
        <v>22.1</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 t="shared" si="3"/>
        <v>18.087886285899266</v>
      </c>
      <c r="R115" s="166" t="str">
        <f t="shared" si="4"/>
        <v/>
      </c>
      <c r="S115" s="191">
        <v>18.087886285899266</v>
      </c>
      <c r="T115" s="208">
        <f t="shared" si="5"/>
        <v>0</v>
      </c>
      <c r="U115" s="222"/>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75.14253411583762</v>
      </c>
      <c r="F116" s="128">
        <f>VLOOKUP(A116,'Tüm - Sektör'!$A:$H,6,0)</f>
        <v>34.26276847687096</v>
      </c>
      <c r="G116" s="127">
        <f>VLOOKUP(A116,'Tüm - Sektör'!$A:$H,7,0)</f>
        <v>24.468298000000001</v>
      </c>
      <c r="H116" s="159">
        <v>21.74</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 t="shared" si="3"/>
        <v>18.386099172214816</v>
      </c>
      <c r="R116" s="166">
        <f t="shared" si="4"/>
        <v>5.3357865685372596E-2</v>
      </c>
      <c r="S116" s="191">
        <v>18.386099172214816</v>
      </c>
      <c r="T116" s="208">
        <f t="shared" si="5"/>
        <v>0</v>
      </c>
      <c r="U116" s="222"/>
      <c r="W116" s="200"/>
      <c r="X116" s="209" t="str">
        <f>IF(COUNTIF('Yıldız Liste'!A:A, A116)&gt;0, "Yıldız Pazar", IF(COUNTIF('Ana Pazar Liste'!A:A, A116)&gt;0, "Ana Pazar", IF(COUNTIF('Alt Pazar Liste'!A:A, A116)&gt;0, "Alt Pazar", "")))</f>
        <v>Ana Pazar</v>
      </c>
    </row>
    <row r="117" spans="1:24" ht="30" customHeight="1" thickTop="1" thickBot="1">
      <c r="A117" s="125" t="s">
        <v>763</v>
      </c>
      <c r="B117" s="136" t="s">
        <v>221</v>
      </c>
      <c r="C117" s="137">
        <v>3157167716</v>
      </c>
      <c r="D117" s="137">
        <v>210492225</v>
      </c>
      <c r="E117" s="128">
        <f>VLOOKUP(A117,'Tüm - Sektör'!$A:$H,5,0)</f>
        <v>37.008768084217444</v>
      </c>
      <c r="F117" s="128">
        <f>VLOOKUP(A117,'Tüm - Sektör'!$A:$H,6,0)</f>
        <v>7.0328047668682192</v>
      </c>
      <c r="G117" s="127">
        <f>VLOOKUP(A117,'Tüm - Sektör'!$A:$H,7,0)</f>
        <v>50.002209999999998</v>
      </c>
      <c r="H117" s="159">
        <v>22.9</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18.505201935883385</v>
      </c>
      <c r="R117" s="166" t="str">
        <f t="shared" si="4"/>
        <v/>
      </c>
      <c r="S117" s="191">
        <v>18.505201935883385</v>
      </c>
      <c r="T117" s="208">
        <f t="shared" si="5"/>
        <v>0</v>
      </c>
      <c r="U117" s="222"/>
      <c r="W117" s="200"/>
      <c r="X117" s="209" t="str">
        <f>IF(COUNTIF('Yıldız Liste'!A:A, A117)&gt;0, "Yıldız Pazar", IF(COUNTIF('Ana Pazar Liste'!A:A, A117)&gt;0, "Ana Pazar", IF(COUNTIF('Alt Pazar Liste'!A:A, A117)&gt;0, "Alt Pazar", "")))</f>
        <v>Ana Pazar</v>
      </c>
    </row>
    <row r="118" spans="1:24" ht="30" customHeight="1" thickTop="1" thickBot="1">
      <c r="A118" s="125" t="s">
        <v>757</v>
      </c>
      <c r="B118" s="136" t="s">
        <v>376</v>
      </c>
      <c r="C118" s="137">
        <v>903452863</v>
      </c>
      <c r="D118" s="137">
        <v>49875000</v>
      </c>
      <c r="E118" s="128">
        <f>VLOOKUP(A118,'Tüm - Sektör'!$A:$H,5,0)</f>
        <v>51.951869583959351</v>
      </c>
      <c r="F118" s="128">
        <f>VLOOKUP(A118,'Tüm - Sektör'!$A:$H,6,0)</f>
        <v>49.601975972272918</v>
      </c>
      <c r="G118" s="127">
        <f>VLOOKUP(A118,'Tüm - Sektör'!$A:$H,7,0)</f>
        <v>37.056989999999999</v>
      </c>
      <c r="H118" s="159">
        <v>20.66</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19.251799116540859</v>
      </c>
      <c r="R118" s="166">
        <f t="shared" si="4"/>
        <v>1.4520813165537305E-2</v>
      </c>
      <c r="S118" s="191">
        <v>19.251799116540859</v>
      </c>
      <c r="T118" s="208">
        <f t="shared" si="5"/>
        <v>0</v>
      </c>
      <c r="U118" s="222"/>
      <c r="W118" s="200"/>
      <c r="X118" s="209" t="str">
        <f>IF(COUNTIF('Yıldız Liste'!A:A, A118)&gt;0, "Yıldız Pazar", IF(COUNTIF('Ana Pazar Liste'!A:A, A118)&gt;0, "Ana Pazar", IF(COUNTIF('Alt Pazar Liste'!A:A, A118)&gt;0, "Alt Pazar", "")))</f>
        <v>Ana Pazar</v>
      </c>
    </row>
    <row r="119" spans="1:24" ht="30" customHeight="1" thickTop="1" thickBot="1">
      <c r="A119" s="125" t="s">
        <v>475</v>
      </c>
      <c r="B119" s="136" t="s">
        <v>221</v>
      </c>
      <c r="C119" s="137">
        <v>13860116923</v>
      </c>
      <c r="D119" s="137">
        <v>200000000</v>
      </c>
      <c r="E119" s="128">
        <f>VLOOKUP(A119,'Tüm - Sektör'!$A:$H,5,0)</f>
        <v>39.198715536489303</v>
      </c>
      <c r="F119" s="128">
        <f>VLOOKUP(A119,'Tüm - Sektör'!$A:$H,6,0)</f>
        <v>10.31545145697087</v>
      </c>
      <c r="G119" s="127">
        <f>VLOOKUP(A119,'Tüm - Sektör'!$A:$H,7,0)</f>
        <v>49.455556000000001</v>
      </c>
      <c r="H119" s="159">
        <v>20.96</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19.385942713429166</v>
      </c>
      <c r="R119" s="166" t="str">
        <f t="shared" si="4"/>
        <v/>
      </c>
      <c r="S119" s="191">
        <v>19.385942713429166</v>
      </c>
      <c r="T119" s="208">
        <f t="shared" si="5"/>
        <v>0</v>
      </c>
      <c r="U119" s="222"/>
      <c r="W119" s="200"/>
      <c r="X119" s="209" t="str">
        <f>IF(COUNTIF('Yıldız Liste'!A:A, A119)&gt;0, "Yıldız Pazar", IF(COUNTIF('Ana Pazar Liste'!A:A, A119)&gt;0, "Ana Pazar", IF(COUNTIF('Alt Pazar Liste'!A:A, A119)&gt;0, "Alt Pazar", "")))</f>
        <v>Ana Pazar</v>
      </c>
    </row>
    <row r="120" spans="1:24" ht="30" customHeight="1" thickTop="1" thickBot="1">
      <c r="A120" s="125" t="s">
        <v>38</v>
      </c>
      <c r="B120" s="136" t="s">
        <v>605</v>
      </c>
      <c r="C120" s="137">
        <v>-97528469</v>
      </c>
      <c r="D120" s="137">
        <v>42000000</v>
      </c>
      <c r="E120" s="128">
        <f>VLOOKUP(A120,'Tüm - Sektör'!$A:$H,5,0)</f>
        <v>112.48682498062414</v>
      </c>
      <c r="F120" s="128">
        <f>VLOOKUP(A120,'Tüm - Sektör'!$A:$H,6,0)</f>
        <v>133.91288688169539</v>
      </c>
      <c r="G120" s="127">
        <f>VLOOKUP(A120,'Tüm - Sektör'!$A:$H,7,0)</f>
        <v>17.263808999999998</v>
      </c>
      <c r="H120" s="159">
        <v>20.28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19.419510614819234</v>
      </c>
      <c r="R120" s="166" t="str">
        <f t="shared" si="4"/>
        <v/>
      </c>
      <c r="S120" s="191">
        <v>19.419510614819234</v>
      </c>
      <c r="T120" s="208">
        <f t="shared" si="5"/>
        <v>0</v>
      </c>
      <c r="U120" s="222"/>
      <c r="W120" s="200"/>
      <c r="X120" s="209" t="str">
        <f>IF(COUNTIF('Yıldız Liste'!A:A, A120)&gt;0, "Yıldız Pazar", IF(COUNTIF('Ana Pazar Liste'!A:A, A120)&gt;0, "Ana Pazar", IF(COUNTIF('Alt Pazar Liste'!A:A, A120)&gt;0, "Alt Pazar", "")))</f>
        <v>Ana Pazar</v>
      </c>
    </row>
    <row r="121" spans="1:24" ht="30" customHeight="1" thickTop="1" thickBot="1">
      <c r="A121" s="125" t="s">
        <v>443</v>
      </c>
      <c r="B121" s="136" t="s">
        <v>607</v>
      </c>
      <c r="C121" s="137">
        <v>9403353877</v>
      </c>
      <c r="D121" s="137">
        <v>244750000</v>
      </c>
      <c r="E121" s="128">
        <f>VLOOKUP(A121,'Tüm - Sektör'!$A:$H,5,0)</f>
        <v>39.56307923951956</v>
      </c>
      <c r="F121" s="128">
        <f>VLOOKUP(A121,'Tüm - Sektör'!$A:$H,6,0)</f>
        <v>8.082345094896743</v>
      </c>
      <c r="G121" s="127">
        <f>VLOOKUP(A121,'Tüm - Sektör'!$A:$H,7,0)</f>
        <v>49.484341999999998</v>
      </c>
      <c r="H121" s="159">
        <v>20.239999999999998</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19.577529436614856</v>
      </c>
      <c r="R121" s="166" t="str">
        <f t="shared" si="4"/>
        <v/>
      </c>
      <c r="S121" s="191">
        <v>19.577529436614856</v>
      </c>
      <c r="T121" s="208">
        <f t="shared" si="5"/>
        <v>0</v>
      </c>
      <c r="U121" s="222"/>
      <c r="W121" s="200"/>
      <c r="X121" s="209" t="str">
        <f>IF(COUNTIF('Yıldız Liste'!A:A, A121)&gt;0, "Yıldız Pazar", IF(COUNTIF('Ana Pazar Liste'!A:A, A121)&gt;0, "Ana Pazar", IF(COUNTIF('Alt Pazar Liste'!A:A, A121)&gt;0, "Alt Pazar", "")))</f>
        <v>Ana Pazar</v>
      </c>
    </row>
    <row r="122" spans="1:24" ht="30" customHeight="1" thickTop="1" thickBot="1">
      <c r="A122" s="125" t="s">
        <v>327</v>
      </c>
      <c r="B122" s="136" t="s">
        <v>375</v>
      </c>
      <c r="C122" s="137">
        <v>1614800897</v>
      </c>
      <c r="D122" s="137">
        <v>224000000</v>
      </c>
      <c r="E122" s="128">
        <f>VLOOKUP(A122,'Tüm - Sektör'!$A:$H,5,0)</f>
        <v>18.570433196209255</v>
      </c>
      <c r="F122" s="128">
        <f>VLOOKUP(A122,'Tüm - Sektör'!$A:$H,6,0)</f>
        <v>4.1451859812967085</v>
      </c>
      <c r="G122" s="127">
        <f>VLOOKUP(A122,'Tüm - Sektör'!$A:$H,7,0)</f>
        <v>107.968583</v>
      </c>
      <c r="H122" s="159">
        <v>19.71</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 t="shared" si="3"/>
        <v>20.050233578908742</v>
      </c>
      <c r="R122" s="166" t="str">
        <f t="shared" si="4"/>
        <v/>
      </c>
      <c r="S122" s="191">
        <v>20.050233578908742</v>
      </c>
      <c r="T122" s="208">
        <f t="shared" si="5"/>
        <v>0</v>
      </c>
      <c r="U122" s="222"/>
      <c r="W122" s="200"/>
      <c r="X122" s="209" t="str">
        <f>IF(COUNTIF('Yıldız Liste'!A:A, A122)&gt;0, "Yıldız Pazar", IF(COUNTIF('Ana Pazar Liste'!A:A, A122)&gt;0, "Ana Pazar", IF(COUNTIF('Alt Pazar Liste'!A:A, A122)&gt;0, "Alt Pazar", "")))</f>
        <v>Ana Pazar</v>
      </c>
    </row>
    <row r="123" spans="1:24" ht="30" customHeight="1" thickTop="1" thickBot="1">
      <c r="A123" s="125" t="s">
        <v>282</v>
      </c>
      <c r="B123" s="136" t="s">
        <v>355</v>
      </c>
      <c r="C123" s="137">
        <v>2080371258</v>
      </c>
      <c r="D123" s="137">
        <v>100000000</v>
      </c>
      <c r="E123" s="128">
        <f>VLOOKUP(A123,'Tüm - Sektör'!$A:$H,5,0)</f>
        <v>40.13553771084954</v>
      </c>
      <c r="F123" s="128">
        <f>VLOOKUP(A123,'Tüm - Sektör'!$A:$H,6,0)</f>
        <v>20.06776885542477</v>
      </c>
      <c r="G123" s="127">
        <f>VLOOKUP(A123,'Tüm - Sektör'!$A:$H,7,0)</f>
        <v>50.595194999999997</v>
      </c>
      <c r="H123" s="159">
        <v>19.23</v>
      </c>
      <c r="I123" s="138" t="e">
        <f>VLOOKUP(A123,'Tüm - Sektör'!$A:$H,9,0)</f>
        <v>#REF!</v>
      </c>
      <c r="J123" s="137" t="e">
        <f>VLOOKUP(A123,'Tüm - Sektör'!$A:$H,10,0)</f>
        <v>#REF!</v>
      </c>
      <c r="K123" s="138" t="e">
        <f>VLOOKUP(A123,'Tüm - Sektör'!$A:$H,11,0)</f>
        <v>#REF!</v>
      </c>
      <c r="L123" s="138" t="e">
        <f>VLOOKUP(A123,'Tüm - Sektör'!$A:$H,12,0)</f>
        <v>#REF!</v>
      </c>
      <c r="M123" s="138" t="e">
        <f>VLOOKUP(A123,'Tüm - Sektör'!$A:$H,13,0)</f>
        <v>#REF!</v>
      </c>
      <c r="N123" s="139" t="e">
        <f>VLOOKUP(A123,'Tüm - Sektör'!$A:$H,14,0)</f>
        <v>#REF!</v>
      </c>
      <c r="O123" s="140" t="e">
        <f>VLOOKUP(A123,'Tüm - Sektör'!$A:$H,15,0)</f>
        <v>#REF!</v>
      </c>
      <c r="P123" s="154" t="e">
        <f>VLOOKUP(A123,'Tüm - Sektör'!$A:$H,16,0)</f>
        <v>#REF!</v>
      </c>
      <c r="Q123" s="158">
        <f t="shared" si="3"/>
        <v>20.30665356910286</v>
      </c>
      <c r="R123" s="166" t="str">
        <f t="shared" si="4"/>
        <v/>
      </c>
      <c r="S123" s="191">
        <v>20.30665356910286</v>
      </c>
      <c r="T123" s="208">
        <f t="shared" si="5"/>
        <v>0</v>
      </c>
      <c r="U123" s="222"/>
      <c r="W123" s="200"/>
      <c r="X123" s="209" t="str">
        <f>IF(COUNTIF('Yıldız Liste'!A:A, A123)&gt;0, "Yıldız Pazar", IF(COUNTIF('Ana Pazar Liste'!A:A, A123)&gt;0, "Ana Pazar", IF(COUNTIF('Alt Pazar Liste'!A:A, A123)&gt;0, "Alt Pazar", "")))</f>
        <v>Ana Pazar</v>
      </c>
    </row>
    <row r="124" spans="1:24" ht="30" customHeight="1" thickTop="1" thickBot="1">
      <c r="A124" s="125" t="s">
        <v>717</v>
      </c>
      <c r="B124" s="136" t="s">
        <v>374</v>
      </c>
      <c r="C124" s="137">
        <v>1357332842</v>
      </c>
      <c r="D124" s="137">
        <v>535000000</v>
      </c>
      <c r="E124" s="128">
        <f>VLOOKUP(A124,'Tüm - Sektör'!$A:$H,5,0)</f>
        <v>33.355010754822892</v>
      </c>
      <c r="F124" s="128">
        <f>VLOOKUP(A124,'Tüm - Sektör'!$A:$H,6,0)</f>
        <v>2.0413103277125395</v>
      </c>
      <c r="G124" s="127">
        <f>VLOOKUP(A124,'Tüm - Sektör'!$A:$H,7,0)</f>
        <v>61.448740000000001</v>
      </c>
      <c r="H124" s="159">
        <v>19.03</v>
      </c>
      <c r="I124" s="141" t="e">
        <f>VLOOKUP(A124,'Tüm - Sektör'!$A:$H,9,0)</f>
        <v>#REF!</v>
      </c>
      <c r="J124" s="145" t="e">
        <f>VLOOKUP(A124,'Tüm - Sektör'!$A:$H,10,0)</f>
        <v>#REF!</v>
      </c>
      <c r="K124" s="146" t="e">
        <f>VLOOKUP(A124,'Tüm - Sektör'!$A:$H,11,0)</f>
        <v>#REF!</v>
      </c>
      <c r="L124" s="146" t="e">
        <f>VLOOKUP(A124,'Tüm - Sektör'!$A:$H,12,0)</f>
        <v>#REF!</v>
      </c>
      <c r="M124" s="146" t="e">
        <f>VLOOKUP(A124,'Tüm - Sektör'!$A:$H,13,0)</f>
        <v>#REF!</v>
      </c>
      <c r="N124" s="147" t="e">
        <f>VLOOKUP(A124,'Tüm - Sektör'!$A:$H,14,0)</f>
        <v>#REF!</v>
      </c>
      <c r="O124" s="148" t="e">
        <f>VLOOKUP(A124,'Tüm - Sektör'!$A:$H,15,0)</f>
        <v>#REF!</v>
      </c>
      <c r="P124" s="156" t="e">
        <f>VLOOKUP(A124,'Tüm - Sektör'!$A:$H,16,0)</f>
        <v>#REF!</v>
      </c>
      <c r="Q124" s="158">
        <f t="shared" si="3"/>
        <v>20.496233835703155</v>
      </c>
      <c r="R124" s="166">
        <f t="shared" si="4"/>
        <v>6.3058328954281361E-3</v>
      </c>
      <c r="S124" s="191">
        <v>20.496233835703155</v>
      </c>
      <c r="T124" s="208">
        <f t="shared" si="5"/>
        <v>0</v>
      </c>
      <c r="U124" s="222"/>
      <c r="W124" s="200"/>
      <c r="X124" s="209" t="str">
        <f>IF(COUNTIF('Yıldız Liste'!A:A, A124)&gt;0, "Yıldız Pazar", IF(COUNTIF('Ana Pazar Liste'!A:A, A124)&gt;0, "Ana Pazar", IF(COUNTIF('Alt Pazar Liste'!A:A, A124)&gt;0, "Alt Pazar", "")))</f>
        <v>Ana Pazar</v>
      </c>
    </row>
    <row r="125" spans="1:24" ht="30" customHeight="1" thickTop="1" thickBot="1">
      <c r="A125" s="125" t="s">
        <v>65</v>
      </c>
      <c r="B125" s="136" t="s">
        <v>357</v>
      </c>
      <c r="C125" s="137">
        <v>2454857833</v>
      </c>
      <c r="D125" s="137">
        <v>150000000</v>
      </c>
      <c r="E125" s="128">
        <f>VLOOKUP(A125,'Tüm - Sektör'!$A:$H,5,0)</f>
        <v>103.89912641614511</v>
      </c>
      <c r="F125" s="128">
        <f>VLOOKUP(A125,'Tüm - Sektör'!$A:$H,6,0)</f>
        <v>38.481157931905592</v>
      </c>
      <c r="G125" s="127">
        <f>VLOOKUP(A125,'Tüm - Sektör'!$A:$H,7,0)</f>
        <v>20.225930999999999</v>
      </c>
      <c r="H125" s="159">
        <v>19.149999999999999</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21.014565618532284</v>
      </c>
      <c r="R125" s="166" t="str">
        <f t="shared" si="4"/>
        <v/>
      </c>
      <c r="S125" s="191">
        <v>21.014565618532284</v>
      </c>
      <c r="T125" s="208">
        <f t="shared" si="5"/>
        <v>0</v>
      </c>
      <c r="U125" s="222"/>
      <c r="W125" s="200"/>
      <c r="X125" s="209" t="str">
        <f>IF(COUNTIF('Yıldız Liste'!A:A, A125)&gt;0, "Yıldız Pazar", IF(COUNTIF('Ana Pazar Liste'!A:A, A125)&gt;0, "Ana Pazar", IF(COUNTIF('Alt Pazar Liste'!A:A, A125)&gt;0, "Alt Pazar", "")))</f>
        <v>Ana Pazar</v>
      </c>
    </row>
    <row r="126" spans="1:24" ht="30" customHeight="1" thickTop="1" thickBot="1">
      <c r="A126" s="125" t="s">
        <v>760</v>
      </c>
      <c r="B126" s="126" t="s">
        <v>208</v>
      </c>
      <c r="C126" s="127">
        <v>2062053729</v>
      </c>
      <c r="D126" s="127">
        <v>182837401</v>
      </c>
      <c r="E126" s="128">
        <f>VLOOKUP(A126,'Tüm - Sektör'!$A:$H,5,0)</f>
        <v>45.135695647596684</v>
      </c>
      <c r="F126" s="128">
        <f>VLOOKUP(A126,'Tüm - Sektör'!$A:$H,6,0)</f>
        <v>12.992762508262071</v>
      </c>
      <c r="G126" s="127">
        <f>VLOOKUP(A126,'Tüm - Sektör'!$A:$H,7,0)</f>
        <v>46.995370999999999</v>
      </c>
      <c r="H126" s="159">
        <v>18.61</v>
      </c>
      <c r="I126" s="128" t="e">
        <f>VLOOKUP(A126,'Tüm - Sektör'!$A:$H,9,0)</f>
        <v>#REF!</v>
      </c>
      <c r="J126" s="127" t="e">
        <f>VLOOKUP(A126,'Tüm - Sektör'!$A:$H,10,0)</f>
        <v>#REF!</v>
      </c>
      <c r="K126" s="128" t="e">
        <f>VLOOKUP(A126,'Tüm - Sektör'!$A:$H,11,0)</f>
        <v>#REF!</v>
      </c>
      <c r="L126" s="128" t="e">
        <f>VLOOKUP(A126,'Tüm - Sektör'!$A:$H,12,0)</f>
        <v>#REF!</v>
      </c>
      <c r="M126" s="128" t="e">
        <f>VLOOKUP(A126,'Tüm - Sektör'!$A:$H,13,0)</f>
        <v>#REF!</v>
      </c>
      <c r="N126" s="129" t="e">
        <f>VLOOKUP(A126,'Tüm - Sektör'!$A:$H,14,0)</f>
        <v>#REF!</v>
      </c>
      <c r="O126" s="130" t="e">
        <f>VLOOKUP(A126,'Tüm - Sektör'!$A:$H,15,0)</f>
        <v>#REF!</v>
      </c>
      <c r="P126" s="152" t="e">
        <f>VLOOKUP(A126,'Tüm - Sektör'!$A:$H,16,0)</f>
        <v>#REF!</v>
      </c>
      <c r="Q126" s="158">
        <f t="shared" si="3"/>
        <v>21.211687623018914</v>
      </c>
      <c r="R126" s="166" t="str">
        <f t="shared" si="4"/>
        <v/>
      </c>
      <c r="S126" s="191">
        <v>21.211687623018914</v>
      </c>
      <c r="T126" s="208">
        <f t="shared" si="5"/>
        <v>0</v>
      </c>
      <c r="U126" s="222"/>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46.77366000540421</v>
      </c>
      <c r="F127" s="128">
        <f>VLOOKUP(A127,'Tüm - Sektör'!$A:$H,6,0)</f>
        <v>17.455395925931807</v>
      </c>
      <c r="G127" s="127">
        <f>VLOOKUP(A127,'Tüm - Sektör'!$A:$H,7,0)</f>
        <v>46.839131000000002</v>
      </c>
      <c r="H127" s="159">
        <v>18.09</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3"/>
        <v>21.908375883425887</v>
      </c>
      <c r="R127" s="166" t="str">
        <f t="shared" si="4"/>
        <v/>
      </c>
      <c r="S127" s="191">
        <v>21.908375883425887</v>
      </c>
      <c r="T127" s="208">
        <f t="shared" si="5"/>
        <v>0</v>
      </c>
      <c r="U127" s="222"/>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15.690090830901545</v>
      </c>
      <c r="F128" s="128">
        <f>VLOOKUP(A128,'Tüm - Sektör'!$A:$H,6,0)</f>
        <v>2.2949163773150576</v>
      </c>
      <c r="G128" s="127">
        <f>VLOOKUP(A128,'Tüm - Sektör'!$A:$H,7,0)</f>
        <v>145.268338</v>
      </c>
      <c r="H128" s="159">
        <v>17.66</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 t="shared" si="3"/>
        <v>22.792734180741064</v>
      </c>
      <c r="R128" s="166" t="str">
        <f t="shared" si="4"/>
        <v/>
      </c>
      <c r="S128" s="191">
        <v>22.792734180741064</v>
      </c>
      <c r="T128" s="208">
        <f t="shared" si="5"/>
        <v>0</v>
      </c>
      <c r="U128" s="222"/>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21.695803914365619</v>
      </c>
      <c r="F129" s="128">
        <f>VLOOKUP(A129,'Tüm - Sektör'!$A:$H,6,0)</f>
        <v>5.2133323515872787</v>
      </c>
      <c r="G129" s="127">
        <f>VLOOKUP(A129,'Tüm - Sektör'!$A:$H,7,0)</f>
        <v>106.89830000000001</v>
      </c>
      <c r="H129" s="159">
        <v>17.21</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23.192445555790304</v>
      </c>
      <c r="R129" s="166" t="str">
        <f t="shared" si="4"/>
        <v/>
      </c>
      <c r="S129" s="191">
        <v>23.192445555790304</v>
      </c>
      <c r="T129" s="208">
        <f t="shared" si="5"/>
        <v>0</v>
      </c>
      <c r="U129" s="222"/>
      <c r="W129" s="200"/>
      <c r="X129" s="209" t="str">
        <f>IF(COUNTIF('Yıldız Liste'!A:A, A129)&gt;0, "Yıldız Pazar", IF(COUNTIF('Ana Pazar Liste'!A:A, A129)&gt;0, "Ana Pazar", IF(COUNTIF('Alt Pazar Liste'!A:A, A129)&gt;0, "Alt Pazar", "")))</f>
        <v>Ana Pazar</v>
      </c>
    </row>
    <row r="130" spans="1:24" ht="30" customHeight="1" thickTop="1" thickBot="1">
      <c r="A130" s="125" t="s">
        <v>177</v>
      </c>
      <c r="B130" s="136" t="s">
        <v>255</v>
      </c>
      <c r="C130" s="137">
        <v>2673958636</v>
      </c>
      <c r="D130" s="137">
        <v>190370946</v>
      </c>
      <c r="E130" s="128">
        <f>VLOOKUP(A130,'Tüm - Sektör'!$A:$H,5,0)</f>
        <v>31.242523956024993</v>
      </c>
      <c r="F130" s="128">
        <f>VLOOKUP(A130,'Tüm - Sektör'!$A:$H,6,0)</f>
        <v>9.6537605419316428</v>
      </c>
      <c r="G130" s="127">
        <f>VLOOKUP(A130,'Tüm - Sektör'!$A:$H,7,0)</f>
        <v>74.278114000000002</v>
      </c>
      <c r="H130" s="159">
        <v>17.21</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 t="shared" si="3"/>
        <v>23.206357560533558</v>
      </c>
      <c r="R130" s="166" t="str">
        <f t="shared" si="4"/>
        <v/>
      </c>
      <c r="S130" s="191">
        <v>23.206357560533558</v>
      </c>
      <c r="T130" s="208">
        <f t="shared" si="5"/>
        <v>0</v>
      </c>
      <c r="U130" s="222"/>
      <c r="W130" s="200"/>
      <c r="X130" s="209" t="str">
        <f>IF(COUNTIF('Yıldız Liste'!A:A, A130)&gt;0, "Yıldız Pazar", IF(COUNTIF('Ana Pazar Liste'!A:A, A130)&gt;0, "Ana Pazar", IF(COUNTIF('Alt Pazar Liste'!A:A, A130)&gt;0, "Alt Pazar", "")))</f>
        <v>Ana Pazar</v>
      </c>
    </row>
    <row r="131" spans="1:24" ht="30" customHeight="1" thickTop="1" thickBot="1">
      <c r="A131" s="125" t="s">
        <v>271</v>
      </c>
      <c r="B131" s="136" t="s">
        <v>352</v>
      </c>
      <c r="C131" s="137">
        <v>324275000</v>
      </c>
      <c r="D131" s="137">
        <v>201000000</v>
      </c>
      <c r="E131" s="128">
        <f>VLOOKUP(A131,'Tüm - Sektör'!$A:$H,5,0)</f>
        <v>23.653718119909005</v>
      </c>
      <c r="F131" s="128">
        <f>VLOOKUP(A131,'Tüm - Sektör'!$A:$H,6,0)</f>
        <v>7.3550118532055366</v>
      </c>
      <c r="G131" s="127">
        <f>VLOOKUP(A131,'Tüm - Sektör'!$A:$H,7,0)</f>
        <v>100.424344</v>
      </c>
      <c r="H131" s="159">
        <v>16.68</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23.754091253527754</v>
      </c>
      <c r="R131" s="166" t="str">
        <f t="shared" ref="R131:R194" si="7">IF(OR(H131="", H132="", Q131=0), "", IF(H131&lt;H132, (H132-H131)/H131, ""))</f>
        <v/>
      </c>
      <c r="S131" s="191">
        <v>23.754091253527754</v>
      </c>
      <c r="T131" s="208">
        <f t="shared" ref="T131:T194" si="8">S131-Q131</f>
        <v>0</v>
      </c>
      <c r="U131" s="222"/>
      <c r="W131" s="200"/>
      <c r="X131" s="209" t="str">
        <f>IF(COUNTIF('Yıldız Liste'!A:A, A131)&gt;0, "Yıldız Pazar", IF(COUNTIF('Ana Pazar Liste'!A:A, A131)&gt;0, "Ana Pazar", IF(COUNTIF('Alt Pazar Liste'!A:A, A131)&gt;0, "Alt Pazar", "")))</f>
        <v>Ana Pazar</v>
      </c>
    </row>
    <row r="132" spans="1:24" ht="30" customHeight="1" thickTop="1" thickBot="1">
      <c r="A132" s="125" t="s">
        <v>772</v>
      </c>
      <c r="B132" s="136" t="s">
        <v>221</v>
      </c>
      <c r="C132" s="137">
        <v>4233251169</v>
      </c>
      <c r="D132" s="137">
        <v>1083000000</v>
      </c>
      <c r="E132" s="128">
        <f>VLOOKUP(A132,'Tüm - Sektör'!$A:$H,5,0)</f>
        <v>8.2837815898270275</v>
      </c>
      <c r="F132" s="128">
        <f>VLOOKUP(A132,'Tüm - Sektör'!$A:$H,6,0)</f>
        <v>0.42494006308746424</v>
      </c>
      <c r="G132" s="127">
        <f>VLOOKUP(A132,'Tüm - Sektör'!$A:$H,7,0)</f>
        <v>295.34477800000002</v>
      </c>
      <c r="H132" s="159">
        <v>16.350000000000001</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24.465716346479507</v>
      </c>
      <c r="R132" s="166" t="str">
        <f t="shared" si="7"/>
        <v/>
      </c>
      <c r="S132" s="191">
        <v>24.465716346479507</v>
      </c>
      <c r="T132" s="208">
        <f t="shared" si="8"/>
        <v>0</v>
      </c>
      <c r="U132" s="222"/>
      <c r="W132" s="200"/>
      <c r="X132" s="209" t="str">
        <f>IF(COUNTIF('Yıldız Liste'!A:A, A132)&gt;0, "Yıldız Pazar", IF(COUNTIF('Ana Pazar Liste'!A:A, A132)&gt;0, "Ana Pazar", IF(COUNTIF('Alt Pazar Liste'!A:A, A132)&gt;0, "Alt Pazar", "")))</f>
        <v>Ana Pazar</v>
      </c>
    </row>
    <row r="133" spans="1:24" ht="30" customHeight="1" thickTop="1" thickBot="1">
      <c r="A133" s="125" t="s">
        <v>72</v>
      </c>
      <c r="B133" s="136" t="s">
        <v>221</v>
      </c>
      <c r="C133" s="137">
        <v>2304065148</v>
      </c>
      <c r="D133" s="137">
        <v>111600000</v>
      </c>
      <c r="E133" s="128">
        <f>VLOOKUP(A133,'Tüm - Sektör'!$A:$H,5,0)</f>
        <v>42.746340921766361</v>
      </c>
      <c r="F133" s="128">
        <f>VLOOKUP(A133,'Tüm - Sektör'!$A:$H,6,0)</f>
        <v>25.535448579310849</v>
      </c>
      <c r="G133" s="127">
        <f>VLOOKUP(A133,'Tüm - Sektör'!$A:$H,7,0)</f>
        <v>58.125256</v>
      </c>
      <c r="H133" s="159">
        <v>16.239999999999998</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 t="shared" si="6"/>
        <v>24.84642009140946</v>
      </c>
      <c r="R133" s="166" t="str">
        <f t="shared" si="7"/>
        <v/>
      </c>
      <c r="S133" s="191">
        <v>24.84642009140946</v>
      </c>
      <c r="T133" s="208">
        <f t="shared" si="8"/>
        <v>0</v>
      </c>
      <c r="U133" s="222"/>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81.774579697995449</v>
      </c>
      <c r="F134" s="128">
        <f>VLOOKUP(A134,'Tüm - Sektör'!$A:$H,6,0)</f>
        <v>64.10009333969677</v>
      </c>
      <c r="G134" s="127">
        <f>VLOOKUP(A134,'Tüm - Sektör'!$A:$H,7,0)</f>
        <v>31.079121000000001</v>
      </c>
      <c r="H134" s="159">
        <v>15.64</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25.414820571581441</v>
      </c>
      <c r="R134" s="166">
        <f t="shared" si="7"/>
        <v>6.3938618925829841E-4</v>
      </c>
      <c r="S134" s="191">
        <v>25.414820571581441</v>
      </c>
      <c r="T134" s="208">
        <f t="shared" si="8"/>
        <v>0</v>
      </c>
      <c r="U134" s="222"/>
      <c r="W134" s="200"/>
      <c r="X134" s="209" t="str">
        <f>IF(COUNTIF('Yıldız Liste'!A:A, A134)&gt;0, "Yıldız Pazar", IF(COUNTIF('Ana Pazar Liste'!A:A, A134)&gt;0, "Ana Pazar", IF(COUNTIF('Alt Pazar Liste'!A:A, A134)&gt;0, "Alt Pazar", "")))</f>
        <v>Ana Pazar</v>
      </c>
    </row>
    <row r="135" spans="1:24" ht="30" customHeight="1" thickTop="1" thickBot="1">
      <c r="A135" s="125" t="s">
        <v>408</v>
      </c>
      <c r="B135" s="136" t="s">
        <v>390</v>
      </c>
      <c r="C135" s="137">
        <v>3803390886</v>
      </c>
      <c r="D135" s="137">
        <v>431419816</v>
      </c>
      <c r="E135" s="128">
        <f>VLOOKUP(A135,'Tüm - Sektör'!$A:$H,5,0)</f>
        <v>23.586577261003011</v>
      </c>
      <c r="F135" s="128">
        <f>VLOOKUP(A135,'Tüm - Sektör'!$A:$H,6,0)</f>
        <v>3.6447989307632254</v>
      </c>
      <c r="G135" s="127">
        <f>VLOOKUP(A135,'Tüm - Sektör'!$A:$H,7,0)</f>
        <v>107.825118</v>
      </c>
      <c r="H135" s="159">
        <v>15.65</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6"/>
        <v>25.432254763837662</v>
      </c>
      <c r="R135" s="166" t="str">
        <f t="shared" si="7"/>
        <v/>
      </c>
      <c r="S135" s="191">
        <v>25.432254763837662</v>
      </c>
      <c r="T135" s="208">
        <f t="shared" si="8"/>
        <v>0</v>
      </c>
      <c r="U135" s="222"/>
      <c r="W135" s="200"/>
      <c r="X135" s="209" t="str">
        <f>IF(COUNTIF('Yıldız Liste'!A:A, A135)&gt;0, "Yıldız Pazar", IF(COUNTIF('Ana Pazar Liste'!A:A, A135)&gt;0, "Ana Pazar", IF(COUNTIF('Alt Pazar Liste'!A:A, A135)&gt;0, "Alt Pazar", "")))</f>
        <v>Ana Pazar</v>
      </c>
    </row>
    <row r="136" spans="1:24" ht="30" customHeight="1" thickTop="1" thickBot="1">
      <c r="A136" s="125" t="s">
        <v>182</v>
      </c>
      <c r="B136" s="136" t="s">
        <v>375</v>
      </c>
      <c r="C136" s="137">
        <v>7154261414</v>
      </c>
      <c r="D136" s="137">
        <v>700000000</v>
      </c>
      <c r="E136" s="128">
        <f>VLOOKUP(A136,'Tüm - Sektör'!$A:$H,5,0)</f>
        <v>21.341328079382912</v>
      </c>
      <c r="F136" s="128">
        <f>VLOOKUP(A136,'Tüm - Sektör'!$A:$H,6,0)</f>
        <v>2.0325074361317057</v>
      </c>
      <c r="G136" s="127">
        <f>VLOOKUP(A136,'Tüm - Sektör'!$A:$H,7,0)</f>
        <v>119.87214899999999</v>
      </c>
      <c r="H136" s="159">
        <v>15.59</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 t="shared" si="6"/>
        <v>25.58230859389672</v>
      </c>
      <c r="R136" s="166" t="str">
        <f t="shared" si="7"/>
        <v/>
      </c>
      <c r="S136" s="191">
        <v>25.58230859389672</v>
      </c>
      <c r="T136" s="208">
        <f t="shared" si="8"/>
        <v>0</v>
      </c>
      <c r="U136" s="222"/>
      <c r="W136" s="200"/>
      <c r="X136" s="209" t="str">
        <f>IF(COUNTIF('Yıldız Liste'!A:A, A136)&gt;0, "Yıldız Pazar", IF(COUNTIF('Ana Pazar Liste'!A:A, A136)&gt;0, "Ana Pazar", IF(COUNTIF('Alt Pazar Liste'!A:A, A136)&gt;0, "Alt Pazar", "")))</f>
        <v>Ana Pazar</v>
      </c>
    </row>
    <row r="137" spans="1:24" ht="30" customHeight="1" thickTop="1" thickBot="1">
      <c r="A137" s="160" t="s">
        <v>547</v>
      </c>
      <c r="B137" s="136" t="s">
        <v>221</v>
      </c>
      <c r="C137" s="137">
        <v>10039494449</v>
      </c>
      <c r="D137" s="137">
        <v>721500000</v>
      </c>
      <c r="E137" s="128">
        <f>VLOOKUP(A137,'Tüm - Sektör'!$A:$H,5,0)</f>
        <v>22.810406966241718</v>
      </c>
      <c r="F137" s="128">
        <f>VLOOKUP(A137,'Tüm - Sektör'!$A:$H,6,0)</f>
        <v>1.9759534794041682</v>
      </c>
      <c r="G137" s="127">
        <f>VLOOKUP(A137,'Tüm - Sektör'!$A:$H,7,0)</f>
        <v>112.720027</v>
      </c>
      <c r="H137" s="159">
        <v>14.84</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25.711896891157544</v>
      </c>
      <c r="R137" s="166">
        <f t="shared" si="7"/>
        <v>3.3018867924528315E-2</v>
      </c>
      <c r="S137" s="191">
        <v>25.711896891157544</v>
      </c>
      <c r="T137" s="208">
        <f t="shared" si="8"/>
        <v>0</v>
      </c>
      <c r="U137" s="222"/>
      <c r="W137" s="200"/>
      <c r="X137" s="209" t="str">
        <f>IF(COUNTIF('Yıldız Liste'!A:A, A137)&gt;0, "Yıldız Pazar", IF(COUNTIF('Ana Pazar Liste'!A:A, A137)&gt;0, "Ana Pazar", IF(COUNTIF('Alt Pazar Liste'!A:A, A137)&gt;0, "Alt Pazar", "")))</f>
        <v>Ana Pazar</v>
      </c>
    </row>
    <row r="138" spans="1:24" ht="30" customHeight="1" thickTop="1" thickBot="1">
      <c r="A138" s="125" t="s">
        <v>257</v>
      </c>
      <c r="B138" s="136" t="s">
        <v>255</v>
      </c>
      <c r="C138" s="137">
        <v>4481586649</v>
      </c>
      <c r="D138" s="137">
        <v>300000000</v>
      </c>
      <c r="E138" s="128">
        <f>VLOOKUP(A138,'Tüm - Sektör'!$A:$H,5,0)</f>
        <v>18.36114312070395</v>
      </c>
      <c r="F138" s="128">
        <f>VLOOKUP(A138,'Tüm - Sektör'!$A:$H,6,0)</f>
        <v>4.0802540268231002</v>
      </c>
      <c r="G138" s="127">
        <f>VLOOKUP(A138,'Tüm - Sektör'!$A:$H,7,0)</f>
        <v>140.647705</v>
      </c>
      <c r="H138" s="159">
        <v>15.33</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 t="shared" si="6"/>
        <v>25.824526411035485</v>
      </c>
      <c r="R138" s="166">
        <f t="shared" si="7"/>
        <v>9.7847358121330962E-3</v>
      </c>
      <c r="S138" s="191">
        <v>25.824526411035485</v>
      </c>
      <c r="T138" s="208">
        <f t="shared" si="8"/>
        <v>0</v>
      </c>
      <c r="U138" s="222"/>
      <c r="W138" s="200"/>
      <c r="X138" s="209" t="str">
        <f>IF(COUNTIF('Yıldız Liste'!A:A, A138)&gt;0, "Yıldız Pazar", IF(COUNTIF('Ana Pazar Liste'!A:A, A138)&gt;0, "Ana Pazar", IF(COUNTIF('Alt Pazar Liste'!A:A, A138)&gt;0, "Alt Pazar", "")))</f>
        <v>Ana Pazar</v>
      </c>
    </row>
    <row r="139" spans="1:24" ht="30" customHeight="1" thickTop="1" thickBot="1">
      <c r="A139" s="125" t="s">
        <v>392</v>
      </c>
      <c r="B139" s="136" t="s">
        <v>393</v>
      </c>
      <c r="C139" s="137">
        <v>2102739086</v>
      </c>
      <c r="D139" s="137">
        <v>500000000</v>
      </c>
      <c r="E139" s="128">
        <f>VLOOKUP(A139,'Tüm - Sektör'!$A:$H,5,0)</f>
        <v>23.662814360488778</v>
      </c>
      <c r="F139" s="128">
        <f>VLOOKUP(A139,'Tüm - Sektör'!$A:$H,6,0)</f>
        <v>2.9578517950610972</v>
      </c>
      <c r="G139" s="127">
        <f>VLOOKUP(A139,'Tüm - Sektör'!$A:$H,7,0)</f>
        <v>109.220557</v>
      </c>
      <c r="H139" s="159">
        <v>15.48</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25.844657646401828</v>
      </c>
      <c r="R139" s="166" t="str">
        <f t="shared" si="7"/>
        <v/>
      </c>
      <c r="S139" s="191">
        <v>25.844657646401828</v>
      </c>
      <c r="T139" s="208">
        <f t="shared" si="8"/>
        <v>0</v>
      </c>
      <c r="U139" s="222"/>
      <c r="W139" s="200"/>
      <c r="X139" s="209" t="str">
        <f>IF(COUNTIF('Yıldız Liste'!A:A, A139)&gt;0, "Yıldız Pazar", IF(COUNTIF('Ana Pazar Liste'!A:A, A139)&gt;0, "Ana Pazar", IF(COUNTIF('Alt Pazar Liste'!A:A, A139)&gt;0, "Alt Pazar", "")))</f>
        <v>Ana Pazar</v>
      </c>
    </row>
    <row r="140" spans="1:24" ht="30" customHeight="1" thickTop="1" thickBot="1">
      <c r="A140" s="125" t="s">
        <v>30</v>
      </c>
      <c r="B140" s="131" t="s">
        <v>233</v>
      </c>
      <c r="C140" s="132">
        <v>2031267319</v>
      </c>
      <c r="D140" s="132">
        <v>83895000</v>
      </c>
      <c r="E140" s="128">
        <f>VLOOKUP(A140,'Tüm - Sektör'!$A:$H,5,0)</f>
        <v>62.362542704062868</v>
      </c>
      <c r="F140" s="128">
        <f>VLOOKUP(A140,'Tüm - Sektör'!$A:$H,6,0)</f>
        <v>49.556026544341435</v>
      </c>
      <c r="G140" s="127">
        <f>VLOOKUP(A140,'Tüm - Sektör'!$A:$H,7,0)</f>
        <v>41.711512999999997</v>
      </c>
      <c r="H140" s="159">
        <v>15.43</v>
      </c>
      <c r="I140" s="133" t="e">
        <f>VLOOKUP(A140,'Tüm - Sektör'!$A:$H,9,0)</f>
        <v>#REF!</v>
      </c>
      <c r="J140" s="132" t="e">
        <f>VLOOKUP(A140,'Tüm - Sektör'!$A:$H,10,0)</f>
        <v>#REF!</v>
      </c>
      <c r="K140" s="133" t="e">
        <f>VLOOKUP(A140,'Tüm - Sektör'!$A:$H,11,0)</f>
        <v>#REF!</v>
      </c>
      <c r="L140" s="133" t="e">
        <f>VLOOKUP(A140,'Tüm - Sektör'!$A:$H,12,0)</f>
        <v>#REF!</v>
      </c>
      <c r="M140" s="133" t="e">
        <f>VLOOKUP(A140,'Tüm - Sektör'!$A:$H,13,0)</f>
        <v>#REF!</v>
      </c>
      <c r="N140" s="134" t="e">
        <f>VLOOKUP(A140,'Tüm - Sektör'!$A:$H,14,0)</f>
        <v>#REF!</v>
      </c>
      <c r="O140" s="135" t="e">
        <f>VLOOKUP(A140,'Tüm - Sektör'!$A:$H,15,0)</f>
        <v>#REF!</v>
      </c>
      <c r="P140" s="153" t="e">
        <f>VLOOKUP(A140,'Tüm - Sektör'!$A:$H,16,0)</f>
        <v>#REF!</v>
      </c>
      <c r="Q140" s="158">
        <f t="shared" si="6"/>
        <v>26.012360107135734</v>
      </c>
      <c r="R140" s="166" t="str">
        <f t="shared" si="7"/>
        <v/>
      </c>
      <c r="S140" s="191">
        <v>26.012360107135734</v>
      </c>
      <c r="T140" s="208">
        <f t="shared" si="8"/>
        <v>0</v>
      </c>
      <c r="U140" s="222"/>
      <c r="W140" s="200"/>
      <c r="X140" s="209" t="str">
        <f>IF(COUNTIF('Yıldız Liste'!A:A, A140)&gt;0, "Yıldız Pazar", IF(COUNTIF('Ana Pazar Liste'!A:A, A140)&gt;0, "Ana Pazar", IF(COUNTIF('Alt Pazar Liste'!A:A, A140)&gt;0, "Alt Pazar", "")))</f>
        <v>Ana Pazar</v>
      </c>
    </row>
    <row r="141" spans="1:24" ht="30" customHeight="1" thickTop="1" thickBot="1">
      <c r="A141" s="125" t="s">
        <v>517</v>
      </c>
      <c r="B141" s="136" t="s">
        <v>679</v>
      </c>
      <c r="C141" s="137">
        <v>31421246000</v>
      </c>
      <c r="D141" s="137">
        <v>1500000000</v>
      </c>
      <c r="E141" s="128">
        <f>VLOOKUP(A141,'Tüm - Sektör'!$A:$H,5,0)</f>
        <v>50.204213167691556</v>
      </c>
      <c r="F141" s="128">
        <f>VLOOKUP(A141,'Tüm - Sektör'!$A:$H,6,0)</f>
        <v>23.135582104926986</v>
      </c>
      <c r="G141" s="127">
        <f>VLOOKUP(A141,'Tüm - Sektör'!$A:$H,7,0)</f>
        <v>52.462822000000003</v>
      </c>
      <c r="H141" s="159">
        <v>15.11</v>
      </c>
      <c r="I141" s="141" t="e">
        <f>VLOOKUP(A141,'Tüm - Sektör'!$A:$H,9,0)</f>
        <v>#REF!</v>
      </c>
      <c r="J141" s="142" t="e">
        <f>VLOOKUP(A141,'Tüm - Sektör'!$A:$H,10,0)</f>
        <v>#REF!</v>
      </c>
      <c r="K141" s="141" t="e">
        <f>VLOOKUP(A141,'Tüm - Sektör'!$A:$H,11,0)</f>
        <v>#REF!</v>
      </c>
      <c r="L141" s="141" t="e">
        <f>VLOOKUP(A141,'Tüm - Sektör'!$A:$H,12,0)</f>
        <v>#REF!</v>
      </c>
      <c r="M141" s="141" t="e">
        <f>VLOOKUP(A141,'Tüm - Sektör'!$A:$H,13,0)</f>
        <v>#REF!</v>
      </c>
      <c r="N141" s="143" t="e">
        <f>VLOOKUP(A141,'Tüm - Sektör'!$A:$H,14,0)</f>
        <v>#REF!</v>
      </c>
      <c r="O141" s="144" t="e">
        <f>VLOOKUP(A141,'Tüm - Sektör'!$A:$H,15,0)</f>
        <v>#REF!</v>
      </c>
      <c r="P141" s="155" t="e">
        <f>VLOOKUP(A141,'Tüm - Sektör'!$A:$H,16,0)</f>
        <v>#REF!</v>
      </c>
      <c r="Q141" s="158">
        <f t="shared" si="6"/>
        <v>26.338546990666583</v>
      </c>
      <c r="R141" s="166" t="str">
        <f t="shared" si="7"/>
        <v/>
      </c>
      <c r="S141" s="191">
        <v>26.338546990666583</v>
      </c>
      <c r="T141" s="208">
        <f t="shared" si="8"/>
        <v>0</v>
      </c>
      <c r="U141" s="222"/>
      <c r="W141" s="200"/>
      <c r="X141" s="209" t="str">
        <f>IF(COUNTIF('Yıldız Liste'!A:A, A141)&gt;0, "Yıldız Pazar", IF(COUNTIF('Ana Pazar Liste'!A:A, A141)&gt;0, "Ana Pazar", IF(COUNTIF('Alt Pazar Liste'!A:A, A141)&gt;0, "Alt Pazar", "")))</f>
        <v>Ana Pazar</v>
      </c>
    </row>
    <row r="142" spans="1:24" ht="30" customHeight="1" thickTop="1" thickBot="1">
      <c r="A142" s="125" t="s">
        <v>413</v>
      </c>
      <c r="B142" s="136" t="s">
        <v>375</v>
      </c>
      <c r="C142" s="137">
        <v>1236382849</v>
      </c>
      <c r="D142" s="137">
        <v>112000000</v>
      </c>
      <c r="E142" s="128">
        <f>VLOOKUP(A142,'Tüm - Sektör'!$A:$H,5,0)</f>
        <v>62.966980442884051</v>
      </c>
      <c r="F142" s="128">
        <f>VLOOKUP(A142,'Tüm - Sektör'!$A:$H,6,0)</f>
        <v>37.480345501716698</v>
      </c>
      <c r="G142" s="127">
        <f>VLOOKUP(A142,'Tüm - Sektör'!$A:$H,7,0)</f>
        <v>42.556854000000001</v>
      </c>
      <c r="H142" s="159">
        <v>14.74</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6"/>
        <v>26.796765935286722</v>
      </c>
      <c r="R142" s="166" t="str">
        <f t="shared" si="7"/>
        <v/>
      </c>
      <c r="S142" s="191">
        <v>26.796765935286722</v>
      </c>
      <c r="T142" s="208">
        <f t="shared" si="8"/>
        <v>0</v>
      </c>
      <c r="U142" s="222"/>
      <c r="W142" s="200"/>
      <c r="X142" s="209" t="str">
        <f>IF(COUNTIF('Yıldız Liste'!A:A, A142)&gt;0, "Yıldız Pazar", IF(COUNTIF('Ana Pazar Liste'!A:A, A142)&gt;0, "Ana Pazar", IF(COUNTIF('Alt Pazar Liste'!A:A, A142)&gt;0, "Alt Pazar", "")))</f>
        <v>Ana Pazar</v>
      </c>
    </row>
    <row r="143" spans="1:24" ht="30" customHeight="1" thickTop="1" thickBot="1">
      <c r="A143" s="125" t="s">
        <v>86</v>
      </c>
      <c r="B143" s="136" t="s">
        <v>375</v>
      </c>
      <c r="C143" s="137">
        <v>1050946163</v>
      </c>
      <c r="D143" s="137">
        <v>150000000</v>
      </c>
      <c r="E143" s="128">
        <f>VLOOKUP(A143,'Tüm - Sektör'!$A:$H,5,0)</f>
        <v>24.405354388320674</v>
      </c>
      <c r="F143" s="128">
        <f>VLOOKUP(A143,'Tüm - Sektör'!$A:$H,6,0)</f>
        <v>11.621597327771749</v>
      </c>
      <c r="G143" s="127">
        <f>VLOOKUP(A143,'Tüm - Sektör'!$A:$H,7,0)</f>
        <v>116.820232</v>
      </c>
      <c r="H143" s="159">
        <v>13.37</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28.510391616858392</v>
      </c>
      <c r="R143" s="166" t="str">
        <f t="shared" si="7"/>
        <v/>
      </c>
      <c r="S143" s="191">
        <v>28.510391616858392</v>
      </c>
      <c r="T143" s="208">
        <f t="shared" si="8"/>
        <v>0</v>
      </c>
      <c r="U143" s="222"/>
      <c r="W143" s="200"/>
      <c r="X143" s="209" t="str">
        <f>IF(COUNTIF('Yıldız Liste'!A:A, A143)&gt;0, "Yıldız Pazar", IF(COUNTIF('Ana Pazar Liste'!A:A, A143)&gt;0, "Ana Pazar", IF(COUNTIF('Alt Pazar Liste'!A:A, A143)&gt;0, "Alt Pazar", "")))</f>
        <v>Ana Pazar</v>
      </c>
    </row>
    <row r="144" spans="1:24" ht="30" customHeight="1" thickTop="1" thickBot="1">
      <c r="A144" s="125" t="s">
        <v>412</v>
      </c>
      <c r="B144" s="136" t="s">
        <v>393</v>
      </c>
      <c r="C144" s="137">
        <v>2598430651</v>
      </c>
      <c r="D144" s="137">
        <v>216000000</v>
      </c>
      <c r="E144" s="128">
        <f>VLOOKUP(A144,'Tüm - Sektör'!$A:$H,5,0)</f>
        <v>19.53625998229624</v>
      </c>
      <c r="F144" s="128">
        <f>VLOOKUP(A144,'Tüm - Sektör'!$A:$H,6,0)</f>
        <v>6.9573575435527921</v>
      </c>
      <c r="G144" s="127">
        <f>VLOOKUP(A144,'Tüm - Sektör'!$A:$H,7,0)</f>
        <v>154.526747</v>
      </c>
      <c r="H144" s="159">
        <v>13.08</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30.188747036105156</v>
      </c>
      <c r="R144" s="166" t="str">
        <f t="shared" si="7"/>
        <v/>
      </c>
      <c r="S144" s="191">
        <v>30.188747036105156</v>
      </c>
      <c r="T144" s="208">
        <f t="shared" si="8"/>
        <v>0</v>
      </c>
      <c r="U144" s="222"/>
      <c r="W144" s="200"/>
      <c r="X144" s="209" t="str">
        <f>IF(COUNTIF('Yıldız Liste'!A:A, A144)&gt;0, "Yıldız Pazar", IF(COUNTIF('Ana Pazar Liste'!A:A, A144)&gt;0, "Ana Pazar", IF(COUNTIF('Alt Pazar Liste'!A:A, A144)&gt;0, "Alt Pazar", "")))</f>
        <v>Ana Pazar</v>
      </c>
    </row>
    <row r="145" spans="1:24" ht="30" customHeight="1" thickTop="1" thickBot="1">
      <c r="A145" s="125" t="s">
        <v>716</v>
      </c>
      <c r="B145" s="136" t="s">
        <v>287</v>
      </c>
      <c r="C145" s="137">
        <v>1697139850</v>
      </c>
      <c r="D145" s="137">
        <v>63000000</v>
      </c>
      <c r="E145" s="128">
        <f>VLOOKUP(A145,'Tüm - Sektör'!$A:$H,5,0)</f>
        <v>67.470961004415912</v>
      </c>
      <c r="F145" s="128">
        <f>VLOOKUP(A145,'Tüm - Sektör'!$A:$H,6,0)</f>
        <v>89.247302915894068</v>
      </c>
      <c r="G145" s="127">
        <f>VLOOKUP(A145,'Tüm - Sektör'!$A:$H,7,0)</f>
        <v>44.915382999999999</v>
      </c>
      <c r="H145" s="159">
        <v>12.98</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30.304840548914054</v>
      </c>
      <c r="R145" s="166">
        <f t="shared" si="7"/>
        <v>6.1633281972265077E-3</v>
      </c>
      <c r="S145" s="191">
        <v>30.304840548914054</v>
      </c>
      <c r="T145" s="208">
        <f t="shared" si="8"/>
        <v>0</v>
      </c>
      <c r="U145" s="222"/>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46.749257645163219</v>
      </c>
      <c r="F146" s="128">
        <f>VLOOKUP(A146,'Tüm - Sektör'!$A:$H,6,0)</f>
        <v>14.9837364247318</v>
      </c>
      <c r="G146" s="127">
        <f>VLOOKUP(A146,'Tüm - Sektör'!$A:$H,7,0)</f>
        <v>64.982984999999999</v>
      </c>
      <c r="H146" s="159">
        <v>13.06</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30.379063083167765</v>
      </c>
      <c r="R146" s="166" t="str">
        <f t="shared" si="7"/>
        <v/>
      </c>
      <c r="S146" s="191">
        <v>30.379063083167765</v>
      </c>
      <c r="T146" s="208">
        <f t="shared" si="8"/>
        <v>0</v>
      </c>
      <c r="U146" s="222"/>
      <c r="W146" s="200"/>
      <c r="X146" s="209" t="str">
        <f>IF(COUNTIF('Yıldız Liste'!A:A, A146)&gt;0, "Yıldız Pazar", IF(COUNTIF('Ana Pazar Liste'!A:A, A146)&gt;0, "Ana Pazar", IF(COUNTIF('Alt Pazar Liste'!A:A, A146)&gt;0, "Alt Pazar", "")))</f>
        <v>Ana Pazar</v>
      </c>
    </row>
    <row r="147" spans="1:24" ht="30" customHeight="1" thickTop="1" thickBot="1">
      <c r="A147" s="125" t="s">
        <v>279</v>
      </c>
      <c r="B147" s="136" t="s">
        <v>355</v>
      </c>
      <c r="C147" s="137">
        <v>4414419520</v>
      </c>
      <c r="D147" s="137">
        <v>393516000</v>
      </c>
      <c r="E147" s="128">
        <f>VLOOKUP(A147,'Tüm - Sektör'!$A:$H,5,0)</f>
        <v>19.071630524915889</v>
      </c>
      <c r="F147" s="128">
        <f>VLOOKUP(A147,'Tüm - Sektör'!$A:$H,6,0)</f>
        <v>3.7280529938213616</v>
      </c>
      <c r="G147" s="127">
        <f>VLOOKUP(A147,'Tüm - Sektör'!$A:$H,7,0)</f>
        <v>160.62860900000001</v>
      </c>
      <c r="H147" s="159">
        <v>12.96</v>
      </c>
      <c r="I147" s="138" t="e">
        <f>VLOOKUP(A147,'Tüm - Sektör'!$A:$H,9,0)</f>
        <v>#REF!</v>
      </c>
      <c r="J147" s="137" t="e">
        <f>VLOOKUP(A147,'Tüm - Sektör'!$A:$H,10,0)</f>
        <v>#REF!</v>
      </c>
      <c r="K147" s="138" t="e">
        <f>VLOOKUP(A147,'Tüm - Sektör'!$A:$H,11,0)</f>
        <v>#REF!</v>
      </c>
      <c r="L147" s="138" t="e">
        <f>VLOOKUP(A147,'Tüm - Sektör'!$A:$H,12,0)</f>
        <v>#REF!</v>
      </c>
      <c r="M147" s="138" t="e">
        <f>VLOOKUP(A147,'Tüm - Sektör'!$A:$H,13,0)</f>
        <v>#REF!</v>
      </c>
      <c r="N147" s="139" t="e">
        <f>VLOOKUP(A147,'Tüm - Sektör'!$A:$H,14,0)</f>
        <v>#REF!</v>
      </c>
      <c r="O147" s="140" t="e">
        <f>VLOOKUP(A147,'Tüm - Sektör'!$A:$H,15,0)</f>
        <v>#REF!</v>
      </c>
      <c r="P147" s="154" t="e">
        <f>VLOOKUP(A147,'Tüm - Sektör'!$A:$H,16,0)</f>
        <v>#REF!</v>
      </c>
      <c r="Q147" s="158">
        <f t="shared" si="6"/>
        <v>30.634494825791794</v>
      </c>
      <c r="R147" s="166" t="str">
        <f t="shared" si="7"/>
        <v/>
      </c>
      <c r="S147" s="191">
        <v>30.634494825791794</v>
      </c>
      <c r="T147" s="208">
        <f t="shared" si="8"/>
        <v>0</v>
      </c>
      <c r="U147" s="222"/>
      <c r="W147" s="200"/>
      <c r="X147" s="209" t="str">
        <f>IF(COUNTIF('Yıldız Liste'!A:A, A147)&gt;0, "Yıldız Pazar", IF(COUNTIF('Ana Pazar Liste'!A:A, A147)&gt;0, "Ana Pazar", IF(COUNTIF('Alt Pazar Liste'!A:A, A147)&gt;0, "Alt Pazar", "")))</f>
        <v>Ana Pazar</v>
      </c>
    </row>
    <row r="148" spans="1:24" ht="30" customHeight="1" thickTop="1" thickBot="1">
      <c r="A148" s="125" t="s">
        <v>319</v>
      </c>
      <c r="B148" s="136" t="s">
        <v>255</v>
      </c>
      <c r="C148" s="137">
        <v>8232091507</v>
      </c>
      <c r="D148" s="137">
        <v>300000000</v>
      </c>
      <c r="E148" s="128">
        <f>VLOOKUP(A148,'Tüm - Sektör'!$A:$H,5,0)</f>
        <v>40.557051096814753</v>
      </c>
      <c r="F148" s="128">
        <f>VLOOKUP(A148,'Tüm - Sektör'!$A:$H,6,0)</f>
        <v>10.399243870978141</v>
      </c>
      <c r="G148" s="127">
        <f>VLOOKUP(A148,'Tüm - Sektör'!$A:$H,7,0)</f>
        <v>75.779038999999997</v>
      </c>
      <c r="H148" s="159">
        <v>12.95</v>
      </c>
      <c r="I148" s="141" t="e">
        <f>VLOOKUP(A148,'Tüm - Sektör'!$A:$H,9,0)</f>
        <v>#REF!</v>
      </c>
      <c r="J148" s="145" t="e">
        <f>VLOOKUP(A148,'Tüm - Sektör'!$A:$H,10,0)</f>
        <v>#REF!</v>
      </c>
      <c r="K148" s="146" t="e">
        <f>VLOOKUP(A148,'Tüm - Sektör'!$A:$H,11,0)</f>
        <v>#REF!</v>
      </c>
      <c r="L148" s="146" t="e">
        <f>VLOOKUP(A148,'Tüm - Sektör'!$A:$H,12,0)</f>
        <v>#REF!</v>
      </c>
      <c r="M148" s="146" t="e">
        <f>VLOOKUP(A148,'Tüm - Sektör'!$A:$H,13,0)</f>
        <v>#REF!</v>
      </c>
      <c r="N148" s="147" t="e">
        <f>VLOOKUP(A148,'Tüm - Sektör'!$A:$H,14,0)</f>
        <v>#REF!</v>
      </c>
      <c r="O148" s="148" t="e">
        <f>VLOOKUP(A148,'Tüm - Sektör'!$A:$H,15,0)</f>
        <v>#REF!</v>
      </c>
      <c r="P148" s="156" t="e">
        <f>VLOOKUP(A148,'Tüm - Sektör'!$A:$H,16,0)</f>
        <v>#REF!</v>
      </c>
      <c r="Q148" s="158">
        <f t="shared" si="6"/>
        <v>30.733743567905179</v>
      </c>
      <c r="R148" s="166">
        <f t="shared" si="7"/>
        <v>1.9305019305019305E-2</v>
      </c>
      <c r="S148" s="191">
        <v>30.733743567905179</v>
      </c>
      <c r="T148" s="208">
        <f t="shared" si="8"/>
        <v>0</v>
      </c>
      <c r="U148" s="222"/>
      <c r="W148" s="200"/>
      <c r="X148" s="209" t="str">
        <f>IF(COUNTIF('Yıldız Liste'!A:A, A148)&gt;0, "Yıldız Pazar", IF(COUNTIF('Ana Pazar Liste'!A:A, A148)&gt;0, "Ana Pazar", IF(COUNTIF('Alt Pazar Liste'!A:A, A148)&gt;0, "Alt Pazar", "")))</f>
        <v>Ana Pazar</v>
      </c>
    </row>
    <row r="149" spans="1:24" ht="30" customHeight="1" thickTop="1" thickBot="1">
      <c r="A149" s="125" t="s">
        <v>400</v>
      </c>
      <c r="B149" s="136" t="s">
        <v>375</v>
      </c>
      <c r="C149" s="137">
        <v>1053946708</v>
      </c>
      <c r="D149" s="137">
        <v>105000000</v>
      </c>
      <c r="E149" s="128">
        <f>VLOOKUP(A149,'Tüm - Sektör'!$A:$H,5,0)</f>
        <v>44.191827753336199</v>
      </c>
      <c r="F149" s="128">
        <f>VLOOKUP(A149,'Tüm - Sektör'!$A:$H,6,0)</f>
        <v>32.37496538705949</v>
      </c>
      <c r="G149" s="127">
        <f>VLOOKUP(A149,'Tüm - Sektör'!$A:$H,7,0)</f>
        <v>69.578063</v>
      </c>
      <c r="H149" s="159">
        <v>13.2</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30.747817755067743</v>
      </c>
      <c r="R149" s="166" t="str">
        <f t="shared" si="7"/>
        <v/>
      </c>
      <c r="S149" s="191">
        <v>30.747817755067743</v>
      </c>
      <c r="T149" s="208">
        <f t="shared" si="8"/>
        <v>0</v>
      </c>
      <c r="U149" s="222"/>
      <c r="W149" s="200"/>
      <c r="X149" s="209" t="str">
        <f>IF(COUNTIF('Yıldız Liste'!A:A, A149)&gt;0, "Yıldız Pazar", IF(COUNTIF('Ana Pazar Liste'!A:A, A149)&gt;0, "Ana Pazar", IF(COUNTIF('Alt Pazar Liste'!A:A, A149)&gt;0, "Alt Pazar", "")))</f>
        <v>Ana Pazar</v>
      </c>
    </row>
    <row r="150" spans="1:24" ht="30" customHeight="1" thickTop="1" thickBot="1">
      <c r="A150" s="125" t="s">
        <v>122</v>
      </c>
      <c r="B150" s="136" t="s">
        <v>356</v>
      </c>
      <c r="C150" s="137">
        <v>2913670000</v>
      </c>
      <c r="D150" s="137">
        <v>150000000</v>
      </c>
      <c r="E150" s="128">
        <f>VLOOKUP(A150,'Tüm - Sektör'!$A:$H,5,0)</f>
        <v>68.007467900050102</v>
      </c>
      <c r="F150" s="128">
        <f>VLOOKUP(A150,'Tüm - Sektör'!$A:$H,6,0)</f>
        <v>34.875624564128259</v>
      </c>
      <c r="G150" s="127">
        <f>VLOOKUP(A150,'Tüm - Sektör'!$A:$H,7,0)</f>
        <v>45.644831000000003</v>
      </c>
      <c r="H150" s="159">
        <v>12.85</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31.041893790357122</v>
      </c>
      <c r="R150" s="166" t="str">
        <f t="shared" si="7"/>
        <v/>
      </c>
      <c r="S150" s="191">
        <v>31.041893790357122</v>
      </c>
      <c r="T150" s="208">
        <f t="shared" si="8"/>
        <v>0</v>
      </c>
      <c r="U150" s="222"/>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16.590524454681905</v>
      </c>
      <c r="F151" s="128">
        <f>VLOOKUP(A151,'Tüm - Sektör'!$A:$H,6,0)</f>
        <v>3.4563592613920635</v>
      </c>
      <c r="G151" s="127">
        <f>VLOOKUP(A151,'Tüm - Sektör'!$A:$H,7,0)</f>
        <v>194.30446800000001</v>
      </c>
      <c r="H151" s="159">
        <v>12.37</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32.236130280079578</v>
      </c>
      <c r="R151" s="166" t="str">
        <f t="shared" si="7"/>
        <v/>
      </c>
      <c r="S151" s="191">
        <v>32.236130280079578</v>
      </c>
      <c r="T151" s="208">
        <f t="shared" si="8"/>
        <v>0</v>
      </c>
      <c r="U151" s="222"/>
      <c r="W151" s="200"/>
      <c r="X151" s="209" t="str">
        <f>IF(COUNTIF('Yıldız Liste'!A:A, A151)&gt;0, "Yıldız Pazar", IF(COUNTIF('Ana Pazar Liste'!A:A, A151)&gt;0, "Ana Pazar", IF(COUNTIF('Alt Pazar Liste'!A:A, A151)&gt;0, "Alt Pazar", "")))</f>
        <v>Ana Pazar</v>
      </c>
    </row>
    <row r="152" spans="1:24" ht="29.25" customHeight="1" thickTop="1" thickBot="1">
      <c r="A152" s="125" t="s">
        <v>513</v>
      </c>
      <c r="B152" s="136" t="s">
        <v>353</v>
      </c>
      <c r="C152" s="137">
        <v>2452293810</v>
      </c>
      <c r="D152" s="137">
        <v>228600000</v>
      </c>
      <c r="E152" s="128">
        <f>VLOOKUP(A152,'Tüm - Sektör'!$A:$H,5,0)</f>
        <v>53.713354543254553</v>
      </c>
      <c r="F152" s="128">
        <f>VLOOKUP(A152,'Tüm - Sektör'!$A:$H,6,0)</f>
        <v>19.580546275610438</v>
      </c>
      <c r="G152" s="127">
        <f>VLOOKUP(A152,'Tüm - Sektör'!$A:$H,7,0)</f>
        <v>61.006332999999998</v>
      </c>
      <c r="H152" s="159">
        <v>12.11</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 t="shared" si="6"/>
        <v>32.768547938128499</v>
      </c>
      <c r="R152" s="166" t="str">
        <f t="shared" si="7"/>
        <v/>
      </c>
      <c r="S152" s="191">
        <v>32.768547938128499</v>
      </c>
      <c r="T152" s="208">
        <f t="shared" si="8"/>
        <v>0</v>
      </c>
      <c r="U152" s="222"/>
      <c r="W152" s="200"/>
      <c r="X152" s="209" t="str">
        <f>IF(COUNTIF('Yıldız Liste'!A:A, A152)&gt;0, "Yıldız Pazar", IF(COUNTIF('Ana Pazar Liste'!A:A, A152)&gt;0, "Ana Pazar", IF(COUNTIF('Alt Pazar Liste'!A:A, A152)&gt;0, "Alt Pazar", "")))</f>
        <v>Ana Pazar</v>
      </c>
    </row>
    <row r="153" spans="1:24" ht="30" customHeight="1" thickTop="1" thickBot="1">
      <c r="A153" s="125" t="s">
        <v>138</v>
      </c>
      <c r="B153" s="131" t="s">
        <v>233</v>
      </c>
      <c r="C153" s="132">
        <v>1535118620</v>
      </c>
      <c r="D153" s="132">
        <v>264000000</v>
      </c>
      <c r="E153" s="128">
        <f>VLOOKUP(A153,'Tüm - Sektör'!$A:$H,5,0)</f>
        <v>56.115496555872106</v>
      </c>
      <c r="F153" s="128">
        <f>VLOOKUP(A153,'Tüm - Sektör'!$A:$H,6,0)</f>
        <v>17.713224922939428</v>
      </c>
      <c r="G153" s="127">
        <f>VLOOKUP(A153,'Tüm - Sektör'!$A:$H,7,0)</f>
        <v>59.070202000000002</v>
      </c>
      <c r="H153" s="159">
        <v>12.02</v>
      </c>
      <c r="I153" s="133" t="e">
        <f>VLOOKUP(A153,'Tüm - Sektör'!$A:$H,9,0)</f>
        <v>#REF!</v>
      </c>
      <c r="J153" s="132" t="e">
        <f>VLOOKUP(A153,'Tüm - Sektör'!$A:$H,10,0)</f>
        <v>#REF!</v>
      </c>
      <c r="K153" s="133" t="e">
        <f>VLOOKUP(A153,'Tüm - Sektör'!$A:$H,11,0)</f>
        <v>#REF!</v>
      </c>
      <c r="L153" s="133" t="e">
        <f>VLOOKUP(A153,'Tüm - Sektör'!$A:$H,12,0)</f>
        <v>#REF!</v>
      </c>
      <c r="M153" s="133" t="e">
        <f>VLOOKUP(A153,'Tüm - Sektör'!$A:$H,13,0)</f>
        <v>#REF!</v>
      </c>
      <c r="N153" s="134" t="e">
        <f>VLOOKUP(A153,'Tüm - Sektör'!$A:$H,14,0)</f>
        <v>#REF!</v>
      </c>
      <c r="O153" s="135" t="e">
        <f>VLOOKUP(A153,'Tüm - Sektör'!$A:$H,15,0)</f>
        <v>#REF!</v>
      </c>
      <c r="P153" s="153" t="e">
        <f>VLOOKUP(A153,'Tüm - Sektör'!$A:$H,16,0)</f>
        <v>#REF!</v>
      </c>
      <c r="Q153" s="158">
        <f t="shared" si="6"/>
        <v>33.147537168856701</v>
      </c>
      <c r="R153" s="166" t="str">
        <f t="shared" si="7"/>
        <v/>
      </c>
      <c r="S153" s="191">
        <v>33.147537168856701</v>
      </c>
      <c r="T153" s="208">
        <f t="shared" si="8"/>
        <v>0</v>
      </c>
      <c r="U153" s="222"/>
      <c r="W153" s="200"/>
      <c r="X153" s="209" t="str">
        <f>IF(COUNTIF('Yıldız Liste'!A:A, A153)&gt;0, "Yıldız Pazar", IF(COUNTIF('Ana Pazar Liste'!A:A, A153)&gt;0, "Ana Pazar", IF(COUNTIF('Alt Pazar Liste'!A:A, A153)&gt;0, "Alt Pazar", "")))</f>
        <v>Ana Pazar</v>
      </c>
    </row>
    <row r="154" spans="1:24" ht="30" customHeight="1" thickTop="1" thickBot="1">
      <c r="A154" s="125" t="s">
        <v>26</v>
      </c>
      <c r="B154" s="136" t="s">
        <v>221</v>
      </c>
      <c r="C154" s="137">
        <v>8135775636</v>
      </c>
      <c r="D154" s="137">
        <v>5000000000</v>
      </c>
      <c r="E154" s="128">
        <f>VLOOKUP(A154,'Tüm - Sektör'!$A:$H,5,0)</f>
        <v>1.0335424577303742</v>
      </c>
      <c r="F154" s="128">
        <f>VLOOKUP(A154,'Tüm - Sektör'!$A:$H,6,0)</f>
        <v>1.7225707628839571E-2</v>
      </c>
      <c r="G154" s="127">
        <f>VLOOKUP(A154,'Tüm - Sektör'!$A:$H,7,0)</f>
        <v>3271.9011879999998</v>
      </c>
      <c r="H154" s="159">
        <v>11.5</v>
      </c>
      <c r="I154" s="141" t="e">
        <f>VLOOKUP(A154,'Tüm - Sektör'!$A:$H,9,0)</f>
        <v>#REF!</v>
      </c>
      <c r="J154" s="145" t="e">
        <f>VLOOKUP(A154,'Tüm - Sektör'!$A:$H,10,0)</f>
        <v>#REF!</v>
      </c>
      <c r="K154" s="146" t="e">
        <f>VLOOKUP(A154,'Tüm - Sektör'!$A:$H,11,0)</f>
        <v>#REF!</v>
      </c>
      <c r="L154" s="146" t="e">
        <f>VLOOKUP(A154,'Tüm - Sektör'!$A:$H,12,0)</f>
        <v>#REF!</v>
      </c>
      <c r="M154" s="146" t="e">
        <f>VLOOKUP(A154,'Tüm - Sektör'!$A:$H,13,0)</f>
        <v>#REF!</v>
      </c>
      <c r="N154" s="147" t="e">
        <f>VLOOKUP(A154,'Tüm - Sektör'!$A:$H,14,0)</f>
        <v>#REF!</v>
      </c>
      <c r="O154" s="148" t="e">
        <f>VLOOKUP(A154,'Tüm - Sektör'!$A:$H,15,0)</f>
        <v>#REF!</v>
      </c>
      <c r="P154" s="156" t="e">
        <f>VLOOKUP(A154,'Tüm - Sektör'!$A:$H,16,0)</f>
        <v>#REF!</v>
      </c>
      <c r="Q154" s="158">
        <f t="shared" si="6"/>
        <v>33.816487952964515</v>
      </c>
      <c r="R154" s="166" t="str">
        <f t="shared" si="7"/>
        <v/>
      </c>
      <c r="S154" s="191">
        <v>33.816487952964515</v>
      </c>
      <c r="T154" s="208">
        <f t="shared" si="8"/>
        <v>0</v>
      </c>
      <c r="U154" s="222"/>
      <c r="W154" s="200"/>
      <c r="X154" s="209" t="str">
        <f>IF(COUNTIF('Yıldız Liste'!A:A, A154)&gt;0, "Yıldız Pazar", IF(COUNTIF('Ana Pazar Liste'!A:A, A154)&gt;0, "Ana Pazar", IF(COUNTIF('Alt Pazar Liste'!A:A, A154)&gt;0, "Alt Pazar", "")))</f>
        <v>Ana Pazar</v>
      </c>
    </row>
    <row r="155" spans="1:24" ht="30" customHeight="1" thickTop="1" thickBot="1">
      <c r="A155" s="125" t="s">
        <v>762</v>
      </c>
      <c r="B155" s="131" t="s">
        <v>233</v>
      </c>
      <c r="C155" s="132">
        <v>4581844648</v>
      </c>
      <c r="D155" s="132">
        <v>870000000</v>
      </c>
      <c r="E155" s="128">
        <f>VLOOKUP(A155,'Tüm - Sektör'!$A:$H,5,0)</f>
        <v>19.804445949582334</v>
      </c>
      <c r="F155" s="128">
        <f>VLOOKUP(A155,'Tüm - Sektör'!$A:$H,6,0)</f>
        <v>2.0694300887755834</v>
      </c>
      <c r="G155" s="127">
        <f>VLOOKUP(A155,'Tüm - Sektör'!$A:$H,7,0)</f>
        <v>174.93409199999999</v>
      </c>
      <c r="H155" s="159">
        <v>11.32</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34.64472769753263</v>
      </c>
      <c r="R155" s="166">
        <f t="shared" si="7"/>
        <v>7.0671378091872697E-2</v>
      </c>
      <c r="S155" s="191">
        <v>34.64472769753263</v>
      </c>
      <c r="T155" s="208">
        <f t="shared" si="8"/>
        <v>0</v>
      </c>
      <c r="U155" s="222"/>
      <c r="W155" s="200"/>
      <c r="X155" s="209" t="str">
        <f>IF(COUNTIF('Yıldız Liste'!A:A, A155)&gt;0, "Yıldız Pazar", IF(COUNTIF('Ana Pazar Liste'!A:A, A155)&gt;0, "Ana Pazar", IF(COUNTIF('Alt Pazar Liste'!A:A, A155)&gt;0, "Alt Pazar", "")))</f>
        <v>Ana Pazar</v>
      </c>
    </row>
    <row r="156" spans="1:24" ht="30" customHeight="1" thickTop="1" thickBot="1">
      <c r="A156" s="125" t="s">
        <v>107</v>
      </c>
      <c r="B156" s="136" t="s">
        <v>221</v>
      </c>
      <c r="C156" s="137">
        <v>1367528517</v>
      </c>
      <c r="D156" s="137">
        <v>1000000000</v>
      </c>
      <c r="E156" s="128">
        <f>VLOOKUP(A156,'Tüm - Sektör'!$A:$H,5,0)</f>
        <v>11.909646277550733</v>
      </c>
      <c r="F156" s="128">
        <f>VLOOKUP(A156,'Tüm - Sektör'!$A:$H,6,0)</f>
        <v>1.0826951161409757</v>
      </c>
      <c r="G156" s="127">
        <f>VLOOKUP(A156,'Tüm - Sektör'!$A:$H,7,0)</f>
        <v>294.12620600000002</v>
      </c>
      <c r="H156" s="159">
        <v>12.12</v>
      </c>
      <c r="I156" s="141" t="e">
        <f>VLOOKUP(A156,'Tüm - Sektör'!$A:$H,9,0)</f>
        <v>#REF!</v>
      </c>
      <c r="J156" s="145" t="e">
        <f>VLOOKUP(A156,'Tüm - Sektör'!$A:$H,10,0)</f>
        <v>#REF!</v>
      </c>
      <c r="K156" s="146" t="e">
        <f>VLOOKUP(A156,'Tüm - Sektör'!$A:$H,11,0)</f>
        <v>#REF!</v>
      </c>
      <c r="L156" s="146" t="e">
        <f>VLOOKUP(A156,'Tüm - Sektör'!$A:$H,12,0)</f>
        <v>#REF!</v>
      </c>
      <c r="M156" s="146" t="e">
        <f>VLOOKUP(A156,'Tüm - Sektör'!$A:$H,13,0)</f>
        <v>#REF!</v>
      </c>
      <c r="N156" s="147" t="e">
        <f>VLOOKUP(A156,'Tüm - Sektör'!$A:$H,14,0)</f>
        <v>#REF!</v>
      </c>
      <c r="O156" s="148" t="e">
        <f>VLOOKUP(A156,'Tüm - Sektör'!$A:$H,15,0)</f>
        <v>#REF!</v>
      </c>
      <c r="P156" s="156" t="e">
        <f>VLOOKUP(A156,'Tüm - Sektör'!$A:$H,16,0)</f>
        <v>#REF!</v>
      </c>
      <c r="Q156" s="158">
        <f t="shared" si="6"/>
        <v>35.029390744180205</v>
      </c>
      <c r="R156" s="166" t="str">
        <f t="shared" si="7"/>
        <v/>
      </c>
      <c r="S156" s="191">
        <v>35.029390744180205</v>
      </c>
      <c r="T156" s="208">
        <f t="shared" si="8"/>
        <v>0</v>
      </c>
      <c r="U156" s="222"/>
      <c r="W156" s="200"/>
      <c r="X156" s="209" t="str">
        <f>IF(COUNTIF('Yıldız Liste'!A:A, A156)&gt;0, "Yıldız Pazar", IF(COUNTIF('Ana Pazar Liste'!A:A, A156)&gt;0, "Ana Pazar", IF(COUNTIF('Alt Pazar Liste'!A:A, A156)&gt;0, "Alt Pazar", "")))</f>
        <v>Ana Pazar</v>
      </c>
    </row>
    <row r="157" spans="1:24" ht="30" customHeight="1" thickTop="1" thickBot="1">
      <c r="A157" s="125" t="s">
        <v>451</v>
      </c>
      <c r="B157" s="131" t="s">
        <v>233</v>
      </c>
      <c r="C157" s="132">
        <v>4310209139</v>
      </c>
      <c r="D157" s="132">
        <v>386500000</v>
      </c>
      <c r="E157" s="128">
        <f>VLOOKUP(A157,'Tüm - Sektör'!$A:$H,5,0)</f>
        <v>37.03483548752488</v>
      </c>
      <c r="F157" s="128">
        <f>VLOOKUP(A157,'Tüm - Sektör'!$A:$H,6,0)</f>
        <v>8.7110044660766501</v>
      </c>
      <c r="G157" s="127">
        <f>VLOOKUP(A157,'Tüm - Sektör'!$A:$H,7,0)</f>
        <v>94.595506999999998</v>
      </c>
      <c r="H157" s="159">
        <v>11.37</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 t="shared" si="6"/>
        <v>35.033290396040087</v>
      </c>
      <c r="R157" s="166" t="str">
        <f t="shared" si="7"/>
        <v/>
      </c>
      <c r="S157" s="191">
        <v>35.033290396040087</v>
      </c>
      <c r="T157" s="208">
        <f t="shared" si="8"/>
        <v>0</v>
      </c>
      <c r="U157" s="222"/>
      <c r="W157" s="200"/>
      <c r="X157" s="209" t="str">
        <f>IF(COUNTIF('Yıldız Liste'!A:A, A157)&gt;0, "Yıldız Pazar", IF(COUNTIF('Ana Pazar Liste'!A:A, A157)&gt;0, "Ana Pazar", IF(COUNTIF('Alt Pazar Liste'!A:A, A157)&gt;0, "Alt Pazar", "")))</f>
        <v>Ana Pazar</v>
      </c>
    </row>
    <row r="158" spans="1:24" ht="30" customHeight="1" thickTop="1" thickBot="1">
      <c r="A158" s="125" t="s">
        <v>159</v>
      </c>
      <c r="B158" s="131" t="s">
        <v>233</v>
      </c>
      <c r="C158" s="132">
        <v>10497610768</v>
      </c>
      <c r="D158" s="132">
        <v>303345000</v>
      </c>
      <c r="E158" s="128">
        <f>VLOOKUP(A158,'Tüm - Sektör'!$A:$H,5,0)</f>
        <v>34.977124603305548</v>
      </c>
      <c r="F158" s="128">
        <f>VLOOKUP(A158,'Tüm - Sektör'!$A:$H,6,0)</f>
        <v>10.482251562743755</v>
      </c>
      <c r="G158" s="127">
        <f>VLOOKUP(A158,'Tüm - Sektör'!$A:$H,7,0)</f>
        <v>100.333235</v>
      </c>
      <c r="H158" s="159">
        <v>11.35</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 t="shared" si="6"/>
        <v>35.093680624477372</v>
      </c>
      <c r="R158" s="166" t="str">
        <f t="shared" si="7"/>
        <v/>
      </c>
      <c r="S158" s="191">
        <v>35.093680624477372</v>
      </c>
      <c r="T158" s="208">
        <f t="shared" si="8"/>
        <v>0</v>
      </c>
      <c r="U158" s="222"/>
      <c r="W158" s="200"/>
      <c r="X158" s="209" t="str">
        <f>IF(COUNTIF('Yıldız Liste'!A:A, A158)&gt;0, "Yıldız Pazar", IF(COUNTIF('Ana Pazar Liste'!A:A, A158)&gt;0, "Ana Pazar", IF(COUNTIF('Alt Pazar Liste'!A:A, A158)&gt;0, "Alt Pazar", "")))</f>
        <v>Ana Pazar</v>
      </c>
    </row>
    <row r="159" spans="1:24" ht="30" customHeight="1" thickTop="1" thickBot="1">
      <c r="A159" s="125" t="s">
        <v>485</v>
      </c>
      <c r="B159" s="131" t="s">
        <v>233</v>
      </c>
      <c r="C159" s="132">
        <v>1973820337</v>
      </c>
      <c r="D159" s="132">
        <v>1482400000</v>
      </c>
      <c r="E159" s="128">
        <f>VLOOKUP(A159,'Tüm - Sektör'!$A:$H,5,0)</f>
        <v>4.8663134969492976</v>
      </c>
      <c r="F159" s="128">
        <f>VLOOKUP(A159,'Tüm - Sektör'!$A:$H,6,0)</f>
        <v>0.29842966546566363</v>
      </c>
      <c r="G159" s="127">
        <f>VLOOKUP(A159,'Tüm - Sektör'!$A:$H,7,0)</f>
        <v>727.55648099999996</v>
      </c>
      <c r="H159" s="159">
        <v>11.08</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 t="shared" si="6"/>
        <v>35.405179232832353</v>
      </c>
      <c r="R159" s="166" t="str">
        <f t="shared" si="7"/>
        <v/>
      </c>
      <c r="S159" s="191">
        <v>35.405179232832353</v>
      </c>
      <c r="T159" s="208">
        <f t="shared" si="8"/>
        <v>0</v>
      </c>
      <c r="U159" s="222"/>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25.957362617160797</v>
      </c>
      <c r="F160" s="128">
        <f>VLOOKUP(A160,'Tüm - Sektör'!$A:$H,6,0)</f>
        <v>8.5100015008108585</v>
      </c>
      <c r="G160" s="127">
        <f>VLOOKUP(A160,'Tüm - Sektör'!$A:$H,7,0)</f>
        <v>137.36788300000001</v>
      </c>
      <c r="H160" s="159">
        <v>11.02</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6"/>
        <v>35.657079509827184</v>
      </c>
      <c r="R160" s="166" t="str">
        <f t="shared" si="7"/>
        <v/>
      </c>
      <c r="S160" s="191">
        <v>35.657079509827184</v>
      </c>
      <c r="T160" s="208">
        <f t="shared" si="8"/>
        <v>0</v>
      </c>
      <c r="U160" s="222"/>
      <c r="W160" s="200"/>
      <c r="X160" s="209" t="str">
        <f>IF(COUNTIF('Yıldız Liste'!A:A, A160)&gt;0, "Yıldız Pazar", IF(COUNTIF('Ana Pazar Liste'!A:A, A160)&gt;0, "Ana Pazar", IF(COUNTIF('Alt Pazar Liste'!A:A, A160)&gt;0, "Alt Pazar", "")))</f>
        <v>Ana Pazar</v>
      </c>
    </row>
    <row r="161" spans="1:24" ht="30" customHeight="1" thickTop="1" thickBot="1">
      <c r="A161" s="125" t="s">
        <v>162</v>
      </c>
      <c r="B161" s="131" t="s">
        <v>233</v>
      </c>
      <c r="C161" s="132">
        <v>11759814183</v>
      </c>
      <c r="D161" s="132">
        <v>314657358</v>
      </c>
      <c r="E161" s="128">
        <f>VLOOKUP(A161,'Tüm - Sektör'!$A:$H,5,0)</f>
        <v>30.621574475716649</v>
      </c>
      <c r="F161" s="128">
        <f>VLOOKUP(A161,'Tüm - Sektör'!$A:$H,6,0)</f>
        <v>8.8470185685135139</v>
      </c>
      <c r="G161" s="127">
        <f>VLOOKUP(A161,'Tüm - Sektör'!$A:$H,7,0)</f>
        <v>118.75529</v>
      </c>
      <c r="H161" s="159">
        <v>11</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36.364739571203287</v>
      </c>
      <c r="R161" s="166" t="str">
        <f t="shared" si="7"/>
        <v/>
      </c>
      <c r="S161" s="191">
        <v>36.364739571203287</v>
      </c>
      <c r="T161" s="208">
        <f t="shared" si="8"/>
        <v>0</v>
      </c>
      <c r="U161" s="222"/>
      <c r="W161" s="200"/>
      <c r="X161" s="209" t="str">
        <f>IF(COUNTIF('Yıldız Liste'!A:A, A161)&gt;0, "Yıldız Pazar", IF(COUNTIF('Ana Pazar Liste'!A:A, A161)&gt;0, "Ana Pazar", IF(COUNTIF('Alt Pazar Liste'!A:A, A161)&gt;0, "Alt Pazar", "")))</f>
        <v>Ana Pazar</v>
      </c>
    </row>
    <row r="162" spans="1:24" ht="30" customHeight="1" thickTop="1" thickBot="1">
      <c r="A162" s="125" t="s">
        <v>130</v>
      </c>
      <c r="B162" s="136" t="s">
        <v>426</v>
      </c>
      <c r="C162" s="137">
        <v>753453064</v>
      </c>
      <c r="D162" s="137">
        <v>298200000</v>
      </c>
      <c r="E162" s="128">
        <f>VLOOKUP(A162,'Tüm - Sektör'!$A:$H,5,0)</f>
        <v>44.623058170840856</v>
      </c>
      <c r="F162" s="128">
        <f>VLOOKUP(A162,'Tüm - Sektör'!$A:$H,6,0)</f>
        <v>14.964137548907061</v>
      </c>
      <c r="G162" s="127">
        <f>VLOOKUP(A162,'Tüm - Sektör'!$A:$H,7,0)</f>
        <v>83.863085999999996</v>
      </c>
      <c r="H162" s="159">
        <v>10.56</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 t="shared" si="6"/>
        <v>37.422273649642293</v>
      </c>
      <c r="R162" s="166" t="str">
        <f t="shared" si="7"/>
        <v/>
      </c>
      <c r="S162" s="191">
        <v>37.422273649642293</v>
      </c>
      <c r="T162" s="208">
        <f t="shared" si="8"/>
        <v>0</v>
      </c>
      <c r="U162" s="222"/>
      <c r="W162" s="200"/>
      <c r="X162" s="209" t="str">
        <f>IF(COUNTIF('Yıldız Liste'!A:A, A162)&gt;0, "Yıldız Pazar", IF(COUNTIF('Ana Pazar Liste'!A:A, A162)&gt;0, "Ana Pazar", IF(COUNTIF('Alt Pazar Liste'!A:A, A162)&gt;0, "Alt Pazar", "")))</f>
        <v>Ana Pazar</v>
      </c>
    </row>
    <row r="163" spans="1:24" ht="30" customHeight="1" thickTop="1" thickBot="1">
      <c r="A163" s="125" t="s">
        <v>742</v>
      </c>
      <c r="B163" s="136" t="s">
        <v>695</v>
      </c>
      <c r="C163" s="137">
        <v>2485538000</v>
      </c>
      <c r="D163" s="137">
        <v>600000000</v>
      </c>
      <c r="E163" s="128">
        <f>VLOOKUP(A163,'Tüm - Sektör'!$A:$H,5,0)</f>
        <v>23.760746391574251</v>
      </c>
      <c r="F163" s="128">
        <f>VLOOKUP(A163,'Tüm - Sektör'!$A:$H,6,0)</f>
        <v>2.5648474084169095</v>
      </c>
      <c r="G163" s="127">
        <f>VLOOKUP(A163,'Tüm - Sektör'!$A:$H,7,0)</f>
        <v>159.75809699999999</v>
      </c>
      <c r="H163" s="159">
        <v>10.44</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37.959716268175185</v>
      </c>
      <c r="R163" s="166">
        <f t="shared" si="7"/>
        <v>8.6206896551723998E-3</v>
      </c>
      <c r="S163" s="191">
        <v>37.959716268175185</v>
      </c>
      <c r="T163" s="208">
        <f t="shared" si="8"/>
        <v>0</v>
      </c>
      <c r="U163" s="222"/>
      <c r="W163" s="200"/>
      <c r="X163" s="209" t="str">
        <f>IF(COUNTIF('Yıldız Liste'!A:A, A163)&gt;0, "Yıldız Pazar", IF(COUNTIF('Ana Pazar Liste'!A:A, A163)&gt;0, "Ana Pazar", IF(COUNTIF('Alt Pazar Liste'!A:A, A163)&gt;0, "Alt Pazar", "")))</f>
        <v>Ana Pazar</v>
      </c>
    </row>
    <row r="164" spans="1:24" ht="30" customHeight="1" thickTop="1" thickBot="1">
      <c r="A164" s="125" t="s">
        <v>752</v>
      </c>
      <c r="B164" s="136" t="s">
        <v>349</v>
      </c>
      <c r="C164" s="137">
        <v>2885537108</v>
      </c>
      <c r="D164" s="137">
        <v>175740000</v>
      </c>
      <c r="E164" s="128">
        <f>VLOOKUP(A164,'Tüm - Sektör'!$A:$H,5,0)</f>
        <v>61.570385430935431</v>
      </c>
      <c r="F164" s="128">
        <f>VLOOKUP(A164,'Tüm - Sektör'!$A:$H,6,0)</f>
        <v>35.034929686431909</v>
      </c>
      <c r="G164" s="127">
        <f>VLOOKUP(A164,'Tüm - Sektör'!$A:$H,7,0)</f>
        <v>61.770183000000003</v>
      </c>
      <c r="H164" s="159">
        <v>10.53</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38.032139754494153</v>
      </c>
      <c r="R164" s="166" t="str">
        <f t="shared" si="7"/>
        <v/>
      </c>
      <c r="S164" s="191">
        <v>38.032139754494153</v>
      </c>
      <c r="T164" s="208">
        <f t="shared" si="8"/>
        <v>0</v>
      </c>
      <c r="U164" s="222"/>
      <c r="W164" s="200"/>
      <c r="X164" s="209" t="str">
        <f>IF(COUNTIF('Yıldız Liste'!A:A, A164)&gt;0, "Yıldız Pazar", IF(COUNTIF('Ana Pazar Liste'!A:A, A164)&gt;0, "Ana Pazar", IF(COUNTIF('Alt Pazar Liste'!A:A, A164)&gt;0, "Alt Pazar", "")))</f>
        <v>Ana Pazar</v>
      </c>
    </row>
    <row r="165" spans="1:24" ht="30" customHeight="1" thickTop="1" thickBot="1">
      <c r="A165" s="125" t="s">
        <v>324</v>
      </c>
      <c r="B165" s="126" t="s">
        <v>200</v>
      </c>
      <c r="C165" s="127">
        <v>19079519513</v>
      </c>
      <c r="D165" s="127">
        <v>1500000000</v>
      </c>
      <c r="E165" s="128">
        <f>VLOOKUP(A165,'Tüm - Sektör'!$A:$H,5,0)</f>
        <v>10.560625315746197</v>
      </c>
      <c r="F165" s="128">
        <f>VLOOKUP(A165,'Tüm - Sektör'!$A:$H,6,0)</f>
        <v>0.70404168771641318</v>
      </c>
      <c r="G165" s="127">
        <f>VLOOKUP(A165,'Tüm - Sektör'!$A:$H,7,0)</f>
        <v>363.24555199999998</v>
      </c>
      <c r="H165" s="159">
        <v>10.11</v>
      </c>
      <c r="I165" s="128" t="e">
        <f>VLOOKUP(A165,'Tüm - Sektör'!$A:$H,9,0)</f>
        <v>#REF!</v>
      </c>
      <c r="J165" s="127" t="e">
        <f>VLOOKUP(A165,'Tüm - Sektör'!$A:$H,10,0)</f>
        <v>#REF!</v>
      </c>
      <c r="K165" s="128" t="e">
        <f>VLOOKUP(A165,'Tüm - Sektör'!$A:$H,11,0)</f>
        <v>#REF!</v>
      </c>
      <c r="L165" s="128" t="e">
        <f>VLOOKUP(A165,'Tüm - Sektör'!$A:$H,12,0)</f>
        <v>#REF!</v>
      </c>
      <c r="M165" s="128" t="e">
        <f>VLOOKUP(A165,'Tüm - Sektör'!$A:$H,13,0)</f>
        <v>#REF!</v>
      </c>
      <c r="N165" s="129" t="e">
        <f>VLOOKUP(A165,'Tüm - Sektör'!$A:$H,14,0)</f>
        <v>#REF!</v>
      </c>
      <c r="O165" s="130" t="e">
        <f>VLOOKUP(A165,'Tüm - Sektör'!$A:$H,15,0)</f>
        <v>#REF!</v>
      </c>
      <c r="P165" s="152" t="e">
        <f>VLOOKUP(A165,'Tüm - Sektör'!$A:$H,16,0)</f>
        <v>#REF!</v>
      </c>
      <c r="Q165" s="158">
        <f t="shared" si="6"/>
        <v>38.361001722834011</v>
      </c>
      <c r="R165" s="166">
        <f t="shared" si="7"/>
        <v>3.363006923837783E-2</v>
      </c>
      <c r="S165" s="191">
        <v>38.361001722834011</v>
      </c>
      <c r="T165" s="208">
        <f t="shared" si="8"/>
        <v>0</v>
      </c>
      <c r="U165" s="222"/>
      <c r="W165" s="200"/>
      <c r="X165" s="209" t="str">
        <f>IF(COUNTIF('Yıldız Liste'!A:A, A165)&gt;0, "Yıldız Pazar", IF(COUNTIF('Ana Pazar Liste'!A:A, A165)&gt;0, "Ana Pazar", IF(COUNTIF('Alt Pazar Liste'!A:A, A165)&gt;0, "Alt Pazar", "")))</f>
        <v>Ana Pazar</v>
      </c>
    </row>
    <row r="166" spans="1:24" ht="30" customHeight="1" thickTop="1" thickBot="1">
      <c r="A166" s="125" t="s">
        <v>409</v>
      </c>
      <c r="B166" s="136" t="s">
        <v>255</v>
      </c>
      <c r="C166" s="137">
        <v>932814398</v>
      </c>
      <c r="D166" s="137">
        <v>174600000</v>
      </c>
      <c r="E166" s="128">
        <f>VLOOKUP(A166,'Tüm - Sektör'!$A:$H,5,0)</f>
        <v>48.923212279605742</v>
      </c>
      <c r="F166" s="128">
        <f>VLOOKUP(A166,'Tüm - Sektör'!$A:$H,6,0)</f>
        <v>28.020167399545098</v>
      </c>
      <c r="G166" s="127">
        <f>VLOOKUP(A166,'Tüm - Sektör'!$A:$H,7,0)</f>
        <v>78.469515999999999</v>
      </c>
      <c r="H166" s="159">
        <v>10.45</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6"/>
        <v>38.389807887459192</v>
      </c>
      <c r="R166" s="166" t="str">
        <f t="shared" si="7"/>
        <v/>
      </c>
      <c r="S166" s="191">
        <v>38.389807887459192</v>
      </c>
      <c r="T166" s="208">
        <f t="shared" si="8"/>
        <v>0</v>
      </c>
      <c r="U166" s="222"/>
      <c r="W166" s="200"/>
      <c r="X166" s="209" t="str">
        <f>IF(COUNTIF('Yıldız Liste'!A:A, A166)&gt;0, "Yıldız Pazar", IF(COUNTIF('Ana Pazar Liste'!A:A, A166)&gt;0, "Ana Pazar", IF(COUNTIF('Alt Pazar Liste'!A:A, A166)&gt;0, "Alt Pazar", "")))</f>
        <v>Ana Pazar</v>
      </c>
    </row>
    <row r="167" spans="1:24" ht="30" customHeight="1" thickTop="1" thickBot="1">
      <c r="A167" s="125" t="s">
        <v>85</v>
      </c>
      <c r="B167" s="126" t="s">
        <v>200</v>
      </c>
      <c r="C167" s="127">
        <v>1271636030</v>
      </c>
      <c r="D167" s="127">
        <v>100000000</v>
      </c>
      <c r="E167" s="128">
        <f>VLOOKUP(A167,'Tüm - Sektör'!$A:$H,5,0)</f>
        <v>61.333193493652168</v>
      </c>
      <c r="F167" s="128">
        <f>VLOOKUP(A167,'Tüm - Sektör'!$A:$H,6,0)</f>
        <v>61.333193493652168</v>
      </c>
      <c r="G167" s="127">
        <f>VLOOKUP(A167,'Tüm - Sektör'!$A:$H,7,0)</f>
        <v>62.830463000000002</v>
      </c>
      <c r="H167" s="159">
        <v>10.11</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 t="shared" si="6"/>
        <v>38.535929444747538</v>
      </c>
      <c r="R167" s="166" t="str">
        <f t="shared" si="7"/>
        <v/>
      </c>
      <c r="S167" s="191">
        <v>38.535929444747538</v>
      </c>
      <c r="T167" s="208">
        <f t="shared" si="8"/>
        <v>0</v>
      </c>
      <c r="U167" s="222"/>
      <c r="W167" s="200"/>
      <c r="X167" s="209" t="str">
        <f>IF(COUNTIF('Yıldız Liste'!A:A, A167)&gt;0, "Yıldız Pazar", IF(COUNTIF('Ana Pazar Liste'!A:A, A167)&gt;0, "Ana Pazar", IF(COUNTIF('Alt Pazar Liste'!A:A, A167)&gt;0, "Alt Pazar", "")))</f>
        <v>Ana Pazar</v>
      </c>
    </row>
    <row r="168" spans="1:24" ht="30" customHeight="1" thickTop="1" thickBot="1">
      <c r="A168" s="125" t="s">
        <v>34</v>
      </c>
      <c r="B168" s="126" t="s">
        <v>208</v>
      </c>
      <c r="C168" s="127">
        <v>14552864000</v>
      </c>
      <c r="D168" s="127">
        <v>729164000</v>
      </c>
      <c r="E168" s="128">
        <f>VLOOKUP(A168,'Tüm - Sektör'!$A:$H,5,0)</f>
        <v>21.133930530602427</v>
      </c>
      <c r="F168" s="128">
        <f>VLOOKUP(A168,'Tüm - Sektör'!$A:$H,6,0)</f>
        <v>2.8983782154086635</v>
      </c>
      <c r="G168" s="127">
        <f>VLOOKUP(A168,'Tüm - Sektör'!$A:$H,7,0)</f>
        <v>184.162025</v>
      </c>
      <c r="H168" s="159">
        <v>10.07</v>
      </c>
      <c r="I168" s="128" t="e">
        <f>VLOOKUP(A168,'Tüm - Sektör'!$A:$H,9,0)</f>
        <v>#REF!</v>
      </c>
      <c r="J168" s="127" t="e">
        <f>VLOOKUP(A168,'Tüm - Sektör'!$A:$H,10,0)</f>
        <v>#REF!</v>
      </c>
      <c r="K168" s="128" t="e">
        <f>VLOOKUP(A168,'Tüm - Sektör'!$A:$H,11,0)</f>
        <v>#REF!</v>
      </c>
      <c r="L168" s="128" t="e">
        <f>VLOOKUP(A168,'Tüm - Sektör'!$A:$H,12,0)</f>
        <v>#REF!</v>
      </c>
      <c r="M168" s="128" t="e">
        <f>VLOOKUP(A168,'Tüm - Sektör'!$A:$H,13,0)</f>
        <v>#REF!</v>
      </c>
      <c r="N168" s="129" t="e">
        <f>VLOOKUP(A168,'Tüm - Sektör'!$A:$H,14,0)</f>
        <v>#REF!</v>
      </c>
      <c r="O168" s="130" t="e">
        <f>VLOOKUP(A168,'Tüm - Sektör'!$A:$H,15,0)</f>
        <v>#REF!</v>
      </c>
      <c r="P168" s="152" t="e">
        <f>VLOOKUP(A168,'Tüm - Sektör'!$A:$H,16,0)</f>
        <v>#REF!</v>
      </c>
      <c r="Q168" s="158">
        <f t="shared" si="6"/>
        <v>38.920674427250674</v>
      </c>
      <c r="R168" s="166" t="str">
        <f t="shared" si="7"/>
        <v/>
      </c>
      <c r="S168" s="191">
        <v>38.920674427250674</v>
      </c>
      <c r="T168" s="208">
        <f t="shared" si="8"/>
        <v>0</v>
      </c>
      <c r="U168" s="222"/>
      <c r="W168" s="200"/>
      <c r="X168" s="209" t="str">
        <f>IF(COUNTIF('Yıldız Liste'!A:A, A168)&gt;0, "Yıldız Pazar", IF(COUNTIF('Ana Pazar Liste'!A:A, A168)&gt;0, "Ana Pazar", IF(COUNTIF('Alt Pazar Liste'!A:A, A168)&gt;0, "Alt Pazar", "")))</f>
        <v>Ana Pazar</v>
      </c>
    </row>
    <row r="169" spans="1:24" ht="30" customHeight="1" thickTop="1" thickBot="1">
      <c r="A169" s="125" t="s">
        <v>330</v>
      </c>
      <c r="B169" s="136" t="s">
        <v>375</v>
      </c>
      <c r="C169" s="137">
        <v>1864832744</v>
      </c>
      <c r="D169" s="137">
        <v>200000000</v>
      </c>
      <c r="E169" s="128">
        <f>VLOOKUP(A169,'Tüm - Sektör'!$A:$H,5,0)</f>
        <v>37.563799766165346</v>
      </c>
      <c r="F169" s="128">
        <f>VLOOKUP(A169,'Tüm - Sektör'!$A:$H,6,0)</f>
        <v>18.781899883082673</v>
      </c>
      <c r="G169" s="127">
        <f>VLOOKUP(A169,'Tüm - Sektör'!$A:$H,7,0)</f>
        <v>104.516908</v>
      </c>
      <c r="H169" s="159">
        <v>10.07</v>
      </c>
      <c r="I169" s="141" t="e">
        <f>VLOOKUP(A169,'Tüm - Sektör'!$A:$H,9,0)</f>
        <v>#REF!</v>
      </c>
      <c r="J169" s="145" t="e">
        <f>VLOOKUP(A169,'Tüm - Sektör'!$A:$H,10,0)</f>
        <v>#REF!</v>
      </c>
      <c r="K169" s="146" t="e">
        <f>VLOOKUP(A169,'Tüm - Sektör'!$A:$H,11,0)</f>
        <v>#REF!</v>
      </c>
      <c r="L169" s="146" t="e">
        <f>VLOOKUP(A169,'Tüm - Sektör'!$A:$H,12,0)</f>
        <v>#REF!</v>
      </c>
      <c r="M169" s="146" t="e">
        <f>VLOOKUP(A169,'Tüm - Sektör'!$A:$H,13,0)</f>
        <v>#REF!</v>
      </c>
      <c r="N169" s="147" t="e">
        <f>VLOOKUP(A169,'Tüm - Sektör'!$A:$H,14,0)</f>
        <v>#REF!</v>
      </c>
      <c r="O169" s="148" t="e">
        <f>VLOOKUP(A169,'Tüm - Sektör'!$A:$H,15,0)</f>
        <v>#REF!</v>
      </c>
      <c r="P169" s="156" t="e">
        <f>VLOOKUP(A169,'Tüm - Sektör'!$A:$H,16,0)</f>
        <v>#REF!</v>
      </c>
      <c r="Q169" s="158">
        <f t="shared" si="6"/>
        <v>39.260522042907247</v>
      </c>
      <c r="R169" s="166" t="str">
        <f t="shared" si="7"/>
        <v/>
      </c>
      <c r="S169" s="191">
        <v>39.260522042907247</v>
      </c>
      <c r="T169" s="208">
        <f t="shared" si="8"/>
        <v>0</v>
      </c>
      <c r="U169" s="222"/>
      <c r="W169" s="200"/>
      <c r="X169" s="209" t="str">
        <f>IF(COUNTIF('Yıldız Liste'!A:A, A169)&gt;0, "Yıldız Pazar", IF(COUNTIF('Ana Pazar Liste'!A:A, A169)&gt;0, "Ana Pazar", IF(COUNTIF('Alt Pazar Liste'!A:A, A169)&gt;0, "Alt Pazar", "")))</f>
        <v>Ana Pazar</v>
      </c>
    </row>
    <row r="170" spans="1:24" ht="30" customHeight="1" thickTop="1" thickBot="1">
      <c r="A170" s="125" t="s">
        <v>32</v>
      </c>
      <c r="B170" s="131" t="s">
        <v>233</v>
      </c>
      <c r="C170" s="132">
        <v>2705096261</v>
      </c>
      <c r="D170" s="132">
        <v>284288125</v>
      </c>
      <c r="E170" s="128">
        <f>VLOOKUP(A170,'Tüm - Sektör'!$A:$H,5,0)</f>
        <v>40.354333429232604</v>
      </c>
      <c r="F170" s="128">
        <f>VLOOKUP(A170,'Tüm - Sektör'!$A:$H,6,0)</f>
        <v>14.194871287442135</v>
      </c>
      <c r="G170" s="127">
        <f>VLOOKUP(A170,'Tüm - Sektör'!$A:$H,7,0)</f>
        <v>98.355564999999999</v>
      </c>
      <c r="H170" s="159">
        <v>10.050000000000001</v>
      </c>
      <c r="I170" s="133" t="e">
        <f>VLOOKUP(A170,'Tüm - Sektör'!$A:$H,9,0)</f>
        <v>#REF!</v>
      </c>
      <c r="J170" s="132" t="e">
        <f>VLOOKUP(A170,'Tüm - Sektör'!$A:$H,10,0)</f>
        <v>#REF!</v>
      </c>
      <c r="K170" s="133" t="e">
        <f>VLOOKUP(A170,'Tüm - Sektör'!$A:$H,11,0)</f>
        <v>#REF!</v>
      </c>
      <c r="L170" s="133" t="e">
        <f>VLOOKUP(A170,'Tüm - Sektör'!$A:$H,12,0)</f>
        <v>#REF!</v>
      </c>
      <c r="M170" s="133" t="e">
        <f>VLOOKUP(A170,'Tüm - Sektör'!$A:$H,13,0)</f>
        <v>#REF!</v>
      </c>
      <c r="N170" s="134" t="e">
        <f>VLOOKUP(A170,'Tüm - Sektör'!$A:$H,14,0)</f>
        <v>#REF!</v>
      </c>
      <c r="O170" s="135" t="e">
        <f>VLOOKUP(A170,'Tüm - Sektör'!$A:$H,15,0)</f>
        <v>#REF!</v>
      </c>
      <c r="P170" s="153" t="e">
        <f>VLOOKUP(A170,'Tüm - Sektör'!$A:$H,16,0)</f>
        <v>#REF!</v>
      </c>
      <c r="Q170" s="158">
        <f t="shared" si="6"/>
        <v>39.690732646305598</v>
      </c>
      <c r="R170" s="166" t="str">
        <f t="shared" si="7"/>
        <v/>
      </c>
      <c r="S170" s="191">
        <v>39.690732646305598</v>
      </c>
      <c r="T170" s="208">
        <f t="shared" si="8"/>
        <v>0</v>
      </c>
      <c r="U170" s="222"/>
      <c r="W170" s="200"/>
      <c r="X170" s="209" t="str">
        <f>IF(COUNTIF('Yıldız Liste'!A:A, A170)&gt;0, "Yıldız Pazar", IF(COUNTIF('Ana Pazar Liste'!A:A, A170)&gt;0, "Ana Pazar", IF(COUNTIF('Alt Pazar Liste'!A:A, A170)&gt;0, "Alt Pazar", "")))</f>
        <v>Ana Pazar</v>
      </c>
    </row>
    <row r="171" spans="1:24" ht="30" customHeight="1" thickTop="1" thickBot="1">
      <c r="A171" s="125" t="s">
        <v>74</v>
      </c>
      <c r="B171" s="136" t="s">
        <v>255</v>
      </c>
      <c r="C171" s="137">
        <v>633089921</v>
      </c>
      <c r="D171" s="137">
        <v>375000000</v>
      </c>
      <c r="E171" s="128">
        <f>VLOOKUP(A171,'Tüm - Sektör'!$A:$H,5,0)</f>
        <v>19.005372818895903</v>
      </c>
      <c r="F171" s="128">
        <f>VLOOKUP(A171,'Tüm - Sektör'!$A:$H,6,0)</f>
        <v>5.068099418372241</v>
      </c>
      <c r="G171" s="127">
        <f>VLOOKUP(A171,'Tüm - Sektör'!$A:$H,7,0)</f>
        <v>217.20958099999999</v>
      </c>
      <c r="H171" s="159">
        <v>9.68</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41.281490667411681</v>
      </c>
      <c r="R171" s="166" t="str">
        <f t="shared" si="7"/>
        <v/>
      </c>
      <c r="S171" s="191">
        <v>41.281490667411681</v>
      </c>
      <c r="T171" s="208">
        <f t="shared" si="8"/>
        <v>0</v>
      </c>
      <c r="U171" s="222"/>
      <c r="W171" s="200"/>
      <c r="X171" s="209" t="str">
        <f>IF(COUNTIF('Yıldız Liste'!A:A, A171)&gt;0, "Yıldız Pazar", IF(COUNTIF('Ana Pazar Liste'!A:A, A171)&gt;0, "Ana Pazar", IF(COUNTIF('Alt Pazar Liste'!A:A, A171)&gt;0, "Alt Pazar", "")))</f>
        <v>Ana Pazar</v>
      </c>
    </row>
    <row r="172" spans="1:24" ht="30" customHeight="1" thickTop="1" thickBot="1">
      <c r="A172" s="125" t="s">
        <v>774</v>
      </c>
      <c r="B172" s="136" t="s">
        <v>221</v>
      </c>
      <c r="C172" s="137">
        <v>1994126679</v>
      </c>
      <c r="D172" s="137">
        <v>330000000</v>
      </c>
      <c r="E172" s="128">
        <f>VLOOKUP(A172,'Tüm - Sektör'!$A:$H,5,0)</f>
        <v>34.819362803919724</v>
      </c>
      <c r="F172" s="128">
        <f>VLOOKUP(A172,'Tüm - Sektör'!$A:$H,6,0)</f>
        <v>10.551322061793856</v>
      </c>
      <c r="G172" s="127">
        <f>VLOOKUP(A172,'Tüm - Sektör'!$A:$H,7,0)</f>
        <v>119.817104</v>
      </c>
      <c r="H172" s="159">
        <v>9.1</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41.719552142909812</v>
      </c>
      <c r="R172" s="166">
        <f t="shared" si="7"/>
        <v>6.0439560439560523E-2</v>
      </c>
      <c r="S172" s="191">
        <v>41.719552142909812</v>
      </c>
      <c r="T172" s="208">
        <f t="shared" si="8"/>
        <v>0</v>
      </c>
      <c r="U172" s="222"/>
      <c r="W172" s="200"/>
      <c r="X172" s="209" t="str">
        <f>IF(COUNTIF('Yıldız Liste'!A:A, A172)&gt;0, "Yıldız Pazar", IF(COUNTIF('Ana Pazar Liste'!A:A, A172)&gt;0, "Ana Pazar", IF(COUNTIF('Alt Pazar Liste'!A:A, A172)&gt;0, "Alt Pazar", "")))</f>
        <v>Ana Pazar</v>
      </c>
    </row>
    <row r="173" spans="1:24" ht="30" customHeight="1" thickTop="1" thickBot="1">
      <c r="A173" s="125" t="s">
        <v>73</v>
      </c>
      <c r="B173" s="136" t="s">
        <v>287</v>
      </c>
      <c r="C173" s="137">
        <v>4342116936</v>
      </c>
      <c r="D173" s="137">
        <v>490000000</v>
      </c>
      <c r="E173" s="128">
        <f>VLOOKUP(A173,'Tüm - Sektör'!$A:$H,5,0)</f>
        <v>47.69410223793605</v>
      </c>
      <c r="F173" s="128">
        <f>VLOOKUP(A173,'Tüm - Sektör'!$A:$H,6,0)</f>
        <v>10.814989169600011</v>
      </c>
      <c r="G173" s="127">
        <f>VLOOKUP(A173,'Tüm - Sektör'!$A:$H,7,0)</f>
        <v>88.016211999999996</v>
      </c>
      <c r="H173" s="159">
        <v>9.65</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41.978542137238534</v>
      </c>
      <c r="R173" s="166">
        <f t="shared" si="7"/>
        <v>6.7357512953367907E-2</v>
      </c>
      <c r="S173" s="191">
        <v>41.978542137238534</v>
      </c>
      <c r="T173" s="208">
        <f t="shared" si="8"/>
        <v>0</v>
      </c>
      <c r="U173" s="222"/>
      <c r="W173" s="200"/>
      <c r="X173" s="209" t="str">
        <f>IF(COUNTIF('Yıldız Liste'!A:A, A173)&gt;0, "Yıldız Pazar", IF(COUNTIF('Ana Pazar Liste'!A:A, A173)&gt;0, "Ana Pazar", IF(COUNTIF('Alt Pazar Liste'!A:A, A173)&gt;0, "Alt Pazar", "")))</f>
        <v>Ana Pazar</v>
      </c>
    </row>
    <row r="174" spans="1:24" ht="30" customHeight="1" thickTop="1" thickBot="1">
      <c r="A174" s="125" t="s">
        <v>771</v>
      </c>
      <c r="B174" s="136" t="s">
        <v>255</v>
      </c>
      <c r="C174" s="137">
        <v>6697968298</v>
      </c>
      <c r="D174" s="137">
        <v>609000000</v>
      </c>
      <c r="E174" s="128">
        <f>VLOOKUP(A174,'Tüm - Sektör'!$A:$H,5,0)</f>
        <v>34.146981111327634</v>
      </c>
      <c r="F174" s="128">
        <f>VLOOKUP(A174,'Tüm - Sektör'!$A:$H,6,0)</f>
        <v>6.230064059720422</v>
      </c>
      <c r="G174" s="127">
        <f>VLOOKUP(A174,'Tüm - Sektör'!$A:$H,7,0)</f>
        <v>123.570446</v>
      </c>
      <c r="H174" s="159">
        <v>10.3</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42.195576854803313</v>
      </c>
      <c r="R174" s="166" t="str">
        <f t="shared" si="7"/>
        <v/>
      </c>
      <c r="S174" s="191">
        <v>42.195576854803313</v>
      </c>
      <c r="T174" s="208">
        <f t="shared" si="8"/>
        <v>0</v>
      </c>
      <c r="U174" s="222"/>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56.822784140840504</v>
      </c>
      <c r="F175" s="128">
        <f>VLOOKUP(A175,'Tüm - Sektör'!$A:$H,6,0)</f>
        <v>16.188827390552849</v>
      </c>
      <c r="G175" s="127">
        <f>VLOOKUP(A175,'Tüm - Sektör'!$A:$H,7,0)</f>
        <v>74.35284</v>
      </c>
      <c r="H175" s="159">
        <v>9.4700000000000006</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42.249353775784513</v>
      </c>
      <c r="R175" s="166">
        <f t="shared" si="7"/>
        <v>1.0559662090812868E-3</v>
      </c>
      <c r="S175" s="191">
        <v>42.249353775784513</v>
      </c>
      <c r="T175" s="208">
        <f t="shared" si="8"/>
        <v>0</v>
      </c>
      <c r="U175" s="222"/>
      <c r="W175" s="200"/>
      <c r="X175" s="209" t="str">
        <f>IF(COUNTIF('Yıldız Liste'!A:A, A175)&gt;0, "Yıldız Pazar", IF(COUNTIF('Ana Pazar Liste'!A:A, A175)&gt;0, "Ana Pazar", IF(COUNTIF('Alt Pazar Liste'!A:A, A175)&gt;0, "Alt Pazar", "")))</f>
        <v>Ana Pazar</v>
      </c>
    </row>
    <row r="176" spans="1:24" ht="30" customHeight="1" thickTop="1" thickBot="1">
      <c r="A176" s="125" t="s">
        <v>20</v>
      </c>
      <c r="B176" s="136" t="s">
        <v>287</v>
      </c>
      <c r="C176" s="137">
        <v>1735116415</v>
      </c>
      <c r="D176" s="137">
        <v>400000000</v>
      </c>
      <c r="E176" s="128">
        <f>VLOOKUP(A176,'Tüm - Sektör'!$A:$H,5,0)</f>
        <v>24.412661871206119</v>
      </c>
      <c r="F176" s="128">
        <f>VLOOKUP(A176,'Tüm - Sektör'!$A:$H,6,0)</f>
        <v>6.1031654678015297</v>
      </c>
      <c r="G176" s="127">
        <f>VLOOKUP(A176,'Tüm - Sektör'!$A:$H,7,0)</f>
        <v>175.248232</v>
      </c>
      <c r="H176" s="159">
        <v>9.48</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42.782758313426839</v>
      </c>
      <c r="R176" s="166" t="str">
        <f t="shared" si="7"/>
        <v/>
      </c>
      <c r="S176" s="191">
        <v>42.782758313426839</v>
      </c>
      <c r="T176" s="208">
        <f t="shared" si="8"/>
        <v>0</v>
      </c>
      <c r="U176" s="222"/>
      <c r="W176" s="200"/>
      <c r="X176" s="209" t="str">
        <f>IF(COUNTIF('Yıldız Liste'!A:A, A176)&gt;0, "Yıldız Pazar", IF(COUNTIF('Ana Pazar Liste'!A:A, A176)&gt;0, "Ana Pazar", IF(COUNTIF('Alt Pazar Liste'!A:A, A176)&gt;0, "Alt Pazar", "")))</f>
        <v>Ana Pazar</v>
      </c>
    </row>
    <row r="177" spans="1:24" ht="30" customHeight="1" thickTop="1" thickBot="1">
      <c r="A177" s="125" t="s">
        <v>101</v>
      </c>
      <c r="B177" s="131" t="s">
        <v>233</v>
      </c>
      <c r="C177" s="132">
        <v>4675184543</v>
      </c>
      <c r="D177" s="132">
        <v>175000000</v>
      </c>
      <c r="E177" s="128">
        <f>VLOOKUP(A177,'Tüm - Sektör'!$A:$H,5,0)</f>
        <v>33.060173648562092</v>
      </c>
      <c r="F177" s="128">
        <f>VLOOKUP(A177,'Tüm - Sektör'!$A:$H,6,0)</f>
        <v>20.990586443531488</v>
      </c>
      <c r="G177" s="127">
        <f>VLOOKUP(A177,'Tüm - Sektör'!$A:$H,7,0)</f>
        <v>134.44486900000001</v>
      </c>
      <c r="H177" s="159">
        <v>8.91</v>
      </c>
      <c r="I177" s="133" t="e">
        <f>VLOOKUP(A177,'Tüm - Sektör'!$A:$H,9,0)</f>
        <v>#REF!</v>
      </c>
      <c r="J177" s="132" t="e">
        <f>VLOOKUP(A177,'Tüm - Sektör'!$A:$H,10,0)</f>
        <v>#REF!</v>
      </c>
      <c r="K177" s="133" t="e">
        <f>VLOOKUP(A177,'Tüm - Sektör'!$A:$H,11,0)</f>
        <v>#REF!</v>
      </c>
      <c r="L177" s="133" t="e">
        <f>VLOOKUP(A177,'Tüm - Sektör'!$A:$H,12,0)</f>
        <v>#REF!</v>
      </c>
      <c r="M177" s="133" t="e">
        <f>VLOOKUP(A177,'Tüm - Sektör'!$A:$H,13,0)</f>
        <v>#REF!</v>
      </c>
      <c r="N177" s="134" t="e">
        <f>VLOOKUP(A177,'Tüm - Sektör'!$A:$H,14,0)</f>
        <v>#REF!</v>
      </c>
      <c r="O177" s="135" t="e">
        <f>VLOOKUP(A177,'Tüm - Sektör'!$A:$H,15,0)</f>
        <v>#REF!</v>
      </c>
      <c r="P177" s="153" t="e">
        <f>VLOOKUP(A177,'Tüm - Sektör'!$A:$H,16,0)</f>
        <v>#REF!</v>
      </c>
      <c r="Q177" s="158">
        <f t="shared" si="6"/>
        <v>44.447707152981828</v>
      </c>
      <c r="R177" s="166" t="str">
        <f t="shared" si="7"/>
        <v/>
      </c>
      <c r="S177" s="191">
        <v>44.447707152981828</v>
      </c>
      <c r="T177" s="208">
        <f t="shared" si="8"/>
        <v>0</v>
      </c>
      <c r="U177" s="222"/>
      <c r="W177" s="200"/>
      <c r="X177" s="209" t="str">
        <f>IF(COUNTIF('Yıldız Liste'!A:A, A177)&gt;0, "Yıldız Pazar", IF(COUNTIF('Ana Pazar Liste'!A:A, A177)&gt;0, "Ana Pazar", IF(COUNTIF('Alt Pazar Liste'!A:A, A177)&gt;0, "Alt Pazar", "")))</f>
        <v>Ana Pazar</v>
      </c>
    </row>
    <row r="178" spans="1:24" ht="30" customHeight="1" thickTop="1" thickBot="1">
      <c r="A178" s="125" t="s">
        <v>78</v>
      </c>
      <c r="B178" s="136" t="s">
        <v>221</v>
      </c>
      <c r="C178" s="137">
        <v>6825401407</v>
      </c>
      <c r="D178" s="137">
        <v>335348000</v>
      </c>
      <c r="E178" s="128">
        <f>VLOOKUP(A178,'Tüm - Sektör'!$A:$H,5,0)</f>
        <v>27.061756835496535</v>
      </c>
      <c r="F178" s="128">
        <f>VLOOKUP(A178,'Tüm - Sektör'!$A:$H,6,0)</f>
        <v>10.087191825915369</v>
      </c>
      <c r="G178" s="127">
        <f>VLOOKUP(A178,'Tüm - Sektör'!$A:$H,7,0)</f>
        <v>166.28656799999999</v>
      </c>
      <c r="H178" s="159">
        <v>8.9</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 t="shared" si="6"/>
        <v>45.000066682252594</v>
      </c>
      <c r="R178" s="166" t="str">
        <f t="shared" si="7"/>
        <v/>
      </c>
      <c r="S178" s="191">
        <v>45.000066682252594</v>
      </c>
      <c r="T178" s="208">
        <f t="shared" si="8"/>
        <v>0</v>
      </c>
      <c r="U178" s="222"/>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57.839040889888345</v>
      </c>
      <c r="F179" s="128">
        <f>VLOOKUP(A179,'Tüm - Sektör'!$A:$H,6,0)</f>
        <v>32.863091414709288</v>
      </c>
      <c r="G179" s="127">
        <f>VLOOKUP(A179,'Tüm - Sektör'!$A:$H,7,0)</f>
        <v>78.150914</v>
      </c>
      <c r="H179" s="159">
        <v>8.81</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6"/>
        <v>45.201739104281479</v>
      </c>
      <c r="R179" s="166" t="str">
        <f t="shared" si="7"/>
        <v/>
      </c>
      <c r="S179" s="191">
        <v>45.201739104281479</v>
      </c>
      <c r="T179" s="208">
        <f t="shared" si="8"/>
        <v>0</v>
      </c>
      <c r="U179" s="222"/>
      <c r="W179" s="200"/>
      <c r="X179" s="209" t="str">
        <f>IF(COUNTIF('Yıldız Liste'!A:A, A179)&gt;0, "Yıldız Pazar", IF(COUNTIF('Ana Pazar Liste'!A:A, A179)&gt;0, "Ana Pazar", IF(COUNTIF('Alt Pazar Liste'!A:A, A179)&gt;0, "Alt Pazar", "")))</f>
        <v>Ana Pazar</v>
      </c>
    </row>
    <row r="180" spans="1:24" ht="30" customHeight="1" thickTop="1" thickBot="1">
      <c r="A180" s="125" t="s">
        <v>31</v>
      </c>
      <c r="B180" s="131" t="s">
        <v>233</v>
      </c>
      <c r="C180" s="132">
        <v>1994719643</v>
      </c>
      <c r="D180" s="132">
        <v>192000000</v>
      </c>
      <c r="E180" s="128">
        <f>VLOOKUP(A180,'Tüm - Sektör'!$A:$H,5,0)</f>
        <v>26.331643895061028</v>
      </c>
      <c r="F180" s="128">
        <f>VLOOKUP(A180,'Tüm - Sektör'!$A:$H,6,0)</f>
        <v>17.14299732751369</v>
      </c>
      <c r="G180" s="127">
        <f>VLOOKUP(A180,'Tüm - Sektör'!$A:$H,7,0)</f>
        <v>171.666124</v>
      </c>
      <c r="H180" s="159">
        <v>8.81</v>
      </c>
      <c r="I180" s="133" t="e">
        <f>VLOOKUP(A180,'Tüm - Sektör'!$A:$H,9,0)</f>
        <v>#REF!</v>
      </c>
      <c r="J180" s="132" t="e">
        <f>VLOOKUP(A180,'Tüm - Sektör'!$A:$H,10,0)</f>
        <v>#REF!</v>
      </c>
      <c r="K180" s="133" t="e">
        <f>VLOOKUP(A180,'Tüm - Sektör'!$A:$H,11,0)</f>
        <v>#REF!</v>
      </c>
      <c r="L180" s="133" t="e">
        <f>VLOOKUP(A180,'Tüm - Sektör'!$A:$H,12,0)</f>
        <v>#REF!</v>
      </c>
      <c r="M180" s="133" t="e">
        <f>VLOOKUP(A180,'Tüm - Sektör'!$A:$H,13,0)</f>
        <v>#REF!</v>
      </c>
      <c r="N180" s="134" t="e">
        <f>VLOOKUP(A180,'Tüm - Sektör'!$A:$H,14,0)</f>
        <v>#REF!</v>
      </c>
      <c r="O180" s="135" t="e">
        <f>VLOOKUP(A180,'Tüm - Sektör'!$A:$H,15,0)</f>
        <v>#REF!</v>
      </c>
      <c r="P180" s="153" t="e">
        <f>VLOOKUP(A180,'Tüm - Sektör'!$A:$H,16,0)</f>
        <v>#REF!</v>
      </c>
      <c r="Q180" s="158">
        <f t="shared" si="6"/>
        <v>45.202512460133896</v>
      </c>
      <c r="R180" s="166" t="str">
        <f t="shared" si="7"/>
        <v/>
      </c>
      <c r="S180" s="191">
        <v>45.202512460133896</v>
      </c>
      <c r="T180" s="208">
        <f t="shared" si="8"/>
        <v>0</v>
      </c>
      <c r="U180" s="222"/>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23.860974034786313</v>
      </c>
      <c r="F181" s="128">
        <f>VLOOKUP(A181,'Tüm - Sektör'!$A:$H,6,0)</f>
        <v>5.9652435086965783</v>
      </c>
      <c r="G181" s="127">
        <f>VLOOKUP(A181,'Tüm - Sektör'!$A:$H,7,0)</f>
        <v>194.287902</v>
      </c>
      <c r="H181" s="159">
        <v>8.58</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 t="shared" si="6"/>
        <v>46.358985848951079</v>
      </c>
      <c r="R181" s="166" t="str">
        <f t="shared" si="7"/>
        <v/>
      </c>
      <c r="S181" s="191">
        <v>46.358985848951079</v>
      </c>
      <c r="T181" s="208">
        <f t="shared" si="8"/>
        <v>0</v>
      </c>
      <c r="U181" s="222"/>
      <c r="W181" s="200"/>
      <c r="X181" s="209" t="str">
        <f>IF(COUNTIF('Yıldız Liste'!A:A, A181)&gt;0, "Yıldız Pazar", IF(COUNTIF('Ana Pazar Liste'!A:A, A181)&gt;0, "Ana Pazar", IF(COUNTIF('Alt Pazar Liste'!A:A, A181)&gt;0, "Alt Pazar", "")))</f>
        <v>Ana Pazar</v>
      </c>
    </row>
    <row r="182" spans="1:24" ht="30" customHeight="1" thickTop="1" thickBot="1">
      <c r="A182" s="125" t="s">
        <v>108</v>
      </c>
      <c r="B182" s="131" t="s">
        <v>233</v>
      </c>
      <c r="C182" s="132">
        <v>15078182984</v>
      </c>
      <c r="D182" s="132">
        <v>750000000</v>
      </c>
      <c r="E182" s="128">
        <f>VLOOKUP(A182,'Tüm - Sektör'!$A:$H,5,0)</f>
        <v>16.270629378451787</v>
      </c>
      <c r="F182" s="128">
        <f>VLOOKUP(A182,'Tüm - Sektör'!$A:$H,6,0)</f>
        <v>2.7117715630752977</v>
      </c>
      <c r="G182" s="127">
        <f>VLOOKUP(A182,'Tüm - Sektör'!$A:$H,7,0)</f>
        <v>290.32257499999997</v>
      </c>
      <c r="H182" s="159">
        <v>8.26</v>
      </c>
      <c r="I182" s="133" t="e">
        <f>VLOOKUP(A182,'Tüm - Sektör'!$A:$H,9,0)</f>
        <v>#REF!</v>
      </c>
      <c r="J182" s="132" t="e">
        <f>VLOOKUP(A182,'Tüm - Sektör'!$A:$H,10,0)</f>
        <v>#REF!</v>
      </c>
      <c r="K182" s="133" t="e">
        <f>VLOOKUP(A182,'Tüm - Sektör'!$A:$H,11,0)</f>
        <v>#REF!</v>
      </c>
      <c r="L182" s="133" t="e">
        <f>VLOOKUP(A182,'Tüm - Sektör'!$A:$H,12,0)</f>
        <v>#REF!</v>
      </c>
      <c r="M182" s="133" t="e">
        <f>VLOOKUP(A182,'Tüm - Sektör'!$A:$H,13,0)</f>
        <v>#REF!</v>
      </c>
      <c r="N182" s="134" t="e">
        <f>VLOOKUP(A182,'Tüm - Sektör'!$A:$H,14,0)</f>
        <v>#REF!</v>
      </c>
      <c r="O182" s="135" t="e">
        <f>VLOOKUP(A182,'Tüm - Sektör'!$A:$H,15,0)</f>
        <v>#REF!</v>
      </c>
      <c r="P182" s="153" t="e">
        <f>VLOOKUP(A182,'Tüm - Sektör'!$A:$H,16,0)</f>
        <v>#REF!</v>
      </c>
      <c r="Q182" s="158">
        <f t="shared" si="6"/>
        <v>47.237310180227716</v>
      </c>
      <c r="R182" s="166" t="str">
        <f t="shared" si="7"/>
        <v/>
      </c>
      <c r="S182" s="191">
        <v>47.237310180227716</v>
      </c>
      <c r="T182" s="208">
        <f t="shared" si="8"/>
        <v>0</v>
      </c>
      <c r="U182" s="222"/>
      <c r="W182" s="200"/>
      <c r="X182" s="209" t="str">
        <f>IF(COUNTIF('Yıldız Liste'!A:A, A182)&gt;0, "Yıldız Pazar", IF(COUNTIF('Ana Pazar Liste'!A:A, A182)&gt;0, "Ana Pazar", IF(COUNTIF('Alt Pazar Liste'!A:A, A182)&gt;0, "Alt Pazar", "")))</f>
        <v>Ana Pazar</v>
      </c>
    </row>
    <row r="183" spans="1:24" ht="30" customHeight="1" thickTop="1" thickBot="1">
      <c r="A183" s="125" t="s">
        <v>49</v>
      </c>
      <c r="B183" s="126" t="s">
        <v>200</v>
      </c>
      <c r="C183" s="127">
        <v>1429330090</v>
      </c>
      <c r="D183" s="127">
        <v>200000000</v>
      </c>
      <c r="E183" s="128">
        <f>VLOOKUP(A183,'Tüm - Sektör'!$A:$H,5,0)</f>
        <v>45.404146851540247</v>
      </c>
      <c r="F183" s="128">
        <f>VLOOKUP(A183,'Tüm - Sektör'!$A:$H,6,0)</f>
        <v>28.377591782212654</v>
      </c>
      <c r="G183" s="127">
        <f>VLOOKUP(A183,'Tüm - Sektör'!$A:$H,7,0)</f>
        <v>105.381429</v>
      </c>
      <c r="H183" s="159">
        <v>8.24</v>
      </c>
      <c r="I183" s="128" t="e">
        <f>VLOOKUP(A183,'Tüm - Sektör'!$A:$H,9,0)</f>
        <v>#REF!</v>
      </c>
      <c r="J183" s="127" t="e">
        <f>VLOOKUP(A183,'Tüm - Sektör'!$A:$H,10,0)</f>
        <v>#REF!</v>
      </c>
      <c r="K183" s="128" t="e">
        <f>VLOOKUP(A183,'Tüm - Sektör'!$A:$H,11,0)</f>
        <v>#REF!</v>
      </c>
      <c r="L183" s="128" t="e">
        <f>VLOOKUP(A183,'Tüm - Sektör'!$A:$H,12,0)</f>
        <v>#REF!</v>
      </c>
      <c r="M183" s="128" t="e">
        <f>VLOOKUP(A183,'Tüm - Sektör'!$A:$H,13,0)</f>
        <v>#REF!</v>
      </c>
      <c r="N183" s="129" t="e">
        <f>VLOOKUP(A183,'Tüm - Sektör'!$A:$H,14,0)</f>
        <v>#REF!</v>
      </c>
      <c r="O183" s="130" t="e">
        <f>VLOOKUP(A183,'Tüm - Sektör'!$A:$H,15,0)</f>
        <v>#REF!</v>
      </c>
      <c r="P183" s="152" t="e">
        <f>VLOOKUP(A183,'Tüm - Sektör'!$A:$H,16,0)</f>
        <v>#REF!</v>
      </c>
      <c r="Q183" s="158">
        <f t="shared" si="6"/>
        <v>47.847538777411621</v>
      </c>
      <c r="R183" s="166">
        <f t="shared" si="7"/>
        <v>3.6407766990290487E-3</v>
      </c>
      <c r="S183" s="191">
        <v>47.847538777411621</v>
      </c>
      <c r="T183" s="208">
        <f t="shared" si="8"/>
        <v>0</v>
      </c>
      <c r="U183" s="222"/>
      <c r="W183" s="200"/>
      <c r="X183" s="209" t="str">
        <f>IF(COUNTIF('Yıldız Liste'!A:A, A183)&gt;0, "Yıldız Pazar", IF(COUNTIF('Ana Pazar Liste'!A:A, A183)&gt;0, "Ana Pazar", IF(COUNTIF('Alt Pazar Liste'!A:A, A183)&gt;0, "Alt Pazar", "")))</f>
        <v>Ana Pazar</v>
      </c>
    </row>
    <row r="184" spans="1:24" ht="30" customHeight="1" thickTop="1" thickBot="1">
      <c r="A184" s="125" t="s">
        <v>125</v>
      </c>
      <c r="B184" s="136" t="s">
        <v>349</v>
      </c>
      <c r="C184" s="137">
        <v>4744517178</v>
      </c>
      <c r="D184" s="137">
        <v>540000000</v>
      </c>
      <c r="E184" s="128">
        <f>VLOOKUP(A184,'Tüm - Sektör'!$A:$H,5,0)</f>
        <v>14.7709686714106</v>
      </c>
      <c r="F184" s="128">
        <f>VLOOKUP(A184,'Tüm - Sektör'!$A:$H,6,0)</f>
        <v>3.4192057109746758</v>
      </c>
      <c r="G184" s="127">
        <f>VLOOKUP(A184,'Tüm - Sektör'!$A:$H,7,0)</f>
        <v>324.72809000000001</v>
      </c>
      <c r="H184" s="159">
        <v>8.27</v>
      </c>
      <c r="I184" s="141" t="e">
        <f>VLOOKUP(A184,'Tüm - Sektör'!$A:$H,9,0)</f>
        <v>#REF!</v>
      </c>
      <c r="J184" s="145" t="e">
        <f>VLOOKUP(A184,'Tüm - Sektör'!$A:$H,10,0)</f>
        <v>#REF!</v>
      </c>
      <c r="K184" s="146" t="e">
        <f>VLOOKUP(A184,'Tüm - Sektör'!$A:$H,11,0)</f>
        <v>#REF!</v>
      </c>
      <c r="L184" s="146" t="e">
        <f>VLOOKUP(A184,'Tüm - Sektör'!$A:$H,12,0)</f>
        <v>#REF!</v>
      </c>
      <c r="M184" s="146" t="e">
        <f>VLOOKUP(A184,'Tüm - Sektör'!$A:$H,13,0)</f>
        <v>#REF!</v>
      </c>
      <c r="N184" s="147" t="e">
        <f>VLOOKUP(A184,'Tüm - Sektör'!$A:$H,14,0)</f>
        <v>#REF!</v>
      </c>
      <c r="O184" s="148" t="e">
        <f>VLOOKUP(A184,'Tüm - Sektör'!$A:$H,15,0)</f>
        <v>#REF!</v>
      </c>
      <c r="P184" s="156" t="e">
        <f>VLOOKUP(A184,'Tüm - Sektör'!$A:$H,16,0)</f>
        <v>#REF!</v>
      </c>
      <c r="Q184" s="158">
        <f t="shared" si="6"/>
        <v>47.96548444117002</v>
      </c>
      <c r="R184" s="166" t="str">
        <f t="shared" si="7"/>
        <v/>
      </c>
      <c r="S184" s="191">
        <v>47.96548444117002</v>
      </c>
      <c r="T184" s="208">
        <f t="shared" si="8"/>
        <v>0</v>
      </c>
      <c r="U184" s="222"/>
      <c r="W184" s="200"/>
      <c r="X184" s="209" t="str">
        <f>IF(COUNTIF('Yıldız Liste'!A:A, A184)&gt;0, "Yıldız Pazar", IF(COUNTIF('Ana Pazar Liste'!A:A, A184)&gt;0, "Ana Pazar", IF(COUNTIF('Alt Pazar Liste'!A:A, A184)&gt;0, "Alt Pazar", "")))</f>
        <v>Ana Pazar</v>
      </c>
    </row>
    <row r="185" spans="1:24" ht="30" customHeight="1" thickTop="1" thickBot="1">
      <c r="A185" s="125" t="s">
        <v>638</v>
      </c>
      <c r="B185" s="136" t="s">
        <v>353</v>
      </c>
      <c r="C185" s="137">
        <v>4561332204</v>
      </c>
      <c r="D185" s="137">
        <v>413000000</v>
      </c>
      <c r="E185" s="128">
        <f>VLOOKUP(A185,'Tüm - Sektör'!$A:$H,5,0)</f>
        <v>43.939409171722453</v>
      </c>
      <c r="F185" s="128">
        <f>VLOOKUP(A185,'Tüm - Sektör'!$A:$H,6,0)</f>
        <v>13.298852654879678</v>
      </c>
      <c r="G185" s="127">
        <f>VLOOKUP(A185,'Tüm - Sektör'!$A:$H,7,0)</f>
        <v>112.701047</v>
      </c>
      <c r="H185" s="159">
        <v>8.14</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 t="shared" si="6"/>
        <v>49.520174182145226</v>
      </c>
      <c r="R185" s="166" t="str">
        <f t="shared" si="7"/>
        <v/>
      </c>
      <c r="S185" s="191">
        <v>49.520174182145226</v>
      </c>
      <c r="T185" s="208">
        <f t="shared" si="8"/>
        <v>0</v>
      </c>
      <c r="U185" s="222"/>
      <c r="W185" s="200"/>
      <c r="X185" s="209" t="str">
        <f>IF(COUNTIF('Yıldız Liste'!A:A, A185)&gt;0, "Yıldız Pazar", IF(COUNTIF('Ana Pazar Liste'!A:A, A185)&gt;0, "Ana Pazar", IF(COUNTIF('Alt Pazar Liste'!A:A, A185)&gt;0, "Alt Pazar", "")))</f>
        <v>Ana Pazar</v>
      </c>
    </row>
    <row r="186" spans="1:24" ht="30" customHeight="1" thickTop="1" thickBot="1">
      <c r="A186" s="125" t="s">
        <v>665</v>
      </c>
      <c r="B186" s="136" t="s">
        <v>350</v>
      </c>
      <c r="C186" s="137">
        <v>1571604579</v>
      </c>
      <c r="D186" s="137">
        <v>275000000</v>
      </c>
      <c r="E186" s="128">
        <f>VLOOKUP(A186,'Tüm - Sektör'!$A:$H,5,0)</f>
        <v>24.242242425606054</v>
      </c>
      <c r="F186" s="128">
        <f>VLOOKUP(A186,'Tüm - Sektör'!$A:$H,6,0)</f>
        <v>11.019201102548207</v>
      </c>
      <c r="G186" s="127">
        <f>VLOOKUP(A186,'Tüm - Sektör'!$A:$H,7,0)</f>
        <v>204.47359800000001</v>
      </c>
      <c r="H186" s="159">
        <v>7.82</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 t="shared" si="6"/>
        <v>49.568985323519172</v>
      </c>
      <c r="R186" s="166">
        <f t="shared" si="7"/>
        <v>1.4066496163682791E-2</v>
      </c>
      <c r="S186" s="191">
        <v>49.568985323519172</v>
      </c>
      <c r="T186" s="208">
        <f t="shared" si="8"/>
        <v>0</v>
      </c>
      <c r="U186" s="222"/>
      <c r="W186" s="200"/>
      <c r="X186" s="209" t="str">
        <f>IF(COUNTIF('Yıldız Liste'!A:A, A186)&gt;0, "Yıldız Pazar", IF(COUNTIF('Ana Pazar Liste'!A:A, A186)&gt;0, "Ana Pazar", IF(COUNTIF('Alt Pazar Liste'!A:A, A186)&gt;0, "Alt Pazar", "")))</f>
        <v>Ana Pazar</v>
      </c>
    </row>
    <row r="187" spans="1:24" ht="30" customHeight="1" thickTop="1" thickBot="1">
      <c r="A187" s="125" t="s">
        <v>97</v>
      </c>
      <c r="B187" s="136" t="s">
        <v>355</v>
      </c>
      <c r="C187" s="137">
        <v>1396248544</v>
      </c>
      <c r="D187" s="137">
        <v>197500000</v>
      </c>
      <c r="E187" s="128">
        <f>VLOOKUP(A187,'Tüm - Sektör'!$A:$H,5,0)</f>
        <v>33.966682895947756</v>
      </c>
      <c r="F187" s="128">
        <f>VLOOKUP(A187,'Tüm - Sektör'!$A:$H,6,0)</f>
        <v>24.569029219492048</v>
      </c>
      <c r="G187" s="127">
        <f>VLOOKUP(A187,'Tüm - Sektör'!$A:$H,7,0)</f>
        <v>147.57517300000001</v>
      </c>
      <c r="H187" s="159">
        <v>7.93</v>
      </c>
      <c r="I187" s="138" t="e">
        <f>VLOOKUP(A187,'Tüm - Sektör'!$A:$H,9,0)</f>
        <v>#REF!</v>
      </c>
      <c r="J187" s="137" t="e">
        <f>VLOOKUP(A187,'Tüm - Sektör'!$A:$H,10,0)</f>
        <v>#REF!</v>
      </c>
      <c r="K187" s="138" t="e">
        <f>VLOOKUP(A187,'Tüm - Sektör'!$A:$H,11,0)</f>
        <v>#REF!</v>
      </c>
      <c r="L187" s="138" t="e">
        <f>VLOOKUP(A187,'Tüm - Sektör'!$A:$H,12,0)</f>
        <v>#REF!</v>
      </c>
      <c r="M187" s="138" t="e">
        <f>VLOOKUP(A187,'Tüm - Sektör'!$A:$H,13,0)</f>
        <v>#REF!</v>
      </c>
      <c r="N187" s="139" t="e">
        <f>VLOOKUP(A187,'Tüm - Sektör'!$A:$H,14,0)</f>
        <v>#REF!</v>
      </c>
      <c r="O187" s="140" t="e">
        <f>VLOOKUP(A187,'Tüm - Sektör'!$A:$H,15,0)</f>
        <v>#REF!</v>
      </c>
      <c r="P187" s="154" t="e">
        <f>VLOOKUP(A187,'Tüm - Sektör'!$A:$H,16,0)</f>
        <v>#REF!</v>
      </c>
      <c r="Q187" s="158">
        <f t="shared" si="6"/>
        <v>50.126391046056312</v>
      </c>
      <c r="R187" s="166" t="str">
        <f t="shared" si="7"/>
        <v/>
      </c>
      <c r="S187" s="191">
        <v>50.126391046056312</v>
      </c>
      <c r="T187" s="208">
        <f t="shared" si="8"/>
        <v>0</v>
      </c>
      <c r="U187" s="222"/>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36.097706528605933</v>
      </c>
      <c r="F188" s="128">
        <f>VLOOKUP(A188,'Tüm - Sektör'!$A:$H,6,0)</f>
        <v>6.1390657361574714</v>
      </c>
      <c r="G188" s="127">
        <f>VLOOKUP(A188,'Tüm - Sektör'!$A:$H,7,0)</f>
        <v>139.25645700000001</v>
      </c>
      <c r="H188" s="159">
        <v>7.88</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 t="shared" si="6"/>
        <v>50.26838716999432</v>
      </c>
      <c r="R188" s="166" t="str">
        <f t="shared" si="7"/>
        <v/>
      </c>
      <c r="S188" s="191">
        <v>50.26838716999432</v>
      </c>
      <c r="T188" s="208">
        <f t="shared" si="8"/>
        <v>0</v>
      </c>
      <c r="U188" s="222"/>
      <c r="W188" s="200"/>
      <c r="X188" s="209" t="str">
        <f>IF(COUNTIF('Yıldız Liste'!A:A, A188)&gt;0, "Yıldız Pazar", IF(COUNTIF('Ana Pazar Liste'!A:A, A188)&gt;0, "Ana Pazar", IF(COUNTIF('Alt Pazar Liste'!A:A, A188)&gt;0, "Alt Pazar", "")))</f>
        <v>Ana Pazar</v>
      </c>
    </row>
    <row r="189" spans="1:24" ht="30" customHeight="1" thickTop="1" thickBot="1">
      <c r="A189" s="125" t="s">
        <v>110</v>
      </c>
      <c r="B189" s="136" t="s">
        <v>609</v>
      </c>
      <c r="C189" s="137">
        <v>5800330455</v>
      </c>
      <c r="D189" s="137">
        <v>300000000</v>
      </c>
      <c r="E189" s="128">
        <f>VLOOKUP(A189,'Tüm - Sektör'!$A:$H,5,0)</f>
        <v>25.795101768125253</v>
      </c>
      <c r="F189" s="128">
        <f>VLOOKUP(A189,'Tüm - Sektör'!$A:$H,6,0)</f>
        <v>12.283381794345358</v>
      </c>
      <c r="G189" s="127">
        <f>VLOOKUP(A189,'Tüm - Sektör'!$A:$H,7,0)</f>
        <v>195.306963</v>
      </c>
      <c r="H189" s="159">
        <v>7.48</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50.379629866084734</v>
      </c>
      <c r="R189" s="166" t="str">
        <f t="shared" si="7"/>
        <v/>
      </c>
      <c r="S189" s="191">
        <v>50.379629866084734</v>
      </c>
      <c r="T189" s="208">
        <f t="shared" si="8"/>
        <v>0</v>
      </c>
      <c r="U189" s="222"/>
      <c r="W189" s="200"/>
      <c r="X189" s="209" t="str">
        <f>IF(COUNTIF('Yıldız Liste'!A:A, A189)&gt;0, "Yıldız Pazar", IF(COUNTIF('Ana Pazar Liste'!A:A, A189)&gt;0, "Ana Pazar", IF(COUNTIF('Alt Pazar Liste'!A:A, A189)&gt;0, "Alt Pazar", "")))</f>
        <v>Ana Pazar</v>
      </c>
    </row>
    <row r="190" spans="1:24" ht="30" customHeight="1" thickTop="1" thickBot="1">
      <c r="A190" s="125" t="s">
        <v>389</v>
      </c>
      <c r="B190" s="136" t="s">
        <v>390</v>
      </c>
      <c r="C190" s="137">
        <v>1471327206</v>
      </c>
      <c r="D190" s="137">
        <v>350000000</v>
      </c>
      <c r="E190" s="128">
        <f>VLOOKUP(A190,'Tüm - Sektör'!$A:$H,5,0)</f>
        <v>30.836483954717394</v>
      </c>
      <c r="F190" s="128">
        <f>VLOOKUP(A190,'Tüm - Sektör'!$A:$H,6,0)</f>
        <v>12.586319981517304</v>
      </c>
      <c r="G190" s="127">
        <f>VLOOKUP(A190,'Tüm - Sektör'!$A:$H,7,0)</f>
        <v>172.747309</v>
      </c>
      <c r="H190" s="159">
        <v>7.31</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53.269196221991081</v>
      </c>
      <c r="R190" s="166">
        <f t="shared" si="7"/>
        <v>1.0943912448700421E-2</v>
      </c>
      <c r="S190" s="191">
        <v>53.269196221991081</v>
      </c>
      <c r="T190" s="208">
        <f t="shared" si="8"/>
        <v>0</v>
      </c>
      <c r="U190" s="222"/>
      <c r="W190" s="200"/>
      <c r="X190" s="209" t="str">
        <f>IF(COUNTIF('Yıldız Liste'!A:A, A190)&gt;0, "Yıldız Pazar", IF(COUNTIF('Ana Pazar Liste'!A:A, A190)&gt;0, "Ana Pazar", IF(COUNTIF('Alt Pazar Liste'!A:A, A190)&gt;0, "Alt Pazar", "")))</f>
        <v>Ana Pazar</v>
      </c>
    </row>
    <row r="191" spans="1:24" ht="30" customHeight="1" thickTop="1" thickBot="1">
      <c r="A191" s="125" t="s">
        <v>19</v>
      </c>
      <c r="B191" s="136" t="s">
        <v>287</v>
      </c>
      <c r="C191" s="137">
        <v>4880226905</v>
      </c>
      <c r="D191" s="137">
        <v>480000000</v>
      </c>
      <c r="E191" s="128">
        <f>VLOOKUP(A191,'Tüm - Sektör'!$A:$H,5,0)</f>
        <v>26.84092222832048</v>
      </c>
      <c r="F191" s="128">
        <f>VLOOKUP(A191,'Tüm - Sektör'!$A:$H,6,0)</f>
        <v>7.9883697108096667</v>
      </c>
      <c r="G191" s="127">
        <f>VLOOKUP(A191,'Tüm - Sektör'!$A:$H,7,0)</f>
        <v>200.330117</v>
      </c>
      <c r="H191" s="159">
        <v>7.39</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53.770450903873424</v>
      </c>
      <c r="R191" s="166" t="str">
        <f t="shared" si="7"/>
        <v/>
      </c>
      <c r="S191" s="191">
        <v>53.770450903873424</v>
      </c>
      <c r="T191" s="208">
        <f t="shared" si="8"/>
        <v>0</v>
      </c>
      <c r="U191" s="222"/>
      <c r="W191" s="200"/>
      <c r="X191" s="209" t="str">
        <f>IF(COUNTIF('Yıldız Liste'!A:A, A191)&gt;0, "Yıldız Pazar", IF(COUNTIF('Ana Pazar Liste'!A:A, A191)&gt;0, "Ana Pazar", IF(COUNTIF('Alt Pazar Liste'!A:A, A191)&gt;0, "Alt Pazar", "")))</f>
        <v>Ana Pazar</v>
      </c>
    </row>
    <row r="192" spans="1:24" ht="30" customHeight="1" thickTop="1" thickBot="1">
      <c r="A192" s="125" t="s">
        <v>725</v>
      </c>
      <c r="B192" s="136" t="s">
        <v>689</v>
      </c>
      <c r="C192" s="137">
        <v>726673508</v>
      </c>
      <c r="D192" s="137">
        <v>160599284</v>
      </c>
      <c r="E192" s="128">
        <f>VLOOKUP(A192,'Tüm - Sektör'!$A:$H,5,0)</f>
        <v>50.025741833880943</v>
      </c>
      <c r="F192" s="128">
        <f>VLOOKUP(A192,'Tüm - Sektör'!$A:$H,6,0)</f>
        <v>44.499168176224728</v>
      </c>
      <c r="G192" s="127">
        <f>VLOOKUP(A192,'Tüm - Sektör'!$A:$H,7,0)</f>
        <v>107.916184</v>
      </c>
      <c r="H192" s="159">
        <v>7.37</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53.985871604815927</v>
      </c>
      <c r="R192" s="166" t="str">
        <f t="shared" si="7"/>
        <v/>
      </c>
      <c r="S192" s="191">
        <v>53.985871604815927</v>
      </c>
      <c r="T192" s="208">
        <f t="shared" si="8"/>
        <v>0</v>
      </c>
      <c r="U192" s="222"/>
      <c r="W192" s="200"/>
      <c r="X192" s="209" t="str">
        <f>IF(COUNTIF('Yıldız Liste'!A:A, A192)&gt;0, "Yıldız Pazar", IF(COUNTIF('Ana Pazar Liste'!A:A, A192)&gt;0, "Ana Pazar", IF(COUNTIF('Alt Pazar Liste'!A:A, A192)&gt;0, "Alt Pazar", "")))</f>
        <v>Ana Pazar</v>
      </c>
    </row>
    <row r="193" spans="1:24" ht="30" customHeight="1" thickTop="1" thickBot="1">
      <c r="A193" s="125" t="s">
        <v>116</v>
      </c>
      <c r="B193" s="136" t="s">
        <v>691</v>
      </c>
      <c r="C193" s="137">
        <v>2293640501</v>
      </c>
      <c r="D193" s="137">
        <v>592000000</v>
      </c>
      <c r="E193" s="128">
        <f>VLOOKUP(A193,'Tüm - Sektör'!$A:$H,5,0)</f>
        <v>49.092919936909702</v>
      </c>
      <c r="F193" s="128">
        <f>VLOOKUP(A193,'Tüm - Sektör'!$A:$H,6,0)</f>
        <v>11.846747089022612</v>
      </c>
      <c r="G193" s="127">
        <f>VLOOKUP(A193,'Tüm - Sektör'!$A:$H,7,0)</f>
        <v>110.71429000000001</v>
      </c>
      <c r="H193" s="159">
        <v>7.21</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54.352877748418024</v>
      </c>
      <c r="R193" s="166">
        <f t="shared" si="7"/>
        <v>4.7156726768377233E-2</v>
      </c>
      <c r="S193" s="191">
        <v>54.352877748418024</v>
      </c>
      <c r="T193" s="208">
        <f t="shared" si="8"/>
        <v>0</v>
      </c>
      <c r="U193" s="222"/>
      <c r="W193" s="200"/>
      <c r="X193" s="209" t="str">
        <f>IF(COUNTIF('Yıldız Liste'!A:A, A193)&gt;0, "Yıldız Pazar", IF(COUNTIF('Ana Pazar Liste'!A:A, A193)&gt;0, "Ana Pazar", IF(COUNTIF('Alt Pazar Liste'!A:A, A193)&gt;0, "Alt Pazar", "")))</f>
        <v>Ana Pazar</v>
      </c>
    </row>
    <row r="194" spans="1:24" ht="30" customHeight="1" thickTop="1" thickBot="1">
      <c r="A194" s="125" t="s">
        <v>22</v>
      </c>
      <c r="B194" s="136" t="s">
        <v>221</v>
      </c>
      <c r="C194" s="137">
        <v>6246124497</v>
      </c>
      <c r="D194" s="137">
        <v>400000000</v>
      </c>
      <c r="E194" s="128">
        <f>VLOOKUP(A194,'Tüm - Sektör'!$A:$H,5,0)</f>
        <v>49.326885322883925</v>
      </c>
      <c r="F194" s="128">
        <f>VLOOKUP(A194,'Tüm - Sektör'!$A:$H,6,0)</f>
        <v>17.616744758172832</v>
      </c>
      <c r="G194" s="127">
        <f>VLOOKUP(A194,'Tüm - Sektör'!$A:$H,7,0)</f>
        <v>112.187603</v>
      </c>
      <c r="H194" s="159">
        <v>7.55</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55.338650278302282</v>
      </c>
      <c r="R194" s="166" t="str">
        <f t="shared" si="7"/>
        <v/>
      </c>
      <c r="S194" s="191">
        <v>55.338650278302282</v>
      </c>
      <c r="T194" s="208">
        <f t="shared" si="8"/>
        <v>0</v>
      </c>
      <c r="U194" s="222"/>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50.272925175296407</v>
      </c>
      <c r="F195" s="128">
        <f>VLOOKUP(A195,'Tüm - Sektör'!$A:$H,6,0)</f>
        <v>36.642073742927408</v>
      </c>
      <c r="G195" s="127">
        <f>VLOOKUP(A195,'Tüm - Sektör'!$A:$H,7,0)</f>
        <v>110.663554</v>
      </c>
      <c r="H195" s="159">
        <v>7.1</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55.633805698743735</v>
      </c>
      <c r="R195" s="166" t="str">
        <f t="shared" ref="R195:R258" si="10">IF(OR(H195="", H196="", Q195=0), "", IF(H195&lt;H196, (H196-H195)/H195, ""))</f>
        <v/>
      </c>
      <c r="S195" s="191">
        <v>55.633805698743735</v>
      </c>
      <c r="T195" s="208">
        <f t="shared" ref="T195:T258" si="11">S195-Q195</f>
        <v>0</v>
      </c>
      <c r="U195" s="222"/>
      <c r="W195" s="200"/>
      <c r="X195" s="209" t="str">
        <f>IF(COUNTIF('Yıldız Liste'!A:A, A195)&gt;0, "Yıldız Pazar", IF(COUNTIF('Ana Pazar Liste'!A:A, A195)&gt;0, "Ana Pazar", IF(COUNTIF('Alt Pazar Liste'!A:A, A195)&gt;0, "Alt Pazar", "")))</f>
        <v>Ana Pazar</v>
      </c>
    </row>
    <row r="196" spans="1:24" ht="30" customHeight="1" thickTop="1" thickBot="1">
      <c r="A196" s="125" t="s">
        <v>188</v>
      </c>
      <c r="B196" s="136" t="s">
        <v>679</v>
      </c>
      <c r="C196" s="137">
        <v>1187480335</v>
      </c>
      <c r="D196" s="137">
        <v>155000000</v>
      </c>
      <c r="E196" s="128">
        <f>VLOOKUP(A196,'Tüm - Sektör'!$A:$H,5,0)</f>
        <v>44.286391234837446</v>
      </c>
      <c r="F196" s="128">
        <f>VLOOKUP(A196,'Tüm - Sektör'!$A:$H,6,0)</f>
        <v>15.816568298156231</v>
      </c>
      <c r="G196" s="127">
        <f>VLOOKUP(A196,'Tüm - Sektör'!$A:$H,7,0)</f>
        <v>129.881788</v>
      </c>
      <c r="H196" s="159">
        <v>6.94</v>
      </c>
      <c r="I196" s="141" t="e">
        <f>VLOOKUP(A196,'Tüm - Sektör'!$A:$H,9,0)</f>
        <v>#REF!</v>
      </c>
      <c r="J196" s="142" t="e">
        <f>VLOOKUP(A196,'Tüm - Sektör'!$A:$H,10,0)</f>
        <v>#REF!</v>
      </c>
      <c r="K196" s="141" t="e">
        <f>VLOOKUP(A196,'Tüm - Sektör'!$A:$H,11,0)</f>
        <v>#REF!</v>
      </c>
      <c r="L196" s="141" t="e">
        <f>VLOOKUP(A196,'Tüm - Sektör'!$A:$H,12,0)</f>
        <v>#REF!</v>
      </c>
      <c r="M196" s="141" t="e">
        <f>VLOOKUP(A196,'Tüm - Sektör'!$A:$H,13,0)</f>
        <v>#REF!</v>
      </c>
      <c r="N196" s="143" t="e">
        <f>VLOOKUP(A196,'Tüm - Sektör'!$A:$H,14,0)</f>
        <v>#REF!</v>
      </c>
      <c r="O196" s="144" t="e">
        <f>VLOOKUP(A196,'Tüm - Sektör'!$A:$H,15,0)</f>
        <v>#REF!</v>
      </c>
      <c r="P196" s="155" t="e">
        <f>VLOOKUP(A196,'Tüm - Sektör'!$A:$H,16,0)</f>
        <v>#REF!</v>
      </c>
      <c r="Q196" s="158">
        <f t="shared" si="9"/>
        <v>57.519956776482147</v>
      </c>
      <c r="R196" s="166">
        <f t="shared" si="10"/>
        <v>4.3227665706050949E-3</v>
      </c>
      <c r="S196" s="191">
        <v>57.519956776482147</v>
      </c>
      <c r="T196" s="208">
        <f t="shared" si="11"/>
        <v>0</v>
      </c>
      <c r="U196" s="222"/>
      <c r="W196" s="200"/>
      <c r="X196" s="209" t="str">
        <f>IF(COUNTIF('Yıldız Liste'!A:A, A196)&gt;0, "Yıldız Pazar", IF(COUNTIF('Ana Pazar Liste'!A:A, A196)&gt;0, "Ana Pazar", IF(COUNTIF('Alt Pazar Liste'!A:A, A196)&gt;0, "Alt Pazar", "")))</f>
        <v>Ana Pazar</v>
      </c>
    </row>
    <row r="197" spans="1:24" ht="30" customHeight="1" thickTop="1" thickBot="1">
      <c r="A197" s="125" t="s">
        <v>290</v>
      </c>
      <c r="B197" s="136" t="s">
        <v>287</v>
      </c>
      <c r="C197" s="137">
        <v>6286808537</v>
      </c>
      <c r="D197" s="137">
        <v>424397981</v>
      </c>
      <c r="E197" s="128">
        <f>VLOOKUP(A197,'Tüm - Sektör'!$A:$H,5,0)</f>
        <v>70.851146789492375</v>
      </c>
      <c r="F197" s="128">
        <f>VLOOKUP(A197,'Tüm - Sektör'!$A:$H,6,0)</f>
        <v>27.824176753308397</v>
      </c>
      <c r="G197" s="127">
        <f>VLOOKUP(A197,'Tüm - Sektör'!$A:$H,7,0)</f>
        <v>82.424139999999994</v>
      </c>
      <c r="H197" s="159">
        <v>6.97</v>
      </c>
      <c r="I197" s="141" t="e">
        <f>VLOOKUP(A197,'Tüm - Sektör'!$A:$H,9,0)</f>
        <v>#REF!</v>
      </c>
      <c r="J197" s="145" t="e">
        <f>VLOOKUP(A197,'Tüm - Sektör'!$A:$H,10,0)</f>
        <v>#REF!</v>
      </c>
      <c r="K197" s="146" t="e">
        <f>VLOOKUP(A197,'Tüm - Sektör'!$A:$H,11,0)</f>
        <v>#REF!</v>
      </c>
      <c r="L197" s="146" t="e">
        <f>VLOOKUP(A197,'Tüm - Sektör'!$A:$H,12,0)</f>
        <v>#REF!</v>
      </c>
      <c r="M197" s="146" t="e">
        <f>VLOOKUP(A197,'Tüm - Sektör'!$A:$H,13,0)</f>
        <v>#REF!</v>
      </c>
      <c r="N197" s="147" t="e">
        <f>VLOOKUP(A197,'Tüm - Sektör'!$A:$H,14,0)</f>
        <v>#REF!</v>
      </c>
      <c r="O197" s="148" t="e">
        <f>VLOOKUP(A197,'Tüm - Sektör'!$A:$H,15,0)</f>
        <v>#REF!</v>
      </c>
      <c r="P197" s="156" t="e">
        <f>VLOOKUP(A197,'Tüm - Sektör'!$A:$H,16,0)</f>
        <v>#REF!</v>
      </c>
      <c r="Q197" s="158">
        <f t="shared" si="9"/>
        <v>58.398448421376699</v>
      </c>
      <c r="R197" s="166" t="str">
        <f t="shared" si="10"/>
        <v/>
      </c>
      <c r="S197" s="191">
        <v>58.398448421376699</v>
      </c>
      <c r="T197" s="208">
        <f t="shared" si="11"/>
        <v>0</v>
      </c>
      <c r="U197" s="222"/>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21.632053650261952</v>
      </c>
      <c r="F198" s="128">
        <f>VLOOKUP(A198,'Tüm - Sektör'!$A:$H,6,0)</f>
        <v>3.7555648698371442</v>
      </c>
      <c r="G198" s="127">
        <f>VLOOKUP(A198,'Tüm - Sektör'!$A:$H,7,0)</f>
        <v>279.81076200000001</v>
      </c>
      <c r="H198" s="159">
        <v>6.5</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60.528814155046781</v>
      </c>
      <c r="R198" s="166" t="str">
        <f t="shared" si="10"/>
        <v/>
      </c>
      <c r="S198" s="191">
        <v>60.528814155046781</v>
      </c>
      <c r="T198" s="208">
        <f t="shared" si="11"/>
        <v>0</v>
      </c>
      <c r="U198" s="222"/>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40.323527760279049</v>
      </c>
      <c r="F199" s="128">
        <f>VLOOKUP(A199,'Tüm - Sektör'!$A:$H,6,0)</f>
        <v>5.1696830461896219</v>
      </c>
      <c r="G199" s="127">
        <f>VLOOKUP(A199,'Tüm - Sektör'!$A:$H,7,0)</f>
        <v>158.22672900000001</v>
      </c>
      <c r="H199" s="159">
        <v>6.24</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63.802598992496506</v>
      </c>
      <c r="R199" s="166" t="str">
        <f t="shared" si="10"/>
        <v/>
      </c>
      <c r="S199" s="191">
        <v>63.802598992496506</v>
      </c>
      <c r="T199" s="208">
        <f t="shared" si="11"/>
        <v>0</v>
      </c>
      <c r="U199" s="222"/>
      <c r="W199" s="200"/>
      <c r="X199" s="209" t="str">
        <f>IF(COUNTIF('Yıldız Liste'!A:A, A199)&gt;0, "Yıldız Pazar", IF(COUNTIF('Ana Pazar Liste'!A:A, A199)&gt;0, "Ana Pazar", IF(COUNTIF('Alt Pazar Liste'!A:A, A199)&gt;0, "Alt Pazar", "")))</f>
        <v>Ana Pazar</v>
      </c>
    </row>
    <row r="200" spans="1:24" ht="30" customHeight="1" thickTop="1" thickBot="1">
      <c r="A200" s="125" t="s">
        <v>545</v>
      </c>
      <c r="B200" s="136" t="s">
        <v>357</v>
      </c>
      <c r="C200" s="137">
        <v>1049965568</v>
      </c>
      <c r="D200" s="137">
        <v>390000000</v>
      </c>
      <c r="E200" s="128">
        <f>VLOOKUP(A200,'Tüm - Sektör'!$A:$H,5,0)</f>
        <v>42.512119806805799</v>
      </c>
      <c r="F200" s="128">
        <f>VLOOKUP(A200,'Tüm - Sektör'!$A:$H,6,0)</f>
        <v>18.167572567011025</v>
      </c>
      <c r="G200" s="127">
        <f>VLOOKUP(A200,'Tüm - Sektör'!$A:$H,7,0)</f>
        <v>151.529539</v>
      </c>
      <c r="H200" s="159">
        <v>6.08</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64.418419162380516</v>
      </c>
      <c r="R200" s="166">
        <f t="shared" si="10"/>
        <v>4.93421052631583E-3</v>
      </c>
      <c r="S200" s="191">
        <v>64.418419162380516</v>
      </c>
      <c r="T200" s="208">
        <f t="shared" si="11"/>
        <v>0</v>
      </c>
      <c r="U200" s="222"/>
      <c r="W200" s="200"/>
      <c r="X200" s="209" t="str">
        <f>IF(COUNTIF('Yıldız Liste'!A:A, A200)&gt;0, "Yıldız Pazar", IF(COUNTIF('Ana Pazar Liste'!A:A, A200)&gt;0, "Ana Pazar", IF(COUNTIF('Alt Pazar Liste'!A:A, A200)&gt;0, "Alt Pazar", "")))</f>
        <v>Ana Pazar</v>
      </c>
    </row>
    <row r="201" spans="1:24" ht="30" customHeight="1" thickTop="1" thickBot="1">
      <c r="A201" s="125" t="s">
        <v>383</v>
      </c>
      <c r="B201" s="136" t="s">
        <v>375</v>
      </c>
      <c r="C201" s="137">
        <v>1693692129</v>
      </c>
      <c r="D201" s="137">
        <v>241875000</v>
      </c>
      <c r="E201" s="128">
        <f>VLOOKUP(A201,'Tüm - Sektör'!$A:$H,5,0)</f>
        <v>45.455581118637987</v>
      </c>
      <c r="F201" s="128">
        <f>VLOOKUP(A201,'Tüm - Sektör'!$A:$H,6,0)</f>
        <v>31.321675189414634</v>
      </c>
      <c r="G201" s="127">
        <f>VLOOKUP(A201,'Tüm - Sektör'!$A:$H,7,0)</f>
        <v>141.93746899999999</v>
      </c>
      <c r="H201" s="159">
        <v>6.11</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64.518501359036648</v>
      </c>
      <c r="R201" s="166" t="str">
        <f t="shared" si="10"/>
        <v/>
      </c>
      <c r="S201" s="191">
        <v>64.518501359036648</v>
      </c>
      <c r="T201" s="208">
        <f t="shared" si="11"/>
        <v>0</v>
      </c>
      <c r="U201" s="222"/>
      <c r="W201" s="200"/>
      <c r="X201" s="209"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94.870134644438593</v>
      </c>
      <c r="F202" s="128">
        <f>VLOOKUP(A202,'Tüm - Sektör'!$A:$H,6,0)</f>
        <v>29.19081065982726</v>
      </c>
      <c r="G202" s="127">
        <f>VLOOKUP(A202,'Tüm - Sektör'!$A:$H,7,0)</f>
        <v>73.999791000000002</v>
      </c>
      <c r="H202" s="159">
        <v>5.7</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70.20370135830315</v>
      </c>
      <c r="R202" s="166" t="str">
        <f t="shared" si="10"/>
        <v/>
      </c>
      <c r="S202" s="191">
        <v>70.20370135830315</v>
      </c>
      <c r="T202" s="208">
        <f t="shared" si="11"/>
        <v>0</v>
      </c>
      <c r="U202" s="222"/>
      <c r="W202" s="200"/>
      <c r="X202" s="209" t="str">
        <f>IF(COUNTIF('Yıldız Liste'!A:A, A202)&gt;0, "Yıldız Pazar", IF(COUNTIF('Ana Pazar Liste'!A:A, A202)&gt;0, "Ana Pazar", IF(COUNTIF('Alt Pazar Liste'!A:A, A202)&gt;0, "Alt Pazar", "")))</f>
        <v>Ana Pazar</v>
      </c>
    </row>
    <row r="203" spans="1:24" ht="30" customHeight="1" thickTop="1" thickBot="1">
      <c r="A203" s="125" t="s">
        <v>23</v>
      </c>
      <c r="B203" s="136" t="s">
        <v>221</v>
      </c>
      <c r="C203" s="137">
        <v>5228066628</v>
      </c>
      <c r="D203" s="137">
        <v>469768118</v>
      </c>
      <c r="E203" s="128">
        <f>VLOOKUP(A203,'Tüm - Sektör'!$A:$H,5,0)</f>
        <v>49.53514752142965</v>
      </c>
      <c r="F203" s="128">
        <f>VLOOKUP(A203,'Tüm - Sektör'!$A:$H,6,0)</f>
        <v>21.089190868176221</v>
      </c>
      <c r="G203" s="127">
        <f>VLOOKUP(A203,'Tüm - Sektör'!$A:$H,7,0)</f>
        <v>141.922583</v>
      </c>
      <c r="H203" s="159">
        <v>5.61</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9"/>
        <v>70.301560855273436</v>
      </c>
      <c r="R203" s="166" t="str">
        <f t="shared" si="10"/>
        <v/>
      </c>
      <c r="S203" s="191">
        <v>70.301560855273436</v>
      </c>
      <c r="T203" s="208">
        <f t="shared" si="11"/>
        <v>0</v>
      </c>
      <c r="U203" s="222"/>
      <c r="W203" s="200"/>
      <c r="X203" s="209" t="str">
        <f>IF(COUNTIF('Yıldız Liste'!A:A, A203)&gt;0, "Yıldız Pazar", IF(COUNTIF('Ana Pazar Liste'!A:A, A203)&gt;0, "Ana Pazar", IF(COUNTIF('Alt Pazar Liste'!A:A, A203)&gt;0, "Alt Pazar", "")))</f>
        <v>Ana Pazar</v>
      </c>
    </row>
    <row r="204" spans="1:24" ht="30" customHeight="1" thickTop="1" thickBot="1">
      <c r="A204" s="125" t="s">
        <v>455</v>
      </c>
      <c r="B204" s="131" t="s">
        <v>233</v>
      </c>
      <c r="C204" s="132">
        <v>2527222364</v>
      </c>
      <c r="D204" s="132">
        <v>600000000</v>
      </c>
      <c r="E204" s="128">
        <f>VLOOKUP(A204,'Tüm - Sektör'!$A:$H,5,0)</f>
        <v>43.377361355108775</v>
      </c>
      <c r="F204" s="128">
        <f>VLOOKUP(A204,'Tüm - Sektör'!$A:$H,6,0)</f>
        <v>14.459120451702924</v>
      </c>
      <c r="G204" s="127">
        <f>VLOOKUP(A204,'Tüm - Sektör'!$A:$H,7,0)</f>
        <v>163.504896</v>
      </c>
      <c r="H204" s="159">
        <v>5.59</v>
      </c>
      <c r="I204" s="133" t="e">
        <f>VLOOKUP(A204,'Tüm - Sektör'!$A:$H,9,0)</f>
        <v>#REF!</v>
      </c>
      <c r="J204" s="132" t="e">
        <f>VLOOKUP(A204,'Tüm - Sektör'!$A:$H,10,0)</f>
        <v>#REF!</v>
      </c>
      <c r="K204" s="133" t="e">
        <f>VLOOKUP(A204,'Tüm - Sektör'!$A:$H,11,0)</f>
        <v>#REF!</v>
      </c>
      <c r="L204" s="133" t="e">
        <f>VLOOKUP(A204,'Tüm - Sektör'!$A:$H,12,0)</f>
        <v>#REF!</v>
      </c>
      <c r="M204" s="133" t="e">
        <f>VLOOKUP(A204,'Tüm - Sektör'!$A:$H,13,0)</f>
        <v>#REF!</v>
      </c>
      <c r="N204" s="134" t="e">
        <f>VLOOKUP(A204,'Tüm - Sektör'!$A:$H,14,0)</f>
        <v>#REF!</v>
      </c>
      <c r="O204" s="135" t="e">
        <f>VLOOKUP(A204,'Tüm - Sektör'!$A:$H,15,0)</f>
        <v>#REF!</v>
      </c>
      <c r="P204" s="153" t="e">
        <f>VLOOKUP(A204,'Tüm - Sektör'!$A:$H,16,0)</f>
        <v>#REF!</v>
      </c>
      <c r="Q204" s="158">
        <f t="shared" si="9"/>
        <v>70.9241095712148</v>
      </c>
      <c r="R204" s="166" t="str">
        <f t="shared" si="10"/>
        <v/>
      </c>
      <c r="S204" s="191">
        <v>70.9241095712148</v>
      </c>
      <c r="T204" s="208">
        <f t="shared" si="11"/>
        <v>0</v>
      </c>
      <c r="U204" s="222"/>
      <c r="W204" s="200"/>
      <c r="X204" s="209" t="str">
        <f>IF(COUNTIF('Yıldız Liste'!A:A, A204)&gt;0, "Yıldız Pazar", IF(COUNTIF('Ana Pazar Liste'!A:A, A204)&gt;0, "Ana Pazar", IF(COUNTIF('Alt Pazar Liste'!A:A, A204)&gt;0, "Alt Pazar", "")))</f>
        <v>Ana Pazar</v>
      </c>
    </row>
    <row r="205" spans="1:24" ht="30" customHeight="1" thickTop="1" thickBot="1">
      <c r="A205" s="125" t="s">
        <v>311</v>
      </c>
      <c r="B205" s="136" t="s">
        <v>608</v>
      </c>
      <c r="C205" s="137">
        <v>530578724</v>
      </c>
      <c r="D205" s="137">
        <v>240000000</v>
      </c>
      <c r="E205" s="128">
        <f>VLOOKUP(A205,'Tüm - Sektör'!$A:$H,5,0)</f>
        <v>48.403066663413981</v>
      </c>
      <c r="F205" s="128">
        <f>VLOOKUP(A205,'Tüm - Sektör'!$A:$H,6,0)</f>
        <v>40.335888886178317</v>
      </c>
      <c r="G205" s="127">
        <f>VLOOKUP(A205,'Tüm - Sektör'!$A:$H,7,0)</f>
        <v>148.650609</v>
      </c>
      <c r="H205" s="159">
        <v>5.54</v>
      </c>
      <c r="I205" s="141" t="e">
        <f>VLOOKUP(A205,'Tüm - Sektör'!$A:$H,9,0)</f>
        <v>#REF!</v>
      </c>
      <c r="J205" s="145" t="e">
        <f>VLOOKUP(A205,'Tüm - Sektör'!$A:$H,10,0)</f>
        <v>#REF!</v>
      </c>
      <c r="K205" s="146" t="e">
        <f>VLOOKUP(A205,'Tüm - Sektör'!$A:$H,11,0)</f>
        <v>#REF!</v>
      </c>
      <c r="L205" s="146" t="e">
        <f>VLOOKUP(A205,'Tüm - Sektör'!$A:$H,12,0)</f>
        <v>#REF!</v>
      </c>
      <c r="M205" s="146" t="e">
        <f>VLOOKUP(A205,'Tüm - Sektör'!$A:$H,13,0)</f>
        <v>#REF!</v>
      </c>
      <c r="N205" s="147" t="e">
        <f>VLOOKUP(A205,'Tüm - Sektör'!$A:$H,14,0)</f>
        <v>#REF!</v>
      </c>
      <c r="O205" s="148" t="e">
        <f>VLOOKUP(A205,'Tüm - Sektör'!$A:$H,15,0)</f>
        <v>#REF!</v>
      </c>
      <c r="P205" s="156" t="e">
        <f>VLOOKUP(A205,'Tüm - Sektör'!$A:$H,16,0)</f>
        <v>#REF!</v>
      </c>
      <c r="Q205" s="158">
        <f t="shared" si="9"/>
        <v>71.951453369840863</v>
      </c>
      <c r="R205" s="166" t="str">
        <f t="shared" si="10"/>
        <v/>
      </c>
      <c r="S205" s="191">
        <v>71.951453369840863</v>
      </c>
      <c r="T205" s="208">
        <f t="shared" si="11"/>
        <v>0</v>
      </c>
      <c r="U205" s="222"/>
      <c r="W205" s="200"/>
      <c r="X205" s="209" t="str">
        <f>IF(COUNTIF('Yıldız Liste'!A:A, A205)&gt;0, "Yıldız Pazar", IF(COUNTIF('Ana Pazar Liste'!A:A, A205)&gt;0, "Ana Pazar", IF(COUNTIF('Alt Pazar Liste'!A:A, A205)&gt;0, "Alt Pazar", "")))</f>
        <v>Ana Pazar</v>
      </c>
    </row>
    <row r="206" spans="1:24" ht="30" customHeight="1" thickTop="1" thickBot="1">
      <c r="A206" s="125" t="s">
        <v>461</v>
      </c>
      <c r="B206" s="136" t="s">
        <v>608</v>
      </c>
      <c r="C206" s="137">
        <v>1357332842</v>
      </c>
      <c r="D206" s="137">
        <v>535000000</v>
      </c>
      <c r="E206" s="128">
        <f>VLOOKUP(A206,'Tüm - Sektör'!$A:$H,5,0)</f>
        <v>25.28711256279367</v>
      </c>
      <c r="F206" s="128">
        <f>VLOOKUP(A206,'Tüm - Sektör'!$A:$H,6,0)</f>
        <v>9.4531261916985674</v>
      </c>
      <c r="G206" s="127">
        <f>VLOOKUP(A206,'Tüm - Sektör'!$A:$H,7,0)</f>
        <v>285.553631</v>
      </c>
      <c r="H206" s="159">
        <v>5.47</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72.208268098114473</v>
      </c>
      <c r="R206" s="166">
        <f t="shared" si="10"/>
        <v>2.3765996343692853E-2</v>
      </c>
      <c r="S206" s="191">
        <v>72.208268098114473</v>
      </c>
      <c r="T206" s="208">
        <f t="shared" si="11"/>
        <v>0</v>
      </c>
      <c r="U206" s="222"/>
      <c r="W206" s="200"/>
      <c r="X206" s="209" t="str">
        <f>IF(COUNTIF('Yıldız Liste'!A:A, A206)&gt;0, "Yıldız Pazar", IF(COUNTIF('Ana Pazar Liste'!A:A, A206)&gt;0, "Ana Pazar", IF(COUNTIF('Alt Pazar Liste'!A:A, A206)&gt;0, "Alt Pazar", "")))</f>
        <v>Ana Pazar</v>
      </c>
    </row>
    <row r="207" spans="1:24" ht="30" customHeight="1" thickTop="1" thickBot="1">
      <c r="A207" s="125" t="s">
        <v>167</v>
      </c>
      <c r="B207" s="136" t="s">
        <v>255</v>
      </c>
      <c r="C207" s="137">
        <v>3624383186</v>
      </c>
      <c r="D207" s="137">
        <v>190615223</v>
      </c>
      <c r="E207" s="128">
        <f>VLOOKUP(A207,'Tüm - Sektör'!$A:$H,5,0)</f>
        <v>53.064949456824145</v>
      </c>
      <c r="F207" s="128">
        <f>VLOOKUP(A207,'Tüm - Sektör'!$A:$H,6,0)</f>
        <v>55.677556725701962</v>
      </c>
      <c r="G207" s="127">
        <f>VLOOKUP(A207,'Tüm - Sektör'!$A:$H,7,0)</f>
        <v>136.56980300000001</v>
      </c>
      <c r="H207" s="159">
        <v>5.6</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 t="shared" si="9"/>
        <v>72.470696935234315</v>
      </c>
      <c r="R207" s="166" t="str">
        <f t="shared" si="10"/>
        <v/>
      </c>
      <c r="S207" s="191">
        <v>72.470696935234315</v>
      </c>
      <c r="T207" s="208">
        <f t="shared" si="11"/>
        <v>0</v>
      </c>
      <c r="U207" s="222"/>
      <c r="W207" s="200"/>
      <c r="X207" s="209" t="str">
        <f>IF(COUNTIF('Yıldız Liste'!A:A, A207)&gt;0, "Yıldız Pazar", IF(COUNTIF('Ana Pazar Liste'!A:A, A207)&gt;0, "Ana Pazar", IF(COUNTIF('Alt Pazar Liste'!A:A, A207)&gt;0, "Alt Pazar", "")))</f>
        <v>Ana Pazar</v>
      </c>
    </row>
    <row r="208" spans="1:24" ht="30" customHeight="1" thickTop="1" thickBot="1">
      <c r="A208" s="125" t="s">
        <v>187</v>
      </c>
      <c r="B208" s="136" t="s">
        <v>679</v>
      </c>
      <c r="C208" s="137">
        <v>3014472211</v>
      </c>
      <c r="D208" s="137">
        <v>401411202</v>
      </c>
      <c r="E208" s="128">
        <f>VLOOKUP(A208,'Tüm - Sektör'!$A:$H,5,0)</f>
        <v>15.704020795271372</v>
      </c>
      <c r="F208" s="128">
        <f>VLOOKUP(A208,'Tüm - Sektör'!$A:$H,6,0)</f>
        <v>3.2705263148046875</v>
      </c>
      <c r="G208" s="127">
        <f>VLOOKUP(A208,'Tüm - Sektör'!$A:$H,7,0)</f>
        <v>464.88056799999998</v>
      </c>
      <c r="H208" s="159">
        <v>5.38</v>
      </c>
      <c r="I208" s="141" t="e">
        <f>VLOOKUP(A208,'Tüm - Sektör'!$A:$H,9,0)</f>
        <v>#REF!</v>
      </c>
      <c r="J208" s="142" t="e">
        <f>VLOOKUP(A208,'Tüm - Sektör'!$A:$H,10,0)</f>
        <v>#REF!</v>
      </c>
      <c r="K208" s="141" t="e">
        <f>VLOOKUP(A208,'Tüm - Sektör'!$A:$H,11,0)</f>
        <v>#REF!</v>
      </c>
      <c r="L208" s="141" t="e">
        <f>VLOOKUP(A208,'Tüm - Sektör'!$A:$H,12,0)</f>
        <v>#REF!</v>
      </c>
      <c r="M208" s="141" t="e">
        <f>VLOOKUP(A208,'Tüm - Sektör'!$A:$H,13,0)</f>
        <v>#REF!</v>
      </c>
      <c r="N208" s="143" t="e">
        <f>VLOOKUP(A208,'Tüm - Sektör'!$A:$H,14,0)</f>
        <v>#REF!</v>
      </c>
      <c r="O208" s="144" t="e">
        <f>VLOOKUP(A208,'Tüm - Sektör'!$A:$H,15,0)</f>
        <v>#REF!</v>
      </c>
      <c r="P208" s="155" t="e">
        <f>VLOOKUP(A208,'Tüm - Sektör'!$A:$H,16,0)</f>
        <v>#REF!</v>
      </c>
      <c r="Q208" s="158">
        <f t="shared" si="9"/>
        <v>73.004941071895672</v>
      </c>
      <c r="R208" s="166" t="str">
        <f t="shared" si="10"/>
        <v/>
      </c>
      <c r="S208" s="191">
        <v>73.004941071895672</v>
      </c>
      <c r="T208" s="208">
        <f t="shared" si="11"/>
        <v>0</v>
      </c>
      <c r="U208" s="222"/>
      <c r="W208" s="200"/>
      <c r="X208" s="209"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16.718523458774726</v>
      </c>
      <c r="F209" s="128">
        <f>VLOOKUP(A209,'Tüm - Sektör'!$A:$H,6,0)</f>
        <v>4.7439054626887085</v>
      </c>
      <c r="G209" s="127">
        <f>VLOOKUP(A209,'Tüm - Sektör'!$A:$H,7,0)</f>
        <v>465.53517099999999</v>
      </c>
      <c r="H209" s="159">
        <v>5.09</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 t="shared" si="9"/>
        <v>77.830606772482028</v>
      </c>
      <c r="R209" s="166" t="str">
        <f t="shared" si="10"/>
        <v/>
      </c>
      <c r="S209" s="191">
        <v>77.830606772482028</v>
      </c>
      <c r="T209" s="208">
        <f t="shared" si="11"/>
        <v>0</v>
      </c>
      <c r="U209" s="222"/>
      <c r="W209" s="200"/>
      <c r="X209" s="209" t="str">
        <f>IF(COUNTIF('Yıldız Liste'!A:A, A209)&gt;0, "Yıldız Pazar", IF(COUNTIF('Ana Pazar Liste'!A:A, A209)&gt;0, "Ana Pazar", IF(COUNTIF('Alt Pazar Liste'!A:A, A209)&gt;0, "Alt Pazar", "")))</f>
        <v>Ana Pazar</v>
      </c>
    </row>
    <row r="210" spans="1:24" ht="30" customHeight="1" thickTop="1" thickBot="1">
      <c r="A210" s="125" t="s">
        <v>109</v>
      </c>
      <c r="B210" s="136" t="s">
        <v>605</v>
      </c>
      <c r="C210" s="137">
        <v>1566155489</v>
      </c>
      <c r="D210" s="137">
        <v>500000000</v>
      </c>
      <c r="E210" s="128">
        <f>VLOOKUP(A210,'Tüm - Sektör'!$A:$H,5,0)</f>
        <v>48.067794817811034</v>
      </c>
      <c r="F210" s="128">
        <f>VLOOKUP(A210,'Tüm - Sektör'!$A:$H,6,0)</f>
        <v>24.033897408905517</v>
      </c>
      <c r="G210" s="127">
        <f>VLOOKUP(A210,'Tüm - Sektör'!$A:$H,7,0)</f>
        <v>167.149394</v>
      </c>
      <c r="H210" s="159">
        <v>4.97</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80.345027747134552</v>
      </c>
      <c r="R210" s="166" t="str">
        <f t="shared" si="10"/>
        <v/>
      </c>
      <c r="S210" s="191">
        <v>80.345027747134552</v>
      </c>
      <c r="T210" s="208">
        <f t="shared" si="11"/>
        <v>0</v>
      </c>
      <c r="U210" s="222"/>
      <c r="W210" s="200"/>
      <c r="X210" s="209" t="str">
        <f>IF(COUNTIF('Yıldız Liste'!A:A, A210)&gt;0, "Yıldız Pazar", IF(COUNTIF('Ana Pazar Liste'!A:A, A210)&gt;0, "Ana Pazar", IF(COUNTIF('Alt Pazar Liste'!A:A, A210)&gt;0, "Alt Pazar", "")))</f>
        <v>Ana Pazar</v>
      </c>
    </row>
    <row r="211" spans="1:24" ht="30" customHeight="1" thickTop="1" thickBot="1">
      <c r="A211" s="125" t="s">
        <v>415</v>
      </c>
      <c r="B211" s="136" t="s">
        <v>605</v>
      </c>
      <c r="C211" s="137">
        <v>7934593883</v>
      </c>
      <c r="D211" s="137">
        <v>1049040805</v>
      </c>
      <c r="E211" s="128">
        <f>VLOOKUP(A211,'Tüm - Sektör'!$A:$H,5,0)</f>
        <v>50.212372533116927</v>
      </c>
      <c r="F211" s="128">
        <f>VLOOKUP(A211,'Tüm - Sektör'!$A:$H,6,0)</f>
        <v>11.966258186985371</v>
      </c>
      <c r="G211" s="127">
        <f>VLOOKUP(A211,'Tüm - Sektör'!$A:$H,7,0)</f>
        <v>160.647257</v>
      </c>
      <c r="H211" s="159">
        <v>4.91</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9"/>
        <v>80.664799149073758</v>
      </c>
      <c r="R211" s="166" t="str">
        <f t="shared" si="10"/>
        <v/>
      </c>
      <c r="S211" s="191">
        <v>80.664799149073758</v>
      </c>
      <c r="T211" s="208">
        <f t="shared" si="11"/>
        <v>0</v>
      </c>
      <c r="U211" s="222"/>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26.940433193544816</v>
      </c>
      <c r="F212" s="128">
        <f>VLOOKUP(A212,'Tüm - Sektör'!$A:$H,6,0)</f>
        <v>6.0134895521305394</v>
      </c>
      <c r="G212" s="127">
        <f>VLOOKUP(A212,'Tüm - Sektör'!$A:$H,7,0)</f>
        <v>306.82462600000002</v>
      </c>
      <c r="H212" s="159">
        <v>4.74</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82.659883388873752</v>
      </c>
      <c r="R212" s="166" t="str">
        <f t="shared" si="10"/>
        <v/>
      </c>
      <c r="S212" s="191">
        <v>82.659883388873752</v>
      </c>
      <c r="T212" s="208">
        <f t="shared" si="11"/>
        <v>0</v>
      </c>
      <c r="U212" s="222"/>
      <c r="W212" s="200"/>
      <c r="X212" s="209" t="str">
        <f>IF(COUNTIF('Yıldız Liste'!A:A, A212)&gt;0, "Yıldız Pazar", IF(COUNTIF('Ana Pazar Liste'!A:A, A212)&gt;0, "Ana Pazar", IF(COUNTIF('Alt Pazar Liste'!A:A, A212)&gt;0, "Alt Pazar", "")))</f>
        <v>Ana Pazar</v>
      </c>
    </row>
    <row r="213" spans="1:24" ht="30" customHeight="1" thickTop="1" thickBot="1">
      <c r="A213" s="125" t="s">
        <v>199</v>
      </c>
      <c r="B213" s="136" t="s">
        <v>287</v>
      </c>
      <c r="C213" s="137">
        <v>1509446134</v>
      </c>
      <c r="D213" s="137">
        <v>546000000</v>
      </c>
      <c r="E213" s="128">
        <f>VLOOKUP(A213,'Tüm - Sektör'!$A:$H,5,0)</f>
        <v>40.358962622588024</v>
      </c>
      <c r="F213" s="128">
        <f>VLOOKUP(A213,'Tüm - Sektör'!$A:$H,6,0)</f>
        <v>18.47937849019598</v>
      </c>
      <c r="G213" s="127">
        <f>VLOOKUP(A213,'Tüm - Sektör'!$A:$H,7,0)</f>
        <v>205.642202</v>
      </c>
      <c r="H213" s="159">
        <v>4.72</v>
      </c>
      <c r="I213" s="141" t="e">
        <f>VLOOKUP(A213,'Tüm - Sektör'!$A:$H,9,0)</f>
        <v>#REF!</v>
      </c>
      <c r="J213" s="145" t="e">
        <f>VLOOKUP(A213,'Tüm - Sektör'!$A:$H,10,0)</f>
        <v>#REF!</v>
      </c>
      <c r="K213" s="146" t="e">
        <f>VLOOKUP(A213,'Tüm - Sektör'!$A:$H,11,0)</f>
        <v>#REF!</v>
      </c>
      <c r="L213" s="146" t="e">
        <f>VLOOKUP(A213,'Tüm - Sektör'!$A:$H,12,0)</f>
        <v>#REF!</v>
      </c>
      <c r="M213" s="146" t="e">
        <f>VLOOKUP(A213,'Tüm - Sektör'!$A:$H,13,0)</f>
        <v>#REF!</v>
      </c>
      <c r="N213" s="147" t="e">
        <f>VLOOKUP(A213,'Tüm - Sektör'!$A:$H,14,0)</f>
        <v>#REF!</v>
      </c>
      <c r="O213" s="148" t="e">
        <f>VLOOKUP(A213,'Tüm - Sektör'!$A:$H,15,0)</f>
        <v>#REF!</v>
      </c>
      <c r="P213" s="156" t="e">
        <f>VLOOKUP(A213,'Tüm - Sektör'!$A:$H,16,0)</f>
        <v>#REF!</v>
      </c>
      <c r="Q213" s="158">
        <f t="shared" si="9"/>
        <v>82.995059441446955</v>
      </c>
      <c r="R213" s="166" t="str">
        <f t="shared" si="10"/>
        <v/>
      </c>
      <c r="S213" s="191">
        <v>82.995059441446955</v>
      </c>
      <c r="T213" s="208">
        <f t="shared" si="11"/>
        <v>0</v>
      </c>
      <c r="U213" s="222"/>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14.390831746154108</v>
      </c>
      <c r="F214" s="128">
        <f>VLOOKUP(A214,'Tüm - Sektör'!$A:$H,6,0)</f>
        <v>3.843705060404409</v>
      </c>
      <c r="G214" s="127">
        <f>VLOOKUP(A214,'Tüm - Sektör'!$A:$H,7,0)</f>
        <v>576.74861299999998</v>
      </c>
      <c r="H214" s="159">
        <v>4.67</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 t="shared" si="9"/>
        <v>82.998922495107493</v>
      </c>
      <c r="R214" s="166" t="str">
        <f t="shared" si="10"/>
        <v/>
      </c>
      <c r="S214" s="191">
        <v>82.998922495107493</v>
      </c>
      <c r="T214" s="208">
        <f t="shared" si="11"/>
        <v>0</v>
      </c>
      <c r="U214" s="222"/>
      <c r="W214" s="200"/>
      <c r="X214" s="209" t="str">
        <f>IF(COUNTIF('Yıldız Liste'!A:A, A214)&gt;0, "Yıldız Pazar", IF(COUNTIF('Ana Pazar Liste'!A:A, A214)&gt;0, "Ana Pazar", IF(COUNTIF('Alt Pazar Liste'!A:A, A214)&gt;0, "Alt Pazar", "")))</f>
        <v>Ana Pazar</v>
      </c>
    </row>
    <row r="215" spans="1:24" ht="30" customHeight="1" thickTop="1" thickBot="1">
      <c r="A215" s="125" t="s">
        <v>438</v>
      </c>
      <c r="B215" s="136" t="s">
        <v>349</v>
      </c>
      <c r="C215" s="137">
        <v>13120657000</v>
      </c>
      <c r="D215" s="137">
        <v>1000000000</v>
      </c>
      <c r="E215" s="128">
        <f>VLOOKUP(A215,'Tüm - Sektör'!$A:$H,5,0)</f>
        <v>16.0333493666827</v>
      </c>
      <c r="F215" s="128">
        <f>VLOOKUP(A215,'Tüm - Sektör'!$A:$H,6,0)</f>
        <v>4.0083373416706749</v>
      </c>
      <c r="G215" s="127">
        <f>VLOOKUP(A215,'Tüm - Sektör'!$A:$H,7,0)</f>
        <v>554.46052299999997</v>
      </c>
      <c r="H215" s="159">
        <v>4.49</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88.898592752926064</v>
      </c>
      <c r="R215" s="166" t="str">
        <f t="shared" si="10"/>
        <v/>
      </c>
      <c r="S215" s="191">
        <v>88.898592752926064</v>
      </c>
      <c r="T215" s="208">
        <f t="shared" si="11"/>
        <v>0</v>
      </c>
      <c r="U215" s="222"/>
      <c r="W215" s="200"/>
      <c r="X215" s="209" t="str">
        <f>IF(COUNTIF('Yıldız Liste'!A:A, A215)&gt;0, "Yıldız Pazar", IF(COUNTIF('Ana Pazar Liste'!A:A, A215)&gt;0, "Ana Pazar", IF(COUNTIF('Alt Pazar Liste'!A:A, A215)&gt;0, "Alt Pazar", "")))</f>
        <v>Ana Pazar</v>
      </c>
    </row>
    <row r="216" spans="1:24" ht="30" customHeight="1" thickTop="1" thickBot="1">
      <c r="A216" s="125" t="s">
        <v>40</v>
      </c>
      <c r="B216" s="136" t="s">
        <v>255</v>
      </c>
      <c r="C216" s="137">
        <v>1508599655</v>
      </c>
      <c r="D216" s="137">
        <v>119728125</v>
      </c>
      <c r="E216" s="128">
        <f>VLOOKUP(A216,'Tüm - Sektör'!$A:$H,5,0)</f>
        <v>172.18129635572978</v>
      </c>
      <c r="F216" s="128">
        <f>VLOOKUP(A216,'Tüm - Sektör'!$A:$H,6,0)</f>
        <v>359.52558422619956</v>
      </c>
      <c r="G216" s="127">
        <f>VLOOKUP(A216,'Tüm - Sektör'!$A:$H,7,0)</f>
        <v>53.051453000000002</v>
      </c>
      <c r="H216" s="159">
        <v>4.37</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91.344679510950698</v>
      </c>
      <c r="R216" s="166" t="str">
        <f t="shared" si="10"/>
        <v/>
      </c>
      <c r="S216" s="191">
        <v>91.344679510950698</v>
      </c>
      <c r="T216" s="208">
        <f t="shared" si="11"/>
        <v>0</v>
      </c>
      <c r="U216" s="222"/>
      <c r="W216" s="200"/>
      <c r="X216" s="209" t="str">
        <f>IF(COUNTIF('Yıldız Liste'!A:A, A216)&gt;0, "Yıldız Pazar", IF(COUNTIF('Ana Pazar Liste'!A:A, A216)&gt;0, "Ana Pazar", IF(COUNTIF('Alt Pazar Liste'!A:A, A216)&gt;0, "Alt Pazar", "")))</f>
        <v>Ana Pazar</v>
      </c>
    </row>
    <row r="217" spans="1:24" ht="30" customHeight="1" thickTop="1" thickBot="1">
      <c r="A217" s="125" t="s">
        <v>160</v>
      </c>
      <c r="B217" s="131" t="s">
        <v>233</v>
      </c>
      <c r="C217" s="132">
        <v>1300173375</v>
      </c>
      <c r="D217" s="132">
        <v>270000000</v>
      </c>
      <c r="E217" s="128">
        <f>VLOOKUP(A217,'Tüm - Sektör'!$A:$H,5,0)</f>
        <v>37.350115038821194</v>
      </c>
      <c r="F217" s="128">
        <f>VLOOKUP(A217,'Tüm - Sektör'!$A:$H,6,0)</f>
        <v>34.583439850760364</v>
      </c>
      <c r="G217" s="127">
        <f>VLOOKUP(A217,'Tüm - Sektör'!$A:$H,7,0)</f>
        <v>253.18759900000001</v>
      </c>
      <c r="H217" s="159">
        <v>4.37</v>
      </c>
      <c r="I217" s="133" t="e">
        <f>VLOOKUP(A217,'Tüm - Sektör'!$A:$H,9,0)</f>
        <v>#REF!</v>
      </c>
      <c r="J217" s="132" t="e">
        <f>VLOOKUP(A217,'Tüm - Sektör'!$A:$H,10,0)</f>
        <v>#REF!</v>
      </c>
      <c r="K217" s="133" t="e">
        <f>VLOOKUP(A217,'Tüm - Sektör'!$A:$H,11,0)</f>
        <v>#REF!</v>
      </c>
      <c r="L217" s="133" t="e">
        <f>VLOOKUP(A217,'Tüm - Sektör'!$A:$H,12,0)</f>
        <v>#REF!</v>
      </c>
      <c r="M217" s="133" t="e">
        <f>VLOOKUP(A217,'Tüm - Sektör'!$A:$H,13,0)</f>
        <v>#REF!</v>
      </c>
      <c r="N217" s="134" t="e">
        <f>VLOOKUP(A217,'Tüm - Sektör'!$A:$H,14,0)</f>
        <v>#REF!</v>
      </c>
      <c r="O217" s="135" t="e">
        <f>VLOOKUP(A217,'Tüm - Sektör'!$A:$H,15,0)</f>
        <v>#REF!</v>
      </c>
      <c r="P217" s="153" t="e">
        <f>VLOOKUP(A217,'Tüm - Sektör'!$A:$H,16,0)</f>
        <v>#REF!</v>
      </c>
      <c r="Q217" s="158">
        <f t="shared" si="9"/>
        <v>94.565859490529292</v>
      </c>
      <c r="R217" s="166">
        <f t="shared" si="10"/>
        <v>1.1441647597253964E-2</v>
      </c>
      <c r="S217" s="191">
        <v>94.565859490529292</v>
      </c>
      <c r="T217" s="208">
        <f t="shared" si="11"/>
        <v>0</v>
      </c>
      <c r="U217" s="222"/>
      <c r="W217" s="200"/>
      <c r="X217" s="209" t="str">
        <f>IF(COUNTIF('Yıldız Liste'!A:A, A217)&gt;0, "Yıldız Pazar", IF(COUNTIF('Ana Pazar Liste'!A:A, A217)&gt;0, "Ana Pazar", IF(COUNTIF('Alt Pazar Liste'!A:A, A217)&gt;0, "Alt Pazar", "")))</f>
        <v>Ana Pazar</v>
      </c>
    </row>
    <row r="218" spans="1:24" ht="30" customHeight="1" thickTop="1" thickBot="1">
      <c r="A218" s="125" t="s">
        <v>172</v>
      </c>
      <c r="B218" s="136" t="s">
        <v>353</v>
      </c>
      <c r="C218" s="137">
        <v>446326737</v>
      </c>
      <c r="D218" s="137">
        <v>324000000</v>
      </c>
      <c r="E218" s="128">
        <f>VLOOKUP(A218,'Tüm - Sektör'!$A:$H,5,0)</f>
        <v>35.430741838881154</v>
      </c>
      <c r="F218" s="128">
        <f>VLOOKUP(A218,'Tüm - Sektör'!$A:$H,6,0)</f>
        <v>27.338535369507063</v>
      </c>
      <c r="G218" s="127">
        <f>VLOOKUP(A218,'Tüm - Sektör'!$A:$H,7,0)</f>
        <v>267.548676</v>
      </c>
      <c r="H218" s="159">
        <v>4.42</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 t="shared" si="9"/>
        <v>94.794480686904592</v>
      </c>
      <c r="R218" s="166" t="str">
        <f t="shared" si="10"/>
        <v/>
      </c>
      <c r="S218" s="191">
        <v>94.794480686904592</v>
      </c>
      <c r="T218" s="208">
        <f t="shared" si="11"/>
        <v>0</v>
      </c>
      <c r="U218" s="222"/>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50.914489474066123</v>
      </c>
      <c r="F219" s="128">
        <f>VLOOKUP(A219,'Tüm - Sektör'!$A:$H,6,0)</f>
        <v>50.914491103329837</v>
      </c>
      <c r="G219" s="127">
        <f>VLOOKUP(A219,'Tüm - Sektör'!$A:$H,7,0)</f>
        <v>187.95273599999999</v>
      </c>
      <c r="H219" s="159">
        <v>4.2</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95.69517598693929</v>
      </c>
      <c r="R219" s="166" t="str">
        <f t="shared" si="10"/>
        <v/>
      </c>
      <c r="S219" s="191">
        <v>95.69517598693929</v>
      </c>
      <c r="T219" s="208">
        <f t="shared" si="11"/>
        <v>0</v>
      </c>
      <c r="U219" s="222"/>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14.540757167070593</v>
      </c>
      <c r="F220" s="128">
        <f>VLOOKUP(A220,'Tüm - Sektör'!$A:$H,6,0)</f>
        <v>4.5956881059009458</v>
      </c>
      <c r="G220" s="127">
        <f>VLOOKUP(A220,'Tüm - Sektör'!$A:$H,7,0)</f>
        <v>679.26380900000004</v>
      </c>
      <c r="H220" s="159">
        <v>4.07</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98.77010099048421</v>
      </c>
      <c r="R220" s="166" t="str">
        <f t="shared" si="10"/>
        <v/>
      </c>
      <c r="S220" s="191">
        <v>98.77010099048421</v>
      </c>
      <c r="T220" s="208">
        <f t="shared" si="11"/>
        <v>0</v>
      </c>
      <c r="U220" s="222"/>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30.466070692057571</v>
      </c>
      <c r="F221" s="128">
        <f>VLOOKUP(A221,'Tüm - Sektör'!$A:$H,6,0)</f>
        <v>21.918036469106166</v>
      </c>
      <c r="G221" s="127">
        <f>VLOOKUP(A221,'Tüm - Sektör'!$A:$H,7,0)</f>
        <v>335.80419000000001</v>
      </c>
      <c r="H221" s="159">
        <v>3.75</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102.30634191229132</v>
      </c>
      <c r="R221" s="166">
        <f t="shared" si="10"/>
        <v>3.2000000000000028E-2</v>
      </c>
      <c r="S221" s="191">
        <v>102.30634191229132</v>
      </c>
      <c r="T221" s="208">
        <f t="shared" si="11"/>
        <v>0</v>
      </c>
      <c r="U221" s="222"/>
      <c r="W221" s="200"/>
      <c r="X221" s="209" t="str">
        <f>IF(COUNTIF('Yıldız Liste'!A:A, A221)&gt;0, "Yıldız Pazar", IF(COUNTIF('Ana Pazar Liste'!A:A, A221)&gt;0, "Ana Pazar", IF(COUNTIF('Alt Pazar Liste'!A:A, A221)&gt;0, "Alt Pazar", "")))</f>
        <v>Ana Pazar</v>
      </c>
    </row>
    <row r="222" spans="1:24" ht="30" customHeight="1" thickTop="1" thickBot="1">
      <c r="A222" s="125" t="s">
        <v>298</v>
      </c>
      <c r="B222" s="126" t="s">
        <v>208</v>
      </c>
      <c r="C222" s="127">
        <v>4913859307</v>
      </c>
      <c r="D222" s="127">
        <v>1000000000</v>
      </c>
      <c r="E222" s="128">
        <f>VLOOKUP(A222,'Tüm - Sektör'!$A:$H,5,0)</f>
        <v>15.396174358595378</v>
      </c>
      <c r="F222" s="128">
        <f>VLOOKUP(A222,'Tüm - Sektör'!$A:$H,6,0)</f>
        <v>5.1320581195317923</v>
      </c>
      <c r="G222" s="127">
        <f>VLOOKUP(A222,'Tüm - Sektör'!$A:$H,7,0)</f>
        <v>669.65183400000001</v>
      </c>
      <c r="H222" s="159">
        <v>3.87</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9"/>
        <v>103.10076395817168</v>
      </c>
      <c r="R222" s="166" t="str">
        <f t="shared" si="10"/>
        <v/>
      </c>
      <c r="S222" s="191">
        <v>103.10076395817168</v>
      </c>
      <c r="T222" s="208">
        <f t="shared" si="11"/>
        <v>0</v>
      </c>
      <c r="U222" s="222"/>
      <c r="W222" s="200"/>
      <c r="X222" s="209" t="str">
        <f>IF(COUNTIF('Yıldız Liste'!A:A, A222)&gt;0, "Yıldız Pazar", IF(COUNTIF('Ana Pazar Liste'!A:A, A222)&gt;0, "Ana Pazar", IF(COUNTIF('Alt Pazar Liste'!A:A, A222)&gt;0, "Alt Pazar", "")))</f>
        <v>Ana Pazar</v>
      </c>
    </row>
    <row r="223" spans="1:24" ht="30" customHeight="1" thickTop="1" thickBot="1">
      <c r="A223" s="125" t="s">
        <v>121</v>
      </c>
      <c r="B223" s="126" t="s">
        <v>200</v>
      </c>
      <c r="C223" s="127">
        <v>3548001757</v>
      </c>
      <c r="D223" s="127">
        <v>360000000</v>
      </c>
      <c r="E223" s="128">
        <f>VLOOKUP(A223,'Tüm - Sektör'!$A:$H,5,0)</f>
        <v>37.029507703803937</v>
      </c>
      <c r="F223" s="128">
        <f>VLOOKUP(A223,'Tüm - Sektör'!$A:$H,6,0)</f>
        <v>34.286581207225865</v>
      </c>
      <c r="G223" s="127">
        <f>VLOOKUP(A223,'Tüm - Sektör'!$A:$H,7,0)</f>
        <v>282.78303399999999</v>
      </c>
      <c r="H223" s="159">
        <v>3.82</v>
      </c>
      <c r="I223" s="128" t="e">
        <f>VLOOKUP(A223,'Tüm - Sektör'!$A:$H,9,0)</f>
        <v>#REF!</v>
      </c>
      <c r="J223" s="127" t="e">
        <f>VLOOKUP(A223,'Tüm - Sektör'!$A:$H,10,0)</f>
        <v>#REF!</v>
      </c>
      <c r="K223" s="128" t="e">
        <f>VLOOKUP(A223,'Tüm - Sektör'!$A:$H,11,0)</f>
        <v>#REF!</v>
      </c>
      <c r="L223" s="128" t="e">
        <f>VLOOKUP(A223,'Tüm - Sektör'!$A:$H,12,0)</f>
        <v>#REF!</v>
      </c>
      <c r="M223" s="128" t="e">
        <f>VLOOKUP(A223,'Tüm - Sektör'!$A:$H,13,0)</f>
        <v>#REF!</v>
      </c>
      <c r="N223" s="129" t="e">
        <f>VLOOKUP(A223,'Tüm - Sektör'!$A:$H,14,0)</f>
        <v>#REF!</v>
      </c>
      <c r="O223" s="130" t="e">
        <f>VLOOKUP(A223,'Tüm - Sektör'!$A:$H,15,0)</f>
        <v>#REF!</v>
      </c>
      <c r="P223" s="152" t="e">
        <f>VLOOKUP(A223,'Tüm - Sektör'!$A:$H,16,0)</f>
        <v>#REF!</v>
      </c>
      <c r="Q223" s="158">
        <f t="shared" si="9"/>
        <v>104.7131653600805</v>
      </c>
      <c r="R223" s="166" t="str">
        <f t="shared" si="10"/>
        <v/>
      </c>
      <c r="S223" s="191">
        <v>104.7131653600805</v>
      </c>
      <c r="T223" s="208">
        <f t="shared" si="11"/>
        <v>0</v>
      </c>
      <c r="U223" s="222"/>
      <c r="W223" s="200"/>
      <c r="X223" s="209" t="str">
        <f>IF(COUNTIF('Yıldız Liste'!A:A, A223)&gt;0, "Yıldız Pazar", IF(COUNTIF('Ana Pazar Liste'!A:A, A223)&gt;0, "Ana Pazar", IF(COUNTIF('Alt Pazar Liste'!A:A, A223)&gt;0, "Alt Pazar", "")))</f>
        <v>Ana Pazar</v>
      </c>
    </row>
    <row r="224" spans="1:24" ht="30" customHeight="1" thickTop="1" thickBot="1">
      <c r="A224" s="125" t="s">
        <v>135</v>
      </c>
      <c r="B224" s="136" t="s">
        <v>287</v>
      </c>
      <c r="C224" s="137">
        <v>12175279869</v>
      </c>
      <c r="D224" s="137">
        <v>1762000000</v>
      </c>
      <c r="E224" s="128">
        <f>VLOOKUP(A224,'Tüm - Sektör'!$A:$H,5,0)</f>
        <v>16.80313746435208</v>
      </c>
      <c r="F224" s="128">
        <f>VLOOKUP(A224,'Tüm - Sektör'!$A:$H,6,0)</f>
        <v>2.3841000942610782</v>
      </c>
      <c r="G224" s="127">
        <f>VLOOKUP(A224,'Tüm - Sektör'!$A:$H,7,0)</f>
        <v>624.90556200000003</v>
      </c>
      <c r="H224" s="159">
        <v>3.81</v>
      </c>
      <c r="I224" s="141" t="e">
        <f>VLOOKUP(A224,'Tüm - Sektör'!$A:$H,9,0)</f>
        <v>#REF!</v>
      </c>
      <c r="J224" s="145" t="e">
        <f>VLOOKUP(A224,'Tüm - Sektör'!$A:$H,10,0)</f>
        <v>#REF!</v>
      </c>
      <c r="K224" s="146" t="e">
        <f>VLOOKUP(A224,'Tüm - Sektör'!$A:$H,11,0)</f>
        <v>#REF!</v>
      </c>
      <c r="L224" s="146" t="e">
        <f>VLOOKUP(A224,'Tüm - Sektör'!$A:$H,12,0)</f>
        <v>#REF!</v>
      </c>
      <c r="M224" s="146" t="e">
        <f>VLOOKUP(A224,'Tüm - Sektör'!$A:$H,13,0)</f>
        <v>#REF!</v>
      </c>
      <c r="N224" s="147" t="e">
        <f>VLOOKUP(A224,'Tüm - Sektör'!$A:$H,14,0)</f>
        <v>#REF!</v>
      </c>
      <c r="O224" s="148" t="e">
        <f>VLOOKUP(A224,'Tüm - Sektör'!$A:$H,15,0)</f>
        <v>#REF!</v>
      </c>
      <c r="P224" s="156" t="e">
        <f>VLOOKUP(A224,'Tüm - Sektör'!$A:$H,16,0)</f>
        <v>#REF!</v>
      </c>
      <c r="Q224" s="158">
        <f t="shared" si="9"/>
        <v>105.00374060524193</v>
      </c>
      <c r="R224" s="166" t="str">
        <f t="shared" si="10"/>
        <v/>
      </c>
      <c r="S224" s="191">
        <v>105.00374060524193</v>
      </c>
      <c r="T224" s="208">
        <f t="shared" si="11"/>
        <v>0</v>
      </c>
      <c r="U224" s="222"/>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42.021397295502872</v>
      </c>
      <c r="F225" s="128">
        <f>VLOOKUP(A225,'Tüm - Sektör'!$A:$H,6,0)</f>
        <v>14.007132431834291</v>
      </c>
      <c r="G225" s="127">
        <f>VLOOKUP(A225,'Tüm - Sektör'!$A:$H,7,0)</f>
        <v>255.25220999999999</v>
      </c>
      <c r="H225" s="159">
        <v>3.7</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9"/>
        <v>107.2605452696513</v>
      </c>
      <c r="R225" s="166" t="str">
        <f t="shared" si="10"/>
        <v/>
      </c>
      <c r="S225" s="191">
        <v>107.2605452696513</v>
      </c>
      <c r="T225" s="208">
        <f t="shared" si="11"/>
        <v>0</v>
      </c>
      <c r="U225" s="222"/>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53.302664501648202</v>
      </c>
      <c r="F226" s="128">
        <f>VLOOKUP(A226,'Tüm - Sektör'!$A:$H,6,0)</f>
        <v>21.839394574840139</v>
      </c>
      <c r="G226" s="127">
        <f>VLOOKUP(A226,'Tüm - Sektör'!$A:$H,7,0)</f>
        <v>202.870632</v>
      </c>
      <c r="H226" s="159">
        <v>3.62</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9"/>
        <v>108.13545234733336</v>
      </c>
      <c r="R226" s="166" t="str">
        <f t="shared" si="10"/>
        <v/>
      </c>
      <c r="S226" s="191">
        <v>108.13545234733336</v>
      </c>
      <c r="T226" s="208">
        <f t="shared" si="11"/>
        <v>0</v>
      </c>
      <c r="U226" s="222"/>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41.275852917646354</v>
      </c>
      <c r="F227" s="128">
        <f>VLOOKUP(A227,'Tüm - Sektör'!$A:$H,6,0)</f>
        <v>16.881739434620187</v>
      </c>
      <c r="G227" s="127">
        <f>VLOOKUP(A227,'Tüm - Sektör'!$A:$H,7,0)</f>
        <v>284.200897</v>
      </c>
      <c r="H227" s="159">
        <v>3.38</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117.30634423635162</v>
      </c>
      <c r="R227" s="166" t="str">
        <f t="shared" si="10"/>
        <v/>
      </c>
      <c r="S227" s="191">
        <v>117.30634423635162</v>
      </c>
      <c r="T227" s="208">
        <f t="shared" si="11"/>
        <v>0</v>
      </c>
      <c r="U227" s="222"/>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40.601284726151945</v>
      </c>
      <c r="F228" s="128">
        <f>VLOOKUP(A228,'Tüm - Sektör'!$A:$H,6,0)</f>
        <v>27.067523150767965</v>
      </c>
      <c r="G228" s="127">
        <f>VLOOKUP(A228,'Tüm - Sektör'!$A:$H,7,0)</f>
        <v>299.480053</v>
      </c>
      <c r="H228" s="159">
        <v>3.27</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121.59274901656076</v>
      </c>
      <c r="R228" s="166" t="str">
        <f t="shared" si="10"/>
        <v/>
      </c>
      <c r="S228" s="191">
        <v>121.59274901656076</v>
      </c>
      <c r="T228" s="208">
        <f t="shared" si="11"/>
        <v>0</v>
      </c>
      <c r="U228" s="222"/>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48.167218084979289</v>
      </c>
      <c r="F229" s="128">
        <f>VLOOKUP(A229,'Tüm - Sektör'!$A:$H,6,0)</f>
        <v>12.942957969899043</v>
      </c>
      <c r="G229" s="127">
        <f>VLOOKUP(A229,'Tüm - Sektör'!$A:$H,7,0)</f>
        <v>259.57994600000001</v>
      </c>
      <c r="H229" s="159">
        <v>3.16</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125.03243869469148</v>
      </c>
      <c r="R229" s="166" t="str">
        <f t="shared" si="10"/>
        <v/>
      </c>
      <c r="S229" s="191">
        <v>125.03243869469148</v>
      </c>
      <c r="T229" s="208">
        <f t="shared" si="11"/>
        <v>0</v>
      </c>
      <c r="U229" s="222"/>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39.894550723527573</v>
      </c>
      <c r="F230" s="128">
        <f>VLOOKUP(A230,'Tüm - Sektör'!$A:$H,6,0)</f>
        <v>22.16363929084865</v>
      </c>
      <c r="G230" s="127">
        <f>VLOOKUP(A230,'Tüm - Sektör'!$A:$H,7,0)</f>
        <v>321.37161300000002</v>
      </c>
      <c r="H230" s="159">
        <v>3.08</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128.20976115930375</v>
      </c>
      <c r="R230" s="166" t="str">
        <f t="shared" si="10"/>
        <v/>
      </c>
      <c r="S230" s="191">
        <v>128.20976115930375</v>
      </c>
      <c r="T230" s="208">
        <f t="shared" si="11"/>
        <v>0</v>
      </c>
      <c r="U230" s="222"/>
      <c r="W230" s="200"/>
      <c r="X230" s="209" t="str">
        <f>IF(COUNTIF('Yıldız Liste'!A:A, A230)&gt;0, "Yıldız Pazar", IF(COUNTIF('Ana Pazar Liste'!A:A, A230)&gt;0, "Ana Pazar", IF(COUNTIF('Alt Pazar Liste'!A:A, A230)&gt;0, "Alt Pazar", "")))</f>
        <v>Ana Pazar</v>
      </c>
    </row>
    <row r="231" spans="1:24" ht="30" customHeight="1" thickTop="1" thickBot="1">
      <c r="A231" s="125" t="s">
        <v>131</v>
      </c>
      <c r="B231" s="136" t="s">
        <v>349</v>
      </c>
      <c r="C231" s="137">
        <v>5420476820</v>
      </c>
      <c r="D231" s="137">
        <v>600000000</v>
      </c>
      <c r="E231" s="128">
        <f>VLOOKUP(A231,'Tüm - Sektör'!$A:$H,5,0)</f>
        <v>27.891190330459011</v>
      </c>
      <c r="F231" s="128">
        <f>VLOOKUP(A231,'Tüm - Sektör'!$A:$H,6,0)</f>
        <v>15.495105739143895</v>
      </c>
      <c r="G231" s="127">
        <f>VLOOKUP(A231,'Tüm - Sektör'!$A:$H,7,0)</f>
        <v>476.48790200000002</v>
      </c>
      <c r="H231" s="159">
        <v>2.99</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132.89814764843103</v>
      </c>
      <c r="R231" s="166" t="str">
        <f t="shared" si="10"/>
        <v/>
      </c>
      <c r="S231" s="191">
        <v>132.89814764843103</v>
      </c>
      <c r="T231" s="208">
        <f t="shared" si="11"/>
        <v>0</v>
      </c>
      <c r="U231" s="222"/>
      <c r="W231" s="200"/>
      <c r="X231" s="209" t="str">
        <f>IF(COUNTIF('Yıldız Liste'!A:A, A231)&gt;0, "Yıldız Pazar", IF(COUNTIF('Ana Pazar Liste'!A:A, A231)&gt;0, "Ana Pazar", IF(COUNTIF('Alt Pazar Liste'!A:A, A231)&gt;0, "Alt Pazar", "")))</f>
        <v>Ana Pazar</v>
      </c>
    </row>
    <row r="232" spans="1:24" ht="30" customHeight="1" thickTop="1" thickBot="1">
      <c r="A232" s="125" t="s">
        <v>503</v>
      </c>
      <c r="B232" s="136" t="s">
        <v>375</v>
      </c>
      <c r="C232" s="137">
        <v>1513644763</v>
      </c>
      <c r="D232" s="137">
        <v>800000000</v>
      </c>
      <c r="E232" s="128">
        <f>VLOOKUP(A232,'Tüm - Sektör'!$A:$H,5,0)</f>
        <v>45.635719260007683</v>
      </c>
      <c r="F232" s="128">
        <f>VLOOKUP(A232,'Tüm - Sektör'!$A:$H,6,0)</f>
        <v>19.014883025003201</v>
      </c>
      <c r="G232" s="127">
        <f>VLOOKUP(A232,'Tüm - Sektör'!$A:$H,7,0)</f>
        <v>295.12339900000001</v>
      </c>
      <c r="H232" s="159">
        <v>2.93</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134.68168583823231</v>
      </c>
      <c r="R232" s="166">
        <f t="shared" si="10"/>
        <v>3.4129692832763777E-3</v>
      </c>
      <c r="S232" s="191">
        <v>134.68168583823231</v>
      </c>
      <c r="T232" s="208">
        <f t="shared" si="11"/>
        <v>0</v>
      </c>
      <c r="U232" s="222"/>
      <c r="W232" s="200"/>
      <c r="X232" s="209" t="str">
        <f>IF(COUNTIF('Yıldız Liste'!A:A, A232)&gt;0, "Yıldız Pazar", IF(COUNTIF('Ana Pazar Liste'!A:A, A232)&gt;0, "Ana Pazar", IF(COUNTIF('Alt Pazar Liste'!A:A, A232)&gt;0, "Alt Pazar", "")))</f>
        <v>Ana Pazar</v>
      </c>
    </row>
    <row r="233" spans="1:24" ht="30" customHeight="1" thickTop="1" thickBot="1">
      <c r="A233" s="125" t="s">
        <v>77</v>
      </c>
      <c r="B233" s="136" t="s">
        <v>221</v>
      </c>
      <c r="C233" s="137">
        <v>2595983504</v>
      </c>
      <c r="D233" s="137">
        <v>990000000</v>
      </c>
      <c r="E233" s="128">
        <f>VLOOKUP(A233,'Tüm - Sektör'!$A:$H,5,0)</f>
        <v>53.490205127715477</v>
      </c>
      <c r="F233" s="128">
        <f>VLOOKUP(A233,'Tüm - Sektör'!$A:$H,6,0)</f>
        <v>27.015255115007818</v>
      </c>
      <c r="G233" s="127">
        <f>VLOOKUP(A233,'Tüm - Sektör'!$A:$H,7,0)</f>
        <v>255.32031000000001</v>
      </c>
      <c r="H233" s="159">
        <v>2.94</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136.57135755171905</v>
      </c>
      <c r="R233" s="166" t="str">
        <f t="shared" si="10"/>
        <v/>
      </c>
      <c r="S233" s="191">
        <v>136.57135755171905</v>
      </c>
      <c r="T233" s="208">
        <f t="shared" si="11"/>
        <v>0</v>
      </c>
      <c r="U233" s="222"/>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55.627203393526415</v>
      </c>
      <c r="F234" s="128">
        <f>VLOOKUP(A234,'Tüm - Sektör'!$A:$H,6,0)</f>
        <v>38.630002356615563</v>
      </c>
      <c r="G234" s="127">
        <f>VLOOKUP(A234,'Tüm - Sektör'!$A:$H,7,0)</f>
        <v>247.17509200000001</v>
      </c>
      <c r="H234" s="159">
        <v>2.87</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137.49659116497602</v>
      </c>
      <c r="R234" s="166" t="str">
        <f t="shared" si="10"/>
        <v/>
      </c>
      <c r="S234" s="191">
        <v>137.49659116497602</v>
      </c>
      <c r="T234" s="208">
        <f t="shared" si="11"/>
        <v>0</v>
      </c>
      <c r="U234" s="222"/>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33.676071551549221</v>
      </c>
      <c r="F235" s="128">
        <f>VLOOKUP(A235,'Tüm - Sektör'!$A:$H,6,0)</f>
        <v>33.676071551549221</v>
      </c>
      <c r="G235" s="127">
        <f>VLOOKUP(A235,'Tüm - Sektör'!$A:$H,7,0)</f>
        <v>422.728272</v>
      </c>
      <c r="H235" s="159">
        <v>2.78</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142.35827534734761</v>
      </c>
      <c r="R235" s="166" t="str">
        <f t="shared" si="10"/>
        <v/>
      </c>
      <c r="S235" s="191">
        <v>142.35827534734761</v>
      </c>
      <c r="T235" s="208">
        <f t="shared" si="11"/>
        <v>0</v>
      </c>
      <c r="U235" s="222"/>
      <c r="W235" s="200"/>
      <c r="X235" s="209" t="str">
        <f>IF(COUNTIF('Yıldız Liste'!A:A, A235)&gt;0, "Yıldız Pazar", IF(COUNTIF('Ana Pazar Liste'!A:A, A235)&gt;0, "Ana Pazar", IF(COUNTIF('Alt Pazar Liste'!A:A, A235)&gt;0, "Alt Pazar", "")))</f>
        <v>Ana Pazar</v>
      </c>
    </row>
    <row r="236" spans="1:24" ht="30" customHeight="1" thickTop="1" thickBot="1">
      <c r="A236" s="125" t="s">
        <v>181</v>
      </c>
      <c r="B236" s="126" t="s">
        <v>200</v>
      </c>
      <c r="C236" s="127">
        <v>959761015</v>
      </c>
      <c r="D236" s="127">
        <v>500000000</v>
      </c>
      <c r="E236" s="128">
        <f>VLOOKUP(A236,'Tüm - Sektör'!$A:$H,5,0)</f>
        <v>75.740362038930542</v>
      </c>
      <c r="F236" s="128">
        <f>VLOOKUP(A236,'Tüm - Sektör'!$A:$H,6,0)</f>
        <v>75.740362038930542</v>
      </c>
      <c r="G236" s="127">
        <f>VLOOKUP(A236,'Tüm - Sektör'!$A:$H,7,0)</f>
        <v>195.60929400000001</v>
      </c>
      <c r="H236" s="159">
        <v>2.63</v>
      </c>
      <c r="I236" s="128" t="e">
        <f>VLOOKUP(A236,'Tüm - Sektör'!$A:$H,9,0)</f>
        <v>#REF!</v>
      </c>
      <c r="J236" s="127" t="e">
        <f>VLOOKUP(A236,'Tüm - Sektör'!$A:$H,10,0)</f>
        <v>#REF!</v>
      </c>
      <c r="K236" s="128" t="e">
        <f>VLOOKUP(A236,'Tüm - Sektör'!$A:$H,11,0)</f>
        <v>#REF!</v>
      </c>
      <c r="L236" s="128" t="e">
        <f>VLOOKUP(A236,'Tüm - Sektör'!$A:$H,12,0)</f>
        <v>#REF!</v>
      </c>
      <c r="M236" s="128" t="e">
        <f>VLOOKUP(A236,'Tüm - Sektör'!$A:$H,13,0)</f>
        <v>#REF!</v>
      </c>
      <c r="N236" s="129" t="e">
        <f>VLOOKUP(A236,'Tüm - Sektör'!$A:$H,14,0)</f>
        <v>#REF!</v>
      </c>
      <c r="O236" s="130" t="e">
        <f>VLOOKUP(A236,'Tüm - Sektör'!$A:$H,15,0)</f>
        <v>#REF!</v>
      </c>
      <c r="P236" s="152" t="e">
        <f>VLOOKUP(A236,'Tüm - Sektör'!$A:$H,16,0)</f>
        <v>#REF!</v>
      </c>
      <c r="Q236" s="158">
        <f t="shared" si="9"/>
        <v>148.15518745739604</v>
      </c>
      <c r="R236" s="166">
        <f t="shared" si="10"/>
        <v>3.8022813688213808E-3</v>
      </c>
      <c r="S236" s="191">
        <v>148.15518745739604</v>
      </c>
      <c r="T236" s="208">
        <f t="shared" si="11"/>
        <v>0</v>
      </c>
      <c r="U236" s="222"/>
      <c r="W236" s="200"/>
      <c r="X236" s="209" t="str">
        <f>IF(COUNTIF('Yıldız Liste'!A:A, A236)&gt;0, "Yıldız Pazar", IF(COUNTIF('Ana Pazar Liste'!A:A, A236)&gt;0, "Ana Pazar", IF(COUNTIF('Alt Pazar Liste'!A:A, A236)&gt;0, "Alt Pazar", "")))</f>
        <v>Ana Pazar</v>
      </c>
    </row>
    <row r="237" spans="1:24" ht="30" customHeight="1" thickTop="1" thickBot="1">
      <c r="A237" s="125" t="s">
        <v>445</v>
      </c>
      <c r="B237" s="136" t="s">
        <v>221</v>
      </c>
      <c r="C237" s="137">
        <v>1936877995</v>
      </c>
      <c r="D237" s="137">
        <v>700000000</v>
      </c>
      <c r="E237" s="128">
        <f>VLOOKUP(A237,'Tüm - Sektör'!$A:$H,5,0)</f>
        <v>60.32079806828677</v>
      </c>
      <c r="F237" s="128">
        <f>VLOOKUP(A237,'Tüm - Sektör'!$A:$H,6,0)</f>
        <v>43.08628433449055</v>
      </c>
      <c r="G237" s="127">
        <f>VLOOKUP(A237,'Tüm - Sektör'!$A:$H,7,0)</f>
        <v>248.370544</v>
      </c>
      <c r="H237" s="159">
        <v>2.64</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 t="shared" si="9"/>
        <v>149.81909430734532</v>
      </c>
      <c r="R237" s="166" t="str">
        <f t="shared" si="10"/>
        <v/>
      </c>
      <c r="S237" s="191">
        <v>149.81909430734532</v>
      </c>
      <c r="T237" s="208">
        <f t="shared" si="11"/>
        <v>0</v>
      </c>
      <c r="U237" s="222"/>
      <c r="W237" s="200"/>
      <c r="X237" s="209" t="str">
        <f>IF(COUNTIF('Yıldız Liste'!A:A, A237)&gt;0, "Yıldız Pazar", IF(COUNTIF('Ana Pazar Liste'!A:A, A237)&gt;0, "Ana Pazar", IF(COUNTIF('Alt Pazar Liste'!A:A, A237)&gt;0, "Alt Pazar", "")))</f>
        <v>Ana Pazar</v>
      </c>
    </row>
    <row r="238" spans="1:24" ht="30" customHeight="1" thickTop="1" thickBot="1">
      <c r="A238" s="125" t="s">
        <v>260</v>
      </c>
      <c r="B238" s="136" t="s">
        <v>255</v>
      </c>
      <c r="C238" s="137">
        <v>2324346355</v>
      </c>
      <c r="D238" s="137">
        <v>270000000</v>
      </c>
      <c r="E238" s="128">
        <f>VLOOKUP(A238,'Tüm - Sektör'!$A:$H,5,0)</f>
        <v>222.68540787059305</v>
      </c>
      <c r="F238" s="128">
        <f>VLOOKUP(A238,'Tüm - Sektör'!$A:$H,6,0)</f>
        <v>412.38038494554269</v>
      </c>
      <c r="G238" s="127">
        <f>VLOOKUP(A238,'Tüm - Sektör'!$A:$H,7,0)</f>
        <v>68.060782000000003</v>
      </c>
      <c r="H238" s="159">
        <v>2.63</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151.56142999661517</v>
      </c>
      <c r="R238" s="166" t="str">
        <f t="shared" si="10"/>
        <v/>
      </c>
      <c r="S238" s="191">
        <v>151.56142999661517</v>
      </c>
      <c r="T238" s="208">
        <f t="shared" si="11"/>
        <v>0</v>
      </c>
      <c r="U238" s="222"/>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34.654148664123241</v>
      </c>
      <c r="F239" s="128">
        <f>VLOOKUP(A239,'Tüm - Sektör'!$A:$H,6,0)</f>
        <v>9.9773599673641016</v>
      </c>
      <c r="G239" s="127">
        <f>VLOOKUP(A239,'Tüm - Sektör'!$A:$H,7,0)</f>
        <v>447.465259</v>
      </c>
      <c r="H239" s="159">
        <v>2.5499999999999998</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155.0652760741641</v>
      </c>
      <c r="R239" s="166" t="str">
        <f t="shared" si="10"/>
        <v/>
      </c>
      <c r="S239" s="191">
        <v>155.0652760741641</v>
      </c>
      <c r="T239" s="208">
        <f t="shared" si="11"/>
        <v>0</v>
      </c>
      <c r="U239" s="222"/>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18.586236092965006</v>
      </c>
      <c r="F240" s="128">
        <f>VLOOKUP(A240,'Tüm - Sektör'!$A:$H,6,0)</f>
        <v>8.2239982712234543</v>
      </c>
      <c r="G240" s="127">
        <f>VLOOKUP(A240,'Tüm - Sektör'!$A:$H,7,0)</f>
        <v>889.34080200000005</v>
      </c>
      <c r="H240" s="159">
        <v>2.39</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165.29498113078847</v>
      </c>
      <c r="R240" s="166" t="str">
        <f t="shared" si="10"/>
        <v/>
      </c>
      <c r="S240" s="191">
        <v>165.29498113078847</v>
      </c>
      <c r="T240" s="208">
        <f t="shared" si="11"/>
        <v>0</v>
      </c>
      <c r="U240" s="222"/>
      <c r="W240" s="200"/>
      <c r="X240" s="209" t="str">
        <f>IF(COUNTIF('Yıldız Liste'!A:A, A240)&gt;0, "Yıldız Pazar", IF(COUNTIF('Ana Pazar Liste'!A:A, A240)&gt;0, "Ana Pazar", IF(COUNTIF('Alt Pazar Liste'!A:A, A240)&gt;0, "Alt Pazar", "")))</f>
        <v>Ana Pazar</v>
      </c>
    </row>
    <row r="241" spans="1:24" ht="30" customHeight="1" thickTop="1" thickBot="1">
      <c r="A241" s="125" t="s">
        <v>214</v>
      </c>
      <c r="B241" s="126" t="s">
        <v>208</v>
      </c>
      <c r="C241" s="127">
        <v>2238803365</v>
      </c>
      <c r="D241" s="127">
        <v>771000000</v>
      </c>
      <c r="E241" s="128">
        <f>VLOOKUP(A241,'Tüm - Sektör'!$A:$H,5,0)</f>
        <v>46.476065718495441</v>
      </c>
      <c r="F241" s="128">
        <f>VLOOKUP(A241,'Tüm - Sektör'!$A:$H,6,0)</f>
        <v>30.140120440010012</v>
      </c>
      <c r="G241" s="127">
        <f>VLOOKUP(A241,'Tüm - Sektör'!$A:$H,7,0)</f>
        <v>377.50861900000001</v>
      </c>
      <c r="H241" s="159">
        <v>2.25</v>
      </c>
      <c r="I241" s="128" t="e">
        <f>VLOOKUP(A241,'Tüm - Sektör'!$A:$H,9,0)</f>
        <v>#REF!</v>
      </c>
      <c r="J241" s="127" t="e">
        <f>VLOOKUP(A241,'Tüm - Sektör'!$A:$H,10,0)</f>
        <v>#REF!</v>
      </c>
      <c r="K241" s="128" t="e">
        <f>VLOOKUP(A241,'Tüm - Sektör'!$A:$H,11,0)</f>
        <v>#REF!</v>
      </c>
      <c r="L241" s="128" t="e">
        <f>VLOOKUP(A241,'Tüm - Sektör'!$A:$H,12,0)</f>
        <v>#REF!</v>
      </c>
      <c r="M241" s="128" t="e">
        <f>VLOOKUP(A241,'Tüm - Sektör'!$A:$H,13,0)</f>
        <v>#REF!</v>
      </c>
      <c r="N241" s="129" t="e">
        <f>VLOOKUP(A241,'Tüm - Sektör'!$A:$H,14,0)</f>
        <v>#REF!</v>
      </c>
      <c r="O241" s="130" t="e">
        <f>VLOOKUP(A241,'Tüm - Sektör'!$A:$H,15,0)</f>
        <v>#REF!</v>
      </c>
      <c r="P241" s="152" t="e">
        <f>VLOOKUP(A241,'Tüm - Sektör'!$A:$H,16,0)</f>
        <v>#REF!</v>
      </c>
      <c r="Q241" s="158">
        <f t="shared" si="9"/>
        <v>175.45115385942455</v>
      </c>
      <c r="R241" s="166" t="str">
        <f t="shared" si="10"/>
        <v/>
      </c>
      <c r="S241" s="191">
        <v>175.45115385942455</v>
      </c>
      <c r="T241" s="208">
        <f t="shared" si="11"/>
        <v>0</v>
      </c>
      <c r="U241" s="222"/>
      <c r="W241" s="200"/>
      <c r="X241" s="209" t="str">
        <f>IF(COUNTIF('Yıldız Liste'!A:A, A241)&gt;0, "Yıldız Pazar", IF(COUNTIF('Ana Pazar Liste'!A:A, A241)&gt;0, "Ana Pazar", IF(COUNTIF('Alt Pazar Liste'!A:A, A241)&gt;0, "Alt Pazar", "")))</f>
        <v>Ana Pazar</v>
      </c>
    </row>
    <row r="242" spans="1:24" ht="30" customHeight="1" thickTop="1" thickBot="1">
      <c r="A242" s="125" t="s">
        <v>329</v>
      </c>
      <c r="B242" s="136" t="s">
        <v>375</v>
      </c>
      <c r="C242" s="137">
        <v>3219973000</v>
      </c>
      <c r="D242" s="137">
        <v>925000000</v>
      </c>
      <c r="E242" s="128">
        <f>VLOOKUP(A242,'Tüm - Sektör'!$A:$H,5,0)</f>
        <v>27.393413938453847</v>
      </c>
      <c r="F242" s="128">
        <f>VLOOKUP(A242,'Tüm - Sektör'!$A:$H,6,0)</f>
        <v>14.80725077754262</v>
      </c>
      <c r="G242" s="127">
        <f>VLOOKUP(A242,'Tüm - Sektör'!$A:$H,7,0)</f>
        <v>648.99339299999997</v>
      </c>
      <c r="H242" s="159">
        <v>2.2200000000000002</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 t="shared" si="9"/>
        <v>177.78144657770656</v>
      </c>
      <c r="R242" s="166" t="str">
        <f t="shared" si="10"/>
        <v/>
      </c>
      <c r="S242" s="191">
        <v>177.78144657770656</v>
      </c>
      <c r="T242" s="208">
        <f t="shared" si="11"/>
        <v>0</v>
      </c>
      <c r="U242" s="222"/>
      <c r="W242" s="200"/>
      <c r="X242" s="209" t="str">
        <f>IF(COUNTIF('Yıldız Liste'!A:A, A242)&gt;0, "Yıldız Pazar", IF(COUNTIF('Ana Pazar Liste'!A:A, A242)&gt;0, "Ana Pazar", IF(COUNTIF('Alt Pazar Liste'!A:A, A242)&gt;0, "Alt Pazar", "")))</f>
        <v>Ana Pazar</v>
      </c>
    </row>
    <row r="243" spans="1:24" ht="30" customHeight="1" thickTop="1" thickBot="1">
      <c r="A243" s="125" t="s">
        <v>8</v>
      </c>
      <c r="B243" s="131" t="s">
        <v>233</v>
      </c>
      <c r="C243" s="132">
        <v>7531082000</v>
      </c>
      <c r="D243" s="132">
        <v>2160000000</v>
      </c>
      <c r="E243" s="128">
        <f>VLOOKUP(A243,'Tüm - Sektör'!$A:$H,5,0)</f>
        <v>30.120668821017386</v>
      </c>
      <c r="F243" s="128">
        <f>VLOOKUP(A243,'Tüm - Sektör'!$A:$H,6,0)</f>
        <v>6.9723770419021722</v>
      </c>
      <c r="G243" s="127">
        <f>VLOOKUP(A243,'Tüm - Sektör'!$A:$H,7,0)</f>
        <v>595.52635199999997</v>
      </c>
      <c r="H243" s="159">
        <v>2.21</v>
      </c>
      <c r="I243" s="133" t="e">
        <f>VLOOKUP(A243,'Tüm - Sektör'!$A:$H,9,0)</f>
        <v>#REF!</v>
      </c>
      <c r="J243" s="132" t="e">
        <f>VLOOKUP(A243,'Tüm - Sektör'!$A:$H,10,0)</f>
        <v>#REF!</v>
      </c>
      <c r="K243" s="133" t="e">
        <f>VLOOKUP(A243,'Tüm - Sektör'!$A:$H,11,0)</f>
        <v>#REF!</v>
      </c>
      <c r="L243" s="133" t="e">
        <f>VLOOKUP(A243,'Tüm - Sektör'!$A:$H,12,0)</f>
        <v>#REF!</v>
      </c>
      <c r="M243" s="133" t="e">
        <f>VLOOKUP(A243,'Tüm - Sektör'!$A:$H,13,0)</f>
        <v>#REF!</v>
      </c>
      <c r="N243" s="134" t="e">
        <f>VLOOKUP(A243,'Tüm - Sektör'!$A:$H,14,0)</f>
        <v>#REF!</v>
      </c>
      <c r="O243" s="135" t="e">
        <f>VLOOKUP(A243,'Tüm - Sektör'!$A:$H,15,0)</f>
        <v>#REF!</v>
      </c>
      <c r="P243" s="153" t="e">
        <f>VLOOKUP(A243,'Tüm - Sektör'!$A:$H,16,0)</f>
        <v>#REF!</v>
      </c>
      <c r="Q243" s="158">
        <f t="shared" si="9"/>
        <v>179.37652022780625</v>
      </c>
      <c r="R243" s="166">
        <f t="shared" si="10"/>
        <v>9.0497737556561163E-3</v>
      </c>
      <c r="S243" s="191">
        <v>179.37652022780625</v>
      </c>
      <c r="T243" s="208">
        <f t="shared" si="11"/>
        <v>0</v>
      </c>
      <c r="U243" s="222"/>
      <c r="W243" s="200"/>
      <c r="X243" s="209" t="str">
        <f>IF(COUNTIF('Yıldız Liste'!A:A, A243)&gt;0, "Yıldız Pazar", IF(COUNTIF('Ana Pazar Liste'!A:A, A243)&gt;0, "Ana Pazar", IF(COUNTIF('Alt Pazar Liste'!A:A, A243)&gt;0, "Alt Pazar", "")))</f>
        <v>Ana Pazar</v>
      </c>
    </row>
    <row r="244" spans="1:24" ht="30" customHeight="1" thickTop="1" thickBot="1">
      <c r="A244" s="125" t="s">
        <v>305</v>
      </c>
      <c r="B244" s="136" t="s">
        <v>349</v>
      </c>
      <c r="C244" s="137">
        <v>1496832828</v>
      </c>
      <c r="D244" s="137">
        <v>600000000</v>
      </c>
      <c r="E244" s="128">
        <f>VLOOKUP(A244,'Tüm - Sektör'!$A:$H,5,0)</f>
        <v>34.430210995219021</v>
      </c>
      <c r="F244" s="128">
        <f>VLOOKUP(A244,'Tüm - Sektör'!$A:$H,6,0)</f>
        <v>28.691842496015852</v>
      </c>
      <c r="G244" s="127">
        <f>VLOOKUP(A244,'Tüm - Sektör'!$A:$H,7,0)</f>
        <v>523.35924</v>
      </c>
      <c r="H244" s="159">
        <v>2.23</v>
      </c>
      <c r="I244" s="141" t="e">
        <f>VLOOKUP(A244,'Tüm - Sektör'!$A:$H,9,0)</f>
        <v>#REF!</v>
      </c>
      <c r="J244" s="145" t="e">
        <f>VLOOKUP(A244,'Tüm - Sektör'!$A:$H,10,0)</f>
        <v>#REF!</v>
      </c>
      <c r="K244" s="146" t="e">
        <f>VLOOKUP(A244,'Tüm - Sektör'!$A:$H,11,0)</f>
        <v>#REF!</v>
      </c>
      <c r="L244" s="146" t="e">
        <f>VLOOKUP(A244,'Tüm - Sektör'!$A:$H,12,0)</f>
        <v>#REF!</v>
      </c>
      <c r="M244" s="146" t="e">
        <f>VLOOKUP(A244,'Tüm - Sektör'!$A:$H,13,0)</f>
        <v>#REF!</v>
      </c>
      <c r="N244" s="147" t="e">
        <f>VLOOKUP(A244,'Tüm - Sektör'!$A:$H,14,0)</f>
        <v>#REF!</v>
      </c>
      <c r="O244" s="148" t="e">
        <f>VLOOKUP(A244,'Tüm - Sektör'!$A:$H,15,0)</f>
        <v>#REF!</v>
      </c>
      <c r="P244" s="156" t="e">
        <f>VLOOKUP(A244,'Tüm - Sektör'!$A:$H,16,0)</f>
        <v>#REF!</v>
      </c>
      <c r="Q244" s="158">
        <f t="shared" si="9"/>
        <v>180.1936905949747</v>
      </c>
      <c r="R244" s="166">
        <f t="shared" si="10"/>
        <v>1.345291479820619E-2</v>
      </c>
      <c r="S244" s="191">
        <v>180.1936905949747</v>
      </c>
      <c r="T244" s="208">
        <f t="shared" si="11"/>
        <v>0</v>
      </c>
      <c r="U244" s="222"/>
      <c r="W244" s="200"/>
      <c r="X244" s="209" t="str">
        <f>IF(COUNTIF('Yıldız Liste'!A:A, A244)&gt;0, "Yıldız Pazar", IF(COUNTIF('Ana Pazar Liste'!A:A, A244)&gt;0, "Ana Pazar", IF(COUNTIF('Alt Pazar Liste'!A:A, A244)&gt;0, "Alt Pazar", "")))</f>
        <v>Ana Pazar</v>
      </c>
    </row>
    <row r="245" spans="1:24" ht="30" customHeight="1" thickTop="1" thickBot="1">
      <c r="A245" s="125" t="s">
        <v>289</v>
      </c>
      <c r="B245" s="136" t="s">
        <v>287</v>
      </c>
      <c r="C245" s="137">
        <v>4489506254</v>
      </c>
      <c r="D245" s="137">
        <v>100000000</v>
      </c>
      <c r="E245" s="128">
        <f>VLOOKUP(A245,'Tüm - Sektör'!$A:$H,5,0)</f>
        <v>506.59844474277457</v>
      </c>
      <c r="F245" s="128">
        <f>VLOOKUP(A245,'Tüm - Sektör'!$A:$H,6,0)</f>
        <v>2532.992223713873</v>
      </c>
      <c r="G245" s="127">
        <f>VLOOKUP(A245,'Tüm - Sektör'!$A:$H,7,0)</f>
        <v>35.895862999999999</v>
      </c>
      <c r="H245" s="159">
        <v>2.2599999999999998</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181.84788368499707</v>
      </c>
      <c r="R245" s="166" t="str">
        <f t="shared" si="10"/>
        <v/>
      </c>
      <c r="S245" s="191">
        <v>181.84788368499707</v>
      </c>
      <c r="T245" s="208">
        <f t="shared" si="11"/>
        <v>0</v>
      </c>
      <c r="U245" s="222"/>
      <c r="W245" s="200"/>
      <c r="X245" s="209" t="str">
        <f>IF(COUNTIF('Yıldız Liste'!A:A, A245)&gt;0, "Yıldız Pazar", IF(COUNTIF('Ana Pazar Liste'!A:A, A245)&gt;0, "Ana Pazar", IF(COUNTIF('Alt Pazar Liste'!A:A, A245)&gt;0, "Alt Pazar", "")))</f>
        <v>Ana Pazar</v>
      </c>
    </row>
    <row r="246" spans="1:24" ht="30" customHeight="1" thickTop="1" thickBot="1">
      <c r="A246" s="125" t="s">
        <v>671</v>
      </c>
      <c r="B246" s="136" t="s">
        <v>255</v>
      </c>
      <c r="C246" s="137">
        <v>4839967141</v>
      </c>
      <c r="D246" s="137">
        <v>3016276170</v>
      </c>
      <c r="E246" s="128">
        <f>VLOOKUP(A246,'Tüm - Sektör'!$A:$H,5,0)</f>
        <v>19.290522079916112</v>
      </c>
      <c r="F246" s="128">
        <f>VLOOKUP(A246,'Tüm - Sektör'!$A:$H,6,0)</f>
        <v>2.8173903416468966</v>
      </c>
      <c r="G246" s="127">
        <f>VLOOKUP(A246,'Tüm - Sektör'!$A:$H,7,0)</f>
        <v>955.68482200000005</v>
      </c>
      <c r="H246" s="159">
        <v>2.17</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184.35659160231702</v>
      </c>
      <c r="R246" s="166">
        <f t="shared" si="10"/>
        <v>4.6082949308756827E-3</v>
      </c>
      <c r="S246" s="191">
        <v>184.35659160231702</v>
      </c>
      <c r="T246" s="208">
        <f t="shared" si="11"/>
        <v>0</v>
      </c>
      <c r="U246" s="222"/>
      <c r="W246" s="200"/>
      <c r="X246" s="209" t="str">
        <f>IF(COUNTIF('Yıldız Liste'!A:A, A246)&gt;0, "Yıldız Pazar", IF(COUNTIF('Ana Pazar Liste'!A:A, A246)&gt;0, "Ana Pazar", IF(COUNTIF('Alt Pazar Liste'!A:A, A246)&gt;0, "Alt Pazar", "")))</f>
        <v>Ana Pazar</v>
      </c>
    </row>
    <row r="247" spans="1:24" ht="30" customHeight="1" thickTop="1" thickBot="1">
      <c r="A247" s="125" t="s">
        <v>47</v>
      </c>
      <c r="B247" s="136" t="s">
        <v>609</v>
      </c>
      <c r="C247" s="137">
        <v>7288297817</v>
      </c>
      <c r="D247" s="137">
        <v>1500000000</v>
      </c>
      <c r="E247" s="128">
        <f>VLOOKUP(A247,'Tüm - Sektör'!$A:$H,5,0)</f>
        <v>20.40327064428428</v>
      </c>
      <c r="F247" s="128">
        <f>VLOOKUP(A247,'Tüm - Sektör'!$A:$H,6,0)</f>
        <v>6.8010902147614267</v>
      </c>
      <c r="G247" s="127">
        <f>VLOOKUP(A247,'Tüm - Sektör'!$A:$H,7,0)</f>
        <v>924.882115</v>
      </c>
      <c r="H247" s="159">
        <v>2.1800000000000002</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188.70620106403058</v>
      </c>
      <c r="R247" s="166" t="str">
        <f t="shared" si="10"/>
        <v/>
      </c>
      <c r="S247" s="191">
        <v>188.70620106403058</v>
      </c>
      <c r="T247" s="208">
        <f t="shared" si="11"/>
        <v>0</v>
      </c>
      <c r="U247" s="222"/>
      <c r="W247" s="200"/>
      <c r="X247" s="209" t="str">
        <f>IF(COUNTIF('Yıldız Liste'!A:A, A247)&gt;0, "Yıldız Pazar", IF(COUNTIF('Ana Pazar Liste'!A:A, A247)&gt;0, "Ana Pazar", IF(COUNTIF('Alt Pazar Liste'!A:A, A247)&gt;0, "Alt Pazar", "")))</f>
        <v>Ana Pazar</v>
      </c>
    </row>
    <row r="248" spans="1:24" ht="30" customHeight="1" thickTop="1" thickBot="1">
      <c r="A248" s="125" t="s">
        <v>24</v>
      </c>
      <c r="B248" s="136" t="s">
        <v>221</v>
      </c>
      <c r="C248" s="137">
        <v>6689720832</v>
      </c>
      <c r="D248" s="137">
        <v>1000000000</v>
      </c>
      <c r="E248" s="128">
        <f>VLOOKUP(A248,'Tüm - Sektör'!$A:$H,5,0)</f>
        <v>56.489834654253968</v>
      </c>
      <c r="F248" s="128">
        <f>VLOOKUP(A248,'Tüm - Sektör'!$A:$H,6,0)</f>
        <v>28.244917327126984</v>
      </c>
      <c r="G248" s="127">
        <f>VLOOKUP(A248,'Tüm - Sektör'!$A:$H,7,0)</f>
        <v>338.83675399999998</v>
      </c>
      <c r="H248" s="159">
        <v>2.06</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191.40832208244126</v>
      </c>
      <c r="R248" s="166" t="str">
        <f t="shared" si="10"/>
        <v/>
      </c>
      <c r="S248" s="191">
        <v>191.40832208244126</v>
      </c>
      <c r="T248" s="208">
        <f t="shared" si="11"/>
        <v>0</v>
      </c>
      <c r="U248" s="222"/>
      <c r="W248" s="200"/>
      <c r="X248" s="209" t="str">
        <f>IF(COUNTIF('Yıldız Liste'!A:A, A248)&gt;0, "Yıldız Pazar", IF(COUNTIF('Ana Pazar Liste'!A:A, A248)&gt;0, "Ana Pazar", IF(COUNTIF('Alt Pazar Liste'!A:A, A248)&gt;0, "Alt Pazar", "")))</f>
        <v>Ana Pazar</v>
      </c>
    </row>
    <row r="249" spans="1:24" ht="30" customHeight="1" thickTop="1" thickBot="1">
      <c r="A249" s="125" t="s">
        <v>15</v>
      </c>
      <c r="B249" s="136" t="s">
        <v>349</v>
      </c>
      <c r="C249" s="137">
        <v>1874835039</v>
      </c>
      <c r="D249" s="137">
        <v>197281323</v>
      </c>
      <c r="E249" s="128">
        <f>VLOOKUP(A249,'Tüm - Sektör'!$A:$H,5,0)</f>
        <v>168.88717121387302</v>
      </c>
      <c r="F249" s="128">
        <f>VLOOKUP(A249,'Tüm - Sektör'!$A:$H,6,0)</f>
        <v>428.03639149833009</v>
      </c>
      <c r="G249" s="127">
        <f>VLOOKUP(A249,'Tüm - Sektör'!$A:$H,7,0)</f>
        <v>116.67577300000001</v>
      </c>
      <c r="H249" s="159">
        <v>2.0099999999999998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197.05041251161984</v>
      </c>
      <c r="R249" s="166" t="str">
        <f t="shared" si="10"/>
        <v/>
      </c>
      <c r="S249" s="191">
        <v>197.05041251161984</v>
      </c>
      <c r="T249" s="208">
        <f t="shared" si="11"/>
        <v>0</v>
      </c>
      <c r="U249" s="222"/>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37.353922815589286</v>
      </c>
      <c r="F250" s="128">
        <f>VLOOKUP(A250,'Tüm - Sektör'!$A:$H,6,0)</f>
        <v>45.553564409255223</v>
      </c>
      <c r="G250" s="127">
        <f>VLOOKUP(A250,'Tüm - Sektör'!$A:$H,7,0)</f>
        <v>594.91427499999998</v>
      </c>
      <c r="H250" s="159">
        <v>1.77</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222.22381910242257</v>
      </c>
      <c r="R250" s="166" t="str">
        <f t="shared" si="10"/>
        <v/>
      </c>
      <c r="S250" s="191">
        <v>222.22381910242257</v>
      </c>
      <c r="T250" s="208">
        <f t="shared" si="11"/>
        <v>0</v>
      </c>
      <c r="U250" s="222"/>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39.482336037162675</v>
      </c>
      <c r="F251" s="128">
        <f>VLOOKUP(A251,'Tüm - Sektör'!$A:$H,6,0)</f>
        <v>19.040478412983543</v>
      </c>
      <c r="G251" s="127">
        <f>VLOOKUP(A251,'Tüm - Sektör'!$A:$H,7,0)</f>
        <v>610.40025600000001</v>
      </c>
      <c r="H251" s="159">
        <v>1.64</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241.00028024562121</v>
      </c>
      <c r="R251" s="166" t="str">
        <f t="shared" si="10"/>
        <v/>
      </c>
      <c r="S251" s="191">
        <v>241.00028024562121</v>
      </c>
      <c r="T251" s="208">
        <f t="shared" si="11"/>
        <v>0</v>
      </c>
      <c r="U251" s="222"/>
      <c r="W251" s="200"/>
      <c r="X251" s="209" t="str">
        <f>IF(COUNTIF('Yıldız Liste'!A:A, A251)&gt;0, "Yıldız Pazar", IF(COUNTIF('Ana Pazar Liste'!A:A, A251)&gt;0, "Ana Pazar", IF(COUNTIF('Alt Pazar Liste'!A:A, A251)&gt;0, "Alt Pazar", "")))</f>
        <v>Ana Pazar</v>
      </c>
    </row>
    <row r="252" spans="1:24" ht="30" customHeight="1" thickTop="1" thickBot="1">
      <c r="A252" s="125" t="s">
        <v>238</v>
      </c>
      <c r="B252" s="131" t="s">
        <v>233</v>
      </c>
      <c r="C252" s="132">
        <v>7606887578</v>
      </c>
      <c r="D252" s="132">
        <v>2344397132</v>
      </c>
      <c r="E252" s="128">
        <f>VLOOKUP(A252,'Tüm - Sektör'!$A:$H,5,0)</f>
        <v>33.782237838490026</v>
      </c>
      <c r="F252" s="128">
        <f>VLOOKUP(A252,'Tüm - Sektör'!$A:$H,6,0)</f>
        <v>14.409776132796441</v>
      </c>
      <c r="G252" s="127">
        <f>VLOOKUP(A252,'Tüm - Sektör'!$A:$H,7,0)</f>
        <v>735.54148399999997</v>
      </c>
      <c r="H252" s="159">
        <v>1.58</v>
      </c>
      <c r="I252" s="133" t="e">
        <f>VLOOKUP(A252,'Tüm - Sektör'!$A:$H,9,0)</f>
        <v>#REF!</v>
      </c>
      <c r="J252" s="132" t="e">
        <f>VLOOKUP(A252,'Tüm - Sektör'!$A:$H,10,0)</f>
        <v>#REF!</v>
      </c>
      <c r="K252" s="133" t="e">
        <f>VLOOKUP(A252,'Tüm - Sektör'!$A:$H,11,0)</f>
        <v>#REF!</v>
      </c>
      <c r="L252" s="133" t="e">
        <f>VLOOKUP(A252,'Tüm - Sektör'!$A:$H,12,0)</f>
        <v>#REF!</v>
      </c>
      <c r="M252" s="133" t="e">
        <f>VLOOKUP(A252,'Tüm - Sektör'!$A:$H,13,0)</f>
        <v>#REF!</v>
      </c>
      <c r="N252" s="134" t="e">
        <f>VLOOKUP(A252,'Tüm - Sektör'!$A:$H,14,0)</f>
        <v>#REF!</v>
      </c>
      <c r="O252" s="135" t="e">
        <f>VLOOKUP(A252,'Tüm - Sektör'!$A:$H,15,0)</f>
        <v>#REF!</v>
      </c>
      <c r="P252" s="153" t="e">
        <f>VLOOKUP(A252,'Tüm - Sektör'!$A:$H,16,0)</f>
        <v>#REF!</v>
      </c>
      <c r="Q252" s="158">
        <f t="shared" si="9"/>
        <v>248.48237352563905</v>
      </c>
      <c r="R252" s="166">
        <f t="shared" si="10"/>
        <v>1.2658227848101276E-2</v>
      </c>
      <c r="S252" s="191">
        <v>248.48237352563905</v>
      </c>
      <c r="T252" s="208">
        <f t="shared" si="11"/>
        <v>0</v>
      </c>
      <c r="U252" s="222"/>
      <c r="W252" s="200"/>
      <c r="X252" s="209" t="str">
        <f>IF(COUNTIF('Yıldız Liste'!A:A, A252)&gt;0, "Yıldız Pazar", IF(COUNTIF('Ana Pazar Liste'!A:A, A252)&gt;0, "Ana Pazar", IF(COUNTIF('Alt Pazar Liste'!A:A, A252)&gt;0, "Alt Pazar", "")))</f>
        <v>Ana Pazar</v>
      </c>
    </row>
    <row r="253" spans="1:24" ht="30" customHeight="1" thickTop="1" thickBot="1">
      <c r="A253" s="125" t="s">
        <v>174</v>
      </c>
      <c r="B253" s="136" t="s">
        <v>221</v>
      </c>
      <c r="C253" s="137">
        <v>13585447982</v>
      </c>
      <c r="D253" s="137">
        <v>2400156000</v>
      </c>
      <c r="E253" s="128">
        <f>VLOOKUP(A253,'Tüm - Sektör'!$A:$H,5,0)</f>
        <v>15.117546628941781</v>
      </c>
      <c r="F253" s="128">
        <f>VLOOKUP(A253,'Tüm - Sektör'!$A:$H,6,0)</f>
        <v>6.298568355115993</v>
      </c>
      <c r="G253" s="127">
        <f>VLOOKUP(A253,'Tüm - Sektör'!$A:$H,7,0)</f>
        <v>1653.7573420000001</v>
      </c>
      <c r="H253" s="159">
        <v>1.6</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 t="shared" si="9"/>
        <v>250.00753730639823</v>
      </c>
      <c r="R253" s="166" t="str">
        <f t="shared" si="10"/>
        <v/>
      </c>
      <c r="S253" s="191">
        <v>250.00753730639823</v>
      </c>
      <c r="T253" s="208">
        <f t="shared" si="11"/>
        <v>0</v>
      </c>
      <c r="U253" s="222"/>
      <c r="W253" s="200"/>
      <c r="X253" s="209" t="str">
        <f>IF(COUNTIF('Yıldız Liste'!A:A, A253)&gt;0, "Yıldız Pazar", IF(COUNTIF('Ana Pazar Liste'!A:A, A253)&gt;0, "Ana Pazar", IF(COUNTIF('Alt Pazar Liste'!A:A, A253)&gt;0, "Alt Pazar", "")))</f>
        <v>Ana Pazar</v>
      </c>
    </row>
    <row r="254" spans="1:24" ht="30" customHeight="1" thickTop="1" thickBot="1">
      <c r="A254" s="125" t="s">
        <v>403</v>
      </c>
      <c r="B254" s="136" t="s">
        <v>404</v>
      </c>
      <c r="C254" s="137">
        <v>2193688534</v>
      </c>
      <c r="D254" s="137">
        <v>1000000000</v>
      </c>
      <c r="E254" s="128">
        <f>VLOOKUP(A254,'Tüm - Sektör'!$A:$H,5,0)</f>
        <v>34.20627753605342</v>
      </c>
      <c r="F254" s="128">
        <f>VLOOKUP(A254,'Tüm - Sektör'!$A:$H,6,0)</f>
        <v>34.20627753605342</v>
      </c>
      <c r="G254" s="127">
        <f>VLOOKUP(A254,'Tüm - Sektör'!$A:$H,7,0)</f>
        <v>749.65266799999995</v>
      </c>
      <c r="H254" s="159">
        <v>1.57</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 t="shared" si="9"/>
        <v>256.42827217250908</v>
      </c>
      <c r="R254" s="166" t="str">
        <f t="shared" si="10"/>
        <v/>
      </c>
      <c r="S254" s="191">
        <v>256.42827217250908</v>
      </c>
      <c r="T254" s="208">
        <f t="shared" si="11"/>
        <v>0</v>
      </c>
      <c r="U254" s="222"/>
      <c r="W254" s="200"/>
      <c r="X254" s="209" t="str">
        <f>IF(COUNTIF('Yıldız Liste'!A:A, A254)&gt;0, "Yıldız Pazar", IF(COUNTIF('Ana Pazar Liste'!A:A, A254)&gt;0, "Ana Pazar", IF(COUNTIF('Alt Pazar Liste'!A:A, A254)&gt;0, "Alt Pazar", "")))</f>
        <v>Ana Pazar</v>
      </c>
    </row>
    <row r="255" spans="1:24" ht="30" customHeight="1" thickTop="1" thickBot="1">
      <c r="A255" s="125" t="s">
        <v>80</v>
      </c>
      <c r="B255" s="131" t="s">
        <v>233</v>
      </c>
      <c r="C255" s="132">
        <v>2545549000</v>
      </c>
      <c r="D255" s="132">
        <v>1053000000</v>
      </c>
      <c r="E255" s="128">
        <f>VLOOKUP(A255,'Tüm - Sektör'!$A:$H,5,0)</f>
        <v>33.107344256803607</v>
      </c>
      <c r="F255" s="128">
        <f>VLOOKUP(A255,'Tüm - Sektör'!$A:$H,6,0)</f>
        <v>31.440972703517197</v>
      </c>
      <c r="G255" s="127">
        <f>VLOOKUP(A255,'Tüm - Sektör'!$A:$H,7,0)</f>
        <v>774.54246000000001</v>
      </c>
      <c r="H255" s="159">
        <v>1.55</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 t="shared" si="9"/>
        <v>256.43043864731538</v>
      </c>
      <c r="R255" s="166" t="str">
        <f t="shared" si="10"/>
        <v/>
      </c>
      <c r="S255" s="191">
        <v>256.43043864731538</v>
      </c>
      <c r="T255" s="208">
        <f t="shared" si="11"/>
        <v>0</v>
      </c>
      <c r="U255" s="222"/>
      <c r="W255" s="200"/>
      <c r="X255" s="209" t="str">
        <f>IF(COUNTIF('Yıldız Liste'!A:A, A255)&gt;0, "Yıldız Pazar", IF(COUNTIF('Ana Pazar Liste'!A:A, A255)&gt;0, "Ana Pazar", IF(COUNTIF('Alt Pazar Liste'!A:A, A255)&gt;0, "Alt Pazar", "")))</f>
        <v>Ana Pazar</v>
      </c>
    </row>
    <row r="256" spans="1:24" ht="30" customHeight="1" thickTop="1" thickBot="1">
      <c r="A256" s="125" t="s">
        <v>13</v>
      </c>
      <c r="B256" s="136" t="s">
        <v>349</v>
      </c>
      <c r="C256" s="137">
        <v>2897114703</v>
      </c>
      <c r="D256" s="137">
        <v>796500000</v>
      </c>
      <c r="E256" s="128">
        <f>VLOOKUP(A256,'Tüm - Sektör'!$A:$H,5,0)</f>
        <v>51.976119052340209</v>
      </c>
      <c r="F256" s="128">
        <f>VLOOKUP(A256,'Tüm - Sektör'!$A:$H,6,0)</f>
        <v>88.095117037864767</v>
      </c>
      <c r="G256" s="127">
        <f>VLOOKUP(A256,'Tüm - Sektör'!$A:$H,7,0)</f>
        <v>499.73981700000002</v>
      </c>
      <c r="H256" s="159">
        <v>1.52</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 t="shared" si="9"/>
        <v>259.74536223586711</v>
      </c>
      <c r="R256" s="166" t="str">
        <f t="shared" si="10"/>
        <v/>
      </c>
      <c r="S256" s="191">
        <v>259.74536223586711</v>
      </c>
      <c r="T256" s="208">
        <f t="shared" si="11"/>
        <v>0</v>
      </c>
      <c r="U256" s="222"/>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65.885006944279738</v>
      </c>
      <c r="F257" s="128">
        <f>VLOOKUP(A257,'Tüm - Sektör'!$A:$H,6,0)</f>
        <v>109.80834490713289</v>
      </c>
      <c r="G257" s="127">
        <f>VLOOKUP(A257,'Tüm - Sektör'!$A:$H,7,0)</f>
        <v>399.45994000000002</v>
      </c>
      <c r="H257" s="159">
        <v>1.51</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263.1842092086157</v>
      </c>
      <c r="R257" s="166" t="str">
        <f t="shared" si="10"/>
        <v/>
      </c>
      <c r="S257" s="191">
        <v>263.1842092086157</v>
      </c>
      <c r="T257" s="208">
        <f t="shared" si="11"/>
        <v>0</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27.684135353634069</v>
      </c>
      <c r="F258" s="128">
        <f>VLOOKUP(A258,'Tüm - Sektör'!$A:$H,6,0)</f>
        <v>25.722489340878937</v>
      </c>
      <c r="G258" s="127">
        <f>VLOOKUP(A258,'Tüm - Sektör'!$A:$H,7,0)</f>
        <v>1027.688572</v>
      </c>
      <c r="H258" s="159">
        <v>1.48</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284.50669528630914</v>
      </c>
      <c r="R258" s="166" t="str">
        <f t="shared" si="10"/>
        <v/>
      </c>
      <c r="S258" s="191">
        <v>284.50669528630914</v>
      </c>
      <c r="T258" s="208">
        <f t="shared" si="11"/>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23.546032493524841</v>
      </c>
      <c r="F259" s="128">
        <f>VLOOKUP(A259,'Tüm - Sektör'!$A:$H,6,0)</f>
        <v>14.716270308453026</v>
      </c>
      <c r="G259" s="127">
        <f>VLOOKUP(A259,'Tüm - Sektör'!$A:$H,7,0)</f>
        <v>1359.1032560000001</v>
      </c>
      <c r="H259" s="159">
        <v>1.25</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320.01489427831416</v>
      </c>
      <c r="R259" s="166" t="str">
        <f t="shared" ref="R259:R263" si="12">IF(OR(H259="", H260="", Q259=0), "", IF(H259&lt;H260, (H260-H259)/H259, ""))</f>
        <v/>
      </c>
      <c r="S259" s="191">
        <v>320.01489427831416</v>
      </c>
      <c r="T259" s="208">
        <f t="shared" ref="T259:T263" si="13">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47.282184569317224</v>
      </c>
      <c r="F260" s="128">
        <f>VLOOKUP(A260,'Tüm - Sektör'!$A:$H,6,0)</f>
        <v>32.914851771191941</v>
      </c>
      <c r="G260" s="127">
        <f>VLOOKUP(A260,'Tüm - Sektör'!$A:$H,7,0)</f>
        <v>693.49307699999997</v>
      </c>
      <c r="H260" s="159">
        <v>1.21</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327.89867664257719</v>
      </c>
      <c r="R260" s="166" t="str">
        <f t="shared" si="12"/>
        <v/>
      </c>
      <c r="S260" s="191">
        <v>327.89867664257719</v>
      </c>
      <c r="T260" s="208">
        <f t="shared" si="13"/>
        <v>0</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71.920300799466062</v>
      </c>
      <c r="F261" s="128">
        <f>VLOOKUP(A261,'Tüm - Sektör'!$A:$H,6,0)</f>
        <v>89.900375999332582</v>
      </c>
      <c r="G261" s="127">
        <f>VLOOKUP(A261,'Tüm - Sektör'!$A:$H,7,0)</f>
        <v>475.40234800000002</v>
      </c>
      <c r="H261" s="159">
        <v>1.17</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341.91079868932445</v>
      </c>
      <c r="R261" s="166" t="str">
        <f t="shared" si="12"/>
        <v/>
      </c>
      <c r="S261" s="191">
        <v>341.91079868932445</v>
      </c>
      <c r="T261" s="208">
        <f t="shared" si="13"/>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59.22007925482427</v>
      </c>
      <c r="F262" s="128">
        <f>VLOOKUP(A262,'Tüm - Sektör'!$A:$H,6,0)</f>
        <v>91.81407636406864</v>
      </c>
      <c r="G262" s="127">
        <f>VLOOKUP(A262,'Tüm - Sektör'!$A:$H,7,0)</f>
        <v>592.54522899999995</v>
      </c>
      <c r="H262" s="159">
        <v>1.1200000000000001</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350.9057542344799</v>
      </c>
      <c r="R262" s="166" t="str">
        <f t="shared" si="12"/>
        <v/>
      </c>
      <c r="S262" s="191">
        <v>350.9057542344799</v>
      </c>
      <c r="T262" s="208">
        <f t="shared" si="13"/>
        <v>0</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0.83</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470.6346863030721</v>
      </c>
      <c r="R263" s="166" t="str">
        <f t="shared" si="12"/>
        <v/>
      </c>
      <c r="S263" s="191">
        <v>470.6346863030721</v>
      </c>
      <c r="T263" s="208">
        <f t="shared" si="13"/>
        <v>0</v>
      </c>
      <c r="U263" s="222"/>
      <c r="W263" s="200"/>
      <c r="X263" s="209" t="str">
        <f>IF(COUNTIF('Yıldız Liste'!A:A, A263)&gt;0, "Yıldız Pazar", IF(COUNTIF('Ana Pazar Liste'!A:A, A263)&gt;0, "Ana Pazar", IF(COUNTIF('Alt Pazar Liste'!A:A, A263)&gt;0, "Alt Pazar", "")))</f>
        <v>Ana Pazar</v>
      </c>
    </row>
    <row r="264" spans="1:24" ht="30" customHeight="1" thickTop="1" thickBot="1">
      <c r="A264" s="231" t="s">
        <v>2316</v>
      </c>
      <c r="B264" s="232"/>
      <c r="C264" s="232"/>
      <c r="D264" s="232"/>
      <c r="E264" s="232"/>
      <c r="F264" s="232"/>
      <c r="G264" s="232"/>
      <c r="H264" s="233"/>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255.25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103.7</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26.32</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6.09</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8.7100000000000009</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2.3199999999999998</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13.472129952165519</v>
      </c>
      <c r="F272" s="128">
        <f>VLOOKUP(A272,'Tüm - Sektör'!$A:$H,6,0)</f>
        <v>0.88117929537506456</v>
      </c>
      <c r="G272" s="127">
        <f>VLOOKUP(A272,'Tüm - Sektör'!$A:$H,7,0)</f>
        <v>7.3957799999999996E-4</v>
      </c>
      <c r="H272" s="159">
        <v>4017.5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9.963690925762669E-5</v>
      </c>
      <c r="R272" s="166" t="str">
        <f t="shared" si="18"/>
        <v/>
      </c>
      <c r="S272" s="191">
        <v>9.963690925762669E-5</v>
      </c>
      <c r="T272" s="208">
        <f t="shared" si="19"/>
        <v>0</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13.383427056475945</v>
      </c>
      <c r="F273" s="128">
        <f>VLOOKUP(A273,'Tüm - Sektör'!$A:$H,6,0)</f>
        <v>0.72746944467505581</v>
      </c>
      <c r="G273" s="127">
        <f>VLOOKUP(A273,'Tüm - Sektör'!$A:$H,7,0)</f>
        <v>7.7739300000000003E-4</v>
      </c>
      <c r="H273" s="159">
        <v>3770</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1.0404182509715004E-4</v>
      </c>
      <c r="R273" s="166">
        <f t="shared" si="18"/>
        <v>0.27586206896551724</v>
      </c>
      <c r="S273" s="191">
        <v>1.0404182509715004E-4</v>
      </c>
      <c r="T273" s="208">
        <f t="shared" si="19"/>
        <v>0</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7.2717298062444176</v>
      </c>
      <c r="F274" s="128">
        <f>VLOOKUP(A274,'Tüm - Sektör'!$A:$H,6,0)</f>
        <v>0.47402169461519622</v>
      </c>
      <c r="G274" s="127">
        <f>VLOOKUP(A274,'Tüm - Sektör'!$A:$H,7,0)</f>
        <v>1.1325970000000001</v>
      </c>
      <c r="H274" s="159">
        <v>4810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8.2359393633630096E-2</v>
      </c>
      <c r="R274" s="166" t="str">
        <f t="shared" si="18"/>
        <v/>
      </c>
      <c r="S274" s="191">
        <v>8.2359393633630096E-2</v>
      </c>
      <c r="T274" s="208">
        <f t="shared" si="19"/>
        <v>0</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0.78382987000105675</v>
      </c>
      <c r="F275" s="128">
        <f>VLOOKUP(A275,'Tüm - Sektör'!$A:$H,6,0)</f>
        <v>2.2886880109818288E-3</v>
      </c>
      <c r="G275" s="127">
        <f>VLOOKUP(A275,'Tüm - Sektör'!$A:$H,7,0)</f>
        <v>10.951673</v>
      </c>
      <c r="H275" s="159">
        <v>4800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8.5842484238840819E-2</v>
      </c>
      <c r="R275" s="166" t="str">
        <f t="shared" si="18"/>
        <v/>
      </c>
      <c r="S275" s="191">
        <v>8.5842484238840819E-2</v>
      </c>
      <c r="T275" s="208">
        <f t="shared" si="19"/>
        <v>0</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0.22120223436376704</v>
      </c>
      <c r="F276" s="128">
        <f>VLOOKUP(A276,'Tüm - Sektör'!$A:$H,6,0)</f>
        <v>1.9928129241889123E-4</v>
      </c>
      <c r="G276" s="127">
        <f>VLOOKUP(A276,'Tüm - Sektör'!$A:$H,7,0)</f>
        <v>84.532953000000006</v>
      </c>
      <c r="H276" s="159">
        <v>2196</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0.18698878080967304</v>
      </c>
      <c r="R276" s="166" t="str">
        <f t="shared" si="18"/>
        <v/>
      </c>
      <c r="S276" s="191">
        <v>0.18698878080967304</v>
      </c>
      <c r="T276" s="208">
        <f t="shared" si="19"/>
        <v>0</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5.6182361977603339</v>
      </c>
      <c r="F277" s="128">
        <f>VLOOKUP(A277,'Tüm - Sektör'!$A:$H,6,0)</f>
        <v>0.12165621757229035</v>
      </c>
      <c r="G277" s="127">
        <f>VLOOKUP(A277,'Tüm - Sektör'!$A:$H,7,0)</f>
        <v>4.3228220000000004</v>
      </c>
      <c r="H277" s="159">
        <v>1637</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0.24286635036874724</v>
      </c>
      <c r="R277" s="166" t="str">
        <f t="shared" si="18"/>
        <v/>
      </c>
      <c r="S277" s="191">
        <v>0.24286635036874724</v>
      </c>
      <c r="T277" s="208">
        <f t="shared" si="19"/>
        <v>0</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733</v>
      </c>
      <c r="B278" s="136" t="s">
        <v>355</v>
      </c>
      <c r="C278" s="137">
        <v>2222618346</v>
      </c>
      <c r="D278" s="137">
        <v>110500000</v>
      </c>
      <c r="E278" s="128">
        <f>VLOOKUP(A278,'Tüm - Sektör'!$A:$H,5,0)</f>
        <v>0.57080518692956583</v>
      </c>
      <c r="F278" s="128">
        <f>VLOOKUP(A278,'Tüm - Sektör'!$A:$H,6,0)</f>
        <v>3.1671721644804195E-3</v>
      </c>
      <c r="G278" s="127">
        <f>VLOOKUP(A278,'Tüm - Sektör'!$A:$H,7,0)</f>
        <v>47.739924000000002</v>
      </c>
      <c r="H278" s="159">
        <v>1468</v>
      </c>
      <c r="I278" s="138" t="e">
        <f>VLOOKUP(A278,'Tüm - Sektör'!$A:$H,9,0)</f>
        <v>#REF!</v>
      </c>
      <c r="J278" s="137" t="e">
        <f>VLOOKUP(A278,'Tüm - Sektör'!$A:$H,10,0)</f>
        <v>#REF!</v>
      </c>
      <c r="K278" s="138" t="e">
        <f>VLOOKUP(A278,'Tüm - Sektör'!$A:$H,11,0)</f>
        <v>#REF!</v>
      </c>
      <c r="L278" s="138" t="e">
        <f>VLOOKUP(A278,'Tüm - Sektör'!$A:$H,12,0)</f>
        <v>#REF!</v>
      </c>
      <c r="M278" s="138" t="e">
        <f>VLOOKUP(A278,'Tüm - Sektör'!$A:$H,13,0)</f>
        <v>#REF!</v>
      </c>
      <c r="N278" s="139" t="e">
        <f>VLOOKUP(A278,'Tüm - Sektör'!$A:$H,14,0)</f>
        <v>#REF!</v>
      </c>
      <c r="O278" s="140" t="e">
        <f>VLOOKUP(A278,'Tüm - Sektör'!$A:$H,15,0)</f>
        <v>#REF!</v>
      </c>
      <c r="P278" s="154" t="e">
        <f>VLOOKUP(A278,'Tüm - Sektör'!$A:$H,16,0)</f>
        <v>#REF!</v>
      </c>
      <c r="Q278" s="158">
        <f t="shared" si="17"/>
        <v>0.27250196242823266</v>
      </c>
      <c r="R278" s="166" t="str">
        <f t="shared" si="18"/>
        <v/>
      </c>
      <c r="S278" s="191">
        <v>0.27250196242823266</v>
      </c>
      <c r="T278" s="208">
        <f t="shared" si="19"/>
        <v>0</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292</v>
      </c>
      <c r="B279" s="136" t="s">
        <v>356</v>
      </c>
      <c r="C279" s="137">
        <v>8163584863</v>
      </c>
      <c r="D279" s="137">
        <v>24300000</v>
      </c>
      <c r="E279" s="128">
        <f>VLOOKUP(A279,'Tüm - Sektör'!$A:$H,5,0)</f>
        <v>11.405996029458722</v>
      </c>
      <c r="F279" s="128">
        <f>VLOOKUP(A279,'Tüm - Sektör'!$A:$H,6,0)</f>
        <v>0.32573390191021673</v>
      </c>
      <c r="G279" s="127">
        <f>VLOOKUP(A279,'Tüm - Sektör'!$A:$H,7,0)</f>
        <v>2.442218</v>
      </c>
      <c r="H279" s="159">
        <v>1432</v>
      </c>
      <c r="I279" s="141" t="e">
        <f>VLOOKUP(A279,'Tüm - Sektör'!$A:$H,9,0)</f>
        <v>#REF!</v>
      </c>
      <c r="J279" s="145" t="e">
        <f>VLOOKUP(A279,'Tüm - Sektör'!$A:$H,10,0)</f>
        <v>#REF!</v>
      </c>
      <c r="K279" s="146" t="e">
        <f>VLOOKUP(A279,'Tüm - Sektör'!$A:$H,11,0)</f>
        <v>#REF!</v>
      </c>
      <c r="L279" s="146" t="e">
        <f>VLOOKUP(A279,'Tüm - Sektör'!$A:$H,12,0)</f>
        <v>#REF!</v>
      </c>
      <c r="M279" s="146" t="e">
        <f>VLOOKUP(A279,'Tüm - Sektör'!$A:$H,13,0)</f>
        <v>#REF!</v>
      </c>
      <c r="N279" s="147" t="e">
        <f>VLOOKUP(A279,'Tüm - Sektör'!$A:$H,14,0)</f>
        <v>#REF!</v>
      </c>
      <c r="O279" s="148" t="e">
        <f>VLOOKUP(A279,'Tüm - Sektör'!$A:$H,15,0)</f>
        <v>#REF!</v>
      </c>
      <c r="P279" s="156" t="e">
        <f>VLOOKUP(A279,'Tüm - Sektör'!$A:$H,16,0)</f>
        <v>#REF!</v>
      </c>
      <c r="Q279" s="158">
        <f t="shared" si="17"/>
        <v>0.27855928811072617</v>
      </c>
      <c r="R279" s="166" t="str">
        <f t="shared" si="18"/>
        <v/>
      </c>
      <c r="S279" s="191">
        <v>0.27855928811072617</v>
      </c>
      <c r="T279" s="208">
        <f t="shared" si="19"/>
        <v>0</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1.3305101570937501</v>
      </c>
      <c r="F280" s="128">
        <f>VLOOKUP(A280,'Tüm - Sektör'!$A:$H,6,0)</f>
        <v>8.8922984601086056E-3</v>
      </c>
      <c r="G280" s="127">
        <f>VLOOKUP(A280,'Tüm - Sektör'!$A:$H,7,0)</f>
        <v>37.479664</v>
      </c>
      <c r="H280" s="159">
        <v>788.5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0.49867073636460973</v>
      </c>
      <c r="R280" s="166" t="str">
        <f t="shared" si="18"/>
        <v/>
      </c>
      <c r="S280" s="191">
        <v>0.49867073636460973</v>
      </c>
      <c r="T280" s="208">
        <f t="shared" si="19"/>
        <v>0</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1.8677902108545599</v>
      </c>
      <c r="F281" s="128">
        <f>VLOOKUP(A281,'Tüm - Sektör'!$A:$H,6,0)</f>
        <v>1.917700987117639E-2</v>
      </c>
      <c r="G281" s="127">
        <f>VLOOKUP(A281,'Tüm - Sektör'!$A:$H,7,0)</f>
        <v>31.219389</v>
      </c>
      <c r="H281" s="159">
        <v>685.5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0.58311269163060531</v>
      </c>
      <c r="R281" s="166" t="str">
        <f t="shared" si="18"/>
        <v/>
      </c>
      <c r="S281" s="191">
        <v>0.58311269163060531</v>
      </c>
      <c r="T281" s="208">
        <f t="shared" si="19"/>
        <v>0</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0.83797346918165927</v>
      </c>
      <c r="F282" s="128">
        <f>VLOOKUP(A282,'Tüm - Sektör'!$A:$H,6,0)</f>
        <v>8.7990624604702659E-3</v>
      </c>
      <c r="G282" s="127">
        <f>VLOOKUP(A282,'Tüm - Sektör'!$A:$H,7,0)</f>
        <v>91.899596000000003</v>
      </c>
      <c r="H282" s="159">
        <v>515.5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0.77009423276512934</v>
      </c>
      <c r="R282" s="166" t="str">
        <f t="shared" si="18"/>
        <v/>
      </c>
      <c r="S282" s="191">
        <v>0.77009423276512934</v>
      </c>
      <c r="T282" s="208">
        <f t="shared" si="19"/>
        <v>0</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15.546728900222455</v>
      </c>
      <c r="F283" s="128">
        <f>VLOOKUP(A283,'Tüm - Sektör'!$A:$H,6,0)</f>
        <v>1.412825236297933</v>
      </c>
      <c r="G283" s="127">
        <f>VLOOKUP(A283,'Tüm - Sektör'!$A:$H,7,0)</f>
        <v>4.9969520000000003</v>
      </c>
      <c r="H283" s="159">
        <v>513</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0.77686258071424408</v>
      </c>
      <c r="R283" s="166" t="str">
        <f t="shared" si="18"/>
        <v/>
      </c>
      <c r="S283" s="191">
        <v>0.77686258071424408</v>
      </c>
      <c r="T283" s="208">
        <f t="shared" si="19"/>
        <v>0</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1.1919027277695122</v>
      </c>
      <c r="F284" s="128">
        <f>VLOOKUP(A284,'Tüm - Sektör'!$A:$H,6,0)</f>
        <v>7.5286308886626258E-3</v>
      </c>
      <c r="G284" s="127">
        <f>VLOOKUP(A284,'Tüm - Sektör'!$A:$H,7,0)</f>
        <v>70.556014000000005</v>
      </c>
      <c r="H284" s="159">
        <v>482.5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0.84095905547143901</v>
      </c>
      <c r="R284" s="166" t="str">
        <f t="shared" si="18"/>
        <v/>
      </c>
      <c r="S284" s="191">
        <v>0.84095905547143901</v>
      </c>
      <c r="T284" s="208">
        <f t="shared" si="19"/>
        <v>0</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3.7661075558464168</v>
      </c>
      <c r="F285" s="128">
        <f>VLOOKUP(A285,'Tüm - Sektör'!$A:$H,6,0)</f>
        <v>8.834719846469849E-2</v>
      </c>
      <c r="G285" s="127">
        <f>VLOOKUP(A285,'Tüm - Sektör'!$A:$H,7,0)</f>
        <v>24.953838000000001</v>
      </c>
      <c r="H285" s="159">
        <v>421.25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0.93978837839167439</v>
      </c>
      <c r="R285" s="166" t="str">
        <f t="shared" si="18"/>
        <v/>
      </c>
      <c r="S285" s="191">
        <v>0.93978837839167439</v>
      </c>
      <c r="T285" s="208">
        <f t="shared" si="19"/>
        <v>0</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1.2034135570748239</v>
      </c>
      <c r="F286" s="128">
        <f>VLOOKUP(A286,'Tüm - Sektör'!$A:$H,6,0)</f>
        <v>1.5291744455474966E-2</v>
      </c>
      <c r="G286" s="127">
        <f>VLOOKUP(A286,'Tüm - Sektör'!$A:$H,7,0)</f>
        <v>79.717928999999998</v>
      </c>
      <c r="H286" s="159">
        <v>419.25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0.95933636500528252</v>
      </c>
      <c r="R286" s="166" t="str">
        <f t="shared" si="18"/>
        <v/>
      </c>
      <c r="S286" s="191">
        <v>0.95933636500528252</v>
      </c>
      <c r="T286" s="208">
        <f t="shared" si="19"/>
        <v>0</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0.1092474298612484</v>
      </c>
      <c r="F287" s="128">
        <f>VLOOKUP(A287,'Tüm - Sektör'!$A:$H,6,0)</f>
        <v>1.4354180297272199E-4</v>
      </c>
      <c r="G287" s="127">
        <f>VLOOKUP(A287,'Tüm - Sektör'!$A:$H,7,0)</f>
        <v>936.47786499999995</v>
      </c>
      <c r="H287" s="159">
        <v>391.5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1.0230779987319913</v>
      </c>
      <c r="R287" s="166" t="str">
        <f t="shared" si="18"/>
        <v/>
      </c>
      <c r="S287" s="191">
        <v>1.0230779987319913</v>
      </c>
      <c r="T287" s="208">
        <f t="shared" si="19"/>
        <v>0</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8.9897238646297895E-2</v>
      </c>
      <c r="F288" s="128">
        <f>VLOOKUP(A288,'Tüm - Sektör'!$A:$H,6,0)</f>
        <v>5.1073333473262598E-5</v>
      </c>
      <c r="G288" s="127">
        <f>VLOOKUP(A288,'Tüm - Sektör'!$A:$H,7,0)</f>
        <v>1175.783874</v>
      </c>
      <c r="H288" s="159">
        <v>377.5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1.0569972351744665</v>
      </c>
      <c r="R288" s="166" t="str">
        <f t="shared" si="18"/>
        <v/>
      </c>
      <c r="S288" s="191">
        <v>1.0569972351744665</v>
      </c>
      <c r="T288" s="208">
        <f t="shared" si="19"/>
        <v>0</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1.2440198604660673</v>
      </c>
      <c r="F289" s="128">
        <f>VLOOKUP(A289,'Tüm - Sektör'!$A:$H,6,0)</f>
        <v>5.8234087015787894E-3</v>
      </c>
      <c r="G289" s="127">
        <f>VLOOKUP(A289,'Tüm - Sektör'!$A:$H,7,0)</f>
        <v>92.579552000000007</v>
      </c>
      <c r="H289" s="159">
        <v>346.75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1.1517080136105102</v>
      </c>
      <c r="R289" s="166" t="str">
        <f t="shared" si="18"/>
        <v/>
      </c>
      <c r="S289" s="191">
        <v>1.1517080136105102</v>
      </c>
      <c r="T289" s="208">
        <f t="shared" si="19"/>
        <v>0</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2.289630309605807</v>
      </c>
      <c r="F290" s="128">
        <f>VLOOKUP(A290,'Tüm - Sektör'!$A:$H,6,0)</f>
        <v>3.1953475451369763E-2</v>
      </c>
      <c r="G290" s="127">
        <f>VLOOKUP(A290,'Tüm - Sektör'!$A:$H,7,0)</f>
        <v>51.918782</v>
      </c>
      <c r="H290" s="159">
        <v>335.25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1.188748169050164</v>
      </c>
      <c r="R290" s="166" t="str">
        <f t="shared" si="18"/>
        <v/>
      </c>
      <c r="S290" s="191">
        <v>1.188748169050164</v>
      </c>
      <c r="T290" s="208">
        <f t="shared" si="19"/>
        <v>0</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3.905706862639414</v>
      </c>
      <c r="F291" s="128">
        <f>VLOOKUP(A291,'Tüm - Sektör'!$A:$H,6,0)</f>
        <v>0.10139425915470961</v>
      </c>
      <c r="G291" s="127">
        <f>VLOOKUP(A291,'Tüm - Sektör'!$A:$H,7,0)</f>
        <v>32.616509000000001</v>
      </c>
      <c r="H291" s="159">
        <v>309.75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1.2739052303664022</v>
      </c>
      <c r="R291" s="166" t="str">
        <f t="shared" si="18"/>
        <v/>
      </c>
      <c r="S291" s="191">
        <v>1.2739052303664022</v>
      </c>
      <c r="T291" s="208">
        <f t="shared" si="19"/>
        <v>0</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447</v>
      </c>
      <c r="B292" s="136" t="s">
        <v>375</v>
      </c>
      <c r="C292" s="137">
        <v>38403565895</v>
      </c>
      <c r="D292" s="137">
        <v>998000000</v>
      </c>
      <c r="E292" s="128">
        <f>VLOOKUP(A292,'Tüm - Sektör'!$A:$H,5,0)</f>
        <v>0.3060685625250501</v>
      </c>
      <c r="F292" s="128">
        <f>VLOOKUP(A292,'Tüm - Sektör'!$A:$H,6,0)</f>
        <v>9.7359341707239911E-4</v>
      </c>
      <c r="G292" s="127">
        <f>VLOOKUP(A292,'Tüm - Sektör'!$A:$H,7,0)</f>
        <v>426.09840800000001</v>
      </c>
      <c r="H292" s="159">
        <v>298</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1.3041532723077232</v>
      </c>
      <c r="R292" s="166">
        <f t="shared" si="18"/>
        <v>1.2583892617449664E-2</v>
      </c>
      <c r="S292" s="191">
        <v>1.3041532723077232</v>
      </c>
      <c r="T292" s="208">
        <f t="shared" si="19"/>
        <v>0</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337</v>
      </c>
      <c r="B293" s="136" t="s">
        <v>356</v>
      </c>
      <c r="C293" s="137">
        <v>12392289821</v>
      </c>
      <c r="D293" s="137">
        <v>102000000</v>
      </c>
      <c r="E293" s="128">
        <f>VLOOKUP(A293,'Tüm - Sektör'!$A:$H,5,0)</f>
        <v>5.8317797472086772</v>
      </c>
      <c r="F293" s="128">
        <f>VLOOKUP(A293,'Tüm - Sektör'!$A:$H,6,0)</f>
        <v>0.1951341680789894</v>
      </c>
      <c r="G293" s="127">
        <f>VLOOKUP(A293,'Tüm - Sektör'!$A:$H,7,0)</f>
        <v>22.563583000000001</v>
      </c>
      <c r="H293" s="159">
        <v>301.75</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 t="shared" si="17"/>
        <v>1.3158584636386201</v>
      </c>
      <c r="R293" s="166" t="str">
        <f t="shared" si="18"/>
        <v/>
      </c>
      <c r="S293" s="191">
        <v>1.3158584636386201</v>
      </c>
      <c r="T293" s="208">
        <f t="shared" si="19"/>
        <v>0</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141</v>
      </c>
      <c r="B294" s="136" t="s">
        <v>349</v>
      </c>
      <c r="C294" s="137">
        <v>30199553337</v>
      </c>
      <c r="D294" s="137">
        <v>105000000</v>
      </c>
      <c r="E294" s="128">
        <f>VLOOKUP(A294,'Tüm - Sektör'!$A:$H,5,0)</f>
        <v>6.8496842359783008</v>
      </c>
      <c r="F294" s="128">
        <f>VLOOKUP(A294,'Tüm - Sektör'!$A:$H,6,0)</f>
        <v>0.2124921431977137</v>
      </c>
      <c r="G294" s="127">
        <f>VLOOKUP(A294,'Tüm - Sektör'!$A:$H,7,0)</f>
        <v>19.260493</v>
      </c>
      <c r="H294" s="159">
        <v>300.5</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17"/>
        <v>1.3192829527927039</v>
      </c>
      <c r="R294" s="166" t="str">
        <f t="shared" si="18"/>
        <v/>
      </c>
      <c r="S294" s="191">
        <v>1.3192829527927039</v>
      </c>
      <c r="T294" s="208">
        <f t="shared" si="19"/>
        <v>0</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294</v>
      </c>
      <c r="B295" s="136" t="s">
        <v>356</v>
      </c>
      <c r="C295" s="137">
        <v>966388000000</v>
      </c>
      <c r="D295" s="137">
        <v>1380000000</v>
      </c>
      <c r="E295" s="128">
        <f>VLOOKUP(A295,'Tüm - Sektör'!$A:$H,5,0)</f>
        <v>0.19531045629732499</v>
      </c>
      <c r="F295" s="128">
        <f>VLOOKUP(A295,'Tüm - Sektör'!$A:$H,6,0)</f>
        <v>4.7976039375417583E-4</v>
      </c>
      <c r="G295" s="127">
        <f>VLOOKUP(A295,'Tüm - Sektör'!$A:$H,7,0)</f>
        <v>692.54227100000003</v>
      </c>
      <c r="H295" s="159">
        <v>290.5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1.352607469541957</v>
      </c>
      <c r="R295" s="166" t="str">
        <f t="shared" si="18"/>
        <v/>
      </c>
      <c r="S295" s="191">
        <v>1.352607469541957</v>
      </c>
      <c r="T295" s="208">
        <f t="shared" si="19"/>
        <v>0</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119</v>
      </c>
      <c r="B296" s="136" t="s">
        <v>355</v>
      </c>
      <c r="C296" s="137">
        <v>5256723777</v>
      </c>
      <c r="D296" s="137">
        <v>93750000</v>
      </c>
      <c r="E296" s="128">
        <f>VLOOKUP(A296,'Tüm - Sektör'!$A:$H,5,0)</f>
        <v>7.4308610626363532</v>
      </c>
      <c r="F296" s="128">
        <f>VLOOKUP(A296,'Tüm - Sektör'!$A:$H,6,0)</f>
        <v>0.26687716498806208</v>
      </c>
      <c r="G296" s="127">
        <f>VLOOKUP(A296,'Tüm - Sektör'!$A:$H,7,0)</f>
        <v>18.316268000000001</v>
      </c>
      <c r="H296" s="159">
        <v>289.5</v>
      </c>
      <c r="I296" s="138" t="e">
        <f>VLOOKUP(A296,'Tüm - Sektör'!$A:$H,9,0)</f>
        <v>#REF!</v>
      </c>
      <c r="J296" s="137" t="e">
        <f>VLOOKUP(A296,'Tüm - Sektör'!$A:$H,10,0)</f>
        <v>#REF!</v>
      </c>
      <c r="K296" s="138" t="e">
        <f>VLOOKUP(A296,'Tüm - Sektör'!$A:$H,11,0)</f>
        <v>#REF!</v>
      </c>
      <c r="L296" s="138" t="e">
        <f>VLOOKUP(A296,'Tüm - Sektör'!$A:$H,12,0)</f>
        <v>#REF!</v>
      </c>
      <c r="M296" s="138" t="e">
        <f>VLOOKUP(A296,'Tüm - Sektör'!$A:$H,13,0)</f>
        <v>#REF!</v>
      </c>
      <c r="N296" s="139" t="e">
        <f>VLOOKUP(A296,'Tüm - Sektör'!$A:$H,14,0)</f>
        <v>#REF!</v>
      </c>
      <c r="O296" s="140" t="e">
        <f>VLOOKUP(A296,'Tüm - Sektör'!$A:$H,15,0)</f>
        <v>#REF!</v>
      </c>
      <c r="P296" s="154" t="e">
        <f>VLOOKUP(A296,'Tüm - Sektör'!$A:$H,16,0)</f>
        <v>#REF!</v>
      </c>
      <c r="Q296" s="158">
        <f t="shared" si="17"/>
        <v>1.3610564269401224</v>
      </c>
      <c r="R296" s="166">
        <f t="shared" si="18"/>
        <v>8.6355785837651123E-3</v>
      </c>
      <c r="S296" s="191">
        <v>1.3610564269401224</v>
      </c>
      <c r="T296" s="208">
        <f t="shared" si="19"/>
        <v>0</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113</v>
      </c>
      <c r="B297" s="136" t="s">
        <v>353</v>
      </c>
      <c r="C297" s="137">
        <v>10527575581</v>
      </c>
      <c r="D297" s="137">
        <v>18000000</v>
      </c>
      <c r="E297" s="128">
        <f>VLOOKUP(A297,'Tüm - Sektör'!$A:$H,5,0)</f>
        <v>11.144326777070169</v>
      </c>
      <c r="F297" s="128">
        <f>VLOOKUP(A297,'Tüm - Sektör'!$A:$H,6,0)</f>
        <v>2.0987432725179227</v>
      </c>
      <c r="G297" s="127">
        <f>VLOOKUP(A297,'Tüm - Sektör'!$A:$H,7,0)</f>
        <v>12.229931000000001</v>
      </c>
      <c r="H297" s="159">
        <v>292</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 t="shared" si="17"/>
        <v>1.3629434752502056</v>
      </c>
      <c r="R297" s="166" t="str">
        <f t="shared" si="18"/>
        <v/>
      </c>
      <c r="S297" s="191">
        <v>1.3629434752502056</v>
      </c>
      <c r="T297" s="208">
        <f t="shared" si="19"/>
        <v>0</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246</v>
      </c>
      <c r="B298" s="136" t="s">
        <v>349</v>
      </c>
      <c r="C298" s="137">
        <v>77122493000</v>
      </c>
      <c r="D298" s="137">
        <v>363281250</v>
      </c>
      <c r="E298" s="128">
        <f>VLOOKUP(A298,'Tüm - Sektör'!$A:$H,5,0)</f>
        <v>0.84002870590111312</v>
      </c>
      <c r="F298" s="128">
        <f>VLOOKUP(A298,'Tüm - Sektör'!$A:$H,6,0)</f>
        <v>8.8595351501816882E-3</v>
      </c>
      <c r="G298" s="127">
        <f>VLOOKUP(A298,'Tüm - Sektör'!$A:$H,7,0)</f>
        <v>180.39090300000001</v>
      </c>
      <c r="H298" s="159">
        <v>265.25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1.5153353680342323</v>
      </c>
      <c r="R298" s="166" t="str">
        <f t="shared" si="18"/>
        <v/>
      </c>
      <c r="S298" s="191">
        <v>1.5153353680342323</v>
      </c>
      <c r="T298" s="208">
        <f t="shared" si="19"/>
        <v>0</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196</v>
      </c>
      <c r="B299" s="136" t="s">
        <v>375</v>
      </c>
      <c r="C299" s="137">
        <v>58964771000</v>
      </c>
      <c r="D299" s="137">
        <v>500000000</v>
      </c>
      <c r="E299" s="128">
        <f>VLOOKUP(A299,'Tüm - Sektör'!$A:$H,5,0)</f>
        <v>1.2669855246903803</v>
      </c>
      <c r="F299" s="128">
        <f>VLOOKUP(A299,'Tüm - Sektör'!$A:$H,6,0)</f>
        <v>9.6716452266441249E-3</v>
      </c>
      <c r="G299" s="127">
        <f>VLOOKUP(A299,'Tüm - Sektör'!$A:$H,7,0)</f>
        <v>120.540333</v>
      </c>
      <c r="H299" s="159">
        <v>260.75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1.5272285705235817</v>
      </c>
      <c r="R299" s="166" t="str">
        <f t="shared" si="18"/>
        <v/>
      </c>
      <c r="S299" s="191">
        <v>1.5272285705235817</v>
      </c>
      <c r="T299" s="208">
        <f t="shared" si="19"/>
        <v>0</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1.335015105262036</v>
      </c>
      <c r="F300" s="128">
        <f>VLOOKUP(A300,'Tüm - Sektör'!$A:$H,6,0)</f>
        <v>1.5846064704174958E-2</v>
      </c>
      <c r="G300" s="127">
        <f>VLOOKUP(A300,'Tüm - Sektör'!$A:$H,7,0)</f>
        <v>115.707533</v>
      </c>
      <c r="H300" s="159">
        <v>254.5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1.544713043476055</v>
      </c>
      <c r="R300" s="166" t="str">
        <f t="shared" si="18"/>
        <v/>
      </c>
      <c r="S300" s="191">
        <v>1.544713043476055</v>
      </c>
      <c r="T300" s="208">
        <f t="shared" si="19"/>
        <v>0</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4.2401452970346396</v>
      </c>
      <c r="F301" s="128">
        <f>VLOOKUP(A301,'Tüm - Sektör'!$A:$H,6,0)</f>
        <v>9.2282835829120669E-2</v>
      </c>
      <c r="G301" s="127">
        <f>VLOOKUP(A301,'Tüm - Sektör'!$A:$H,7,0)</f>
        <v>39.326844000000001</v>
      </c>
      <c r="H301" s="159">
        <v>239.1</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1.6675153263381495</v>
      </c>
      <c r="R301" s="166" t="str">
        <f t="shared" si="18"/>
        <v/>
      </c>
      <c r="S301" s="191">
        <v>1.6675153263381495</v>
      </c>
      <c r="T301" s="208">
        <f t="shared" si="19"/>
        <v>0</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2.7342729871778775</v>
      </c>
      <c r="F302" s="128">
        <f>VLOOKUP(A302,'Tüm - Sektör'!$A:$H,6,0)</f>
        <v>4.5300581717666939E-2</v>
      </c>
      <c r="G302" s="127">
        <f>VLOOKUP(A302,'Tüm - Sektör'!$A:$H,7,0)</f>
        <v>62.8855</v>
      </c>
      <c r="H302" s="159">
        <v>230.4</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1.7194612393517443</v>
      </c>
      <c r="R302" s="166" t="str">
        <f t="shared" si="18"/>
        <v/>
      </c>
      <c r="S302" s="191">
        <v>1.7194612393517443</v>
      </c>
      <c r="T302" s="208">
        <f t="shared" si="19"/>
        <v>0</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0.89911740966305564</v>
      </c>
      <c r="F303" s="128">
        <f>VLOOKUP(A303,'Tüm - Sektör'!$A:$H,6,0)</f>
        <v>1.6591918846826866E-2</v>
      </c>
      <c r="G303" s="127">
        <f>VLOOKUP(A303,'Tüm - Sektör'!$A:$H,7,0)</f>
        <v>199.069242</v>
      </c>
      <c r="H303" s="159">
        <v>224</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1.7898662121062796</v>
      </c>
      <c r="R303" s="166" t="str">
        <f t="shared" si="18"/>
        <v/>
      </c>
      <c r="S303" s="191">
        <v>1.7898662121062796</v>
      </c>
      <c r="T303" s="208">
        <f t="shared" si="19"/>
        <v>0</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0.2796421845362892</v>
      </c>
      <c r="F304" s="128">
        <f>VLOOKUP(A304,'Tüm - Sektör'!$A:$H,6,0)</f>
        <v>5.201367934503326E-4</v>
      </c>
      <c r="G304" s="127">
        <f>VLOOKUP(A304,'Tüm - Sektör'!$A:$H,7,0)</f>
        <v>667.62948400000005</v>
      </c>
      <c r="H304" s="159">
        <v>216</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1.8669736736659557</v>
      </c>
      <c r="R304" s="166" t="str">
        <f t="shared" si="18"/>
        <v/>
      </c>
      <c r="S304" s="191">
        <v>1.8669736736659557</v>
      </c>
      <c r="T304" s="208">
        <f t="shared" si="19"/>
        <v>0</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0.95965393466313331</v>
      </c>
      <c r="F305" s="128">
        <f>VLOOKUP(A305,'Tüm - Sektör'!$A:$H,6,0)</f>
        <v>8.4065793085484272E-3</v>
      </c>
      <c r="G305" s="127">
        <f>VLOOKUP(A305,'Tüm - Sektör'!$A:$H,7,0)</f>
        <v>196.92824899999999</v>
      </c>
      <c r="H305" s="159">
        <v>212.7</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1.8898296899917124</v>
      </c>
      <c r="R305" s="166" t="str">
        <f t="shared" si="18"/>
        <v/>
      </c>
      <c r="S305" s="191">
        <v>1.8898296899917124</v>
      </c>
      <c r="T305" s="208">
        <f t="shared" si="19"/>
        <v>0</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151</v>
      </c>
      <c r="B306" s="136" t="s">
        <v>353</v>
      </c>
      <c r="C306" s="137">
        <v>22759617000</v>
      </c>
      <c r="D306" s="137">
        <v>150213600</v>
      </c>
      <c r="E306" s="128">
        <f>VLOOKUP(A306,'Tüm - Sektör'!$A:$H,5,0)</f>
        <v>7.3041386658404308</v>
      </c>
      <c r="F306" s="128">
        <f>VLOOKUP(A306,'Tüm - Sektör'!$A:$H,6,0)</f>
        <v>0.23044969795194656</v>
      </c>
      <c r="G306" s="127">
        <f>VLOOKUP(A306,'Tüm - Sektör'!$A:$H,7,0)</f>
        <v>25.942046000000001</v>
      </c>
      <c r="H306" s="159">
        <v>208.5</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1.8948430125961111</v>
      </c>
      <c r="R306" s="166">
        <f t="shared" si="18"/>
        <v>5.7553956834531829E-3</v>
      </c>
      <c r="S306" s="191">
        <v>1.8948430125961111</v>
      </c>
      <c r="T306" s="208">
        <f t="shared" si="19"/>
        <v>0</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247</v>
      </c>
      <c r="B307" s="136" t="s">
        <v>349</v>
      </c>
      <c r="C307" s="137">
        <v>35055157000</v>
      </c>
      <c r="D307" s="137">
        <v>370000000</v>
      </c>
      <c r="E307" s="128">
        <f>VLOOKUP(A307,'Tüm - Sektör'!$A:$H,5,0)</f>
        <v>2.4264076622071724</v>
      </c>
      <c r="F307" s="128">
        <f>VLOOKUP(A307,'Tüm - Sektör'!$A:$H,6,0)</f>
        <v>3.1079898324672377E-2</v>
      </c>
      <c r="G307" s="127">
        <f>VLOOKUP(A307,'Tüm - Sektör'!$A:$H,7,0)</f>
        <v>79.204424000000003</v>
      </c>
      <c r="H307" s="159">
        <v>209.7</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1.9218222127430566</v>
      </c>
      <c r="R307" s="166" t="str">
        <f t="shared" si="18"/>
        <v/>
      </c>
      <c r="S307" s="191">
        <v>1.9218222127430566</v>
      </c>
      <c r="T307" s="208">
        <f t="shared" si="19"/>
        <v>0</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2.1762770315002835</v>
      </c>
      <c r="F308" s="128">
        <f>VLOOKUP(A308,'Tüm - Sektör'!$A:$H,6,0)</f>
        <v>3.222968176500627E-2</v>
      </c>
      <c r="G308" s="127">
        <f>VLOOKUP(A308,'Tüm - Sektör'!$A:$H,7,0)</f>
        <v>89.976471000000004</v>
      </c>
      <c r="H308" s="159">
        <v>203</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1.9581372721275137</v>
      </c>
      <c r="R308" s="166" t="str">
        <f t="shared" si="18"/>
        <v/>
      </c>
      <c r="S308" s="191">
        <v>1.9581372721275137</v>
      </c>
      <c r="T308" s="208">
        <f t="shared" si="19"/>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629</v>
      </c>
      <c r="B309" s="131" t="s">
        <v>233</v>
      </c>
      <c r="C309" s="132">
        <v>7118953178</v>
      </c>
      <c r="D309" s="132">
        <v>263980843</v>
      </c>
      <c r="E309" s="128">
        <f>VLOOKUP(A309,'Tüm - Sektör'!$A:$H,5,0)</f>
        <v>4.2739621259213125</v>
      </c>
      <c r="F309" s="128">
        <f>VLOOKUP(A309,'Tüm - Sektör'!$A:$H,6,0)</f>
        <v>8.3888214121119298E-2</v>
      </c>
      <c r="G309" s="127">
        <f>VLOOKUP(A309,'Tüm - Sektör'!$A:$H,7,0)</f>
        <v>46.937992000000001</v>
      </c>
      <c r="H309" s="159">
        <v>198.8</v>
      </c>
      <c r="I309" s="133" t="e">
        <f>VLOOKUP(A309,'Tüm - Sektör'!$A:$H,9,0)</f>
        <v>#REF!</v>
      </c>
      <c r="J309" s="132" t="e">
        <f>VLOOKUP(A309,'Tüm - Sektör'!$A:$H,10,0)</f>
        <v>#REF!</v>
      </c>
      <c r="K309" s="133" t="e">
        <f>VLOOKUP(A309,'Tüm - Sektör'!$A:$H,11,0)</f>
        <v>#REF!</v>
      </c>
      <c r="L309" s="133" t="e">
        <f>VLOOKUP(A309,'Tüm - Sektör'!$A:$H,12,0)</f>
        <v>#REF!</v>
      </c>
      <c r="M309" s="133" t="e">
        <f>VLOOKUP(A309,'Tüm - Sektör'!$A:$H,13,0)</f>
        <v>#REF!</v>
      </c>
      <c r="N309" s="134" t="e">
        <f>VLOOKUP(A309,'Tüm - Sektör'!$A:$H,14,0)</f>
        <v>#REF!</v>
      </c>
      <c r="O309" s="135" t="e">
        <f>VLOOKUP(A309,'Tüm - Sektör'!$A:$H,15,0)</f>
        <v>#REF!</v>
      </c>
      <c r="P309" s="153" t="e">
        <f>VLOOKUP(A309,'Tüm - Sektör'!$A:$H,16,0)</f>
        <v>#REF!</v>
      </c>
      <c r="Q309" s="158">
        <f t="shared" si="17"/>
        <v>2.0061120007479754</v>
      </c>
      <c r="R309" s="166" t="str">
        <f t="shared" si="18"/>
        <v/>
      </c>
      <c r="S309" s="191">
        <v>2.0061120007479754</v>
      </c>
      <c r="T309" s="208">
        <f t="shared" si="19"/>
        <v>0</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553</v>
      </c>
      <c r="B310" s="136" t="s">
        <v>357</v>
      </c>
      <c r="C310" s="137">
        <v>9944531679</v>
      </c>
      <c r="D310" s="137">
        <v>125000000</v>
      </c>
      <c r="E310" s="128">
        <f>VLOOKUP(A310,'Tüm - Sektör'!$A:$H,5,0)</f>
        <v>7.9921437227205665</v>
      </c>
      <c r="F310" s="128">
        <f>VLOOKUP(A310,'Tüm - Sektör'!$A:$H,6,0)</f>
        <v>0.30591937694624177</v>
      </c>
      <c r="G310" s="127">
        <f>VLOOKUP(A310,'Tüm - Sektör'!$A:$H,7,0)</f>
        <v>25.599695000000001</v>
      </c>
      <c r="H310" s="159">
        <v>187.5</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 t="shared" si="17"/>
        <v>2.0459644169781108</v>
      </c>
      <c r="R310" s="166" t="str">
        <f t="shared" si="18"/>
        <v/>
      </c>
      <c r="S310" s="191">
        <v>2.0459644169781108</v>
      </c>
      <c r="T310" s="208">
        <f t="shared" si="19"/>
        <v>0</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468</v>
      </c>
      <c r="B311" s="136" t="s">
        <v>356</v>
      </c>
      <c r="C311" s="137">
        <v>3885250224</v>
      </c>
      <c r="D311" s="137">
        <v>672000000</v>
      </c>
      <c r="E311" s="128">
        <f>VLOOKUP(A311,'Tüm - Sektör'!$A:$H,5,0)</f>
        <v>1.0068322103408771</v>
      </c>
      <c r="F311" s="128">
        <f>VLOOKUP(A311,'Tüm - Sektör'!$A:$H,6,0)</f>
        <v>7.3085961842398166E-3</v>
      </c>
      <c r="G311" s="127">
        <f>VLOOKUP(A311,'Tüm - Sektör'!$A:$H,7,0)</f>
        <v>217.993559</v>
      </c>
      <c r="H311" s="159">
        <v>176.5</v>
      </c>
      <c r="I311" s="141" t="e">
        <f>VLOOKUP(A311,'Tüm - Sektör'!$A:$H,9,0)</f>
        <v>#REF!</v>
      </c>
      <c r="J311" s="145" t="e">
        <f>VLOOKUP(A311,'Tüm - Sektör'!$A:$H,10,0)</f>
        <v>#REF!</v>
      </c>
      <c r="K311" s="146" t="e">
        <f>VLOOKUP(A311,'Tüm - Sektör'!$A:$H,11,0)</f>
        <v>#REF!</v>
      </c>
      <c r="L311" s="146" t="e">
        <f>VLOOKUP(A311,'Tüm - Sektör'!$A:$H,12,0)</f>
        <v>#REF!</v>
      </c>
      <c r="M311" s="146" t="e">
        <f>VLOOKUP(A311,'Tüm - Sektör'!$A:$H,13,0)</f>
        <v>#REF!</v>
      </c>
      <c r="N311" s="147" t="e">
        <f>VLOOKUP(A311,'Tüm - Sektör'!$A:$H,14,0)</f>
        <v>#REF!</v>
      </c>
      <c r="O311" s="148" t="e">
        <f>VLOOKUP(A311,'Tüm - Sektör'!$A:$H,15,0)</f>
        <v>#REF!</v>
      </c>
      <c r="P311" s="156" t="e">
        <f>VLOOKUP(A311,'Tüm - Sektör'!$A:$H,16,0)</f>
        <v>#REF!</v>
      </c>
      <c r="Q311" s="158">
        <f t="shared" si="17"/>
        <v>2.1948293684804439</v>
      </c>
      <c r="R311" s="166" t="str">
        <f t="shared" si="18"/>
        <v/>
      </c>
      <c r="S311" s="191">
        <v>2.1948293684804439</v>
      </c>
      <c r="T311" s="208">
        <f t="shared" si="19"/>
        <v>0</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555</v>
      </c>
      <c r="B312" s="212" t="s">
        <v>355</v>
      </c>
      <c r="C312" s="213">
        <v>1784851552</v>
      </c>
      <c r="D312" s="213">
        <v>112000000</v>
      </c>
      <c r="E312" s="197">
        <f>VLOOKUP(A312,'Tüm - Sektör'!$A:$H,5,0)</f>
        <v>13.367605735622554</v>
      </c>
      <c r="F312" s="197">
        <f>VLOOKUP(A312,'Tüm - Sektör'!$A:$H,6,0)</f>
        <v>0.67814558317890394</v>
      </c>
      <c r="G312" s="196">
        <f>VLOOKUP(A312,'Tüm - Sektör'!$A:$H,7,0)</f>
        <v>16.937535</v>
      </c>
      <c r="H312" s="198">
        <v>163.1</v>
      </c>
      <c r="I312" s="227" t="e">
        <f>VLOOKUP(A312,'Tüm - Sektör'!$A:$H,9,0)</f>
        <v>#REF!</v>
      </c>
      <c r="J312" s="213" t="e">
        <f>VLOOKUP(A312,'Tüm - Sektör'!$A:$H,10,0)</f>
        <v>#REF!</v>
      </c>
      <c r="K312" s="227" t="e">
        <f>VLOOKUP(A312,'Tüm - Sektör'!$A:$H,11,0)</f>
        <v>#REF!</v>
      </c>
      <c r="L312" s="227" t="e">
        <f>VLOOKUP(A312,'Tüm - Sektör'!$A:$H,12,0)</f>
        <v>#REF!</v>
      </c>
      <c r="M312" s="227" t="e">
        <f>VLOOKUP(A312,'Tüm - Sektör'!$A:$H,13,0)</f>
        <v>#REF!</v>
      </c>
      <c r="N312" s="228" t="e">
        <f>VLOOKUP(A312,'Tüm - Sektör'!$A:$H,14,0)</f>
        <v>#REF!</v>
      </c>
      <c r="O312" s="229" t="e">
        <f>VLOOKUP(A312,'Tüm - Sektör'!$A:$H,15,0)</f>
        <v>#REF!</v>
      </c>
      <c r="P312" s="230" t="e">
        <f>VLOOKUP(A312,'Tüm - Sektör'!$A:$H,16,0)</f>
        <v>#REF!</v>
      </c>
      <c r="Q312" s="199">
        <f t="shared" si="17"/>
        <v>2.264142900133078</v>
      </c>
      <c r="R312" s="166">
        <f t="shared" si="18"/>
        <v>3.1882280809319541E-2</v>
      </c>
      <c r="S312" s="191">
        <v>2.264142900133078</v>
      </c>
      <c r="T312" s="208">
        <f t="shared" si="19"/>
        <v>0</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631</v>
      </c>
      <c r="B313" s="126" t="s">
        <v>208</v>
      </c>
      <c r="C313" s="127">
        <v>3343455014</v>
      </c>
      <c r="D313" s="127">
        <v>577000000</v>
      </c>
      <c r="E313" s="128">
        <f>VLOOKUP(A313,'Tüm - Sektör'!$A:$H,5,0)</f>
        <v>2.0585099643083136</v>
      </c>
      <c r="F313" s="128">
        <f>VLOOKUP(A313,'Tüm - Sektör'!$A:$H,6,0)</f>
        <v>1.9180689553943399E-2</v>
      </c>
      <c r="G313" s="127">
        <f>VLOOKUP(A313,'Tüm - Sektör'!$A:$H,7,0)</f>
        <v>115.48181</v>
      </c>
      <c r="H313" s="159">
        <v>168.3</v>
      </c>
      <c r="I313" s="128" t="e">
        <f>VLOOKUP(A313,'Tüm - Sektör'!$A:$H,9,0)</f>
        <v>#REF!</v>
      </c>
      <c r="J313" s="127" t="e">
        <f>VLOOKUP(A313,'Tüm - Sektör'!$A:$H,10,0)</f>
        <v>#REF!</v>
      </c>
      <c r="K313" s="128" t="e">
        <f>VLOOKUP(A313,'Tüm - Sektör'!$A:$H,11,0)</f>
        <v>#REF!</v>
      </c>
      <c r="L313" s="128" t="e">
        <f>VLOOKUP(A313,'Tüm - Sektör'!$A:$H,12,0)</f>
        <v>#REF!</v>
      </c>
      <c r="M313" s="128" t="e">
        <f>VLOOKUP(A313,'Tüm - Sektör'!$A:$H,13,0)</f>
        <v>#REF!</v>
      </c>
      <c r="N313" s="129" t="e">
        <f>VLOOKUP(A313,'Tüm - Sektör'!$A:$H,14,0)</f>
        <v>#REF!</v>
      </c>
      <c r="O313" s="130" t="e">
        <f>VLOOKUP(A313,'Tüm - Sektör'!$A:$H,15,0)</f>
        <v>#REF!</v>
      </c>
      <c r="P313" s="152" t="e">
        <f>VLOOKUP(A313,'Tüm - Sektör'!$A:$H,16,0)</f>
        <v>#REF!</v>
      </c>
      <c r="Q313" s="158">
        <f t="shared" si="17"/>
        <v>2.3772045658135941</v>
      </c>
      <c r="R313" s="166" t="str">
        <f t="shared" si="18"/>
        <v/>
      </c>
      <c r="S313" s="191">
        <v>2.3772045658135941</v>
      </c>
      <c r="T313" s="208">
        <f t="shared" si="19"/>
        <v>0</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295</v>
      </c>
      <c r="B314" s="136" t="s">
        <v>357</v>
      </c>
      <c r="C314" s="137">
        <v>67808233000</v>
      </c>
      <c r="D314" s="137">
        <v>220000000</v>
      </c>
      <c r="E314" s="128">
        <f>VLOOKUP(A314,'Tüm - Sektör'!$A:$H,5,0)</f>
        <v>2.8618993338356917</v>
      </c>
      <c r="F314" s="128">
        <f>VLOOKUP(A314,'Tüm - Sektör'!$A:$H,6,0)</f>
        <v>8.030020577541222E-2</v>
      </c>
      <c r="G314" s="127">
        <f>VLOOKUP(A314,'Tüm - Sektör'!$A:$H,7,0)</f>
        <v>86.823064000000002</v>
      </c>
      <c r="H314" s="159">
        <v>160</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2.4847886902317367</v>
      </c>
      <c r="R314" s="166" t="str">
        <f t="shared" si="18"/>
        <v/>
      </c>
      <c r="S314" s="191">
        <v>2.4847886902317367</v>
      </c>
      <c r="T314" s="208">
        <f t="shared" si="19"/>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635</v>
      </c>
      <c r="B315" s="136" t="s">
        <v>376</v>
      </c>
      <c r="C315" s="137">
        <v>18936263841</v>
      </c>
      <c r="D315" s="137">
        <v>322600000</v>
      </c>
      <c r="E315" s="128">
        <f>VLOOKUP(A315,'Tüm - Sektör'!$A:$H,5,0)</f>
        <v>2.9255713687911808</v>
      </c>
      <c r="F315" s="128">
        <f>VLOOKUP(A315,'Tüm - Sektör'!$A:$H,6,0)</f>
        <v>5.632749763742536E-2</v>
      </c>
      <c r="G315" s="127">
        <f>VLOOKUP(A315,'Tüm - Sektör'!$A:$H,7,0)</f>
        <v>85.154841000000005</v>
      </c>
      <c r="H315" s="159">
        <v>156.9</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 t="shared" si="17"/>
        <v>2.4912656474356538</v>
      </c>
      <c r="R315" s="166" t="str">
        <f t="shared" si="18"/>
        <v/>
      </c>
      <c r="S315" s="191">
        <v>2.4912656474356538</v>
      </c>
      <c r="T315" s="208">
        <f t="shared" si="19"/>
        <v>0</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1.1580842969559755</v>
      </c>
      <c r="F316" s="128">
        <f>VLOOKUP(A316,'Tüm - Sektör'!$A:$H,6,0)</f>
        <v>1.5441123959413007E-2</v>
      </c>
      <c r="G316" s="127">
        <f>VLOOKUP(A316,'Tüm - Sektör'!$A:$H,7,0)</f>
        <v>231.500754</v>
      </c>
      <c r="H316" s="159">
        <v>147.9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2.6809738794086821</v>
      </c>
      <c r="R316" s="166" t="str">
        <f t="shared" si="18"/>
        <v/>
      </c>
      <c r="S316" s="191">
        <v>2.6809738794086821</v>
      </c>
      <c r="T316" s="208">
        <f t="shared" si="19"/>
        <v>0</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8.3512450837890437</v>
      </c>
      <c r="F317" s="128">
        <f>VLOOKUP(A317,'Tüm - Sektör'!$A:$H,6,0)</f>
        <v>0.64423706578639539</v>
      </c>
      <c r="G317" s="127">
        <f>VLOOKUP(A317,'Tüm - Sektör'!$A:$H,7,0)</f>
        <v>32.857968999999997</v>
      </c>
      <c r="H317" s="159">
        <v>144.80000000000001</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2.7440495207454281</v>
      </c>
      <c r="R317" s="166" t="str">
        <f t="shared" si="18"/>
        <v/>
      </c>
      <c r="S317" s="191">
        <v>2.7440495207454281</v>
      </c>
      <c r="T317" s="208">
        <f t="shared" si="19"/>
        <v>0</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5.324673284703092</v>
      </c>
      <c r="F318" s="128">
        <f>VLOOKUP(A318,'Tüm - Sektör'!$A:$H,6,0)</f>
        <v>0.21903222067886022</v>
      </c>
      <c r="G318" s="127">
        <f>VLOOKUP(A318,'Tüm - Sektör'!$A:$H,7,0)</f>
        <v>53.288747999999998</v>
      </c>
      <c r="H318" s="159">
        <v>141.4</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 t="shared" si="17"/>
        <v>2.837451728508753</v>
      </c>
      <c r="R318" s="166" t="str">
        <f t="shared" si="18"/>
        <v/>
      </c>
      <c r="S318" s="191">
        <v>2.837451728508753</v>
      </c>
      <c r="T318" s="208">
        <f t="shared" si="19"/>
        <v>0</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729</v>
      </c>
      <c r="B319" s="136" t="s">
        <v>349</v>
      </c>
      <c r="C319" s="137">
        <v>6782904588</v>
      </c>
      <c r="D319" s="137">
        <v>351991313</v>
      </c>
      <c r="E319" s="128">
        <f>VLOOKUP(A319,'Tüm - Sektör'!$A:$H,5,0)</f>
        <v>5.3613142681622596</v>
      </c>
      <c r="F319" s="128">
        <f>VLOOKUP(A319,'Tüm - Sektör'!$A:$H,6,0)</f>
        <v>0.1065131629042609</v>
      </c>
      <c r="G319" s="127">
        <f>VLOOKUP(A319,'Tüm - Sektör'!$A:$H,7,0)</f>
        <v>53.715555000000002</v>
      </c>
      <c r="H319" s="159">
        <v>133</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 t="shared" si="17"/>
        <v>2.8798597144375462</v>
      </c>
      <c r="R319" s="166">
        <f t="shared" si="18"/>
        <v>3.609022556390986E-2</v>
      </c>
      <c r="S319" s="191">
        <v>2.8798597144375462</v>
      </c>
      <c r="T319" s="208">
        <f t="shared" si="19"/>
        <v>0</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1.8292335762388841</v>
      </c>
      <c r="F320" s="128">
        <f>VLOOKUP(A320,'Tüm - Sektör'!$A:$H,6,0)</f>
        <v>3.4405457378772153E-2</v>
      </c>
      <c r="G320" s="127">
        <f>VLOOKUP(A320,'Tüm - Sektör'!$A:$H,7,0)</f>
        <v>160.34344200000001</v>
      </c>
      <c r="H320" s="159">
        <v>137.80000000000001</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17"/>
        <v>2.9330560783611208</v>
      </c>
      <c r="R320" s="166" t="str">
        <f t="shared" si="18"/>
        <v/>
      </c>
      <c r="S320" s="191">
        <v>2.9330560783611208</v>
      </c>
      <c r="T320" s="208">
        <f t="shared" si="19"/>
        <v>0</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4.8549981963681699</v>
      </c>
      <c r="F321" s="128">
        <f>VLOOKUP(A321,'Tüm - Sektör'!$A:$H,6,0)</f>
        <v>0.38138241919624272</v>
      </c>
      <c r="G321" s="127">
        <f>VLOOKUP(A321,'Tüm - Sektör'!$A:$H,7,0)</f>
        <v>61.261921000000001</v>
      </c>
      <c r="H321" s="159">
        <v>134.30000000000001</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 t="shared" si="17"/>
        <v>2.9742651596104928</v>
      </c>
      <c r="R321" s="166" t="str">
        <f t="shared" si="18"/>
        <v/>
      </c>
      <c r="S321" s="191">
        <v>2.9742651596104928</v>
      </c>
      <c r="T321" s="208">
        <f t="shared" si="19"/>
        <v>0</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0.51182968928508599</v>
      </c>
      <c r="F322" s="128">
        <f>VLOOKUP(A322,'Tüm - Sektör'!$A:$H,6,0)</f>
        <v>9.3026115827896398E-4</v>
      </c>
      <c r="G322" s="127">
        <f>VLOOKUP(A322,'Tüm - Sektör'!$A:$H,7,0)</f>
        <v>587.28230399999995</v>
      </c>
      <c r="H322" s="159">
        <v>131.9</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3.0058851917894942</v>
      </c>
      <c r="R322" s="166" t="str">
        <f t="shared" si="18"/>
        <v/>
      </c>
      <c r="S322" s="191">
        <v>3.0058851917894942</v>
      </c>
      <c r="T322" s="208">
        <f t="shared" si="19"/>
        <v>0</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16.850664689290628</v>
      </c>
      <c r="F323" s="128">
        <f>VLOOKUP(A323,'Tüm - Sektör'!$A:$H,6,0)</f>
        <v>1.0915146200780703</v>
      </c>
      <c r="G323" s="127">
        <f>VLOOKUP(A323,'Tüm - Sektör'!$A:$H,7,0)</f>
        <v>18.936226999999999</v>
      </c>
      <c r="H323" s="159">
        <v>124.6</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3.1908801165729175</v>
      </c>
      <c r="R323" s="166" t="str">
        <f t="shared" si="18"/>
        <v/>
      </c>
      <c r="S323" s="191">
        <v>3.1908801165729175</v>
      </c>
      <c r="T323" s="208">
        <f t="shared" si="19"/>
        <v>0</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670</v>
      </c>
      <c r="B324" s="136" t="s">
        <v>355</v>
      </c>
      <c r="C324" s="137">
        <v>2142280161</v>
      </c>
      <c r="D324" s="137">
        <v>155000000</v>
      </c>
      <c r="E324" s="128">
        <f>VLOOKUP(A324,'Tüm - Sektör'!$A:$H,5,0)</f>
        <v>7.3675588737485347</v>
      </c>
      <c r="F324" s="128">
        <f>VLOOKUP(A324,'Tüm - Sektör'!$A:$H,6,0)</f>
        <v>0.39610531579293196</v>
      </c>
      <c r="G324" s="127">
        <f>VLOOKUP(A324,'Tüm - Sektör'!$A:$H,7,0)</f>
        <v>44.987780999999998</v>
      </c>
      <c r="H324" s="159">
        <v>118.4</v>
      </c>
      <c r="I324" s="138" t="e">
        <f>VLOOKUP(A324,'Tüm - Sektör'!$A:$H,9,0)</f>
        <v>#REF!</v>
      </c>
      <c r="J324" s="137" t="e">
        <f>VLOOKUP(A324,'Tüm - Sektör'!$A:$H,10,0)</f>
        <v>#REF!</v>
      </c>
      <c r="K324" s="138" t="e">
        <f>VLOOKUP(A324,'Tüm - Sektör'!$A:$H,11,0)</f>
        <v>#REF!</v>
      </c>
      <c r="L324" s="138" t="e">
        <f>VLOOKUP(A324,'Tüm - Sektör'!$A:$H,12,0)</f>
        <v>#REF!</v>
      </c>
      <c r="M324" s="138" t="e">
        <f>VLOOKUP(A324,'Tüm - Sektör'!$A:$H,13,0)</f>
        <v>#REF!</v>
      </c>
      <c r="N324" s="139" t="e">
        <f>VLOOKUP(A324,'Tüm - Sektör'!$A:$H,14,0)</f>
        <v>#REF!</v>
      </c>
      <c r="O324" s="140" t="e">
        <f>VLOOKUP(A324,'Tüm - Sektör'!$A:$H,15,0)</f>
        <v>#REF!</v>
      </c>
      <c r="P324" s="154" t="e">
        <f>VLOOKUP(A324,'Tüm - Sektör'!$A:$H,16,0)</f>
        <v>#REF!</v>
      </c>
      <c r="Q324" s="158">
        <f t="shared" si="17"/>
        <v>3.3145012511680574</v>
      </c>
      <c r="R324" s="166">
        <f t="shared" si="18"/>
        <v>1.6047297297297224E-2</v>
      </c>
      <c r="S324" s="191">
        <v>3.3145012511680574</v>
      </c>
      <c r="T324" s="208">
        <f t="shared" si="19"/>
        <v>0</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8.3521314058874694</v>
      </c>
      <c r="F325" s="128">
        <f>VLOOKUP(A325,'Tüm - Sektör'!$A:$H,6,0)</f>
        <v>0.49970871161226932</v>
      </c>
      <c r="G325" s="127">
        <f>VLOOKUP(A325,'Tüm - Sektör'!$A:$H,7,0)</f>
        <v>39.979588999999997</v>
      </c>
      <c r="H325" s="159">
        <v>120.3</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3.3391478088137321</v>
      </c>
      <c r="R325" s="166" t="str">
        <f t="shared" si="18"/>
        <v/>
      </c>
      <c r="S325" s="191">
        <v>3.3391478088137321</v>
      </c>
      <c r="T325" s="208">
        <f t="shared" si="19"/>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209</v>
      </c>
      <c r="B326" s="126" t="s">
        <v>208</v>
      </c>
      <c r="C326" s="127">
        <v>3343455014</v>
      </c>
      <c r="D326" s="127">
        <v>577000000</v>
      </c>
      <c r="E326" s="128">
        <f>VLOOKUP(A326,'Tüm - Sektör'!$A:$H,5,0)</f>
        <v>7.7310745710461601</v>
      </c>
      <c r="F326" s="128">
        <f>VLOOKUP(A326,'Tüm - Sektör'!$A:$H,6,0)</f>
        <v>0.25557271309243507</v>
      </c>
      <c r="G326" s="127">
        <f>VLOOKUP(A326,'Tüm - Sektör'!$A:$H,7,0)</f>
        <v>43.649664999999999</v>
      </c>
      <c r="H326" s="159">
        <v>117.9</v>
      </c>
      <c r="I326" s="128" t="e">
        <f>VLOOKUP(A326,'Tüm - Sektör'!$A:$H,9,0)</f>
        <v>#REF!</v>
      </c>
      <c r="J326" s="127" t="e">
        <f>VLOOKUP(A326,'Tüm - Sektör'!$A:$H,10,0)</f>
        <v>#REF!</v>
      </c>
      <c r="K326" s="128" t="e">
        <f>VLOOKUP(A326,'Tüm - Sektör'!$A:$H,11,0)</f>
        <v>#REF!</v>
      </c>
      <c r="L326" s="128" t="e">
        <f>VLOOKUP(A326,'Tüm - Sektör'!$A:$H,12,0)</f>
        <v>#REF!</v>
      </c>
      <c r="M326" s="128" t="e">
        <f>VLOOKUP(A326,'Tüm - Sektör'!$A:$H,13,0)</f>
        <v>#REF!</v>
      </c>
      <c r="N326" s="129" t="e">
        <f>VLOOKUP(A326,'Tüm - Sektör'!$A:$H,14,0)</f>
        <v>#REF!</v>
      </c>
      <c r="O326" s="130" t="e">
        <f>VLOOKUP(A326,'Tüm - Sektör'!$A:$H,15,0)</f>
        <v>#REF!</v>
      </c>
      <c r="P326" s="152" t="e">
        <f>VLOOKUP(A326,'Tüm - Sektör'!$A:$H,16,0)</f>
        <v>#REF!</v>
      </c>
      <c r="Q326" s="158">
        <f t="shared" si="17"/>
        <v>3.3745881511618361</v>
      </c>
      <c r="R326" s="166" t="str">
        <f t="shared" si="18"/>
        <v/>
      </c>
      <c r="S326" s="191">
        <v>3.3745881511618361</v>
      </c>
      <c r="T326" s="208">
        <f t="shared" si="19"/>
        <v>0</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348</v>
      </c>
      <c r="B327" s="136" t="s">
        <v>349</v>
      </c>
      <c r="C327" s="137">
        <v>82316348000</v>
      </c>
      <c r="D327" s="137">
        <v>417000000</v>
      </c>
      <c r="E327" s="128">
        <f>VLOOKUP(A327,'Tüm - Sektör'!$A:$H,5,0)</f>
        <v>2.3943367232352659</v>
      </c>
      <c r="F327" s="128">
        <f>VLOOKUP(A327,'Tüm - Sektör'!$A:$H,6,0)</f>
        <v>5.0038385020590721E-2</v>
      </c>
      <c r="G327" s="127">
        <f>VLOOKUP(A327,'Tüm - Sektör'!$A:$H,7,0)</f>
        <v>143.01765399999999</v>
      </c>
      <c r="H327" s="159">
        <v>111</v>
      </c>
      <c r="I327" s="141" t="e">
        <f>VLOOKUP(A327,'Tüm - Sektör'!$A:$H,9,0)</f>
        <v>#REF!</v>
      </c>
      <c r="J327" s="145" t="e">
        <f>VLOOKUP(A327,'Tüm - Sektör'!$A:$H,10,0)</f>
        <v>#REF!</v>
      </c>
      <c r="K327" s="146" t="e">
        <f>VLOOKUP(A327,'Tüm - Sektör'!$A:$H,11,0)</f>
        <v>#REF!</v>
      </c>
      <c r="L327" s="146" t="e">
        <f>VLOOKUP(A327,'Tüm - Sektör'!$A:$H,12,0)</f>
        <v>#REF!</v>
      </c>
      <c r="M327" s="146" t="e">
        <f>VLOOKUP(A327,'Tüm - Sektör'!$A:$H,13,0)</f>
        <v>#REF!</v>
      </c>
      <c r="N327" s="147" t="e">
        <f>VLOOKUP(A327,'Tüm - Sektör'!$A:$H,14,0)</f>
        <v>#REF!</v>
      </c>
      <c r="O327" s="148" t="e">
        <f>VLOOKUP(A327,'Tüm - Sektör'!$A:$H,15,0)</f>
        <v>#REF!</v>
      </c>
      <c r="P327" s="156" t="e">
        <f>VLOOKUP(A327,'Tüm - Sektör'!$A:$H,16,0)</f>
        <v>#REF!</v>
      </c>
      <c r="Q327" s="158">
        <f t="shared" si="17"/>
        <v>3.4243242104315499</v>
      </c>
      <c r="R327" s="166">
        <f t="shared" si="18"/>
        <v>2.432432432432435E-2</v>
      </c>
      <c r="S327" s="191">
        <v>3.4243242104315499</v>
      </c>
      <c r="T327" s="208">
        <f t="shared" si="19"/>
        <v>0</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218</v>
      </c>
      <c r="B328" s="126" t="s">
        <v>208</v>
      </c>
      <c r="C328" s="127">
        <v>100728570000</v>
      </c>
      <c r="D328" s="127">
        <v>1181068967</v>
      </c>
      <c r="E328" s="128">
        <f>VLOOKUP(A328,'Tüm - Sektör'!$A:$H,5,0)</f>
        <v>1.5033081453829493</v>
      </c>
      <c r="F328" s="128">
        <f>VLOOKUP(A328,'Tüm - Sektör'!$A:$H,6,0)</f>
        <v>1.1264042918782729E-2</v>
      </c>
      <c r="G328" s="127">
        <f>VLOOKUP(A328,'Tüm - Sektör'!$A:$H,7,0)</f>
        <v>236.099774</v>
      </c>
      <c r="H328" s="159">
        <v>113.7</v>
      </c>
      <c r="I328" s="128" t="e">
        <f>VLOOKUP(A328,'Tüm - Sektör'!$A:$H,9,0)</f>
        <v>#REF!</v>
      </c>
      <c r="J328" s="127" t="e">
        <f>VLOOKUP(A328,'Tüm - Sektör'!$A:$H,10,0)</f>
        <v>#REF!</v>
      </c>
      <c r="K328" s="128" t="e">
        <f>VLOOKUP(A328,'Tüm - Sektör'!$A:$H,11,0)</f>
        <v>#REF!</v>
      </c>
      <c r="L328" s="128" t="e">
        <f>VLOOKUP(A328,'Tüm - Sektör'!$A:$H,12,0)</f>
        <v>#REF!</v>
      </c>
      <c r="M328" s="128" t="e">
        <f>VLOOKUP(A328,'Tüm - Sektör'!$A:$H,13,0)</f>
        <v>#REF!</v>
      </c>
      <c r="N328" s="129" t="e">
        <f>VLOOKUP(A328,'Tüm - Sektör'!$A:$H,14,0)</f>
        <v>#REF!</v>
      </c>
      <c r="O328" s="130" t="e">
        <f>VLOOKUP(A328,'Tüm - Sektör'!$A:$H,15,0)</f>
        <v>#REF!</v>
      </c>
      <c r="P328" s="152" t="e">
        <f>VLOOKUP(A328,'Tüm - Sektör'!$A:$H,16,0)</f>
        <v>#REF!</v>
      </c>
      <c r="Q328" s="158">
        <f t="shared" si="17"/>
        <v>3.5493071337727349</v>
      </c>
      <c r="R328" s="166" t="str">
        <f t="shared" si="18"/>
        <v/>
      </c>
      <c r="S328" s="191">
        <v>3.5493071337727349</v>
      </c>
      <c r="T328" s="208">
        <f t="shared" si="19"/>
        <v>0</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145</v>
      </c>
      <c r="B329" s="126" t="s">
        <v>200</v>
      </c>
      <c r="C329" s="127">
        <v>9789764329</v>
      </c>
      <c r="D329" s="127">
        <v>119470352</v>
      </c>
      <c r="E329" s="128">
        <f>VLOOKUP(A329,'Tüm - Sektör'!$A:$H,5,0)</f>
        <v>3.0758547914575551</v>
      </c>
      <c r="F329" s="128">
        <f>VLOOKUP(A329,'Tüm - Sektör'!$A:$H,6,0)</f>
        <v>0.20931510709908316</v>
      </c>
      <c r="G329" s="127">
        <f>VLOOKUP(A329,'Tüm - Sektör'!$A:$H,7,0)</f>
        <v>116.852366</v>
      </c>
      <c r="H329" s="159">
        <v>110.7</v>
      </c>
      <c r="I329" s="128" t="e">
        <f>VLOOKUP(A329,'Tüm - Sektör'!$A:$H,9,0)</f>
        <v>#REF!</v>
      </c>
      <c r="J329" s="127" t="e">
        <f>VLOOKUP(A329,'Tüm - Sektör'!$A:$H,10,0)</f>
        <v>#REF!</v>
      </c>
      <c r="K329" s="128" t="e">
        <f>VLOOKUP(A329,'Tüm - Sektör'!$A:$H,11,0)</f>
        <v>#REF!</v>
      </c>
      <c r="L329" s="128" t="e">
        <f>VLOOKUP(A329,'Tüm - Sektör'!$A:$H,12,0)</f>
        <v>#REF!</v>
      </c>
      <c r="M329" s="128" t="e">
        <f>VLOOKUP(A329,'Tüm - Sektör'!$A:$H,13,0)</f>
        <v>#REF!</v>
      </c>
      <c r="N329" s="129" t="e">
        <f>VLOOKUP(A329,'Tüm - Sektör'!$A:$H,14,0)</f>
        <v>#REF!</v>
      </c>
      <c r="O329" s="130" t="e">
        <f>VLOOKUP(A329,'Tüm - Sektör'!$A:$H,15,0)</f>
        <v>#REF!</v>
      </c>
      <c r="P329" s="152" t="e">
        <f>VLOOKUP(A329,'Tüm - Sektör'!$A:$H,16,0)</f>
        <v>#REF!</v>
      </c>
      <c r="Q329" s="158">
        <f t="shared" ref="Q329:Q392" si="20">E329*G329/100</f>
        <v>3.5942090985425192</v>
      </c>
      <c r="R329" s="166" t="str">
        <f t="shared" ref="R329:R392" si="21">IF(OR(H329="", H330="", Q329=0), "", IF(H329&lt;H330, (H330-H329)/H329, ""))</f>
        <v/>
      </c>
      <c r="S329" s="191">
        <v>3.5942090985425192</v>
      </c>
      <c r="T329" s="208">
        <f t="shared" ref="T329:T392" si="22">S329-Q329</f>
        <v>0</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746</v>
      </c>
      <c r="B330" s="136" t="s">
        <v>350</v>
      </c>
      <c r="C330" s="137">
        <v>13909963000</v>
      </c>
      <c r="D330" s="137">
        <v>259785561</v>
      </c>
      <c r="E330" s="128">
        <f>VLOOKUP(A330,'Tüm - Sektör'!$A:$H,5,0)</f>
        <v>4.3405754410656208</v>
      </c>
      <c r="F330" s="128">
        <f>VLOOKUP(A330,'Tüm - Sektör'!$A:$H,6,0)</f>
        <v>0.15912641067815234</v>
      </c>
      <c r="G330" s="127">
        <f>VLOOKUP(A330,'Tüm - Sektör'!$A:$H,7,0)</f>
        <v>87.197725000000005</v>
      </c>
      <c r="H330" s="159">
        <v>105.6</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3.7848830365179373</v>
      </c>
      <c r="R330" s="166" t="str">
        <f t="shared" si="21"/>
        <v/>
      </c>
      <c r="S330" s="191">
        <v>3.7848830365179373</v>
      </c>
      <c r="T330" s="208">
        <f t="shared" si="22"/>
        <v>0</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10</v>
      </c>
      <c r="B331" s="136" t="s">
        <v>255</v>
      </c>
      <c r="C331" s="137">
        <v>9551963345</v>
      </c>
      <c r="D331" s="137">
        <v>100000000</v>
      </c>
      <c r="E331" s="128">
        <f>VLOOKUP(A331,'Tüm - Sektör'!$A:$H,5,0)</f>
        <v>8.3244504509979134</v>
      </c>
      <c r="F331" s="128">
        <f>VLOOKUP(A331,'Tüm - Sektör'!$A:$H,6,0)</f>
        <v>0.77798602345774892</v>
      </c>
      <c r="G331" s="127">
        <f>VLOOKUP(A331,'Tüm - Sektör'!$A:$H,7,0)</f>
        <v>45.468504000000003</v>
      </c>
      <c r="H331" s="159">
        <v>105.6</v>
      </c>
      <c r="I331" s="141" t="e">
        <f>VLOOKUP(A331,'Tüm - Sektör'!$A:$H,9,0)</f>
        <v>#REF!</v>
      </c>
      <c r="J331" s="145" t="e">
        <f>VLOOKUP(A331,'Tüm - Sektör'!$A:$H,10,0)</f>
        <v>#REF!</v>
      </c>
      <c r="K331" s="146" t="e">
        <f>VLOOKUP(A331,'Tüm - Sektör'!$A:$H,11,0)</f>
        <v>#REF!</v>
      </c>
      <c r="L331" s="146" t="e">
        <f>VLOOKUP(A331,'Tüm - Sektör'!$A:$H,12,0)</f>
        <v>#REF!</v>
      </c>
      <c r="M331" s="146" t="e">
        <f>VLOOKUP(A331,'Tüm - Sektör'!$A:$H,13,0)</f>
        <v>#REF!</v>
      </c>
      <c r="N331" s="147" t="e">
        <f>VLOOKUP(A331,'Tüm - Sektör'!$A:$H,14,0)</f>
        <v>#REF!</v>
      </c>
      <c r="O331" s="148" t="e">
        <f>VLOOKUP(A331,'Tüm - Sektör'!$A:$H,15,0)</f>
        <v>#REF!</v>
      </c>
      <c r="P331" s="156" t="e">
        <f>VLOOKUP(A331,'Tüm - Sektör'!$A:$H,16,0)</f>
        <v>#REF!</v>
      </c>
      <c r="Q331" s="158">
        <f t="shared" si="20"/>
        <v>3.7850030862900046</v>
      </c>
      <c r="R331" s="166" t="str">
        <f t="shared" si="21"/>
        <v/>
      </c>
      <c r="S331" s="191">
        <v>3.7850030862900046</v>
      </c>
      <c r="T331" s="208">
        <f t="shared" si="22"/>
        <v>0</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0.4372504502367886</v>
      </c>
      <c r="F332" s="128">
        <f>VLOOKUP(A332,'Tüm - Sektör'!$A:$H,6,0)</f>
        <v>2.0703146318029764E-3</v>
      </c>
      <c r="G332" s="127">
        <f>VLOOKUP(A332,'Tüm - Sektör'!$A:$H,7,0)</f>
        <v>941.18174399999998</v>
      </c>
      <c r="H332" s="159">
        <v>96.9</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4.1153214131864591</v>
      </c>
      <c r="R332" s="166" t="str">
        <f t="shared" si="21"/>
        <v/>
      </c>
      <c r="S332" s="191">
        <v>4.1153214131864591</v>
      </c>
      <c r="T332" s="208">
        <f t="shared" si="22"/>
        <v>0</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258</v>
      </c>
      <c r="B333" s="136" t="s">
        <v>255</v>
      </c>
      <c r="C333" s="137">
        <v>28844632356</v>
      </c>
      <c r="D333" s="137">
        <v>200019287</v>
      </c>
      <c r="E333" s="128">
        <f>VLOOKUP(A333,'Tüm - Sektör'!$A:$H,5,0)</f>
        <v>11.98046001375222</v>
      </c>
      <c r="F333" s="128">
        <f>VLOOKUP(A333,'Tüm - Sektör'!$A:$H,6,0)</f>
        <v>0.63048972261074188</v>
      </c>
      <c r="G333" s="127">
        <f>VLOOKUP(A333,'Tüm - Sektör'!$A:$H,7,0)</f>
        <v>35.457332999999998</v>
      </c>
      <c r="H333" s="159">
        <v>90.2</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4.2479516020079702</v>
      </c>
      <c r="R333" s="166">
        <f t="shared" si="21"/>
        <v>3.4922394678492147E-2</v>
      </c>
      <c r="S333" s="191">
        <v>4.2479516020079702</v>
      </c>
      <c r="T333" s="208">
        <f t="shared" si="22"/>
        <v>0</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229</v>
      </c>
      <c r="B334" s="136" t="s">
        <v>221</v>
      </c>
      <c r="C334" s="137">
        <v>145309566000</v>
      </c>
      <c r="D334" s="137">
        <v>1000000000</v>
      </c>
      <c r="E334" s="128">
        <f>VLOOKUP(A334,'Tüm - Sektör'!$A:$H,5,0)</f>
        <v>2.0711330651216016</v>
      </c>
      <c r="F334" s="128">
        <f>VLOOKUP(A334,'Tüm - Sektör'!$A:$H,6,0)</f>
        <v>2.2270248012060231E-2</v>
      </c>
      <c r="G334" s="127">
        <f>VLOOKUP(A334,'Tüm - Sektör'!$A:$H,7,0)</f>
        <v>207.02247700000001</v>
      </c>
      <c r="H334" s="159">
        <v>93.35</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4.2877109733807632</v>
      </c>
      <c r="R334" s="166" t="str">
        <f t="shared" si="21"/>
        <v/>
      </c>
      <c r="S334" s="191">
        <v>4.2877109733807632</v>
      </c>
      <c r="T334" s="208">
        <f t="shared" si="22"/>
        <v>0</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251</v>
      </c>
      <c r="B335" s="136" t="s">
        <v>349</v>
      </c>
      <c r="C335" s="137">
        <v>382411470000</v>
      </c>
      <c r="D335" s="137">
        <v>2100375969</v>
      </c>
      <c r="E335" s="128">
        <f>VLOOKUP(A335,'Tüm - Sektör'!$A:$H,5,0)</f>
        <v>0.39239687337263413</v>
      </c>
      <c r="F335" s="128">
        <f>VLOOKUP(A335,'Tüm - Sektör'!$A:$H,6,0)</f>
        <v>2.0529912518260683E-3</v>
      </c>
      <c r="G335" s="127">
        <f>VLOOKUP(A335,'Tüm - Sektör'!$A:$H,7,0)</f>
        <v>1095.0032759999999</v>
      </c>
      <c r="H335" s="159">
        <v>92.85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4.2967586183519151</v>
      </c>
      <c r="R335" s="166" t="str">
        <f t="shared" si="21"/>
        <v/>
      </c>
      <c r="S335" s="191">
        <v>4.2967586183519151</v>
      </c>
      <c r="T335" s="208">
        <f t="shared" si="22"/>
        <v>0</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537</v>
      </c>
      <c r="B336" s="136" t="s">
        <v>356</v>
      </c>
      <c r="C336" s="137">
        <v>7584806686</v>
      </c>
      <c r="D336" s="137">
        <v>115200000</v>
      </c>
      <c r="E336" s="128">
        <f>VLOOKUP(A336,'Tüm - Sektör'!$A:$H,5,0)</f>
        <v>13.410483307381368</v>
      </c>
      <c r="F336" s="128">
        <f>VLOOKUP(A336,'Tüm - Sektör'!$A:$H,6,0)</f>
        <v>1.2653309280062432</v>
      </c>
      <c r="G336" s="127">
        <f>VLOOKUP(A336,'Tüm - Sektör'!$A:$H,7,0)</f>
        <v>32.517617000000001</v>
      </c>
      <c r="H336" s="159">
        <v>90.8</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4.3607695997432065</v>
      </c>
      <c r="R336" s="166" t="str">
        <f t="shared" si="21"/>
        <v/>
      </c>
      <c r="S336" s="191">
        <v>4.3607695997432065</v>
      </c>
      <c r="T336" s="208">
        <f t="shared" si="22"/>
        <v>0</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267</v>
      </c>
      <c r="B337" s="136" t="s">
        <v>375</v>
      </c>
      <c r="C337" s="137">
        <v>73314458000</v>
      </c>
      <c r="D337" s="137">
        <v>675728205</v>
      </c>
      <c r="E337" s="128">
        <f>VLOOKUP(A337,'Tüm - Sektör'!$A:$H,5,0)</f>
        <v>3.8126440097559824</v>
      </c>
      <c r="F337" s="128">
        <f>VLOOKUP(A337,'Tüm - Sektör'!$A:$H,6,0)</f>
        <v>6.2691957739668791E-2</v>
      </c>
      <c r="G337" s="127">
        <f>VLOOKUP(A337,'Tüm - Sektör'!$A:$H,7,0)</f>
        <v>116.81877299999999</v>
      </c>
      <c r="H337" s="159">
        <v>89.25</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 t="shared" si="20"/>
        <v>4.4538839510549391</v>
      </c>
      <c r="R337" s="166" t="str">
        <f t="shared" si="21"/>
        <v/>
      </c>
      <c r="S337" s="191">
        <v>4.4538839510549391</v>
      </c>
      <c r="T337" s="208">
        <f t="shared" si="22"/>
        <v>0</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237</v>
      </c>
      <c r="B338" s="131" t="s">
        <v>233</v>
      </c>
      <c r="C338" s="132">
        <v>49023532000</v>
      </c>
      <c r="D338" s="132">
        <v>369275855</v>
      </c>
      <c r="E338" s="128">
        <f>VLOOKUP(A338,'Tüm - Sektör'!$A:$H,5,0)</f>
        <v>2.7145946749537426</v>
      </c>
      <c r="F338" s="128">
        <f>VLOOKUP(A338,'Tüm - Sektör'!$A:$H,6,0)</f>
        <v>8.1679185907130664E-2</v>
      </c>
      <c r="G338" s="127">
        <f>VLOOKUP(A338,'Tüm - Sektör'!$A:$H,7,0)</f>
        <v>164.20942500000001</v>
      </c>
      <c r="H338" s="159">
        <v>88.65</v>
      </c>
      <c r="I338" s="133" t="e">
        <f>VLOOKUP(A338,'Tüm - Sektör'!$A:$H,9,0)</f>
        <v>#REF!</v>
      </c>
      <c r="J338" s="132" t="e">
        <f>VLOOKUP(A338,'Tüm - Sektör'!$A:$H,10,0)</f>
        <v>#REF!</v>
      </c>
      <c r="K338" s="133" t="e">
        <f>VLOOKUP(A338,'Tüm - Sektör'!$A:$H,11,0)</f>
        <v>#REF!</v>
      </c>
      <c r="L338" s="133" t="e">
        <f>VLOOKUP(A338,'Tüm - Sektör'!$A:$H,12,0)</f>
        <v>#REF!</v>
      </c>
      <c r="M338" s="133" t="e">
        <f>VLOOKUP(A338,'Tüm - Sektör'!$A:$H,13,0)</f>
        <v>#REF!</v>
      </c>
      <c r="N338" s="134" t="e">
        <f>VLOOKUP(A338,'Tüm - Sektör'!$A:$H,14,0)</f>
        <v>#REF!</v>
      </c>
      <c r="O338" s="135" t="e">
        <f>VLOOKUP(A338,'Tüm - Sektör'!$A:$H,15,0)</f>
        <v>#REF!</v>
      </c>
      <c r="P338" s="153" t="e">
        <f>VLOOKUP(A338,'Tüm - Sektör'!$A:$H,16,0)</f>
        <v>#REF!</v>
      </c>
      <c r="Q338" s="158">
        <f t="shared" si="20"/>
        <v>4.45762030682216</v>
      </c>
      <c r="R338" s="166" t="str">
        <f t="shared" si="21"/>
        <v/>
      </c>
      <c r="S338" s="191">
        <v>4.45762030682216</v>
      </c>
      <c r="T338" s="208">
        <f t="shared" si="22"/>
        <v>0</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0.92542631694862021</v>
      </c>
      <c r="F339" s="128">
        <f>VLOOKUP(A339,'Tüm - Sektör'!$A:$H,6,0)</f>
        <v>1.7664618851717024E-3</v>
      </c>
      <c r="G339" s="127">
        <f>VLOOKUP(A339,'Tüm - Sektör'!$A:$H,7,0)</f>
        <v>495.63727299999999</v>
      </c>
      <c r="H339" s="159">
        <v>86.65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4.586757760948478</v>
      </c>
      <c r="R339" s="166" t="str">
        <f t="shared" si="21"/>
        <v/>
      </c>
      <c r="S339" s="191">
        <v>4.586757760948478</v>
      </c>
      <c r="T339" s="208">
        <f t="shared" si="22"/>
        <v>0</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3.7095203257895575</v>
      </c>
      <c r="F340" s="128">
        <f>VLOOKUP(A340,'Tüm - Sektör'!$A:$H,6,0)</f>
        <v>0.13702918781809684</v>
      </c>
      <c r="G340" s="127">
        <f>VLOOKUP(A340,'Tüm - Sektör'!$A:$H,7,0)</f>
        <v>127.238255</v>
      </c>
      <c r="H340" s="159">
        <v>85.05</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 t="shared" si="20"/>
        <v>4.7199289314049482</v>
      </c>
      <c r="R340" s="166" t="str">
        <f t="shared" si="21"/>
        <v/>
      </c>
      <c r="S340" s="191">
        <v>4.7199289314049482</v>
      </c>
      <c r="T340" s="208">
        <f t="shared" si="22"/>
        <v>0</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291</v>
      </c>
      <c r="B341" s="136" t="s">
        <v>287</v>
      </c>
      <c r="C341" s="137">
        <v>16001001473</v>
      </c>
      <c r="D341" s="137">
        <v>194529076</v>
      </c>
      <c r="E341" s="128">
        <f>VLOOKUP(A341,'Tüm - Sektör'!$A:$H,5,0)</f>
        <v>8.5816894389952747</v>
      </c>
      <c r="F341" s="128">
        <f>VLOOKUP(A341,'Tüm - Sektör'!$A:$H,6,0)</f>
        <v>0.52518097352114346</v>
      </c>
      <c r="G341" s="127">
        <f>VLOOKUP(A341,'Tüm - Sektör'!$A:$H,7,0)</f>
        <v>55.665987999999999</v>
      </c>
      <c r="H341" s="159">
        <v>79.599999999999994</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0"/>
        <v>4.7770822133083763</v>
      </c>
      <c r="R341" s="166">
        <f t="shared" si="21"/>
        <v>4.3969849246232231E-3</v>
      </c>
      <c r="S341" s="191">
        <v>4.7770822133083763</v>
      </c>
      <c r="T341" s="208">
        <f t="shared" si="22"/>
        <v>0</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479</v>
      </c>
      <c r="B342" s="136" t="s">
        <v>352</v>
      </c>
      <c r="C342" s="137">
        <v>5083033115</v>
      </c>
      <c r="D342" s="137">
        <v>160000000</v>
      </c>
      <c r="E342" s="128">
        <f>VLOOKUP(A342,'Tüm - Sektör'!$A:$H,5,0)</f>
        <v>12.082591764263801</v>
      </c>
      <c r="F342" s="128">
        <f>VLOOKUP(A342,'Tüm - Sektör'!$A:$H,6,0)</f>
        <v>0.92092925032498485</v>
      </c>
      <c r="G342" s="127">
        <f>VLOOKUP(A342,'Tüm - Sektör'!$A:$H,7,0)</f>
        <v>40.501919000000001</v>
      </c>
      <c r="H342" s="159">
        <v>79.95</v>
      </c>
      <c r="I342" s="141" t="e">
        <f>VLOOKUP(A342,'Tüm - Sektör'!$A:$H,9,0)</f>
        <v>#REF!</v>
      </c>
      <c r="J342" s="145" t="e">
        <f>VLOOKUP(A342,'Tüm - Sektör'!$A:$H,10,0)</f>
        <v>#REF!</v>
      </c>
      <c r="K342" s="146" t="e">
        <f>VLOOKUP(A342,'Tüm - Sektör'!$A:$H,11,0)</f>
        <v>#REF!</v>
      </c>
      <c r="L342" s="146" t="e">
        <f>VLOOKUP(A342,'Tüm - Sektör'!$A:$H,12,0)</f>
        <v>#REF!</v>
      </c>
      <c r="M342" s="146" t="e">
        <f>VLOOKUP(A342,'Tüm - Sektör'!$A:$H,13,0)</f>
        <v>#REF!</v>
      </c>
      <c r="N342" s="147" t="e">
        <f>VLOOKUP(A342,'Tüm - Sektör'!$A:$H,14,0)</f>
        <v>#REF!</v>
      </c>
      <c r="O342" s="148" t="e">
        <f>VLOOKUP(A342,'Tüm - Sektör'!$A:$H,15,0)</f>
        <v>#REF!</v>
      </c>
      <c r="P342" s="156" t="e">
        <f>VLOOKUP(A342,'Tüm - Sektör'!$A:$H,16,0)</f>
        <v>#REF!</v>
      </c>
      <c r="Q342" s="158">
        <f t="shared" si="20"/>
        <v>4.8936815294627953</v>
      </c>
      <c r="R342" s="166" t="str">
        <f t="shared" si="21"/>
        <v/>
      </c>
      <c r="S342" s="191">
        <v>4.8936815294627953</v>
      </c>
      <c r="T342" s="208">
        <f t="shared" si="22"/>
        <v>0</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219</v>
      </c>
      <c r="B343" s="126" t="s">
        <v>208</v>
      </c>
      <c r="C343" s="127">
        <v>64142566183</v>
      </c>
      <c r="D343" s="127">
        <v>1226338236</v>
      </c>
      <c r="E343" s="128">
        <f>VLOOKUP(A343,'Tüm - Sektör'!$A:$H,5,0)</f>
        <v>2.1080938066170898</v>
      </c>
      <c r="F343" s="128">
        <f>VLOOKUP(A343,'Tüm - Sektör'!$A:$H,6,0)</f>
        <v>2.1222407244919757E-2</v>
      </c>
      <c r="G343" s="127">
        <f>VLOOKUP(A343,'Tüm - Sektör'!$A:$H,7,0)</f>
        <v>238.53873200000001</v>
      </c>
      <c r="H343" s="159">
        <v>78</v>
      </c>
      <c r="I343" s="128" t="e">
        <f>VLOOKUP(A343,'Tüm - Sektör'!$A:$H,9,0)</f>
        <v>#REF!</v>
      </c>
      <c r="J343" s="127" t="e">
        <f>VLOOKUP(A343,'Tüm - Sektör'!$A:$H,10,0)</f>
        <v>#REF!</v>
      </c>
      <c r="K343" s="128" t="e">
        <f>VLOOKUP(A343,'Tüm - Sektör'!$A:$H,11,0)</f>
        <v>#REF!</v>
      </c>
      <c r="L343" s="128" t="e">
        <f>VLOOKUP(A343,'Tüm - Sektör'!$A:$H,12,0)</f>
        <v>#REF!</v>
      </c>
      <c r="M343" s="128" t="e">
        <f>VLOOKUP(A343,'Tüm - Sektör'!$A:$H,13,0)</f>
        <v>#REF!</v>
      </c>
      <c r="N343" s="129" t="e">
        <f>VLOOKUP(A343,'Tüm - Sektör'!$A:$H,14,0)</f>
        <v>#REF!</v>
      </c>
      <c r="O343" s="130" t="e">
        <f>VLOOKUP(A343,'Tüm - Sektör'!$A:$H,15,0)</f>
        <v>#REF!</v>
      </c>
      <c r="P343" s="152" t="e">
        <f>VLOOKUP(A343,'Tüm - Sektör'!$A:$H,16,0)</f>
        <v>#REF!</v>
      </c>
      <c r="Q343" s="158">
        <f t="shared" si="20"/>
        <v>5.0286202356749383</v>
      </c>
      <c r="R343" s="166" t="str">
        <f t="shared" si="21"/>
        <v/>
      </c>
      <c r="S343" s="191">
        <v>5.0286202356749383</v>
      </c>
      <c r="T343" s="208">
        <f t="shared" si="22"/>
        <v>0</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235</v>
      </c>
      <c r="B344" s="131" t="s">
        <v>233</v>
      </c>
      <c r="C344" s="132">
        <v>83438856000</v>
      </c>
      <c r="D344" s="132">
        <v>2798078602</v>
      </c>
      <c r="E344" s="128">
        <f>VLOOKUP(A344,'Tüm - Sektör'!$A:$H,5,0)</f>
        <v>0.62086755569477925</v>
      </c>
      <c r="F344" s="128">
        <f>VLOOKUP(A344,'Tüm - Sektör'!$A:$H,6,0)</f>
        <v>2.8816966958485116E-3</v>
      </c>
      <c r="G344" s="127">
        <f>VLOOKUP(A344,'Tüm - Sektör'!$A:$H,7,0)</f>
        <v>821.38268200000005</v>
      </c>
      <c r="H344" s="159">
        <v>77.849999999999994</v>
      </c>
      <c r="I344" s="133" t="e">
        <f>VLOOKUP(A344,'Tüm - Sektör'!$A:$H,9,0)</f>
        <v>#REF!</v>
      </c>
      <c r="J344" s="132" t="e">
        <f>VLOOKUP(A344,'Tüm - Sektör'!$A:$H,10,0)</f>
        <v>#REF!</v>
      </c>
      <c r="K344" s="133" t="e">
        <f>VLOOKUP(A344,'Tüm - Sektör'!$A:$H,11,0)</f>
        <v>#REF!</v>
      </c>
      <c r="L344" s="133" t="e">
        <f>VLOOKUP(A344,'Tüm - Sektör'!$A:$H,12,0)</f>
        <v>#REF!</v>
      </c>
      <c r="M344" s="133" t="e">
        <f>VLOOKUP(A344,'Tüm - Sektör'!$A:$H,13,0)</f>
        <v>#REF!</v>
      </c>
      <c r="N344" s="134" t="e">
        <f>VLOOKUP(A344,'Tüm - Sektör'!$A:$H,14,0)</f>
        <v>#REF!</v>
      </c>
      <c r="O344" s="135" t="e">
        <f>VLOOKUP(A344,'Tüm - Sektör'!$A:$H,15,0)</f>
        <v>#REF!</v>
      </c>
      <c r="P344" s="153" t="e">
        <f>VLOOKUP(A344,'Tüm - Sektör'!$A:$H,16,0)</f>
        <v>#REF!</v>
      </c>
      <c r="Q344" s="158">
        <f t="shared" si="20"/>
        <v>5.0996985806336212</v>
      </c>
      <c r="R344" s="166" t="str">
        <f t="shared" si="21"/>
        <v/>
      </c>
      <c r="S344" s="191">
        <v>5.0996985806336212</v>
      </c>
      <c r="T344" s="208">
        <f t="shared" si="22"/>
        <v>0</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191</v>
      </c>
      <c r="B345" s="136" t="s">
        <v>375</v>
      </c>
      <c r="C345" s="137">
        <v>164435643000</v>
      </c>
      <c r="D345" s="137">
        <v>3509100000</v>
      </c>
      <c r="E345" s="128">
        <f>VLOOKUP(A345,'Tüm - Sektör'!$A:$H,5,0)</f>
        <v>0.84107036946749592</v>
      </c>
      <c r="F345" s="128">
        <f>VLOOKUP(A345,'Tüm - Sektör'!$A:$H,6,0)</f>
        <v>3.153719012775415E-3</v>
      </c>
      <c r="G345" s="127">
        <f>VLOOKUP(A345,'Tüm - Sektör'!$A:$H,7,0)</f>
        <v>620.28678500000001</v>
      </c>
      <c r="H345" s="159">
        <v>75.650000000000006</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 t="shared" si="20"/>
        <v>5.2170483543575514</v>
      </c>
      <c r="R345" s="166" t="str">
        <f t="shared" si="21"/>
        <v/>
      </c>
      <c r="S345" s="191">
        <v>5.2170483543575514</v>
      </c>
      <c r="T345" s="208">
        <f t="shared" si="22"/>
        <v>0</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16.911693722725623</v>
      </c>
      <c r="F346" s="128">
        <f>VLOOKUP(A346,'Tüm - Sektör'!$A:$H,6,0)</f>
        <v>0.72930150016333783</v>
      </c>
      <c r="G346" s="127">
        <f>VLOOKUP(A346,'Tüm - Sektör'!$A:$H,7,0)</f>
        <v>31.206356</v>
      </c>
      <c r="H346" s="159">
        <v>74.8</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5.2775233487434106</v>
      </c>
      <c r="R346" s="166">
        <f t="shared" si="21"/>
        <v>6.6844919786092458E-4</v>
      </c>
      <c r="S346" s="191">
        <v>5.2775233487434106</v>
      </c>
      <c r="T346" s="208">
        <f t="shared" si="22"/>
        <v>0</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460</v>
      </c>
      <c r="B347" s="136" t="s">
        <v>375</v>
      </c>
      <c r="C347" s="137">
        <v>12170740000</v>
      </c>
      <c r="D347" s="137">
        <v>660000000</v>
      </c>
      <c r="E347" s="128">
        <f>VLOOKUP(A347,'Tüm - Sektör'!$A:$H,5,0)</f>
        <v>2.1190793208526664</v>
      </c>
      <c r="F347" s="128">
        <f>VLOOKUP(A347,'Tüm - Sektör'!$A:$H,6,0)</f>
        <v>3.8683448719471825E-2</v>
      </c>
      <c r="G347" s="127">
        <f>VLOOKUP(A347,'Tüm - Sektör'!$A:$H,7,0)</f>
        <v>252.20048299999999</v>
      </c>
      <c r="H347" s="159">
        <v>74.849999999999994</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5.3443282823435432</v>
      </c>
      <c r="R347" s="166" t="str">
        <f t="shared" si="21"/>
        <v/>
      </c>
      <c r="S347" s="191">
        <v>5.3443282823435432</v>
      </c>
      <c r="T347" s="208">
        <f t="shared" si="22"/>
        <v>0</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684</v>
      </c>
      <c r="B348" s="136" t="s">
        <v>374</v>
      </c>
      <c r="C348" s="137">
        <v>1357332842</v>
      </c>
      <c r="D348" s="137">
        <v>535000000</v>
      </c>
      <c r="E348" s="128">
        <f>VLOOKUP(A348,'Tüm - Sektör'!$A:$H,5,0)</f>
        <v>0.19958765191115158</v>
      </c>
      <c r="F348" s="128">
        <f>VLOOKUP(A348,'Tüm - Sektör'!$A:$H,6,0)</f>
        <v>5.4831772503063621E-4</v>
      </c>
      <c r="G348" s="127">
        <f>VLOOKUP(A348,'Tüm - Sektör'!$A:$H,7,0)</f>
        <v>2764.7628810000001</v>
      </c>
      <c r="H348" s="159">
        <v>71.55</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0"/>
        <v>5.5181253150990059</v>
      </c>
      <c r="R348" s="166" t="str">
        <f t="shared" si="21"/>
        <v/>
      </c>
      <c r="S348" s="191">
        <v>5.5181253150990059</v>
      </c>
      <c r="T348" s="208">
        <f t="shared" si="22"/>
        <v>0</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195</v>
      </c>
      <c r="B349" s="136" t="s">
        <v>375</v>
      </c>
      <c r="C349" s="137">
        <v>15443065482</v>
      </c>
      <c r="D349" s="137">
        <v>115000000</v>
      </c>
      <c r="E349" s="128">
        <f>VLOOKUP(A349,'Tüm - Sektör'!$A:$H,5,0)</f>
        <v>16.891124372895895</v>
      </c>
      <c r="F349" s="128">
        <f>VLOOKUP(A349,'Tüm - Sektör'!$A:$H,6,0)</f>
        <v>2.0120457859316137</v>
      </c>
      <c r="G349" s="127">
        <f>VLOOKUP(A349,'Tüm - Sektör'!$A:$H,7,0)</f>
        <v>32.987870999999998</v>
      </c>
      <c r="H349" s="159">
        <v>70.8</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5.5720223185804567</v>
      </c>
      <c r="R349" s="166" t="str">
        <f t="shared" si="21"/>
        <v/>
      </c>
      <c r="S349" s="191">
        <v>5.5720223185804567</v>
      </c>
      <c r="T349" s="208">
        <f t="shared" si="22"/>
        <v>0</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249</v>
      </c>
      <c r="B350" s="136" t="s">
        <v>349</v>
      </c>
      <c r="C350" s="137">
        <v>66241618000</v>
      </c>
      <c r="D350" s="137">
        <v>685260000</v>
      </c>
      <c r="E350" s="128">
        <f>VLOOKUP(A350,'Tüm - Sektör'!$A:$H,5,0)</f>
        <v>3.7040048318885264</v>
      </c>
      <c r="F350" s="128">
        <f>VLOOKUP(A350,'Tüm - Sektör'!$A:$H,6,0)</f>
        <v>7.5072981866747379E-2</v>
      </c>
      <c r="G350" s="127">
        <f>VLOOKUP(A350,'Tüm - Sektör'!$A:$H,7,0)</f>
        <v>150.89256599999999</v>
      </c>
      <c r="H350" s="159">
        <v>70.45</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5.5890679356005828</v>
      </c>
      <c r="R350" s="166">
        <f t="shared" si="21"/>
        <v>1.4904187366926858E-2</v>
      </c>
      <c r="S350" s="191">
        <v>5.5890679356005828</v>
      </c>
      <c r="T350" s="208">
        <f t="shared" si="22"/>
        <v>0</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69</v>
      </c>
      <c r="B351" s="136" t="s">
        <v>376</v>
      </c>
      <c r="C351" s="137">
        <v>1771741339</v>
      </c>
      <c r="D351" s="137">
        <v>400000000</v>
      </c>
      <c r="E351" s="128">
        <f>VLOOKUP(A351,'Tüm - Sektör'!$A:$H,5,0)</f>
        <v>1.410418933915103</v>
      </c>
      <c r="F351" s="128">
        <f>VLOOKUP(A351,'Tüm - Sektör'!$A:$H,6,0)</f>
        <v>5.3424959617996322E-2</v>
      </c>
      <c r="G351" s="127">
        <f>VLOOKUP(A351,'Tüm - Sektör'!$A:$H,7,0)</f>
        <v>398.89761299999998</v>
      </c>
      <c r="H351" s="159">
        <v>71.5</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5.6261274606873926</v>
      </c>
      <c r="R351" s="166" t="str">
        <f t="shared" si="21"/>
        <v/>
      </c>
      <c r="S351" s="191">
        <v>5.6261274606873926</v>
      </c>
      <c r="T351" s="208">
        <f t="shared" si="22"/>
        <v>0</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23.515196036653485</v>
      </c>
      <c r="F352" s="128">
        <f>VLOOKUP(A352,'Tüm - Sektör'!$A:$H,6,0)</f>
        <v>3.8706800170671096</v>
      </c>
      <c r="G352" s="127">
        <f>VLOOKUP(A352,'Tüm - Sektör'!$A:$H,7,0)</f>
        <v>24.411895999999999</v>
      </c>
      <c r="H352" s="159">
        <v>69.400000000000006</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5.7405052006639696</v>
      </c>
      <c r="R352" s="166" t="str">
        <f t="shared" si="21"/>
        <v/>
      </c>
      <c r="S352" s="191">
        <v>5.7405052006639696</v>
      </c>
      <c r="T352" s="208">
        <f t="shared" si="22"/>
        <v>0</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487</v>
      </c>
      <c r="B353" s="136" t="s">
        <v>605</v>
      </c>
      <c r="C353" s="137">
        <v>3548163984</v>
      </c>
      <c r="D353" s="137">
        <v>132000000</v>
      </c>
      <c r="E353" s="128">
        <f>VLOOKUP(A353,'Tüm - Sektör'!$A:$H,5,0)</f>
        <v>11.403854908936454</v>
      </c>
      <c r="F353" s="128">
        <f>VLOOKUP(A353,'Tüm - Sektör'!$A:$H,6,0)</f>
        <v>1.2341834317030795</v>
      </c>
      <c r="G353" s="127">
        <f>VLOOKUP(A353,'Tüm - Sektör'!$A:$H,7,0)</f>
        <v>51.506743</v>
      </c>
      <c r="H353" s="159">
        <v>67.25</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5.8737542400387834</v>
      </c>
      <c r="R353" s="166" t="str">
        <f t="shared" si="21"/>
        <v/>
      </c>
      <c r="S353" s="191">
        <v>5.8737542400387834</v>
      </c>
      <c r="T353" s="208">
        <f t="shared" si="22"/>
        <v>0</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211</v>
      </c>
      <c r="B354" s="126" t="s">
        <v>208</v>
      </c>
      <c r="C354" s="127">
        <v>15338755000</v>
      </c>
      <c r="D354" s="127">
        <v>460000000</v>
      </c>
      <c r="E354" s="128">
        <f>VLOOKUP(A354,'Tüm - Sektör'!$A:$H,5,0)</f>
        <v>3.3865371871584675</v>
      </c>
      <c r="F354" s="128">
        <f>VLOOKUP(A354,'Tüm - Sektör'!$A:$H,6,0)</f>
        <v>9.9486991397134766E-2</v>
      </c>
      <c r="G354" s="127">
        <f>VLOOKUP(A354,'Tüm - Sektör'!$A:$H,7,0)</f>
        <v>175.77502699999999</v>
      </c>
      <c r="H354" s="159">
        <v>67.2</v>
      </c>
      <c r="I354" s="128" t="e">
        <f>VLOOKUP(A354,'Tüm - Sektör'!$A:$H,9,0)</f>
        <v>#REF!</v>
      </c>
      <c r="J354" s="127" t="e">
        <f>VLOOKUP(A354,'Tüm - Sektör'!$A:$H,10,0)</f>
        <v>#REF!</v>
      </c>
      <c r="K354" s="128" t="e">
        <f>VLOOKUP(A354,'Tüm - Sektör'!$A:$H,11,0)</f>
        <v>#REF!</v>
      </c>
      <c r="L354" s="128" t="e">
        <f>VLOOKUP(A354,'Tüm - Sektör'!$A:$H,12,0)</f>
        <v>#REF!</v>
      </c>
      <c r="M354" s="128" t="e">
        <f>VLOOKUP(A354,'Tüm - Sektör'!$A:$H,13,0)</f>
        <v>#REF!</v>
      </c>
      <c r="N354" s="129" t="e">
        <f>VLOOKUP(A354,'Tüm - Sektör'!$A:$H,14,0)</f>
        <v>#REF!</v>
      </c>
      <c r="O354" s="130" t="e">
        <f>VLOOKUP(A354,'Tüm - Sektör'!$A:$H,15,0)</f>
        <v>#REF!</v>
      </c>
      <c r="P354" s="152" t="e">
        <f>VLOOKUP(A354,'Tüm - Sektör'!$A:$H,16,0)</f>
        <v>#REF!</v>
      </c>
      <c r="Q354" s="158">
        <f t="shared" si="20"/>
        <v>5.9526866550928368</v>
      </c>
      <c r="R354" s="166" t="str">
        <f t="shared" si="21"/>
        <v/>
      </c>
      <c r="S354" s="191">
        <v>5.9526866550928368</v>
      </c>
      <c r="T354" s="208">
        <f t="shared" si="22"/>
        <v>0</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146</v>
      </c>
      <c r="B355" s="136" t="s">
        <v>352</v>
      </c>
      <c r="C355" s="137">
        <v>10649561720</v>
      </c>
      <c r="D355" s="137">
        <v>160000000</v>
      </c>
      <c r="E355" s="128">
        <f>VLOOKUP(A355,'Tüm - Sektör'!$A:$H,5,0)</f>
        <v>28.938534552610253</v>
      </c>
      <c r="F355" s="128">
        <f>VLOOKUP(A355,'Tüm - Sektör'!$A:$H,6,0)</f>
        <v>2.7403915296032437</v>
      </c>
      <c r="G355" s="127">
        <f>VLOOKUP(A355,'Tüm - Sektör'!$A:$H,7,0)</f>
        <v>21.20458</v>
      </c>
      <c r="H355" s="159">
        <v>65.45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6.1362947100358838</v>
      </c>
      <c r="R355" s="166" t="str">
        <f t="shared" si="21"/>
        <v/>
      </c>
      <c r="S355" s="191">
        <v>6.1362947100358838</v>
      </c>
      <c r="T355" s="208">
        <f t="shared" si="22"/>
        <v>0</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342</v>
      </c>
      <c r="B356" s="136" t="s">
        <v>349</v>
      </c>
      <c r="C356" s="137">
        <v>34867255000</v>
      </c>
      <c r="D356" s="137">
        <v>1625000000</v>
      </c>
      <c r="E356" s="128">
        <f>VLOOKUP(A356,'Tüm - Sektör'!$A:$H,5,0)</f>
        <v>4.0462105057453339</v>
      </c>
      <c r="F356" s="128">
        <f>VLOOKUP(A356,'Tüm - Sektör'!$A:$H,6,0)</f>
        <v>3.8307318397588962E-2</v>
      </c>
      <c r="G356" s="127">
        <f>VLOOKUP(A356,'Tüm - Sektör'!$A:$H,7,0)</f>
        <v>152.95793800000001</v>
      </c>
      <c r="H356" s="159">
        <v>63.05</v>
      </c>
      <c r="I356" s="141" t="e">
        <f>VLOOKUP(A356,'Tüm - Sektör'!$A:$H,9,0)</f>
        <v>#REF!</v>
      </c>
      <c r="J356" s="145" t="e">
        <f>VLOOKUP(A356,'Tüm - Sektör'!$A:$H,10,0)</f>
        <v>#REF!</v>
      </c>
      <c r="K356" s="146" t="e">
        <f>VLOOKUP(A356,'Tüm - Sektör'!$A:$H,11,0)</f>
        <v>#REF!</v>
      </c>
      <c r="L356" s="146" t="e">
        <f>VLOOKUP(A356,'Tüm - Sektör'!$A:$H,12,0)</f>
        <v>#REF!</v>
      </c>
      <c r="M356" s="146" t="e">
        <f>VLOOKUP(A356,'Tüm - Sektör'!$A:$H,13,0)</f>
        <v>#REF!</v>
      </c>
      <c r="N356" s="147" t="e">
        <f>VLOOKUP(A356,'Tüm - Sektör'!$A:$H,14,0)</f>
        <v>#REF!</v>
      </c>
      <c r="O356" s="148" t="e">
        <f>VLOOKUP(A356,'Tüm - Sektör'!$A:$H,15,0)</f>
        <v>#REF!</v>
      </c>
      <c r="P356" s="156" t="e">
        <f>VLOOKUP(A356,'Tüm - Sektör'!$A:$H,16,0)</f>
        <v>#REF!</v>
      </c>
      <c r="Q356" s="158">
        <f t="shared" si="20"/>
        <v>6.1890001567274346</v>
      </c>
      <c r="R356" s="166" t="str">
        <f t="shared" si="21"/>
        <v/>
      </c>
      <c r="S356" s="191">
        <v>6.1890001567274346</v>
      </c>
      <c r="T356" s="208">
        <f t="shared" si="22"/>
        <v>0</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483</v>
      </c>
      <c r="B357" s="136" t="s">
        <v>375</v>
      </c>
      <c r="C357" s="137">
        <v>6314823305</v>
      </c>
      <c r="D357" s="137">
        <v>221500000</v>
      </c>
      <c r="E357" s="128">
        <f>VLOOKUP(A357,'Tüm - Sektör'!$A:$H,5,0)</f>
        <v>14.613393300269545</v>
      </c>
      <c r="F357" s="128">
        <f>VLOOKUP(A357,'Tüm - Sektör'!$A:$H,6,0)</f>
        <v>1.0149951936287234</v>
      </c>
      <c r="G357" s="127">
        <f>VLOOKUP(A357,'Tüm - Sektör'!$A:$H,7,0)</f>
        <v>44.275882000000003</v>
      </c>
      <c r="H357" s="159">
        <v>59.1</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 t="shared" si="20"/>
        <v>6.4702087738232503</v>
      </c>
      <c r="R357" s="166">
        <f t="shared" si="21"/>
        <v>5.4145516074450013E-2</v>
      </c>
      <c r="S357" s="191">
        <v>6.4702087738232503</v>
      </c>
      <c r="T357" s="208">
        <f t="shared" si="22"/>
        <v>0</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632</v>
      </c>
      <c r="B358" s="126" t="s">
        <v>208</v>
      </c>
      <c r="C358" s="127">
        <v>16201756742</v>
      </c>
      <c r="D358" s="127">
        <v>411441018</v>
      </c>
      <c r="E358" s="128">
        <f>VLOOKUP(A358,'Tüm - Sektör'!$A:$H,5,0)</f>
        <v>14.084892622027139</v>
      </c>
      <c r="F358" s="128">
        <f>VLOOKUP(A358,'Tüm - Sektör'!$A:$H,6,0)</f>
        <v>0.56119800639231654</v>
      </c>
      <c r="G358" s="127">
        <f>VLOOKUP(A358,'Tüm - Sektör'!$A:$H,7,0)</f>
        <v>46.332011000000001</v>
      </c>
      <c r="H358" s="159">
        <v>62.3</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 t="shared" si="20"/>
        <v>6.5258139989758028</v>
      </c>
      <c r="R358" s="166" t="str">
        <f t="shared" si="21"/>
        <v/>
      </c>
      <c r="S358" s="191">
        <v>6.5258139989758028</v>
      </c>
      <c r="T358" s="208">
        <f t="shared" si="22"/>
        <v>0</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2.791551287874849</v>
      </c>
      <c r="F359" s="128">
        <f>VLOOKUP(A359,'Tüm - Sektör'!$A:$H,6,0)</f>
        <v>8.254746133834158E-2</v>
      </c>
      <c r="G359" s="127">
        <f>VLOOKUP(A359,'Tüm - Sektör'!$A:$H,7,0)</f>
        <v>248.81611699999999</v>
      </c>
      <c r="H359" s="159">
        <v>57.4</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6.9458295185536905</v>
      </c>
      <c r="R359" s="166" t="str">
        <f t="shared" si="21"/>
        <v/>
      </c>
      <c r="S359" s="191">
        <v>6.9458295185536905</v>
      </c>
      <c r="T359" s="208">
        <f t="shared" si="22"/>
        <v>0</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9</v>
      </c>
      <c r="B360" s="126" t="s">
        <v>200</v>
      </c>
      <c r="C360" s="127">
        <v>19691212166</v>
      </c>
      <c r="D360" s="127">
        <v>240303646</v>
      </c>
      <c r="E360" s="128">
        <f>VLOOKUP(A360,'Tüm - Sektör'!$A:$H,5,0)</f>
        <v>2.9138236828386326</v>
      </c>
      <c r="F360" s="128">
        <f>VLOOKUP(A360,'Tüm - Sektör'!$A:$H,6,0)</f>
        <v>0.21272966342762481</v>
      </c>
      <c r="G360" s="127">
        <f>VLOOKUP(A360,'Tüm - Sektör'!$A:$H,7,0)</f>
        <v>239.36703</v>
      </c>
      <c r="H360" s="159">
        <v>57.1</v>
      </c>
      <c r="I360" s="128" t="e">
        <f>VLOOKUP(A360,'Tüm - Sektör'!$A:$H,9,0)</f>
        <v>#REF!</v>
      </c>
      <c r="J360" s="127" t="e">
        <f>VLOOKUP(A360,'Tüm - Sektör'!$A:$H,10,0)</f>
        <v>#REF!</v>
      </c>
      <c r="K360" s="128" t="e">
        <f>VLOOKUP(A360,'Tüm - Sektör'!$A:$H,11,0)</f>
        <v>#REF!</v>
      </c>
      <c r="L360" s="128" t="e">
        <f>VLOOKUP(A360,'Tüm - Sektör'!$A:$H,12,0)</f>
        <v>#REF!</v>
      </c>
      <c r="M360" s="128" t="e">
        <f>VLOOKUP(A360,'Tüm - Sektör'!$A:$H,13,0)</f>
        <v>#REF!</v>
      </c>
      <c r="N360" s="129" t="e">
        <f>VLOOKUP(A360,'Tüm - Sektör'!$A:$H,14,0)</f>
        <v>#REF!</v>
      </c>
      <c r="O360" s="130" t="e">
        <f>VLOOKUP(A360,'Tüm - Sektör'!$A:$H,15,0)</f>
        <v>#REF!</v>
      </c>
      <c r="P360" s="152" t="e">
        <f>VLOOKUP(A360,'Tüm - Sektör'!$A:$H,16,0)</f>
        <v>#REF!</v>
      </c>
      <c r="Q360" s="158">
        <f t="shared" si="20"/>
        <v>6.9747332090474545</v>
      </c>
      <c r="R360" s="166">
        <f t="shared" si="21"/>
        <v>1.663747810858136E-2</v>
      </c>
      <c r="S360" s="191">
        <v>6.9747332090474545</v>
      </c>
      <c r="T360" s="208">
        <f t="shared" si="22"/>
        <v>0</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478</v>
      </c>
      <c r="B361" s="136" t="s">
        <v>221</v>
      </c>
      <c r="C361" s="137">
        <v>15925799746</v>
      </c>
      <c r="D361" s="137">
        <v>545854434</v>
      </c>
      <c r="E361" s="128">
        <f>VLOOKUP(A361,'Tüm - Sektör'!$A:$H,5,0)</f>
        <v>10.725388745005777</v>
      </c>
      <c r="F361" s="128">
        <f>VLOOKUP(A361,'Tüm - Sektör'!$A:$H,6,0)</f>
        <v>0.33877254400900464</v>
      </c>
      <c r="G361" s="127">
        <f>VLOOKUP(A361,'Tüm - Sektör'!$A:$H,7,0)</f>
        <v>65.829008000000002</v>
      </c>
      <c r="H361" s="159">
        <v>58.05</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 t="shared" si="20"/>
        <v>7.0604170149809526</v>
      </c>
      <c r="R361" s="166" t="str">
        <f t="shared" si="21"/>
        <v/>
      </c>
      <c r="S361" s="191">
        <v>7.0604170149809526</v>
      </c>
      <c r="T361" s="208">
        <f t="shared" si="22"/>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523</v>
      </c>
      <c r="B362" s="136" t="s">
        <v>221</v>
      </c>
      <c r="C362" s="137">
        <v>44419666520</v>
      </c>
      <c r="D362" s="137">
        <v>400000000</v>
      </c>
      <c r="E362" s="128">
        <f>VLOOKUP(A362,'Tüm - Sektör'!$A:$H,5,0)</f>
        <v>8.3599178721668235</v>
      </c>
      <c r="F362" s="128">
        <f>VLOOKUP(A362,'Tüm - Sektör'!$A:$H,6,0)</f>
        <v>0.37999626691667382</v>
      </c>
      <c r="G362" s="127">
        <f>VLOOKUP(A362,'Tüm - Sektör'!$A:$H,7,0)</f>
        <v>86.717521000000005</v>
      </c>
      <c r="H362" s="159">
        <v>54.75</v>
      </c>
      <c r="I362" s="141" t="e">
        <f>VLOOKUP(A362,'Tüm - Sektör'!$A:$H,9,0)</f>
        <v>#REF!</v>
      </c>
      <c r="J362" s="145" t="e">
        <f>VLOOKUP(A362,'Tüm - Sektör'!$A:$H,10,0)</f>
        <v>#REF!</v>
      </c>
      <c r="K362" s="146" t="e">
        <f>VLOOKUP(A362,'Tüm - Sektör'!$A:$H,11,0)</f>
        <v>#REF!</v>
      </c>
      <c r="L362" s="146" t="e">
        <f>VLOOKUP(A362,'Tüm - Sektör'!$A:$H,12,0)</f>
        <v>#REF!</v>
      </c>
      <c r="M362" s="146" t="e">
        <f>VLOOKUP(A362,'Tüm - Sektör'!$A:$H,13,0)</f>
        <v>#REF!</v>
      </c>
      <c r="N362" s="147" t="e">
        <f>VLOOKUP(A362,'Tüm - Sektör'!$A:$H,14,0)</f>
        <v>#REF!</v>
      </c>
      <c r="O362" s="148" t="e">
        <f>VLOOKUP(A362,'Tüm - Sektör'!$A:$H,15,0)</f>
        <v>#REF!</v>
      </c>
      <c r="P362" s="156" t="e">
        <f>VLOOKUP(A362,'Tüm - Sektör'!$A:$H,16,0)</f>
        <v>#REF!</v>
      </c>
      <c r="Q362" s="158">
        <f t="shared" si="20"/>
        <v>7.2495135363790189</v>
      </c>
      <c r="R362" s="166" t="str">
        <f t="shared" si="21"/>
        <v/>
      </c>
      <c r="S362" s="191">
        <v>7.2495135363790189</v>
      </c>
      <c r="T362" s="208">
        <f t="shared" si="22"/>
        <v>0</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205</v>
      </c>
      <c r="B363" s="126" t="s">
        <v>200</v>
      </c>
      <c r="C363" s="127">
        <v>141356914000</v>
      </c>
      <c r="D363" s="127">
        <v>2900000000</v>
      </c>
      <c r="E363" s="128">
        <f>VLOOKUP(A363,'Tüm - Sektör'!$A:$H,5,0)</f>
        <v>4.974287905814843</v>
      </c>
      <c r="F363" s="128">
        <f>VLOOKUP(A363,'Tüm - Sektör'!$A:$H,6,0)</f>
        <v>3.2363616823779071E-2</v>
      </c>
      <c r="G363" s="127">
        <f>VLOOKUP(A363,'Tüm - Sektör'!$A:$H,7,0)</f>
        <v>147.02876900000001</v>
      </c>
      <c r="H363" s="159">
        <v>54.55</v>
      </c>
      <c r="I363" s="128" t="e">
        <f>VLOOKUP(A363,'Tüm - Sektör'!$A:$H,9,0)</f>
        <v>#REF!</v>
      </c>
      <c r="J363" s="127" t="e">
        <f>VLOOKUP(A363,'Tüm - Sektör'!$A:$H,10,0)</f>
        <v>#REF!</v>
      </c>
      <c r="K363" s="128" t="e">
        <f>VLOOKUP(A363,'Tüm - Sektör'!$A:$H,11,0)</f>
        <v>#REF!</v>
      </c>
      <c r="L363" s="128" t="e">
        <f>VLOOKUP(A363,'Tüm - Sektör'!$A:$H,12,0)</f>
        <v>#REF!</v>
      </c>
      <c r="M363" s="128" t="e">
        <f>VLOOKUP(A363,'Tüm - Sektör'!$A:$H,13,0)</f>
        <v>#REF!</v>
      </c>
      <c r="N363" s="129" t="e">
        <f>VLOOKUP(A363,'Tüm - Sektör'!$A:$H,14,0)</f>
        <v>#REF!</v>
      </c>
      <c r="O363" s="130" t="e">
        <f>VLOOKUP(A363,'Tüm - Sektör'!$A:$H,15,0)</f>
        <v>#REF!</v>
      </c>
      <c r="P363" s="152" t="e">
        <f>VLOOKUP(A363,'Tüm - Sektör'!$A:$H,16,0)</f>
        <v>#REF!</v>
      </c>
      <c r="Q363" s="158">
        <f t="shared" si="20"/>
        <v>7.3136342744354446</v>
      </c>
      <c r="R363" s="166" t="str">
        <f t="shared" si="21"/>
        <v/>
      </c>
      <c r="S363" s="191">
        <v>7.3136342744354446</v>
      </c>
      <c r="T363" s="208">
        <f t="shared" si="22"/>
        <v>0</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711</v>
      </c>
      <c r="B364" s="136" t="s">
        <v>695</v>
      </c>
      <c r="C364" s="137">
        <v>4247524000</v>
      </c>
      <c r="D364" s="137">
        <v>139700000</v>
      </c>
      <c r="E364" s="128">
        <f>VLOOKUP(A364,'Tüm - Sektör'!$A:$H,5,0)</f>
        <v>29.365091182198004</v>
      </c>
      <c r="F364" s="128">
        <f>VLOOKUP(A364,'Tüm - Sektör'!$A:$H,6,0)</f>
        <v>3.4917123287678633</v>
      </c>
      <c r="G364" s="127">
        <f>VLOOKUP(A364,'Tüm - Sektör'!$A:$H,7,0)</f>
        <v>26.359023000000001</v>
      </c>
      <c r="H364" s="159">
        <v>51.25</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 t="shared" si="20"/>
        <v>7.7403511386865445</v>
      </c>
      <c r="R364" s="166" t="str">
        <f t="shared" si="21"/>
        <v/>
      </c>
      <c r="S364" s="191">
        <v>7.7403511386865445</v>
      </c>
      <c r="T364" s="208">
        <f t="shared" si="22"/>
        <v>0</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239</v>
      </c>
      <c r="B365" s="136" t="s">
        <v>745</v>
      </c>
      <c r="C365" s="137">
        <v>243598033000</v>
      </c>
      <c r="D365" s="137">
        <v>3500000000</v>
      </c>
      <c r="E365" s="128">
        <f>VLOOKUP(A365,'Tüm - Sektör'!$A:$H,5,0)</f>
        <v>1.6892077362335904</v>
      </c>
      <c r="F365" s="128">
        <f>VLOOKUP(A365,'Tüm - Sektör'!$A:$H,6,0)</f>
        <v>9.6526156356205161E-3</v>
      </c>
      <c r="G365" s="127">
        <f>VLOOKUP(A365,'Tüm - Sektör'!$A:$H,7,0)</f>
        <v>463.44384700000001</v>
      </c>
      <c r="H365" s="159">
        <v>51.1</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7.8285293166225642</v>
      </c>
      <c r="R365" s="166" t="str">
        <f t="shared" si="21"/>
        <v/>
      </c>
      <c r="S365" s="191">
        <v>7.8285293166225642</v>
      </c>
      <c r="T365" s="208">
        <f t="shared" si="22"/>
        <v>0</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676</v>
      </c>
      <c r="B366" s="136" t="s">
        <v>350</v>
      </c>
      <c r="C366" s="137">
        <v>48672074000</v>
      </c>
      <c r="D366" s="137">
        <v>3202500000</v>
      </c>
      <c r="E366" s="128">
        <f>VLOOKUP(A366,'Tüm - Sektör'!$A:$H,5,0)</f>
        <v>0.83118251545551747</v>
      </c>
      <c r="F366" s="128">
        <f>VLOOKUP(A366,'Tüm - Sektör'!$A:$H,6,0)</f>
        <v>5.190835381455222E-3</v>
      </c>
      <c r="G366" s="127">
        <f>VLOOKUP(A366,'Tüm - Sektör'!$A:$H,7,0)</f>
        <v>948.26043000000004</v>
      </c>
      <c r="H366" s="159">
        <v>50.9</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7.8817748951433062</v>
      </c>
      <c r="R366" s="166" t="str">
        <f t="shared" si="21"/>
        <v/>
      </c>
      <c r="S366" s="191">
        <v>7.8817748951433062</v>
      </c>
      <c r="T366" s="208">
        <f t="shared" si="22"/>
        <v>0</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106</v>
      </c>
      <c r="B367" s="136" t="s">
        <v>221</v>
      </c>
      <c r="C367" s="137">
        <v>95441947698</v>
      </c>
      <c r="D367" s="137">
        <v>2000000000</v>
      </c>
      <c r="E367" s="128">
        <f>VLOOKUP(A367,'Tüm - Sektör'!$A:$H,5,0)</f>
        <v>1.3827846628162566</v>
      </c>
      <c r="F367" s="128">
        <f>VLOOKUP(A367,'Tüm - Sektör'!$A:$H,6,0)</f>
        <v>1.411004757975772E-2</v>
      </c>
      <c r="G367" s="127">
        <f>VLOOKUP(A367,'Tüm - Sektör'!$A:$H,7,0)</f>
        <v>580.533368</v>
      </c>
      <c r="H367" s="159">
        <v>48.28</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8.0275263752346575</v>
      </c>
      <c r="R367" s="166">
        <f t="shared" si="21"/>
        <v>2.4026512013255934E-2</v>
      </c>
      <c r="S367" s="191">
        <v>8.0275263752346575</v>
      </c>
      <c r="T367" s="208">
        <f t="shared" si="22"/>
        <v>0</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439</v>
      </c>
      <c r="B368" s="136" t="s">
        <v>374</v>
      </c>
      <c r="C368" s="137">
        <v>1357332842</v>
      </c>
      <c r="D368" s="137">
        <v>535000000</v>
      </c>
      <c r="E368" s="128">
        <f>VLOOKUP(A368,'Tüm - Sektör'!$A:$H,5,0)</f>
        <v>1.3342147239139899</v>
      </c>
      <c r="F368" s="128">
        <f>VLOOKUP(A368,'Tüm - Sektör'!$A:$H,6,0)</f>
        <v>4.642505043001989E-3</v>
      </c>
      <c r="G368" s="127">
        <f>VLOOKUP(A368,'Tüm - Sektör'!$A:$H,7,0)</f>
        <v>606.51760000000002</v>
      </c>
      <c r="H368" s="159">
        <v>49.44</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8.0922471223297574</v>
      </c>
      <c r="R368" s="166" t="str">
        <f t="shared" si="21"/>
        <v/>
      </c>
      <c r="S368" s="191">
        <v>8.0922471223297574</v>
      </c>
      <c r="T368" s="208">
        <f t="shared" si="22"/>
        <v>0</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112</v>
      </c>
      <c r="B369" s="136" t="s">
        <v>349</v>
      </c>
      <c r="C369" s="137">
        <v>16362685066</v>
      </c>
      <c r="D369" s="137">
        <v>255600000</v>
      </c>
      <c r="E369" s="128">
        <f>VLOOKUP(A369,'Tüm - Sektör'!$A:$H,5,0)</f>
        <v>11.866721264976537</v>
      </c>
      <c r="F369" s="128">
        <f>VLOOKUP(A369,'Tüm - Sektör'!$A:$H,6,0)</f>
        <v>1.0092809131945752</v>
      </c>
      <c r="G369" s="127">
        <f>VLOOKUP(A369,'Tüm - Sektör'!$A:$H,7,0)</f>
        <v>71.434415000000001</v>
      </c>
      <c r="H369" s="159">
        <v>47.86</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0"/>
        <v>8.4769229153165888</v>
      </c>
      <c r="R369" s="166" t="str">
        <f t="shared" si="21"/>
        <v/>
      </c>
      <c r="S369" s="191">
        <v>8.4769229153165888</v>
      </c>
      <c r="T369" s="208">
        <f t="shared" si="22"/>
        <v>0</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326</v>
      </c>
      <c r="B370" s="136" t="s">
        <v>375</v>
      </c>
      <c r="C370" s="137">
        <v>15862084113</v>
      </c>
      <c r="D370" s="137">
        <v>252000000</v>
      </c>
      <c r="E370" s="128">
        <f>VLOOKUP(A370,'Tüm - Sektör'!$A:$H,5,0)</f>
        <v>23.528239006552674</v>
      </c>
      <c r="F370" s="128">
        <f>VLOOKUP(A370,'Tüm - Sektör'!$A:$H,6,0)</f>
        <v>1.9865112298676693</v>
      </c>
      <c r="G370" s="127">
        <f>VLOOKUP(A370,'Tüm - Sektör'!$A:$H,7,0)</f>
        <v>36.397486000000001</v>
      </c>
      <c r="H370" s="159">
        <v>46.2</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0"/>
        <v>8.5636874984565488</v>
      </c>
      <c r="R370" s="166" t="str">
        <f t="shared" si="21"/>
        <v/>
      </c>
      <c r="S370" s="191">
        <v>8.5636874984565488</v>
      </c>
      <c r="T370" s="208">
        <f t="shared" si="22"/>
        <v>0</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465</v>
      </c>
      <c r="B371" s="131" t="s">
        <v>618</v>
      </c>
      <c r="C371" s="132">
        <v>15819301983</v>
      </c>
      <c r="D371" s="132">
        <v>2070000000</v>
      </c>
      <c r="E371" s="128">
        <f>VLOOKUP(A371,'Tüm - Sektör'!$A:$H,5,0)</f>
        <v>1.6862242714298752</v>
      </c>
      <c r="F371" s="128">
        <f>VLOOKUP(A371,'Tüm - Sektör'!$A:$H,6,0)</f>
        <v>4.5687105850202945E-3</v>
      </c>
      <c r="G371" s="127">
        <f>VLOOKUP(A371,'Tüm - Sektör'!$A:$H,7,0)</f>
        <v>515.12446699999998</v>
      </c>
      <c r="H371" s="159">
        <v>46.04</v>
      </c>
      <c r="I371" s="133" t="e">
        <f>VLOOKUP(A371,'Tüm - Sektör'!$A:$H,9,0)</f>
        <v>#REF!</v>
      </c>
      <c r="J371" s="132" t="e">
        <f>VLOOKUP(A371,'Tüm - Sektör'!$A:$H,10,0)</f>
        <v>#REF!</v>
      </c>
      <c r="K371" s="133" t="e">
        <f>VLOOKUP(A371,'Tüm - Sektör'!$A:$H,11,0)</f>
        <v>#REF!</v>
      </c>
      <c r="L371" s="133" t="e">
        <f>VLOOKUP(A371,'Tüm - Sektör'!$A:$H,12,0)</f>
        <v>#REF!</v>
      </c>
      <c r="M371" s="133" t="e">
        <f>VLOOKUP(A371,'Tüm - Sektör'!$A:$H,13,0)</f>
        <v>#REF!</v>
      </c>
      <c r="N371" s="134" t="e">
        <f>VLOOKUP(A371,'Tüm - Sektör'!$A:$H,14,0)</f>
        <v>#REF!</v>
      </c>
      <c r="O371" s="135" t="e">
        <f>VLOOKUP(A371,'Tüm - Sektör'!$A:$H,15,0)</f>
        <v>#REF!</v>
      </c>
      <c r="P371" s="153" t="e">
        <f>VLOOKUP(A371,'Tüm - Sektör'!$A:$H,16,0)</f>
        <v>#REF!</v>
      </c>
      <c r="Q371" s="158">
        <f t="shared" si="20"/>
        <v>8.6861537906277775</v>
      </c>
      <c r="R371" s="166" t="str">
        <f t="shared" si="21"/>
        <v/>
      </c>
      <c r="S371" s="191">
        <v>8.6861537906277775</v>
      </c>
      <c r="T371" s="208">
        <f t="shared" si="22"/>
        <v>0</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396</v>
      </c>
      <c r="B372" s="136" t="s">
        <v>607</v>
      </c>
      <c r="C372" s="137">
        <v>6926934061</v>
      </c>
      <c r="D372" s="137">
        <v>500000000</v>
      </c>
      <c r="E372" s="128">
        <f>VLOOKUP(A372,'Tüm - Sektör'!$A:$H,5,0)</f>
        <v>8.7115336785714135</v>
      </c>
      <c r="F372" s="128">
        <f>VLOOKUP(A372,'Tüm - Sektör'!$A:$H,6,0)</f>
        <v>0.378762333850931</v>
      </c>
      <c r="G372" s="127">
        <f>VLOOKUP(A372,'Tüm - Sektör'!$A:$H,7,0)</f>
        <v>101.92848499999999</v>
      </c>
      <c r="H372" s="159">
        <v>44.04</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 t="shared" si="20"/>
        <v>8.8795342988326116</v>
      </c>
      <c r="R372" s="166">
        <f t="shared" si="21"/>
        <v>2.1798365122615824E-2</v>
      </c>
      <c r="S372" s="191">
        <v>8.8795342988326116</v>
      </c>
      <c r="T372" s="208">
        <f t="shared" si="22"/>
        <v>0</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334</v>
      </c>
      <c r="B373" s="136" t="s">
        <v>352</v>
      </c>
      <c r="C373" s="137">
        <v>4344913335</v>
      </c>
      <c r="D373" s="137">
        <v>300000000</v>
      </c>
      <c r="E373" s="128">
        <f>VLOOKUP(A373,'Tüm - Sektör'!$A:$H,5,0)</f>
        <v>3.3765959691885619</v>
      </c>
      <c r="F373" s="128">
        <f>VLOOKUP(A373,'Tüm - Sektör'!$A:$H,6,0)</f>
        <v>0.2558027249385274</v>
      </c>
      <c r="G373" s="127">
        <f>VLOOKUP(A373,'Tüm - Sektör'!$A:$H,7,0)</f>
        <v>263.25921499999998</v>
      </c>
      <c r="H373" s="159">
        <v>45</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8.8892000422074489</v>
      </c>
      <c r="R373" s="166" t="str">
        <f t="shared" si="21"/>
        <v/>
      </c>
      <c r="S373" s="191">
        <v>8.8892000422074489</v>
      </c>
      <c r="T373" s="208">
        <f t="shared" si="22"/>
        <v>0</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8.4608954334855166</v>
      </c>
      <c r="F374" s="128">
        <f>VLOOKUP(A374,'Tüm - Sektör'!$A:$H,6,0)</f>
        <v>0.27470439719108819</v>
      </c>
      <c r="G374" s="127">
        <f>VLOOKUP(A374,'Tüm - Sektör'!$A:$H,7,0)</f>
        <v>106.98084299999999</v>
      </c>
      <c r="H374" s="159">
        <v>43.84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9.05153726009131</v>
      </c>
      <c r="R374" s="166" t="str">
        <f t="shared" si="21"/>
        <v/>
      </c>
      <c r="S374" s="191">
        <v>9.05153726009131</v>
      </c>
      <c r="T374" s="208">
        <f t="shared" si="22"/>
        <v>0</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521</v>
      </c>
      <c r="B375" s="126" t="s">
        <v>200</v>
      </c>
      <c r="C375" s="127">
        <v>4605953109</v>
      </c>
      <c r="D375" s="127">
        <v>265000000</v>
      </c>
      <c r="E375" s="128">
        <f>VLOOKUP(A375,'Tüm - Sektör'!$A:$H,5,0)</f>
        <v>10.569271087260072</v>
      </c>
      <c r="F375" s="128">
        <f>VLOOKUP(A375,'Tüm - Sektör'!$A:$H,6,0)</f>
        <v>0.8863120408603834</v>
      </c>
      <c r="G375" s="127">
        <f>VLOOKUP(A375,'Tüm - Sektör'!$A:$H,7,0)</f>
        <v>85.702517999999998</v>
      </c>
      <c r="H375" s="159">
        <v>43.36</v>
      </c>
      <c r="I375" s="128" t="e">
        <f>VLOOKUP(A375,'Tüm - Sektör'!$A:$H,9,0)</f>
        <v>#REF!</v>
      </c>
      <c r="J375" s="127" t="e">
        <f>VLOOKUP(A375,'Tüm - Sektör'!$A:$H,10,0)</f>
        <v>#REF!</v>
      </c>
      <c r="K375" s="128" t="e">
        <f>VLOOKUP(A375,'Tüm - Sektör'!$A:$H,11,0)</f>
        <v>#REF!</v>
      </c>
      <c r="L375" s="128" t="e">
        <f>VLOOKUP(A375,'Tüm - Sektör'!$A:$H,12,0)</f>
        <v>#REF!</v>
      </c>
      <c r="M375" s="128" t="e">
        <f>VLOOKUP(A375,'Tüm - Sektör'!$A:$H,13,0)</f>
        <v>#REF!</v>
      </c>
      <c r="N375" s="129" t="e">
        <f>VLOOKUP(A375,'Tüm - Sektör'!$A:$H,14,0)</f>
        <v>#REF!</v>
      </c>
      <c r="O375" s="130" t="e">
        <f>VLOOKUP(A375,'Tüm - Sektör'!$A:$H,15,0)</f>
        <v>#REF!</v>
      </c>
      <c r="P375" s="152" t="e">
        <f>VLOOKUP(A375,'Tüm - Sektör'!$A:$H,16,0)</f>
        <v>#REF!</v>
      </c>
      <c r="Q375" s="158">
        <f t="shared" si="20"/>
        <v>9.0581314560278585</v>
      </c>
      <c r="R375" s="166" t="str">
        <f t="shared" si="21"/>
        <v/>
      </c>
      <c r="S375" s="191">
        <v>9.0581314560278585</v>
      </c>
      <c r="T375" s="208">
        <f t="shared" si="22"/>
        <v>0</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207</v>
      </c>
      <c r="B376" s="126" t="s">
        <v>200</v>
      </c>
      <c r="C376" s="127">
        <v>63934093295</v>
      </c>
      <c r="D376" s="127">
        <v>780226001</v>
      </c>
      <c r="E376" s="128">
        <f>VLOOKUP(A376,'Tüm - Sektör'!$A:$H,5,0)</f>
        <v>1.2490246089807469</v>
      </c>
      <c r="F376" s="128">
        <f>VLOOKUP(A376,'Tüm - Sektör'!$A:$H,6,0)</f>
        <v>3.63829491180949E-2</v>
      </c>
      <c r="G376" s="127">
        <f>VLOOKUP(A376,'Tüm - Sektör'!$A:$H,7,0)</f>
        <v>725.54518099999996</v>
      </c>
      <c r="H376" s="159">
        <v>42.7</v>
      </c>
      <c r="I376" s="128" t="e">
        <f>VLOOKUP(A376,'Tüm - Sektör'!$A:$H,9,0)</f>
        <v>#REF!</v>
      </c>
      <c r="J376" s="127" t="e">
        <f>VLOOKUP(A376,'Tüm - Sektör'!$A:$H,10,0)</f>
        <v>#REF!</v>
      </c>
      <c r="K376" s="128" t="e">
        <f>VLOOKUP(A376,'Tüm - Sektör'!$A:$H,11,0)</f>
        <v>#REF!</v>
      </c>
      <c r="L376" s="128" t="e">
        <f>VLOOKUP(A376,'Tüm - Sektör'!$A:$H,12,0)</f>
        <v>#REF!</v>
      </c>
      <c r="M376" s="128" t="e">
        <f>VLOOKUP(A376,'Tüm - Sektör'!$A:$H,13,0)</f>
        <v>#REF!</v>
      </c>
      <c r="N376" s="129" t="e">
        <f>VLOOKUP(A376,'Tüm - Sektör'!$A:$H,14,0)</f>
        <v>#REF!</v>
      </c>
      <c r="O376" s="130" t="e">
        <f>VLOOKUP(A376,'Tüm - Sektör'!$A:$H,15,0)</f>
        <v>#REF!</v>
      </c>
      <c r="P376" s="152" t="e">
        <f>VLOOKUP(A376,'Tüm - Sektör'!$A:$H,16,0)</f>
        <v>#REF!</v>
      </c>
      <c r="Q376" s="158">
        <f t="shared" si="20"/>
        <v>9.0622378599639006</v>
      </c>
      <c r="R376" s="166">
        <f t="shared" si="21"/>
        <v>1.5456674473067835E-2</v>
      </c>
      <c r="S376" s="191">
        <v>9.0622378599639006</v>
      </c>
      <c r="T376" s="208">
        <f t="shared" si="22"/>
        <v>0</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274</v>
      </c>
      <c r="B377" s="136" t="s">
        <v>353</v>
      </c>
      <c r="C377" s="137">
        <v>34760766000</v>
      </c>
      <c r="D377" s="137">
        <v>945591094</v>
      </c>
      <c r="E377" s="128">
        <f>VLOOKUP(A377,'Tüm - Sektör'!$A:$H,5,0)</f>
        <v>2.1418878635562359</v>
      </c>
      <c r="F377" s="128">
        <f>VLOOKUP(A377,'Tüm - Sektör'!$A:$H,6,0)</f>
        <v>5.2677474366928739E-2</v>
      </c>
      <c r="G377" s="127">
        <f>VLOOKUP(A377,'Tüm - Sektör'!$A:$H,7,0)</f>
        <v>426.23041999999998</v>
      </c>
      <c r="H377" s="159">
        <v>43.36</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 t="shared" si="20"/>
        <v>9.1293776367647705</v>
      </c>
      <c r="R377" s="166" t="str">
        <f t="shared" si="21"/>
        <v/>
      </c>
      <c r="S377" s="191">
        <v>9.1293776367647705</v>
      </c>
      <c r="T377" s="208">
        <f t="shared" si="22"/>
        <v>0</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8.4018504235372813</v>
      </c>
      <c r="F378" s="128">
        <f>VLOOKUP(A378,'Tüm - Sektör'!$A:$H,6,0)</f>
        <v>0.40008811540653721</v>
      </c>
      <c r="G378" s="127">
        <f>VLOOKUP(A378,'Tüm - Sektör'!$A:$H,7,0)</f>
        <v>111.62364100000001</v>
      </c>
      <c r="H378" s="159">
        <v>42.72</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 t="shared" si="20"/>
        <v>9.3784513541262342</v>
      </c>
      <c r="R378" s="166" t="str">
        <f t="shared" si="21"/>
        <v/>
      </c>
      <c r="S378" s="191">
        <v>9.3784513541262342</v>
      </c>
      <c r="T378" s="208">
        <f t="shared" si="22"/>
        <v>0</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34.284628447098491</v>
      </c>
      <c r="F379" s="128">
        <f>VLOOKUP(A379,'Tüm - Sektör'!$A:$H,6,0)</f>
        <v>5.8824849915821291</v>
      </c>
      <c r="G379" s="127">
        <f>VLOOKUP(A379,'Tüm - Sektör'!$A:$H,7,0)</f>
        <v>27.728836000000001</v>
      </c>
      <c r="H379" s="159">
        <v>41.72</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0"/>
        <v>9.5067283953052879</v>
      </c>
      <c r="R379" s="166" t="str">
        <f t="shared" si="21"/>
        <v/>
      </c>
      <c r="S379" s="191">
        <v>9.5067283953052879</v>
      </c>
      <c r="T379" s="208">
        <f t="shared" si="22"/>
        <v>0</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254</v>
      </c>
      <c r="B380" s="136" t="s">
        <v>349</v>
      </c>
      <c r="C380" s="137">
        <v>257153289000</v>
      </c>
      <c r="D380" s="137">
        <v>3063214056</v>
      </c>
      <c r="E380" s="128">
        <f>VLOOKUP(A380,'Tüm - Sektör'!$A:$H,5,0)</f>
        <v>0.70582956307199551</v>
      </c>
      <c r="F380" s="128">
        <f>VLOOKUP(A380,'Tüm - Sektör'!$A:$H,6,0)</f>
        <v>5.9082368796051993E-3</v>
      </c>
      <c r="G380" s="127">
        <f>VLOOKUP(A380,'Tüm - Sektör'!$A:$H,7,0)</f>
        <v>1450.4123199999999</v>
      </c>
      <c r="H380" s="159">
        <v>38.64</v>
      </c>
      <c r="I380" s="141" t="e">
        <f>VLOOKUP(A380,'Tüm - Sektör'!$A:$H,9,0)</f>
        <v>#REF!</v>
      </c>
      <c r="J380" s="145" t="e">
        <f>VLOOKUP(A380,'Tüm - Sektör'!$A:$H,10,0)</f>
        <v>#REF!</v>
      </c>
      <c r="K380" s="146" t="e">
        <f>VLOOKUP(A380,'Tüm - Sektör'!$A:$H,11,0)</f>
        <v>#REF!</v>
      </c>
      <c r="L380" s="146" t="e">
        <f>VLOOKUP(A380,'Tüm - Sektör'!$A:$H,12,0)</f>
        <v>#REF!</v>
      </c>
      <c r="M380" s="146" t="e">
        <f>VLOOKUP(A380,'Tüm - Sektör'!$A:$H,13,0)</f>
        <v>#REF!</v>
      </c>
      <c r="N380" s="147" t="e">
        <f>VLOOKUP(A380,'Tüm - Sektör'!$A:$H,14,0)</f>
        <v>#REF!</v>
      </c>
      <c r="O380" s="148" t="e">
        <f>VLOOKUP(A380,'Tüm - Sektör'!$A:$H,15,0)</f>
        <v>#REF!</v>
      </c>
      <c r="P380" s="156" t="e">
        <f>VLOOKUP(A380,'Tüm - Sektör'!$A:$H,16,0)</f>
        <v>#REF!</v>
      </c>
      <c r="Q380" s="158">
        <f t="shared" si="20"/>
        <v>10.237438940998393</v>
      </c>
      <c r="R380" s="166">
        <f t="shared" si="21"/>
        <v>3.6231884057971162E-3</v>
      </c>
      <c r="S380" s="191">
        <v>10.237438940998393</v>
      </c>
      <c r="T380" s="208">
        <f t="shared" si="22"/>
        <v>0</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446</v>
      </c>
      <c r="B381" s="126" t="s">
        <v>208</v>
      </c>
      <c r="C381" s="127">
        <v>54701388025</v>
      </c>
      <c r="D381" s="127">
        <v>2600000000</v>
      </c>
      <c r="E381" s="128">
        <f>VLOOKUP(A381,'Tüm - Sektör'!$A:$H,5,0)</f>
        <v>2.6589490493246748</v>
      </c>
      <c r="F381" s="128">
        <f>VLOOKUP(A381,'Tüm - Sektör'!$A:$H,6,0)</f>
        <v>2.6912439770492659E-2</v>
      </c>
      <c r="G381" s="127">
        <f>VLOOKUP(A381,'Tüm - Sektör'!$A:$H,7,0)</f>
        <v>387.97063400000002</v>
      </c>
      <c r="H381" s="159">
        <v>38.78</v>
      </c>
      <c r="I381" s="128" t="e">
        <f>VLOOKUP(A381,'Tüm - Sektör'!$A:$H,9,0)</f>
        <v>#REF!</v>
      </c>
      <c r="J381" s="127" t="e">
        <f>VLOOKUP(A381,'Tüm - Sektör'!$A:$H,10,0)</f>
        <v>#REF!</v>
      </c>
      <c r="K381" s="128" t="e">
        <f>VLOOKUP(A381,'Tüm - Sektör'!$A:$H,11,0)</f>
        <v>#REF!</v>
      </c>
      <c r="L381" s="128" t="e">
        <f>VLOOKUP(A381,'Tüm - Sektör'!$A:$H,12,0)</f>
        <v>#REF!</v>
      </c>
      <c r="M381" s="128" t="e">
        <f>VLOOKUP(A381,'Tüm - Sektör'!$A:$H,13,0)</f>
        <v>#REF!</v>
      </c>
      <c r="N381" s="129" t="e">
        <f>VLOOKUP(A381,'Tüm - Sektör'!$A:$H,14,0)</f>
        <v>#REF!</v>
      </c>
      <c r="O381" s="130" t="e">
        <f>VLOOKUP(A381,'Tüm - Sektör'!$A:$H,15,0)</f>
        <v>#REF!</v>
      </c>
      <c r="P381" s="152" t="e">
        <f>VLOOKUP(A381,'Tüm - Sektör'!$A:$H,16,0)</f>
        <v>#REF!</v>
      </c>
      <c r="Q381" s="158">
        <f t="shared" si="20"/>
        <v>10.315941484401915</v>
      </c>
      <c r="R381" s="166" t="str">
        <f t="shared" si="21"/>
        <v/>
      </c>
      <c r="S381" s="191">
        <v>10.315941484401915</v>
      </c>
      <c r="T381" s="208">
        <f t="shared" si="22"/>
        <v>0</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12.387618288128271</v>
      </c>
      <c r="F382" s="128">
        <f>VLOOKUP(A382,'Tüm - Sektör'!$A:$H,6,0)</f>
        <v>0.86312836455743247</v>
      </c>
      <c r="G382" s="127">
        <f>VLOOKUP(A382,'Tüm - Sektör'!$A:$H,7,0)</f>
        <v>84.545681999999999</v>
      </c>
      <c r="H382" s="159">
        <v>37.96</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10.473196365254772</v>
      </c>
      <c r="R382" s="166" t="str">
        <f t="shared" si="21"/>
        <v/>
      </c>
      <c r="S382" s="191">
        <v>10.473196365254772</v>
      </c>
      <c r="T382" s="208">
        <f t="shared" si="22"/>
        <v>0</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0.32703053915824432</v>
      </c>
      <c r="F383" s="128">
        <f>VLOOKUP(A383,'Tüm - Sektör'!$A:$H,6,0)</f>
        <v>1.2626661743561556E-3</v>
      </c>
      <c r="G383" s="127">
        <f>VLOOKUP(A383,'Tüm - Sektör'!$A:$H,7,0)</f>
        <v>3267.1327310000001</v>
      </c>
      <c r="H383" s="159">
        <v>36.5</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 t="shared" si="20"/>
        <v>10.684521785204772</v>
      </c>
      <c r="R383" s="166" t="str">
        <f t="shared" si="21"/>
        <v/>
      </c>
      <c r="S383" s="191">
        <v>10.684521785204772</v>
      </c>
      <c r="T383" s="208">
        <f t="shared" si="22"/>
        <v>0</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41</v>
      </c>
      <c r="B384" s="136" t="s">
        <v>255</v>
      </c>
      <c r="C384" s="137">
        <v>10058078668</v>
      </c>
      <c r="D384" s="137">
        <v>545000000</v>
      </c>
      <c r="E384" s="128">
        <f>VLOOKUP(A384,'Tüm - Sektör'!$A:$H,5,0)</f>
        <v>15.226163958013306</v>
      </c>
      <c r="F384" s="128">
        <f>VLOOKUP(A384,'Tüm - Sektör'!$A:$H,6,0)</f>
        <v>0.75507879781866127</v>
      </c>
      <c r="G384" s="127">
        <f>VLOOKUP(A384,'Tüm - Sektör'!$A:$H,7,0)</f>
        <v>71.523961</v>
      </c>
      <c r="H384" s="159">
        <v>35.9</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 t="shared" si="20"/>
        <v>10.890355571125491</v>
      </c>
      <c r="R384" s="166" t="str">
        <f t="shared" si="21"/>
        <v/>
      </c>
      <c r="S384" s="191">
        <v>10.890355571125491</v>
      </c>
      <c r="T384" s="208">
        <f t="shared" si="22"/>
        <v>0</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269</v>
      </c>
      <c r="B385" s="136" t="s">
        <v>352</v>
      </c>
      <c r="C385" s="137">
        <v>15648837000</v>
      </c>
      <c r="D385" s="137">
        <v>794512000</v>
      </c>
      <c r="E385" s="128">
        <f>VLOOKUP(A385,'Tüm - Sektör'!$A:$H,5,0)</f>
        <v>1.89135512348315</v>
      </c>
      <c r="F385" s="128">
        <f>VLOOKUP(A385,'Tüm - Sektör'!$A:$H,6,0)</f>
        <v>6.6125675029422321E-2</v>
      </c>
      <c r="G385" s="127">
        <f>VLOOKUP(A385,'Tüm - Sektör'!$A:$H,7,0)</f>
        <v>576.62533099999996</v>
      </c>
      <c r="H385" s="159">
        <v>35.880000000000003</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 t="shared" si="20"/>
        <v>10.906032741170172</v>
      </c>
      <c r="R385" s="166">
        <f t="shared" si="21"/>
        <v>1.6722408026754506E-3</v>
      </c>
      <c r="S385" s="191">
        <v>10.906032741170172</v>
      </c>
      <c r="T385" s="208">
        <f t="shared" si="22"/>
        <v>0</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759</v>
      </c>
      <c r="B386" s="136" t="s">
        <v>374</v>
      </c>
      <c r="C386" s="137">
        <v>1357332842</v>
      </c>
      <c r="D386" s="137">
        <v>535000000</v>
      </c>
      <c r="E386" s="128">
        <f>VLOOKUP(A386,'Tüm - Sektör'!$A:$H,5,0)</f>
        <v>0.33773842205888022</v>
      </c>
      <c r="F386" s="128">
        <f>VLOOKUP(A386,'Tüm - Sektör'!$A:$H,6,0)</f>
        <v>1.1423713674372621E-3</v>
      </c>
      <c r="G386" s="127">
        <f>VLOOKUP(A386,'Tüm - Sektör'!$A:$H,7,0)</f>
        <v>3255.5922759999999</v>
      </c>
      <c r="H386" s="159">
        <v>35.94</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 t="shared" si="20"/>
        <v>10.995385981633184</v>
      </c>
      <c r="R386" s="166" t="str">
        <f t="shared" si="21"/>
        <v/>
      </c>
      <c r="S386" s="191">
        <v>10.995385981633184</v>
      </c>
      <c r="T386" s="208">
        <f t="shared" si="22"/>
        <v>0</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60" t="s">
        <v>401</v>
      </c>
      <c r="B387" s="136" t="s">
        <v>355</v>
      </c>
      <c r="C387" s="137">
        <v>3159865956</v>
      </c>
      <c r="D387" s="137">
        <v>300000000</v>
      </c>
      <c r="E387" s="128">
        <f>VLOOKUP(A387,'Tüm - Sektör'!$A:$H,5,0)</f>
        <v>13.726351726507385</v>
      </c>
      <c r="F387" s="128">
        <f>VLOOKUP(A387,'Tüm - Sektör'!$A:$H,6,0)</f>
        <v>1.3072715930007033</v>
      </c>
      <c r="G387" s="127">
        <f>VLOOKUP(A387,'Tüm - Sektör'!$A:$H,7,0)</f>
        <v>82.764232000000007</v>
      </c>
      <c r="H387" s="159">
        <v>34.840000000000003</v>
      </c>
      <c r="I387" s="138" t="e">
        <f>VLOOKUP(A387,'Tüm - Sektör'!$A:$H,9,0)</f>
        <v>#REF!</v>
      </c>
      <c r="J387" s="137" t="e">
        <f>VLOOKUP(A387,'Tüm - Sektör'!$A:$H,10,0)</f>
        <v>#REF!</v>
      </c>
      <c r="K387" s="138" t="e">
        <f>VLOOKUP(A387,'Tüm - Sektör'!$A:$H,11,0)</f>
        <v>#REF!</v>
      </c>
      <c r="L387" s="138" t="e">
        <f>VLOOKUP(A387,'Tüm - Sektör'!$A:$H,12,0)</f>
        <v>#REF!</v>
      </c>
      <c r="M387" s="138" t="e">
        <f>VLOOKUP(A387,'Tüm - Sektör'!$A:$H,13,0)</f>
        <v>#REF!</v>
      </c>
      <c r="N387" s="139" t="e">
        <f>VLOOKUP(A387,'Tüm - Sektör'!$A:$H,14,0)</f>
        <v>#REF!</v>
      </c>
      <c r="O387" s="140" t="e">
        <f>VLOOKUP(A387,'Tüm - Sektör'!$A:$H,15,0)</f>
        <v>#REF!</v>
      </c>
      <c r="P387" s="154" t="e">
        <f>VLOOKUP(A387,'Tüm - Sektör'!$A:$H,16,0)</f>
        <v>#REF!</v>
      </c>
      <c r="Q387" s="158">
        <f t="shared" si="20"/>
        <v>11.360509588062577</v>
      </c>
      <c r="R387" s="166" t="str">
        <f t="shared" si="21"/>
        <v/>
      </c>
      <c r="S387" s="191">
        <v>11.360509588062577</v>
      </c>
      <c r="T387" s="208">
        <f t="shared" si="22"/>
        <v>0</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358</v>
      </c>
      <c r="B388" s="136" t="s">
        <v>679</v>
      </c>
      <c r="C388" s="137">
        <v>12992829112</v>
      </c>
      <c r="D388" s="137">
        <v>300000000</v>
      </c>
      <c r="E388" s="128">
        <f>VLOOKUP(A388,'Tüm - Sektör'!$A:$H,5,0)</f>
        <v>12.979537110768019</v>
      </c>
      <c r="F388" s="128">
        <f>VLOOKUP(A388,'Tüm - Sektör'!$A:$H,6,0)</f>
        <v>1.2018089917377797</v>
      </c>
      <c r="G388" s="127">
        <f>VLOOKUP(A388,'Tüm - Sektör'!$A:$H,7,0)</f>
        <v>87.924075000000002</v>
      </c>
      <c r="H388" s="159">
        <v>34.42</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 t="shared" si="20"/>
        <v>11.412137943924506</v>
      </c>
      <c r="R388" s="166" t="str">
        <f t="shared" si="21"/>
        <v/>
      </c>
      <c r="S388" s="191">
        <v>11.412137943924506</v>
      </c>
      <c r="T388" s="208">
        <f t="shared" si="22"/>
        <v>0</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753</v>
      </c>
      <c r="B389" s="136" t="s">
        <v>374</v>
      </c>
      <c r="C389" s="137"/>
      <c r="D389" s="137"/>
      <c r="E389" s="128">
        <f>VLOOKUP(A389,'Tüm - Sektör'!$A:$H,5,0)</f>
        <v>1.591778283648746</v>
      </c>
      <c r="F389" s="128">
        <f>VLOOKUP(A389,'Tüm - Sektör'!$A:$H,6,0)</f>
        <v>5.016484736772164E-3</v>
      </c>
      <c r="G389" s="127">
        <f>VLOOKUP(A389,'Tüm - Sektör'!$A:$H,7,0)</f>
        <v>734.86807199999998</v>
      </c>
      <c r="H389" s="159">
        <v>33.92</v>
      </c>
      <c r="I389" s="141" t="e">
        <f>VLOOKUP(A389,'Tüm - Sektör'!$A:$H,9,0)</f>
        <v>#REF!</v>
      </c>
      <c r="J389" s="145" t="e">
        <f>VLOOKUP(A389,'Tüm - Sektör'!$A:$H,10,0)</f>
        <v>#REF!</v>
      </c>
      <c r="K389" s="146" t="e">
        <f>VLOOKUP(A389,'Tüm - Sektör'!$A:$H,11,0)</f>
        <v>#REF!</v>
      </c>
      <c r="L389" s="146" t="e">
        <f>VLOOKUP(A389,'Tüm - Sektör'!$A:$H,12,0)</f>
        <v>#REF!</v>
      </c>
      <c r="M389" s="146" t="e">
        <f>VLOOKUP(A389,'Tüm - Sektör'!$A:$H,13,0)</f>
        <v>#REF!</v>
      </c>
      <c r="N389" s="147" t="e">
        <f>VLOOKUP(A389,'Tüm - Sektör'!$A:$H,14,0)</f>
        <v>#REF!</v>
      </c>
      <c r="O389" s="148" t="e">
        <f>VLOOKUP(A389,'Tüm - Sektör'!$A:$H,15,0)</f>
        <v>#REF!</v>
      </c>
      <c r="P389" s="156" t="e">
        <f>VLOOKUP(A389,'Tüm - Sektör'!$A:$H,16,0)</f>
        <v>#REF!</v>
      </c>
      <c r="Q389" s="158">
        <f t="shared" si="20"/>
        <v>11.69747038356423</v>
      </c>
      <c r="R389" s="166">
        <f t="shared" si="21"/>
        <v>1.1202830188679111E-2</v>
      </c>
      <c r="S389" s="191">
        <v>11.69747038356423</v>
      </c>
      <c r="T389" s="208">
        <f t="shared" si="22"/>
        <v>0</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724</v>
      </c>
      <c r="B390" s="136" t="s">
        <v>679</v>
      </c>
      <c r="C390" s="137">
        <v>3578645146</v>
      </c>
      <c r="D390" s="137">
        <v>960336000</v>
      </c>
      <c r="E390" s="128">
        <f>VLOOKUP(A390,'Tüm - Sektör'!$A:$H,5,0)</f>
        <v>2.68193114597711</v>
      </c>
      <c r="F390" s="128">
        <f>VLOOKUP(A390,'Tüm - Sektör'!$A:$H,6,0)</f>
        <v>5.418042719145677E-2</v>
      </c>
      <c r="G390" s="127">
        <f>VLOOKUP(A390,'Tüm - Sektör'!$A:$H,7,0)</f>
        <v>438.15582999999998</v>
      </c>
      <c r="H390" s="159">
        <v>34.299999999999997</v>
      </c>
      <c r="I390" s="141" t="e">
        <f>VLOOKUP(A390,'Tüm - Sektör'!$A:$H,9,0)</f>
        <v>#REF!</v>
      </c>
      <c r="J390" s="142" t="e">
        <f>VLOOKUP(A390,'Tüm - Sektör'!$A:$H,10,0)</f>
        <v>#REF!</v>
      </c>
      <c r="K390" s="141" t="e">
        <f>VLOOKUP(A390,'Tüm - Sektör'!$A:$H,11,0)</f>
        <v>#REF!</v>
      </c>
      <c r="L390" s="141" t="e">
        <f>VLOOKUP(A390,'Tüm - Sektör'!$A:$H,12,0)</f>
        <v>#REF!</v>
      </c>
      <c r="M390" s="141" t="e">
        <f>VLOOKUP(A390,'Tüm - Sektör'!$A:$H,13,0)</f>
        <v>#REF!</v>
      </c>
      <c r="N390" s="143" t="e">
        <f>VLOOKUP(A390,'Tüm - Sektör'!$A:$H,14,0)</f>
        <v>#REF!</v>
      </c>
      <c r="O390" s="144" t="e">
        <f>VLOOKUP(A390,'Tüm - Sektör'!$A:$H,15,0)</f>
        <v>#REF!</v>
      </c>
      <c r="P390" s="155" t="e">
        <f>VLOOKUP(A390,'Tüm - Sektör'!$A:$H,16,0)</f>
        <v>#REF!</v>
      </c>
      <c r="Q390" s="158">
        <f t="shared" si="20"/>
        <v>11.751037672684518</v>
      </c>
      <c r="R390" s="166" t="str">
        <f t="shared" si="21"/>
        <v/>
      </c>
      <c r="S390" s="191">
        <v>11.751037672684518</v>
      </c>
      <c r="T390" s="208">
        <f t="shared" si="22"/>
        <v>0</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702</v>
      </c>
      <c r="B391" s="126" t="s">
        <v>208</v>
      </c>
      <c r="C391" s="127">
        <v>18418307434</v>
      </c>
      <c r="D391" s="127">
        <v>540000000</v>
      </c>
      <c r="E391" s="128">
        <f>VLOOKUP(A391,'Tüm - Sektör'!$A:$H,5,0)</f>
        <v>10.751228779439659</v>
      </c>
      <c r="F391" s="128">
        <f>VLOOKUP(A391,'Tüm - Sektör'!$A:$H,6,0)</f>
        <v>0.62217759140275808</v>
      </c>
      <c r="G391" s="127">
        <f>VLOOKUP(A391,'Tüm - Sektör'!$A:$H,7,0)</f>
        <v>109.977541</v>
      </c>
      <c r="H391" s="159">
        <v>33.5</v>
      </c>
      <c r="I391" s="128" t="e">
        <f>VLOOKUP(A391,'Tüm - Sektör'!$A:$H,9,0)</f>
        <v>#REF!</v>
      </c>
      <c r="J391" s="127" t="e">
        <f>VLOOKUP(A391,'Tüm - Sektör'!$A:$H,10,0)</f>
        <v>#REF!</v>
      </c>
      <c r="K391" s="128" t="e">
        <f>VLOOKUP(A391,'Tüm - Sektör'!$A:$H,11,0)</f>
        <v>#REF!</v>
      </c>
      <c r="L391" s="128" t="e">
        <f>VLOOKUP(A391,'Tüm - Sektör'!$A:$H,12,0)</f>
        <v>#REF!</v>
      </c>
      <c r="M391" s="128" t="e">
        <f>VLOOKUP(A391,'Tüm - Sektör'!$A:$H,13,0)</f>
        <v>#REF!</v>
      </c>
      <c r="N391" s="129" t="e">
        <f>VLOOKUP(A391,'Tüm - Sektör'!$A:$H,14,0)</f>
        <v>#REF!</v>
      </c>
      <c r="O391" s="130" t="e">
        <f>VLOOKUP(A391,'Tüm - Sektör'!$A:$H,15,0)</f>
        <v>#REF!</v>
      </c>
      <c r="P391" s="152" t="e">
        <f>VLOOKUP(A391,'Tüm - Sektör'!$A:$H,16,0)</f>
        <v>#REF!</v>
      </c>
      <c r="Q391" s="158">
        <f t="shared" si="20"/>
        <v>11.82393703891205</v>
      </c>
      <c r="R391" s="166" t="str">
        <f t="shared" si="21"/>
        <v/>
      </c>
      <c r="S391" s="191">
        <v>11.82393703891205</v>
      </c>
      <c r="T391" s="208">
        <f t="shared" si="22"/>
        <v>0</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360</v>
      </c>
      <c r="B392" s="136" t="s">
        <v>287</v>
      </c>
      <c r="C392" s="137">
        <v>7693162624</v>
      </c>
      <c r="D392" s="137">
        <v>474600000</v>
      </c>
      <c r="E392" s="128">
        <f>VLOOKUP(A392,'Tüm - Sektör'!$A:$H,5,0)</f>
        <v>10.717034161998765</v>
      </c>
      <c r="F392" s="128">
        <f>VLOOKUP(A392,'Tüm - Sektör'!$A:$H,6,0)</f>
        <v>0.66415273307545453</v>
      </c>
      <c r="G392" s="127">
        <f>VLOOKUP(A392,'Tüm - Sektör'!$A:$H,7,0)</f>
        <v>113.270408</v>
      </c>
      <c r="H392" s="159">
        <v>32.479999999999997</v>
      </c>
      <c r="I392" s="141" t="e">
        <f>VLOOKUP(A392,'Tüm - Sektör'!$A:$H,9,0)</f>
        <v>#REF!</v>
      </c>
      <c r="J392" s="145" t="e">
        <f>VLOOKUP(A392,'Tüm - Sektör'!$A:$H,10,0)</f>
        <v>#REF!</v>
      </c>
      <c r="K392" s="146" t="e">
        <f>VLOOKUP(A392,'Tüm - Sektör'!$A:$H,11,0)</f>
        <v>#REF!</v>
      </c>
      <c r="L392" s="146" t="e">
        <f>VLOOKUP(A392,'Tüm - Sektör'!$A:$H,12,0)</f>
        <v>#REF!</v>
      </c>
      <c r="M392" s="146" t="e">
        <f>VLOOKUP(A392,'Tüm - Sektör'!$A:$H,13,0)</f>
        <v>#REF!</v>
      </c>
      <c r="N392" s="147" t="e">
        <f>VLOOKUP(A392,'Tüm - Sektör'!$A:$H,14,0)</f>
        <v>#REF!</v>
      </c>
      <c r="O392" s="148" t="e">
        <f>VLOOKUP(A392,'Tüm - Sektör'!$A:$H,15,0)</f>
        <v>#REF!</v>
      </c>
      <c r="P392" s="156" t="e">
        <f>VLOOKUP(A392,'Tüm - Sektör'!$A:$H,16,0)</f>
        <v>#REF!</v>
      </c>
      <c r="Q392" s="158">
        <f t="shared" si="20"/>
        <v>12.139228320795382</v>
      </c>
      <c r="R392" s="166">
        <f t="shared" si="21"/>
        <v>1.4778325123152834E-2</v>
      </c>
      <c r="S392" s="191">
        <v>12.139228320795382</v>
      </c>
      <c r="T392" s="208">
        <f t="shared" si="22"/>
        <v>0</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243</v>
      </c>
      <c r="B393" s="136" t="s">
        <v>349</v>
      </c>
      <c r="C393" s="137">
        <v>126462671000</v>
      </c>
      <c r="D393" s="137">
        <v>2435345179</v>
      </c>
      <c r="E393" s="128">
        <f>VLOOKUP(A393,'Tüm - Sektör'!$A:$H,5,0)</f>
        <v>1.3664760977211972</v>
      </c>
      <c r="F393" s="128">
        <f>VLOOKUP(A393,'Tüm - Sektör'!$A:$H,6,0)</f>
        <v>1.7534426561241798E-2</v>
      </c>
      <c r="G393" s="127">
        <f>VLOOKUP(A393,'Tüm - Sektör'!$A:$H,7,0)</f>
        <v>888.70126800000003</v>
      </c>
      <c r="H393" s="159">
        <v>32.96</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12.1438904073652</v>
      </c>
      <c r="R393" s="166">
        <f t="shared" ref="R393:R456" si="24">IF(OR(H393="", H394="", Q393=0), "", IF(H393&lt;H394, (H394-H393)/H393, ""))</f>
        <v>3.6407766990290487E-3</v>
      </c>
      <c r="S393" s="191">
        <v>12.1438904073652</v>
      </c>
      <c r="T393" s="208">
        <f t="shared" ref="T393:T456" si="25">S393-Q393</f>
        <v>0</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299</v>
      </c>
      <c r="B394" s="126" t="s">
        <v>208</v>
      </c>
      <c r="C394" s="127">
        <v>15218561138</v>
      </c>
      <c r="D394" s="127">
        <v>2950000000</v>
      </c>
      <c r="E394" s="128">
        <f>VLOOKUP(A394,'Tüm - Sektör'!$A:$H,5,0)</f>
        <v>3.2889262510911013</v>
      </c>
      <c r="F394" s="128">
        <f>VLOOKUP(A394,'Tüm - Sektör'!$A:$H,6,0)</f>
        <v>3.5964201761521063E-2</v>
      </c>
      <c r="G394" s="127">
        <f>VLOOKUP(A394,'Tüm - Sektör'!$A:$H,7,0)</f>
        <v>371.95620600000001</v>
      </c>
      <c r="H394" s="159">
        <v>33.08</v>
      </c>
      <c r="I394" s="128" t="e">
        <f>VLOOKUP(A394,'Tüm - Sektör'!$A:$H,9,0)</f>
        <v>#REF!</v>
      </c>
      <c r="J394" s="127" t="e">
        <f>VLOOKUP(A394,'Tüm - Sektör'!$A:$H,10,0)</f>
        <v>#REF!</v>
      </c>
      <c r="K394" s="128" t="e">
        <f>VLOOKUP(A394,'Tüm - Sektör'!$A:$H,11,0)</f>
        <v>#REF!</v>
      </c>
      <c r="L394" s="128" t="e">
        <f>VLOOKUP(A394,'Tüm - Sektör'!$A:$H,12,0)</f>
        <v>#REF!</v>
      </c>
      <c r="M394" s="128" t="e">
        <f>VLOOKUP(A394,'Tüm - Sektör'!$A:$H,13,0)</f>
        <v>#REF!</v>
      </c>
      <c r="N394" s="129" t="e">
        <f>VLOOKUP(A394,'Tüm - Sektör'!$A:$H,14,0)</f>
        <v>#REF!</v>
      </c>
      <c r="O394" s="130" t="e">
        <f>VLOOKUP(A394,'Tüm - Sektör'!$A:$H,15,0)</f>
        <v>#REF!</v>
      </c>
      <c r="P394" s="152" t="e">
        <f>VLOOKUP(A394,'Tüm - Sektör'!$A:$H,16,0)</f>
        <v>#REF!</v>
      </c>
      <c r="Q394" s="158">
        <f t="shared" si="23"/>
        <v>12.233365301696494</v>
      </c>
      <c r="R394" s="166" t="str">
        <f t="shared" si="24"/>
        <v/>
      </c>
      <c r="S394" s="191">
        <v>12.233365301696494</v>
      </c>
      <c r="T394" s="208">
        <f t="shared" si="25"/>
        <v>0</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459</v>
      </c>
      <c r="B395" s="126" t="s">
        <v>208</v>
      </c>
      <c r="C395" s="127">
        <v>16106307516</v>
      </c>
      <c r="D395" s="127">
        <v>1078290009</v>
      </c>
      <c r="E395" s="128">
        <f>VLOOKUP(A395,'Tüm - Sektör'!$A:$H,5,0)</f>
        <v>4.3341842660949839</v>
      </c>
      <c r="F395" s="128">
        <f>VLOOKUP(A395,'Tüm - Sektör'!$A:$H,6,0)</f>
        <v>0.1218029621513385</v>
      </c>
      <c r="G395" s="127">
        <f>VLOOKUP(A395,'Tüm - Sektör'!$A:$H,7,0)</f>
        <v>287.17617999999999</v>
      </c>
      <c r="H395" s="159">
        <v>31.44</v>
      </c>
      <c r="I395" s="128" t="e">
        <f>VLOOKUP(A395,'Tüm - Sektör'!$A:$H,9,0)</f>
        <v>#REF!</v>
      </c>
      <c r="J395" s="127" t="e">
        <f>VLOOKUP(A395,'Tüm - Sektör'!$A:$H,10,0)</f>
        <v>#REF!</v>
      </c>
      <c r="K395" s="128" t="e">
        <f>VLOOKUP(A395,'Tüm - Sektör'!$A:$H,11,0)</f>
        <v>#REF!</v>
      </c>
      <c r="L395" s="128" t="e">
        <f>VLOOKUP(A395,'Tüm - Sektör'!$A:$H,12,0)</f>
        <v>#REF!</v>
      </c>
      <c r="M395" s="128" t="e">
        <f>VLOOKUP(A395,'Tüm - Sektör'!$A:$H,13,0)</f>
        <v>#REF!</v>
      </c>
      <c r="N395" s="129" t="e">
        <f>VLOOKUP(A395,'Tüm - Sektör'!$A:$H,14,0)</f>
        <v>#REF!</v>
      </c>
      <c r="O395" s="130" t="e">
        <f>VLOOKUP(A395,'Tüm - Sektör'!$A:$H,15,0)</f>
        <v>#REF!</v>
      </c>
      <c r="P395" s="152" t="e">
        <f>VLOOKUP(A395,'Tüm - Sektör'!$A:$H,16,0)</f>
        <v>#REF!</v>
      </c>
      <c r="Q395" s="158">
        <f t="shared" si="23"/>
        <v>12.446744809532609</v>
      </c>
      <c r="R395" s="166">
        <f t="shared" si="24"/>
        <v>2.0356234096692016E-2</v>
      </c>
      <c r="S395" s="191">
        <v>12.446744809532609</v>
      </c>
      <c r="T395" s="208">
        <f t="shared" si="25"/>
        <v>0</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132</v>
      </c>
      <c r="B396" s="136" t="s">
        <v>351</v>
      </c>
      <c r="C396" s="137">
        <v>4550322502</v>
      </c>
      <c r="D396" s="137">
        <v>355000000</v>
      </c>
      <c r="E396" s="128">
        <f>VLOOKUP(A396,'Tüm - Sektör'!$A:$H,5,0)</f>
        <v>9.7007952673156961</v>
      </c>
      <c r="F396" s="128">
        <f>VLOOKUP(A396,'Tüm - Sektör'!$A:$H,6,0)</f>
        <v>0.85394324536229715</v>
      </c>
      <c r="G396" s="127">
        <f>VLOOKUP(A396,'Tüm - Sektör'!$A:$H,7,0)</f>
        <v>128.94884099999999</v>
      </c>
      <c r="H396" s="159">
        <v>32.08</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12.50906306498644</v>
      </c>
      <c r="R396" s="166" t="str">
        <f t="shared" si="24"/>
        <v/>
      </c>
      <c r="S396" s="191">
        <v>12.50906306498644</v>
      </c>
      <c r="T396" s="208">
        <f t="shared" si="25"/>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604</v>
      </c>
      <c r="B397" s="136" t="s">
        <v>353</v>
      </c>
      <c r="C397" s="137">
        <v>5111720579</v>
      </c>
      <c r="D397" s="137">
        <v>168000000</v>
      </c>
      <c r="E397" s="128">
        <f>VLOOKUP(A397,'Tüm - Sektör'!$A:$H,5,0)</f>
        <v>29.223964632924211</v>
      </c>
      <c r="F397" s="128">
        <f>VLOOKUP(A397,'Tüm - Sektör'!$A:$H,6,0)</f>
        <v>5.4360053260647714</v>
      </c>
      <c r="G397" s="127">
        <f>VLOOKUP(A397,'Tüm - Sektör'!$A:$H,7,0)</f>
        <v>42.916003000000003</v>
      </c>
      <c r="H397" s="159">
        <v>31.16</v>
      </c>
      <c r="I397" s="141" t="e">
        <f>VLOOKUP(A397,'Tüm - Sektör'!$A:$H,9,0)</f>
        <v>#REF!</v>
      </c>
      <c r="J397" s="145" t="e">
        <f>VLOOKUP(A397,'Tüm - Sektör'!$A:$H,10,0)</f>
        <v>#REF!</v>
      </c>
      <c r="K397" s="146" t="e">
        <f>VLOOKUP(A397,'Tüm - Sektör'!$A:$H,11,0)</f>
        <v>#REF!</v>
      </c>
      <c r="L397" s="146" t="e">
        <f>VLOOKUP(A397,'Tüm - Sektör'!$A:$H,12,0)</f>
        <v>#REF!</v>
      </c>
      <c r="M397" s="146" t="e">
        <f>VLOOKUP(A397,'Tüm - Sektör'!$A:$H,13,0)</f>
        <v>#REF!</v>
      </c>
      <c r="N397" s="147" t="e">
        <f>VLOOKUP(A397,'Tüm - Sektör'!$A:$H,14,0)</f>
        <v>#REF!</v>
      </c>
      <c r="O397" s="148" t="e">
        <f>VLOOKUP(A397,'Tüm - Sektör'!$A:$H,15,0)</f>
        <v>#REF!</v>
      </c>
      <c r="P397" s="156" t="e">
        <f>VLOOKUP(A397,'Tüm - Sektör'!$A:$H,16,0)</f>
        <v>#REF!</v>
      </c>
      <c r="Q397" s="158">
        <f t="shared" si="23"/>
        <v>12.541757538584696</v>
      </c>
      <c r="R397" s="166" t="str">
        <f t="shared" si="24"/>
        <v/>
      </c>
      <c r="S397" s="191">
        <v>12.541757538584696</v>
      </c>
      <c r="T397" s="208">
        <f t="shared" si="25"/>
        <v>0</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739</v>
      </c>
      <c r="B398" s="136" t="s">
        <v>356</v>
      </c>
      <c r="C398" s="137">
        <v>27061282133</v>
      </c>
      <c r="D398" s="137">
        <v>2000000000</v>
      </c>
      <c r="E398" s="128">
        <f>VLOOKUP(A398,'Tüm - Sektör'!$A:$H,5,0)</f>
        <v>2.059138456469813</v>
      </c>
      <c r="F398" s="128">
        <f>VLOOKUP(A398,'Tüm - Sektör'!$A:$H,6,0)</f>
        <v>3.5502387180514017E-2</v>
      </c>
      <c r="G398" s="127">
        <f>VLOOKUP(A398,'Tüm - Sektör'!$A:$H,7,0)</f>
        <v>639.07318699999996</v>
      </c>
      <c r="H398" s="159">
        <v>30.1</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 t="shared" si="23"/>
        <v>13.159401758504242</v>
      </c>
      <c r="R398" s="166">
        <f t="shared" si="24"/>
        <v>1.993355481727532E-3</v>
      </c>
      <c r="S398" s="191">
        <v>13.159401758504242</v>
      </c>
      <c r="T398" s="208">
        <f t="shared" si="25"/>
        <v>0</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14.885110947003509</v>
      </c>
      <c r="F399" s="128">
        <f>VLOOKUP(A399,'Tüm - Sektör'!$A:$H,6,0)</f>
        <v>3.3122423389515019</v>
      </c>
      <c r="G399" s="127">
        <f>VLOOKUP(A399,'Tüm - Sektör'!$A:$H,7,0)</f>
        <v>88.406610999999998</v>
      </c>
      <c r="H399" s="159">
        <v>30.16</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3"/>
        <v>13.159422131835809</v>
      </c>
      <c r="R399" s="166" t="str">
        <f t="shared" si="24"/>
        <v/>
      </c>
      <c r="S399" s="191">
        <v>13.159422131835809</v>
      </c>
      <c r="T399" s="208">
        <f t="shared" si="25"/>
        <v>0</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26.748316079822434</v>
      </c>
      <c r="F400" s="128">
        <f>VLOOKUP(A400,'Tüm - Sektör'!$A:$H,6,0)</f>
        <v>5.3230479760840668</v>
      </c>
      <c r="G400" s="127">
        <f>VLOOKUP(A400,'Tüm - Sektör'!$A:$H,7,0)</f>
        <v>49.784793999999998</v>
      </c>
      <c r="H400" s="159">
        <v>29.56</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13.316594058808473</v>
      </c>
      <c r="R400" s="166">
        <f t="shared" si="24"/>
        <v>1.6914749661705007E-2</v>
      </c>
      <c r="S400" s="191">
        <v>13.316594058808473</v>
      </c>
      <c r="T400" s="208">
        <f t="shared" si="25"/>
        <v>0</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17.057068858704699</v>
      </c>
      <c r="F401" s="128">
        <f>VLOOKUP(A401,'Tüm - Sektör'!$A:$H,6,0)</f>
        <v>1.3755700692503789</v>
      </c>
      <c r="G401" s="127">
        <f>VLOOKUP(A401,'Tüm - Sektör'!$A:$H,7,0)</f>
        <v>79.448606999999996</v>
      </c>
      <c r="H401" s="159">
        <v>30.06</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13.55160360327168</v>
      </c>
      <c r="R401" s="166" t="str">
        <f t="shared" si="24"/>
        <v/>
      </c>
      <c r="S401" s="191">
        <v>13.55160360327168</v>
      </c>
      <c r="T401" s="208">
        <f t="shared" si="25"/>
        <v>0</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534</v>
      </c>
      <c r="B402" s="136" t="s">
        <v>605</v>
      </c>
      <c r="C402" s="137">
        <v>16816639000</v>
      </c>
      <c r="D402" s="137">
        <v>590000000</v>
      </c>
      <c r="E402" s="128">
        <f>VLOOKUP(A402,'Tüm - Sektör'!$A:$H,5,0)</f>
        <v>14.193754471254437</v>
      </c>
      <c r="F402" s="128">
        <f>VLOOKUP(A402,'Tüm - Sektör'!$A:$H,6,0)</f>
        <v>0.85918610600813783</v>
      </c>
      <c r="G402" s="127">
        <f>VLOOKUP(A402,'Tüm - Sektör'!$A:$H,7,0)</f>
        <v>100.037674</v>
      </c>
      <c r="H402" s="159">
        <v>27.88</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3"/>
        <v>14.199101826313935</v>
      </c>
      <c r="R402" s="166">
        <f t="shared" si="24"/>
        <v>1.5781922525107652E-2</v>
      </c>
      <c r="S402" s="191">
        <v>14.199101826313935</v>
      </c>
      <c r="T402" s="208">
        <f t="shared" si="25"/>
        <v>0</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184</v>
      </c>
      <c r="B403" s="136" t="s">
        <v>355</v>
      </c>
      <c r="C403" s="137">
        <v>5647873743</v>
      </c>
      <c r="D403" s="137">
        <v>494000000</v>
      </c>
      <c r="E403" s="128">
        <f>VLOOKUP(A403,'Tüm - Sektör'!$A:$H,5,0)</f>
        <v>5.0731363682118253</v>
      </c>
      <c r="F403" s="128">
        <f>VLOOKUP(A403,'Tüm - Sektör'!$A:$H,6,0)</f>
        <v>0.38035210437935413</v>
      </c>
      <c r="G403" s="127">
        <f>VLOOKUP(A403,'Tüm - Sektör'!$A:$H,7,0)</f>
        <v>292.914446</v>
      </c>
      <c r="H403" s="159">
        <v>28.32</v>
      </c>
      <c r="I403" s="138" t="e">
        <f>VLOOKUP(A403,'Tüm - Sektör'!$A:$H,9,0)</f>
        <v>#REF!</v>
      </c>
      <c r="J403" s="137" t="e">
        <f>VLOOKUP(A403,'Tüm - Sektör'!$A:$H,10,0)</f>
        <v>#REF!</v>
      </c>
      <c r="K403" s="138" t="e">
        <f>VLOOKUP(A403,'Tüm - Sektör'!$A:$H,11,0)</f>
        <v>#REF!</v>
      </c>
      <c r="L403" s="138" t="e">
        <f>VLOOKUP(A403,'Tüm - Sektör'!$A:$H,12,0)</f>
        <v>#REF!</v>
      </c>
      <c r="M403" s="138" t="e">
        <f>VLOOKUP(A403,'Tüm - Sektör'!$A:$H,13,0)</f>
        <v>#REF!</v>
      </c>
      <c r="N403" s="139" t="e">
        <f>VLOOKUP(A403,'Tüm - Sektör'!$A:$H,14,0)</f>
        <v>#REF!</v>
      </c>
      <c r="O403" s="140" t="e">
        <f>VLOOKUP(A403,'Tüm - Sektör'!$A:$H,15,0)</f>
        <v>#REF!</v>
      </c>
      <c r="P403" s="154" t="e">
        <f>VLOOKUP(A403,'Tüm - Sektör'!$A:$H,16,0)</f>
        <v>#REF!</v>
      </c>
      <c r="Q403" s="158">
        <f t="shared" si="23"/>
        <v>14.859949287772189</v>
      </c>
      <c r="R403" s="166" t="str">
        <f t="shared" si="24"/>
        <v/>
      </c>
      <c r="S403" s="191">
        <v>14.859949287772189</v>
      </c>
      <c r="T403" s="208">
        <f t="shared" si="25"/>
        <v>0</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411</v>
      </c>
      <c r="B404" s="136" t="s">
        <v>607</v>
      </c>
      <c r="C404" s="137">
        <v>15071105467</v>
      </c>
      <c r="D404" s="137">
        <v>825000000</v>
      </c>
      <c r="E404" s="128">
        <f>VLOOKUP(A404,'Tüm - Sektör'!$A:$H,5,0)</f>
        <v>5.9032691788176246</v>
      </c>
      <c r="F404" s="128">
        <f>VLOOKUP(A404,'Tüm - Sektör'!$A:$H,6,0)</f>
        <v>0.25555277830379325</v>
      </c>
      <c r="G404" s="127">
        <f>VLOOKUP(A404,'Tüm - Sektör'!$A:$H,7,0)</f>
        <v>254.99831699999999</v>
      </c>
      <c r="H404" s="159">
        <v>26.2</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 t="shared" si="23"/>
        <v>15.053237053964663</v>
      </c>
      <c r="R404" s="166" t="str">
        <f t="shared" si="24"/>
        <v/>
      </c>
      <c r="S404" s="191">
        <v>15.053237053964663</v>
      </c>
      <c r="T404" s="208">
        <f t="shared" si="25"/>
        <v>0</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217</v>
      </c>
      <c r="B405" s="126" t="s">
        <v>208</v>
      </c>
      <c r="C405" s="127">
        <v>41071171048</v>
      </c>
      <c r="D405" s="127">
        <v>705000000</v>
      </c>
      <c r="E405" s="128">
        <f>VLOOKUP(A405,'Tüm - Sektör'!$A:$H,5,0)</f>
        <v>11.765532999322792</v>
      </c>
      <c r="F405" s="128">
        <f>VLOOKUP(A405,'Tüm - Sektör'!$A:$H,6,0)</f>
        <v>0.64187304960844471</v>
      </c>
      <c r="G405" s="127">
        <f>VLOOKUP(A405,'Tüm - Sektör'!$A:$H,7,0)</f>
        <v>129.924835</v>
      </c>
      <c r="H405" s="159">
        <v>25.62</v>
      </c>
      <c r="I405" s="128" t="e">
        <f>VLOOKUP(A405,'Tüm - Sektör'!$A:$H,9,0)</f>
        <v>#REF!</v>
      </c>
      <c r="J405" s="127" t="e">
        <f>VLOOKUP(A405,'Tüm - Sektör'!$A:$H,10,0)</f>
        <v>#REF!</v>
      </c>
      <c r="K405" s="128" t="e">
        <f>VLOOKUP(A405,'Tüm - Sektör'!$A:$H,11,0)</f>
        <v>#REF!</v>
      </c>
      <c r="L405" s="128" t="e">
        <f>VLOOKUP(A405,'Tüm - Sektör'!$A:$H,12,0)</f>
        <v>#REF!</v>
      </c>
      <c r="M405" s="128" t="e">
        <f>VLOOKUP(A405,'Tüm - Sektör'!$A:$H,13,0)</f>
        <v>#REF!</v>
      </c>
      <c r="N405" s="129" t="e">
        <f>VLOOKUP(A405,'Tüm - Sektör'!$A:$H,14,0)</f>
        <v>#REF!</v>
      </c>
      <c r="O405" s="130" t="e">
        <f>VLOOKUP(A405,'Tüm - Sektör'!$A:$H,15,0)</f>
        <v>#REF!</v>
      </c>
      <c r="P405" s="152" t="e">
        <f>VLOOKUP(A405,'Tüm - Sektör'!$A:$H,16,0)</f>
        <v>#REF!</v>
      </c>
      <c r="Q405" s="158">
        <f t="shared" si="23"/>
        <v>15.28634933624069</v>
      </c>
      <c r="R405" s="166">
        <f t="shared" si="24"/>
        <v>1.3270882123341134E-2</v>
      </c>
      <c r="S405" s="191">
        <v>15.28634933624069</v>
      </c>
      <c r="T405" s="208">
        <f t="shared" si="25"/>
        <v>0</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273</v>
      </c>
      <c r="B406" s="136" t="s">
        <v>353</v>
      </c>
      <c r="C406" s="137">
        <v>7127430217</v>
      </c>
      <c r="D406" s="137">
        <v>460000000</v>
      </c>
      <c r="E406" s="128">
        <f>VLOOKUP(A406,'Tüm - Sektör'!$A:$H,5,0)</f>
        <v>12.927973283567534</v>
      </c>
      <c r="F406" s="128">
        <f>VLOOKUP(A406,'Tüm - Sektör'!$A:$H,6,0)</f>
        <v>1.0809342210340747</v>
      </c>
      <c r="G406" s="127">
        <f>VLOOKUP(A406,'Tüm - Sektör'!$A:$H,7,0)</f>
        <v>119.470669</v>
      </c>
      <c r="H406" s="159">
        <v>25.96</v>
      </c>
      <c r="I406" s="141" t="e">
        <f>VLOOKUP(A406,'Tüm - Sektör'!$A:$H,9,0)</f>
        <v>#REF!</v>
      </c>
      <c r="J406" s="145" t="e">
        <f>VLOOKUP(A406,'Tüm - Sektör'!$A:$H,10,0)</f>
        <v>#REF!</v>
      </c>
      <c r="K406" s="146" t="e">
        <f>VLOOKUP(A406,'Tüm - Sektör'!$A:$H,11,0)</f>
        <v>#REF!</v>
      </c>
      <c r="L406" s="146" t="e">
        <f>VLOOKUP(A406,'Tüm - Sektör'!$A:$H,12,0)</f>
        <v>#REF!</v>
      </c>
      <c r="M406" s="146" t="e">
        <f>VLOOKUP(A406,'Tüm - Sektör'!$A:$H,13,0)</f>
        <v>#REF!</v>
      </c>
      <c r="N406" s="147" t="e">
        <f>VLOOKUP(A406,'Tüm - Sektör'!$A:$H,14,0)</f>
        <v>#REF!</v>
      </c>
      <c r="O406" s="148" t="e">
        <f>VLOOKUP(A406,'Tüm - Sektör'!$A:$H,15,0)</f>
        <v>#REF!</v>
      </c>
      <c r="P406" s="156" t="e">
        <f>VLOOKUP(A406,'Tüm - Sektör'!$A:$H,16,0)</f>
        <v>#REF!</v>
      </c>
      <c r="Q406" s="158">
        <f t="shared" si="23"/>
        <v>15.445136170019401</v>
      </c>
      <c r="R406" s="166" t="str">
        <f t="shared" si="24"/>
        <v/>
      </c>
      <c r="S406" s="191">
        <v>15.445136170019401</v>
      </c>
      <c r="T406" s="208">
        <f t="shared" si="25"/>
        <v>0</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637</v>
      </c>
      <c r="B407" s="136" t="s">
        <v>352</v>
      </c>
      <c r="C407" s="137">
        <v>5401140707</v>
      </c>
      <c r="D407" s="137">
        <v>273000000</v>
      </c>
      <c r="E407" s="128">
        <f>VLOOKUP(A407,'Tüm - Sektör'!$A:$H,5,0)</f>
        <v>27.0061913124912</v>
      </c>
      <c r="F407" s="128">
        <f>VLOOKUP(A407,'Tüm - Sektör'!$A:$H,6,0)</f>
        <v>3.8047606808243448</v>
      </c>
      <c r="G407" s="127">
        <f>VLOOKUP(A407,'Tüm - Sektör'!$A:$H,7,0)</f>
        <v>57.282293000000003</v>
      </c>
      <c r="H407" s="159">
        <v>25.54</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15.469765635761755</v>
      </c>
      <c r="R407" s="166" t="str">
        <f t="shared" si="24"/>
        <v/>
      </c>
      <c r="S407" s="191">
        <v>15.469765635761755</v>
      </c>
      <c r="T407" s="208">
        <f t="shared" si="25"/>
        <v>0</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228</v>
      </c>
      <c r="B408" s="136" t="s">
        <v>221</v>
      </c>
      <c r="C408" s="137">
        <v>54593744694</v>
      </c>
      <c r="D408" s="137">
        <v>958750000</v>
      </c>
      <c r="E408" s="128">
        <f>VLOOKUP(A408,'Tüm - Sektör'!$A:$H,5,0)</f>
        <v>4.2879994237786372</v>
      </c>
      <c r="F408" s="128">
        <f>VLOOKUP(A408,'Tüm - Sektör'!$A:$H,6,0)</f>
        <v>0.17889958482518434</v>
      </c>
      <c r="G408" s="127">
        <f>VLOOKUP(A408,'Tüm - Sektör'!$A:$H,7,0)</f>
        <v>373.44712099999998</v>
      </c>
      <c r="H408" s="159">
        <v>24.78</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16.013410396597909</v>
      </c>
      <c r="R408" s="166" t="str">
        <f t="shared" si="24"/>
        <v/>
      </c>
      <c r="S408" s="191">
        <v>16.013410396597909</v>
      </c>
      <c r="T408" s="208">
        <f t="shared" si="25"/>
        <v>0</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266</v>
      </c>
      <c r="B409" s="136" t="s">
        <v>375</v>
      </c>
      <c r="C409" s="137">
        <v>26375357000</v>
      </c>
      <c r="D409" s="137">
        <v>335456275</v>
      </c>
      <c r="E409" s="128">
        <f>VLOOKUP(A409,'Tüm - Sektör'!$A:$H,5,0)</f>
        <v>10.123480924358002</v>
      </c>
      <c r="F409" s="128">
        <f>VLOOKUP(A409,'Tüm - Sektör'!$A:$H,6,0)</f>
        <v>1.3120985897921171</v>
      </c>
      <c r="G409" s="127">
        <f>VLOOKUP(A409,'Tüm - Sektör'!$A:$H,7,0)</f>
        <v>158.330939</v>
      </c>
      <c r="H409" s="159">
        <v>24.26</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16.028602407021907</v>
      </c>
      <c r="R409" s="166" t="str">
        <f t="shared" si="24"/>
        <v/>
      </c>
      <c r="S409" s="191">
        <v>16.028602407021907</v>
      </c>
      <c r="T409" s="208">
        <f t="shared" si="25"/>
        <v>0</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1.9741473558862559</v>
      </c>
      <c r="F410" s="128">
        <f>VLOOKUP(A410,'Tüm - Sektör'!$A:$H,6,0)</f>
        <v>8.2256139828593991E-2</v>
      </c>
      <c r="G410" s="127">
        <f>VLOOKUP(A410,'Tüm - Sektör'!$A:$H,7,0)</f>
        <v>849.28664500000002</v>
      </c>
      <c r="H410" s="159">
        <v>23.66</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3"/>
        <v>16.766169846162594</v>
      </c>
      <c r="R410" s="166" t="str">
        <f t="shared" si="24"/>
        <v/>
      </c>
      <c r="S410" s="191">
        <v>16.766169846162594</v>
      </c>
      <c r="T410" s="208">
        <f t="shared" si="25"/>
        <v>0</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472</v>
      </c>
      <c r="B411" s="136" t="s">
        <v>353</v>
      </c>
      <c r="C411" s="137">
        <v>6438662624</v>
      </c>
      <c r="D411" s="137">
        <v>514778660</v>
      </c>
      <c r="E411" s="128">
        <f>VLOOKUP(A411,'Tüm - Sektör'!$A:$H,5,0)</f>
        <v>15.878243884236158</v>
      </c>
      <c r="F411" s="128">
        <f>VLOOKUP(A411,'Tüm - Sektör'!$A:$H,6,0)</f>
        <v>1.3410781799080793</v>
      </c>
      <c r="G411" s="127">
        <f>VLOOKUP(A411,'Tüm - Sektör'!$A:$H,7,0)</f>
        <v>109.374763</v>
      </c>
      <c r="H411" s="159">
        <v>22.92</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17.366791616945292</v>
      </c>
      <c r="R411" s="166" t="str">
        <f t="shared" si="24"/>
        <v/>
      </c>
      <c r="S411" s="191">
        <v>17.366791616945292</v>
      </c>
      <c r="T411" s="208">
        <f t="shared" si="25"/>
        <v>0</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149</v>
      </c>
      <c r="B412" s="136" t="s">
        <v>353</v>
      </c>
      <c r="C412" s="137">
        <v>13453377967</v>
      </c>
      <c r="D412" s="137">
        <v>1600000000</v>
      </c>
      <c r="E412" s="128">
        <f>VLOOKUP(A412,'Tüm - Sektör'!$A:$H,5,0)</f>
        <v>4.296613443656617</v>
      </c>
      <c r="F412" s="128">
        <f>VLOOKUP(A412,'Tüm - Sektör'!$A:$H,6,0)</f>
        <v>0.10741533609141543</v>
      </c>
      <c r="G412" s="127">
        <f>VLOOKUP(A412,'Tüm - Sektör'!$A:$H,7,0)</f>
        <v>405.15482900000001</v>
      </c>
      <c r="H412" s="159">
        <v>21.92</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17.407936850437977</v>
      </c>
      <c r="R412" s="166">
        <f t="shared" si="24"/>
        <v>3.6496350364963369E-2</v>
      </c>
      <c r="S412" s="191">
        <v>17.407936850437977</v>
      </c>
      <c r="T412" s="208">
        <f t="shared" si="25"/>
        <v>0</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5.9417692717609514</v>
      </c>
      <c r="F413" s="128">
        <f>VLOOKUP(A413,'Tüm - Sektör'!$A:$H,6,0)</f>
        <v>0.2256382587280796</v>
      </c>
      <c r="G413" s="127">
        <f>VLOOKUP(A413,'Tüm - Sektör'!$A:$H,7,0)</f>
        <v>294.01063399999998</v>
      </c>
      <c r="H413" s="159">
        <v>22.72</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 t="shared" si="23"/>
        <v>17.469433506721554</v>
      </c>
      <c r="R413" s="166" t="str">
        <f t="shared" si="24"/>
        <v/>
      </c>
      <c r="S413" s="191">
        <v>17.469433506721554</v>
      </c>
      <c r="T413" s="208">
        <f t="shared" si="25"/>
        <v>0</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92</v>
      </c>
      <c r="B414" s="136" t="s">
        <v>376</v>
      </c>
      <c r="C414" s="137">
        <v>4540468594</v>
      </c>
      <c r="D414" s="137">
        <v>80000000</v>
      </c>
      <c r="E414" s="128">
        <f>VLOOKUP(A414,'Tüm - Sektör'!$A:$H,5,0)</f>
        <v>42.147783616650734</v>
      </c>
      <c r="F414" s="128">
        <f>VLOOKUP(A414,'Tüm - Sektör'!$A:$H,6,0)</f>
        <v>22.906404139484096</v>
      </c>
      <c r="G414" s="127">
        <f>VLOOKUP(A414,'Tüm - Sektör'!$A:$H,7,0)</f>
        <v>41.814453999999998</v>
      </c>
      <c r="H414" s="159">
        <v>21.7</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17.623865592403956</v>
      </c>
      <c r="R414" s="166">
        <f t="shared" si="24"/>
        <v>1.8433179723502401E-2</v>
      </c>
      <c r="S414" s="191">
        <v>17.623865592403956</v>
      </c>
      <c r="T414" s="208">
        <f t="shared" si="25"/>
        <v>0</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526</v>
      </c>
      <c r="B415" s="136" t="s">
        <v>353</v>
      </c>
      <c r="C415" s="137">
        <v>8353028000</v>
      </c>
      <c r="D415" s="137">
        <v>516179700</v>
      </c>
      <c r="E415" s="128">
        <f>VLOOKUP(A415,'Tüm - Sektör'!$A:$H,5,0)</f>
        <v>12.895120142913918</v>
      </c>
      <c r="F415" s="128">
        <f>VLOOKUP(A415,'Tüm - Sektör'!$A:$H,6,0)</f>
        <v>1.1355376509704083</v>
      </c>
      <c r="G415" s="127">
        <f>VLOOKUP(A415,'Tüm - Sektör'!$A:$H,7,0)</f>
        <v>138.27239</v>
      </c>
      <c r="H415" s="159">
        <v>22.1</v>
      </c>
      <c r="I415" s="141" t="e">
        <f>VLOOKUP(A415,'Tüm - Sektör'!$A:$H,9,0)</f>
        <v>#REF!</v>
      </c>
      <c r="J415" s="145" t="e">
        <f>VLOOKUP(A415,'Tüm - Sektör'!$A:$H,10,0)</f>
        <v>#REF!</v>
      </c>
      <c r="K415" s="146" t="e">
        <f>VLOOKUP(A415,'Tüm - Sektör'!$A:$H,11,0)</f>
        <v>#REF!</v>
      </c>
      <c r="L415" s="146" t="e">
        <f>VLOOKUP(A415,'Tüm - Sektör'!$A:$H,12,0)</f>
        <v>#REF!</v>
      </c>
      <c r="M415" s="146" t="e">
        <f>VLOOKUP(A415,'Tüm - Sektör'!$A:$H,13,0)</f>
        <v>#REF!</v>
      </c>
      <c r="N415" s="147" t="e">
        <f>VLOOKUP(A415,'Tüm - Sektör'!$A:$H,14,0)</f>
        <v>#REF!</v>
      </c>
      <c r="O415" s="148" t="e">
        <f>VLOOKUP(A415,'Tüm - Sektör'!$A:$H,15,0)</f>
        <v>#REF!</v>
      </c>
      <c r="P415" s="156" t="e">
        <f>VLOOKUP(A415,'Tüm - Sektör'!$A:$H,16,0)</f>
        <v>#REF!</v>
      </c>
      <c r="Q415" s="158">
        <f t="shared" si="23"/>
        <v>17.83039081497849</v>
      </c>
      <c r="R415" s="166">
        <f t="shared" si="24"/>
        <v>3.8009049773755646E-2</v>
      </c>
      <c r="S415" s="191">
        <v>17.83039081497849</v>
      </c>
      <c r="T415" s="208">
        <f t="shared" si="25"/>
        <v>0</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250</v>
      </c>
      <c r="B416" s="136" t="s">
        <v>349</v>
      </c>
      <c r="C416" s="137">
        <v>14579845739</v>
      </c>
      <c r="D416" s="137">
        <v>758500000</v>
      </c>
      <c r="E416" s="128">
        <f>VLOOKUP(A416,'Tüm - Sektör'!$A:$H,5,0)</f>
        <v>10.899049735450008</v>
      </c>
      <c r="F416" s="128">
        <f>VLOOKUP(A416,'Tüm - Sektör'!$A:$H,6,0)</f>
        <v>0.65314614582908903</v>
      </c>
      <c r="G416" s="127">
        <f>VLOOKUP(A416,'Tüm - Sektör'!$A:$H,7,0)</f>
        <v>164.048046</v>
      </c>
      <c r="H416" s="159">
        <v>22.94</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17.879678123573907</v>
      </c>
      <c r="R416" s="166" t="str">
        <f t="shared" si="24"/>
        <v/>
      </c>
      <c r="S416" s="191">
        <v>17.879678123573907</v>
      </c>
      <c r="T416" s="208">
        <f t="shared" si="25"/>
        <v>0</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216</v>
      </c>
      <c r="B417" s="126" t="s">
        <v>208</v>
      </c>
      <c r="C417" s="127">
        <v>15688842293</v>
      </c>
      <c r="D417" s="127">
        <v>540000000</v>
      </c>
      <c r="E417" s="128">
        <f>VLOOKUP(A417,'Tüm - Sektör'!$A:$H,5,0)</f>
        <v>11.252478245808856</v>
      </c>
      <c r="F417" s="128">
        <f>VLOOKUP(A417,'Tüm - Sektör'!$A:$H,6,0)</f>
        <v>0.94717830351926402</v>
      </c>
      <c r="G417" s="127">
        <f>VLOOKUP(A417,'Tüm - Sektör'!$A:$H,7,0)</f>
        <v>160.71315899999999</v>
      </c>
      <c r="H417" s="159">
        <v>22.02</v>
      </c>
      <c r="I417" s="128" t="e">
        <f>VLOOKUP(A417,'Tüm - Sektör'!$A:$H,9,0)</f>
        <v>#REF!</v>
      </c>
      <c r="J417" s="127" t="e">
        <f>VLOOKUP(A417,'Tüm - Sektör'!$A:$H,10,0)</f>
        <v>#REF!</v>
      </c>
      <c r="K417" s="128" t="e">
        <f>VLOOKUP(A417,'Tüm - Sektör'!$A:$H,11,0)</f>
        <v>#REF!</v>
      </c>
      <c r="L417" s="128" t="e">
        <f>VLOOKUP(A417,'Tüm - Sektör'!$A:$H,12,0)</f>
        <v>#REF!</v>
      </c>
      <c r="M417" s="128" t="e">
        <f>VLOOKUP(A417,'Tüm - Sektör'!$A:$H,13,0)</f>
        <v>#REF!</v>
      </c>
      <c r="N417" s="129" t="e">
        <f>VLOOKUP(A417,'Tüm - Sektör'!$A:$H,14,0)</f>
        <v>#REF!</v>
      </c>
      <c r="O417" s="130" t="e">
        <f>VLOOKUP(A417,'Tüm - Sektör'!$A:$H,15,0)</f>
        <v>#REF!</v>
      </c>
      <c r="P417" s="152" t="e">
        <f>VLOOKUP(A417,'Tüm - Sektör'!$A:$H,16,0)</f>
        <v>#REF!</v>
      </c>
      <c r="Q417" s="158">
        <f t="shared" si="23"/>
        <v>18.084213254627194</v>
      </c>
      <c r="R417" s="166" t="str">
        <f t="shared" si="24"/>
        <v/>
      </c>
      <c r="S417" s="191">
        <v>18.084213254627194</v>
      </c>
      <c r="T417" s="208">
        <f t="shared" si="25"/>
        <v>0</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764</v>
      </c>
      <c r="B418" s="136" t="s">
        <v>376</v>
      </c>
      <c r="C418" s="137">
        <v>2150114200</v>
      </c>
      <c r="D418" s="137">
        <v>225000000</v>
      </c>
      <c r="E418" s="128">
        <f>VLOOKUP(A418,'Tüm - Sektör'!$A:$H,5,0)</f>
        <v>30.239510150175079</v>
      </c>
      <c r="F418" s="128">
        <f>VLOOKUP(A418,'Tüm - Sektör'!$A:$H,6,0)</f>
        <v>6.1089919495303189</v>
      </c>
      <c r="G418" s="127">
        <f>VLOOKUP(A418,'Tüm - Sektör'!$A:$H,7,0)</f>
        <v>59.967219999999998</v>
      </c>
      <c r="H418" s="159">
        <v>21.82</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23"/>
        <v>18.133793578677817</v>
      </c>
      <c r="R418" s="166" t="str">
        <f t="shared" si="24"/>
        <v/>
      </c>
      <c r="S418" s="191">
        <v>18.133793578677817</v>
      </c>
      <c r="T418" s="208">
        <f t="shared" si="25"/>
        <v>0</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437</v>
      </c>
      <c r="B419" s="136" t="s">
        <v>696</v>
      </c>
      <c r="C419" s="137">
        <v>1357332842</v>
      </c>
      <c r="D419" s="137">
        <v>535000000</v>
      </c>
      <c r="E419" s="128">
        <f>VLOOKUP(A419,'Tüm - Sektör'!$A:$H,5,0)</f>
        <v>15.662855163072251</v>
      </c>
      <c r="F419" s="128">
        <f>VLOOKUP(A419,'Tüm - Sektör'!$A:$H,6,0)</f>
        <v>1.8492154856047522</v>
      </c>
      <c r="G419" s="127">
        <f>VLOOKUP(A419,'Tüm - Sektör'!$A:$H,7,0)</f>
        <v>117.04502599999999</v>
      </c>
      <c r="H419" s="159">
        <v>21.74</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18.332592897960257</v>
      </c>
      <c r="R419" s="166" t="str">
        <f t="shared" si="24"/>
        <v/>
      </c>
      <c r="S419" s="191">
        <v>18.332592897960257</v>
      </c>
      <c r="T419" s="208">
        <f t="shared" si="25"/>
        <v>0</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462</v>
      </c>
      <c r="B420" s="136" t="s">
        <v>353</v>
      </c>
      <c r="C420" s="137">
        <v>13842631067</v>
      </c>
      <c r="D420" s="137">
        <v>361000000</v>
      </c>
      <c r="E420" s="128">
        <f>VLOOKUP(A420,'Tüm - Sektör'!$A:$H,5,0)</f>
        <v>22.180183381320159</v>
      </c>
      <c r="F420" s="128">
        <f>VLOOKUP(A420,'Tüm - Sektör'!$A:$H,6,0)</f>
        <v>2.9257595807044137</v>
      </c>
      <c r="G420" s="127">
        <f>VLOOKUP(A420,'Tüm - Sektör'!$A:$H,7,0)</f>
        <v>83.034749000000005</v>
      </c>
      <c r="H420" s="159">
        <v>21.56</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18.417259598418909</v>
      </c>
      <c r="R420" s="166" t="str">
        <f t="shared" si="24"/>
        <v/>
      </c>
      <c r="S420" s="191">
        <v>18.417259598418909</v>
      </c>
      <c r="T420" s="208">
        <f t="shared" si="25"/>
        <v>0</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6</v>
      </c>
      <c r="B421" s="136" t="s">
        <v>353</v>
      </c>
      <c r="C421" s="137">
        <v>69393865000</v>
      </c>
      <c r="D421" s="137">
        <v>4861655783</v>
      </c>
      <c r="E421" s="128">
        <f>VLOOKUP(A421,'Tüm - Sektör'!$A:$H,5,0)</f>
        <v>1.9249231985645046</v>
      </c>
      <c r="F421" s="128">
        <f>VLOOKUP(A421,'Tüm - Sektör'!$A:$H,6,0)</f>
        <v>1.8854277113693894E-2</v>
      </c>
      <c r="G421" s="127">
        <f>VLOOKUP(A421,'Tüm - Sektör'!$A:$H,7,0)</f>
        <v>961.42923199999996</v>
      </c>
      <c r="H421" s="159">
        <v>21.08</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18.506774324548552</v>
      </c>
      <c r="R421" s="166">
        <f t="shared" si="24"/>
        <v>2.4667931688804705E-2</v>
      </c>
      <c r="S421" s="191">
        <v>18.506774324548552</v>
      </c>
      <c r="T421" s="208">
        <f t="shared" si="25"/>
        <v>0</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253</v>
      </c>
      <c r="B422" s="136" t="s">
        <v>349</v>
      </c>
      <c r="C422" s="137">
        <v>90551503000</v>
      </c>
      <c r="D422" s="137">
        <v>2616996091</v>
      </c>
      <c r="E422" s="128">
        <f>VLOOKUP(A422,'Tüm - Sektör'!$A:$H,5,0)</f>
        <v>1.9845358293791815</v>
      </c>
      <c r="F422" s="128">
        <f>VLOOKUP(A422,'Tüm - Sektör'!$A:$H,6,0)</f>
        <v>3.6110756822292964E-2</v>
      </c>
      <c r="G422" s="127">
        <f>VLOOKUP(A422,'Tüm - Sektör'!$A:$H,7,0)</f>
        <v>934.14203199999997</v>
      </c>
      <c r="H422" s="159">
        <v>21.6</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18.538383322330738</v>
      </c>
      <c r="R422" s="166">
        <f t="shared" si="24"/>
        <v>4.1666666666666595E-2</v>
      </c>
      <c r="S422" s="191">
        <v>18.538383322330738</v>
      </c>
      <c r="T422" s="208">
        <f t="shared" si="25"/>
        <v>0</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170</v>
      </c>
      <c r="B423" s="136" t="s">
        <v>353</v>
      </c>
      <c r="C423" s="137">
        <v>6815590152</v>
      </c>
      <c r="D423" s="137">
        <v>380000000</v>
      </c>
      <c r="E423" s="128">
        <f>VLOOKUP(A423,'Tüm - Sektör'!$A:$H,5,0)</f>
        <v>16.82618365513606</v>
      </c>
      <c r="F423" s="128">
        <f>VLOOKUP(A423,'Tüm - Sektör'!$A:$H,6,0)</f>
        <v>2.2139715335705343</v>
      </c>
      <c r="G423" s="127">
        <f>VLOOKUP(A423,'Tüm - Sektör'!$A:$H,7,0)</f>
        <v>113.969858</v>
      </c>
      <c r="H423" s="159">
        <v>22.5</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19.176777618577777</v>
      </c>
      <c r="R423" s="166" t="str">
        <f t="shared" si="24"/>
        <v/>
      </c>
      <c r="S423" s="191">
        <v>19.176777618577777</v>
      </c>
      <c r="T423" s="208">
        <f t="shared" si="25"/>
        <v>0</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450</v>
      </c>
      <c r="B424" s="136" t="s">
        <v>354</v>
      </c>
      <c r="C424" s="137">
        <v>2690495427</v>
      </c>
      <c r="D424" s="137">
        <v>58000000</v>
      </c>
      <c r="E424" s="128">
        <f>VLOOKUP(A424,'Tüm - Sektör'!$A:$H,5,0)</f>
        <v>139.33835183630532</v>
      </c>
      <c r="F424" s="128">
        <f>VLOOKUP(A424,'Tüm - Sektör'!$A:$H,6,0)</f>
        <v>114.3993036422868</v>
      </c>
      <c r="G424" s="127">
        <f>VLOOKUP(A424,'Tüm - Sektör'!$A:$H,7,0)</f>
        <v>13.776082000000001</v>
      </c>
      <c r="H424" s="159">
        <v>20.54</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19.195365606417926</v>
      </c>
      <c r="R424" s="166" t="str">
        <f t="shared" si="24"/>
        <v/>
      </c>
      <c r="S424" s="191">
        <v>19.195365606417926</v>
      </c>
      <c r="T424" s="208">
        <f t="shared" si="25"/>
        <v>0</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1.6413763503650505</v>
      </c>
      <c r="F425" s="128">
        <f>VLOOKUP(A425,'Tüm - Sektör'!$A:$H,6,0)</f>
        <v>3.408626458593024E-2</v>
      </c>
      <c r="G425" s="127">
        <f>VLOOKUP(A425,'Tüm - Sektör'!$A:$H,7,0)</f>
        <v>1217.3403820000001</v>
      </c>
      <c r="H425" s="159">
        <v>20.16</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19.981137133591563</v>
      </c>
      <c r="R425" s="166" t="str">
        <f t="shared" si="24"/>
        <v/>
      </c>
      <c r="S425" s="191">
        <v>19.981137133591563</v>
      </c>
      <c r="T425" s="208">
        <f t="shared" si="25"/>
        <v>0</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339</v>
      </c>
      <c r="B426" s="136" t="s">
        <v>221</v>
      </c>
      <c r="C426" s="137">
        <v>87699773164</v>
      </c>
      <c r="D426" s="137">
        <v>4693620000</v>
      </c>
      <c r="E426" s="128">
        <f>VLOOKUP(A426,'Tüm - Sektör'!$A:$H,5,0)</f>
        <v>7.9085800167162947</v>
      </c>
      <c r="F426" s="128">
        <f>VLOOKUP(A426,'Tüm - Sektör'!$A:$H,6,0)</f>
        <v>8.8682307794705137E-2</v>
      </c>
      <c r="G426" s="127">
        <f>VLOOKUP(A426,'Tüm - Sektör'!$A:$H,7,0)</f>
        <v>256.94425699999999</v>
      </c>
      <c r="H426" s="159">
        <v>19.66</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20.320642163202159</v>
      </c>
      <c r="R426" s="166" t="str">
        <f t="shared" si="24"/>
        <v/>
      </c>
      <c r="S426" s="191">
        <v>20.320642163202159</v>
      </c>
      <c r="T426" s="208">
        <f t="shared" si="25"/>
        <v>0</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1.1062539189045077</v>
      </c>
      <c r="F427" s="128">
        <f>VLOOKUP(A427,'Tüm - Sektör'!$A:$H,6,0)</f>
        <v>1.5322076439120607E-2</v>
      </c>
      <c r="G427" s="127">
        <f>VLOOKUP(A427,'Tüm - Sektör'!$A:$H,7,0)</f>
        <v>1837.418021</v>
      </c>
      <c r="H427" s="159">
        <v>19.440000000000001</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20.326508863970151</v>
      </c>
      <c r="R427" s="166" t="str">
        <f t="shared" si="24"/>
        <v/>
      </c>
      <c r="S427" s="191">
        <v>20.326508863970151</v>
      </c>
      <c r="T427" s="208">
        <f t="shared" si="25"/>
        <v>0</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722</v>
      </c>
      <c r="B428" s="136" t="s">
        <v>699</v>
      </c>
      <c r="C428" s="137">
        <v>13043459000</v>
      </c>
      <c r="D428" s="137">
        <v>695302645</v>
      </c>
      <c r="E428" s="128">
        <f>VLOOKUP(A428,'Tüm - Sektör'!$A:$H,5,0)</f>
        <v>7.5280005957361542</v>
      </c>
      <c r="F428" s="128">
        <f>VLOOKUP(A428,'Tüm - Sektör'!$A:$H,6,0)</f>
        <v>0.53598716975774119</v>
      </c>
      <c r="G428" s="127">
        <f>VLOOKUP(A428,'Tüm - Sektör'!$A:$H,7,0)</f>
        <v>270.84692699999999</v>
      </c>
      <c r="H428" s="159">
        <v>19.37</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 t="shared" si="23"/>
        <v>20.389358278093066</v>
      </c>
      <c r="R428" s="166" t="str">
        <f t="shared" si="24"/>
        <v/>
      </c>
      <c r="S428" s="191">
        <v>20.389358278093066</v>
      </c>
      <c r="T428" s="208">
        <f t="shared" si="25"/>
        <v>0</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525</v>
      </c>
      <c r="B429" s="136" t="s">
        <v>355</v>
      </c>
      <c r="C429" s="137">
        <v>3963724062</v>
      </c>
      <c r="D429" s="137">
        <v>674934432</v>
      </c>
      <c r="E429" s="128">
        <f>VLOOKUP(A429,'Tüm - Sektör'!$A:$H,5,0)</f>
        <v>7.0995257093345669</v>
      </c>
      <c r="F429" s="128">
        <f>VLOOKUP(A429,'Tüm - Sektör'!$A:$H,6,0)</f>
        <v>0.55362303297943316</v>
      </c>
      <c r="G429" s="127">
        <f>VLOOKUP(A429,'Tüm - Sektör'!$A:$H,7,0)</f>
        <v>292.99600400000003</v>
      </c>
      <c r="H429" s="159">
        <v>19.100000000000001</v>
      </c>
      <c r="I429" s="138" t="e">
        <f>VLOOKUP(A429,'Tüm - Sektör'!$A:$H,9,0)</f>
        <v>#REF!</v>
      </c>
      <c r="J429" s="137" t="e">
        <f>VLOOKUP(A429,'Tüm - Sektör'!$A:$H,10,0)</f>
        <v>#REF!</v>
      </c>
      <c r="K429" s="138" t="e">
        <f>VLOOKUP(A429,'Tüm - Sektör'!$A:$H,11,0)</f>
        <v>#REF!</v>
      </c>
      <c r="L429" s="138" t="e">
        <f>VLOOKUP(A429,'Tüm - Sektör'!$A:$H,12,0)</f>
        <v>#REF!</v>
      </c>
      <c r="M429" s="138" t="e">
        <f>VLOOKUP(A429,'Tüm - Sektör'!$A:$H,13,0)</f>
        <v>#REF!</v>
      </c>
      <c r="N429" s="139" t="e">
        <f>VLOOKUP(A429,'Tüm - Sektör'!$A:$H,14,0)</f>
        <v>#REF!</v>
      </c>
      <c r="O429" s="140" t="e">
        <f>VLOOKUP(A429,'Tüm - Sektör'!$A:$H,15,0)</f>
        <v>#REF!</v>
      </c>
      <c r="P429" s="154" t="e">
        <f>VLOOKUP(A429,'Tüm - Sektör'!$A:$H,16,0)</f>
        <v>#REF!</v>
      </c>
      <c r="Q429" s="158">
        <f t="shared" si="23"/>
        <v>20.801326631302935</v>
      </c>
      <c r="R429" s="166" t="str">
        <f t="shared" si="24"/>
        <v/>
      </c>
      <c r="S429" s="191">
        <v>20.801326631302935</v>
      </c>
      <c r="T429" s="208">
        <f t="shared" si="25"/>
        <v>0</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215</v>
      </c>
      <c r="B430" s="126" t="s">
        <v>208</v>
      </c>
      <c r="C430" s="127">
        <v>3274896343</v>
      </c>
      <c r="D430" s="127">
        <v>500000000</v>
      </c>
      <c r="E430" s="128">
        <f>VLOOKUP(A430,'Tüm - Sektör'!$A:$H,5,0)</f>
        <v>11.135975269226121</v>
      </c>
      <c r="F430" s="128">
        <f>VLOOKUP(A430,'Tüm - Sektör'!$A:$H,6,0)</f>
        <v>1.2373305854695689</v>
      </c>
      <c r="G430" s="127">
        <f>VLOOKUP(A430,'Tüm - Sektör'!$A:$H,7,0)</f>
        <v>189.86396500000001</v>
      </c>
      <c r="H430" s="159">
        <v>17.87</v>
      </c>
      <c r="I430" s="128" t="e">
        <f>VLOOKUP(A430,'Tüm - Sektör'!$A:$H,9,0)</f>
        <v>#REF!</v>
      </c>
      <c r="J430" s="127" t="e">
        <f>VLOOKUP(A430,'Tüm - Sektör'!$A:$H,10,0)</f>
        <v>#REF!</v>
      </c>
      <c r="K430" s="128" t="e">
        <f>VLOOKUP(A430,'Tüm - Sektör'!$A:$H,11,0)</f>
        <v>#REF!</v>
      </c>
      <c r="L430" s="128" t="e">
        <f>VLOOKUP(A430,'Tüm - Sektör'!$A:$H,12,0)</f>
        <v>#REF!</v>
      </c>
      <c r="M430" s="128" t="e">
        <f>VLOOKUP(A430,'Tüm - Sektör'!$A:$H,13,0)</f>
        <v>#REF!</v>
      </c>
      <c r="N430" s="129" t="e">
        <f>VLOOKUP(A430,'Tüm - Sektör'!$A:$H,14,0)</f>
        <v>#REF!</v>
      </c>
      <c r="O430" s="130" t="e">
        <f>VLOOKUP(A430,'Tüm - Sektör'!$A:$H,15,0)</f>
        <v>#REF!</v>
      </c>
      <c r="P430" s="152" t="e">
        <f>VLOOKUP(A430,'Tüm - Sektör'!$A:$H,16,0)</f>
        <v>#REF!</v>
      </c>
      <c r="Q430" s="158">
        <f t="shared" si="23"/>
        <v>21.143204187572138</v>
      </c>
      <c r="R430" s="166">
        <f t="shared" si="24"/>
        <v>3.3016228315612746E-2</v>
      </c>
      <c r="S430" s="191">
        <v>21.143204187572138</v>
      </c>
      <c r="T430" s="208">
        <f t="shared" si="25"/>
        <v>0</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341</v>
      </c>
      <c r="B431" s="136" t="s">
        <v>255</v>
      </c>
      <c r="C431" s="137">
        <v>3823224810</v>
      </c>
      <c r="D431" s="137">
        <v>486200000</v>
      </c>
      <c r="E431" s="128">
        <f>VLOOKUP(A431,'Tüm - Sektör'!$A:$H,5,0)</f>
        <v>18.638638442578447</v>
      </c>
      <c r="F431" s="128">
        <f>VLOOKUP(A431,'Tüm - Sektör'!$A:$H,6,0)</f>
        <v>2.1297406694294128</v>
      </c>
      <c r="G431" s="127">
        <f>VLOOKUP(A431,'Tüm - Sektör'!$A:$H,7,0)</f>
        <v>116.492937</v>
      </c>
      <c r="H431" s="159">
        <v>18.46</v>
      </c>
      <c r="I431" s="141" t="e">
        <f>VLOOKUP(A431,'Tüm - Sektör'!$A:$H,9,0)</f>
        <v>#REF!</v>
      </c>
      <c r="J431" s="145" t="e">
        <f>VLOOKUP(A431,'Tüm - Sektör'!$A:$H,10,0)</f>
        <v>#REF!</v>
      </c>
      <c r="K431" s="146" t="e">
        <f>VLOOKUP(A431,'Tüm - Sektör'!$A:$H,11,0)</f>
        <v>#REF!</v>
      </c>
      <c r="L431" s="146" t="e">
        <f>VLOOKUP(A431,'Tüm - Sektör'!$A:$H,12,0)</f>
        <v>#REF!</v>
      </c>
      <c r="M431" s="146" t="e">
        <f>VLOOKUP(A431,'Tüm - Sektör'!$A:$H,13,0)</f>
        <v>#REF!</v>
      </c>
      <c r="N431" s="147" t="e">
        <f>VLOOKUP(A431,'Tüm - Sektör'!$A:$H,14,0)</f>
        <v>#REF!</v>
      </c>
      <c r="O431" s="148" t="e">
        <f>VLOOKUP(A431,'Tüm - Sektör'!$A:$H,15,0)</f>
        <v>#REF!</v>
      </c>
      <c r="P431" s="156" t="e">
        <f>VLOOKUP(A431,'Tüm - Sektör'!$A:$H,16,0)</f>
        <v>#REF!</v>
      </c>
      <c r="Q431" s="158">
        <f t="shared" si="23"/>
        <v>21.712697338570692</v>
      </c>
      <c r="R431" s="166" t="str">
        <f t="shared" si="24"/>
        <v/>
      </c>
      <c r="S431" s="191">
        <v>21.712697338570692</v>
      </c>
      <c r="T431" s="208">
        <f t="shared" si="25"/>
        <v>0</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519</v>
      </c>
      <c r="B432" s="136" t="s">
        <v>255</v>
      </c>
      <c r="C432" s="137">
        <v>5131323395</v>
      </c>
      <c r="D432" s="137">
        <v>600000000</v>
      </c>
      <c r="E432" s="128">
        <f>VLOOKUP(A432,'Tüm - Sektör'!$A:$H,5,0)</f>
        <v>15.861542690469767</v>
      </c>
      <c r="F432" s="128">
        <f>VLOOKUP(A432,'Tüm - Sektör'!$A:$H,6,0)</f>
        <v>1.4686613602286822</v>
      </c>
      <c r="G432" s="127">
        <f>VLOOKUP(A432,'Tüm - Sektör'!$A:$H,7,0)</f>
        <v>139.029326</v>
      </c>
      <c r="H432" s="159">
        <v>16.89</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 t="shared" si="23"/>
        <v>22.052195895762384</v>
      </c>
      <c r="R432" s="166">
        <f t="shared" si="24"/>
        <v>7.637655417406744E-2</v>
      </c>
      <c r="S432" s="191">
        <v>22.052195895762384</v>
      </c>
      <c r="T432" s="208">
        <f t="shared" si="25"/>
        <v>0</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681</v>
      </c>
      <c r="B433" s="131" t="s">
        <v>233</v>
      </c>
      <c r="C433" s="132">
        <v>119321530000</v>
      </c>
      <c r="D433" s="132">
        <v>5921052630</v>
      </c>
      <c r="E433" s="128">
        <f>VLOOKUP(A433,'Tüm - Sektör'!$A:$H,5,0)</f>
        <v>1.1429282466214448</v>
      </c>
      <c r="F433" s="128">
        <f>VLOOKUP(A433,'Tüm - Sektör'!$A:$H,6,0)</f>
        <v>1.1354582484780275E-2</v>
      </c>
      <c r="G433" s="127">
        <f>VLOOKUP(A433,'Tüm - Sektör'!$A:$H,7,0)</f>
        <v>1931.812445</v>
      </c>
      <c r="H433" s="159">
        <v>18.18</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 t="shared" si="23"/>
        <v>22.079230105653366</v>
      </c>
      <c r="R433" s="166" t="str">
        <f t="shared" si="24"/>
        <v/>
      </c>
      <c r="S433" s="191">
        <v>22.079230105653366</v>
      </c>
      <c r="T433" s="208">
        <f t="shared" si="25"/>
        <v>0</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636</v>
      </c>
      <c r="B434" s="136" t="s">
        <v>376</v>
      </c>
      <c r="C434" s="137">
        <v>35674236000</v>
      </c>
      <c r="D434" s="137">
        <v>636584078</v>
      </c>
      <c r="E434" s="128">
        <f>VLOOKUP(A434,'Tüm - Sektör'!$A:$H,5,0)</f>
        <v>34.504764171583211</v>
      </c>
      <c r="F434" s="128">
        <f>VLOOKUP(A434,'Tüm - Sektör'!$A:$H,6,0)</f>
        <v>3.1884119143634306</v>
      </c>
      <c r="G434" s="127">
        <f>VLOOKUP(A434,'Tüm - Sektör'!$A:$H,7,0)</f>
        <v>66.826561999999996</v>
      </c>
      <c r="H434" s="159">
        <v>17.04</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 t="shared" si="23"/>
        <v>23.058347622076841</v>
      </c>
      <c r="R434" s="166" t="str">
        <f t="shared" si="24"/>
        <v/>
      </c>
      <c r="S434" s="191">
        <v>23.058347622076841</v>
      </c>
      <c r="T434" s="208">
        <f t="shared" si="25"/>
        <v>0</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456</v>
      </c>
      <c r="B435" s="131" t="s">
        <v>233</v>
      </c>
      <c r="C435" s="132">
        <v>10885731681</v>
      </c>
      <c r="D435" s="132">
        <v>350000000</v>
      </c>
      <c r="E435" s="128">
        <f>VLOOKUP(A435,'Tüm - Sektör'!$A:$H,5,0)</f>
        <v>12.502234579083598</v>
      </c>
      <c r="F435" s="128">
        <f>VLOOKUP(A435,'Tüm - Sektör'!$A:$H,6,0)</f>
        <v>2.1012158956443021</v>
      </c>
      <c r="G435" s="127">
        <f>VLOOKUP(A435,'Tüm - Sektör'!$A:$H,7,0)</f>
        <v>185.064885</v>
      </c>
      <c r="H435" s="159">
        <v>16.989999999999998</v>
      </c>
      <c r="I435" s="133" t="e">
        <f>VLOOKUP(A435,'Tüm - Sektör'!$A:$H,9,0)</f>
        <v>#REF!</v>
      </c>
      <c r="J435" s="132" t="e">
        <f>VLOOKUP(A435,'Tüm - Sektör'!$A:$H,10,0)</f>
        <v>#REF!</v>
      </c>
      <c r="K435" s="133" t="e">
        <f>VLOOKUP(A435,'Tüm - Sektör'!$A:$H,11,0)</f>
        <v>#REF!</v>
      </c>
      <c r="L435" s="133" t="e">
        <f>VLOOKUP(A435,'Tüm - Sektör'!$A:$H,12,0)</f>
        <v>#REF!</v>
      </c>
      <c r="M435" s="133" t="e">
        <f>VLOOKUP(A435,'Tüm - Sektör'!$A:$H,13,0)</f>
        <v>#REF!</v>
      </c>
      <c r="N435" s="134" t="e">
        <f>VLOOKUP(A435,'Tüm - Sektör'!$A:$H,14,0)</f>
        <v>#REF!</v>
      </c>
      <c r="O435" s="135" t="e">
        <f>VLOOKUP(A435,'Tüm - Sektör'!$A:$H,15,0)</f>
        <v>#REF!</v>
      </c>
      <c r="P435" s="153" t="e">
        <f>VLOOKUP(A435,'Tüm - Sektör'!$A:$H,16,0)</f>
        <v>#REF!</v>
      </c>
      <c r="Q435" s="158">
        <f t="shared" si="23"/>
        <v>23.137246046211295</v>
      </c>
      <c r="R435" s="166" t="str">
        <f t="shared" si="24"/>
        <v/>
      </c>
      <c r="S435" s="191">
        <v>23.137246046211295</v>
      </c>
      <c r="T435" s="208">
        <f t="shared" si="25"/>
        <v>0</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633</v>
      </c>
      <c r="B436" s="126" t="s">
        <v>208</v>
      </c>
      <c r="C436" s="127">
        <v>11730613818</v>
      </c>
      <c r="D436" s="127">
        <v>437197170</v>
      </c>
      <c r="E436" s="128">
        <f>VLOOKUP(A436,'Tüm - Sektör'!$A:$H,5,0)</f>
        <v>18.021327431341945</v>
      </c>
      <c r="F436" s="128">
        <f>VLOOKUP(A436,'Tüm - Sektör'!$A:$H,6,0)</f>
        <v>2.4247139664618254</v>
      </c>
      <c r="G436" s="127">
        <f>VLOOKUP(A436,'Tüm - Sektör'!$A:$H,7,0)</f>
        <v>129.50326799999999</v>
      </c>
      <c r="H436" s="159">
        <v>16.97</v>
      </c>
      <c r="I436" s="128" t="e">
        <f>VLOOKUP(A436,'Tüm - Sektör'!$A:$H,9,0)</f>
        <v>#REF!</v>
      </c>
      <c r="J436" s="127" t="e">
        <f>VLOOKUP(A436,'Tüm - Sektör'!$A:$H,10,0)</f>
        <v>#REF!</v>
      </c>
      <c r="K436" s="128" t="e">
        <f>VLOOKUP(A436,'Tüm - Sektör'!$A:$H,11,0)</f>
        <v>#REF!</v>
      </c>
      <c r="L436" s="128" t="e">
        <f>VLOOKUP(A436,'Tüm - Sektör'!$A:$H,12,0)</f>
        <v>#REF!</v>
      </c>
      <c r="M436" s="128" t="e">
        <f>VLOOKUP(A436,'Tüm - Sektör'!$A:$H,13,0)</f>
        <v>#REF!</v>
      </c>
      <c r="N436" s="129" t="e">
        <f>VLOOKUP(A436,'Tüm - Sektör'!$A:$H,14,0)</f>
        <v>#REF!</v>
      </c>
      <c r="O436" s="130" t="e">
        <f>VLOOKUP(A436,'Tüm - Sektör'!$A:$H,15,0)</f>
        <v>#REF!</v>
      </c>
      <c r="P436" s="152" t="e">
        <f>VLOOKUP(A436,'Tüm - Sektör'!$A:$H,16,0)</f>
        <v>#REF!</v>
      </c>
      <c r="Q436" s="158">
        <f t="shared" si="23"/>
        <v>23.338207960568276</v>
      </c>
      <c r="R436" s="166" t="str">
        <f t="shared" si="24"/>
        <v/>
      </c>
      <c r="S436" s="191">
        <v>23.338207960568276</v>
      </c>
      <c r="T436" s="208">
        <f t="shared" si="25"/>
        <v>0</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332</v>
      </c>
      <c r="B437" s="136" t="s">
        <v>375</v>
      </c>
      <c r="C437" s="137">
        <v>1258198522</v>
      </c>
      <c r="D437" s="137">
        <v>200000000</v>
      </c>
      <c r="E437" s="128">
        <f>VLOOKUP(A437,'Tüm - Sektör'!$A:$H,5,0)</f>
        <v>17.040056913790092</v>
      </c>
      <c r="F437" s="128">
        <f>VLOOKUP(A437,'Tüm - Sektör'!$A:$H,6,0)</f>
        <v>5.0117814452323799</v>
      </c>
      <c r="G437" s="127">
        <f>VLOOKUP(A437,'Tüm - Sektör'!$A:$H,7,0)</f>
        <v>138.91226599999999</v>
      </c>
      <c r="H437" s="159">
        <v>16.34</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 t="shared" si="23"/>
        <v>23.67072918663548</v>
      </c>
      <c r="R437" s="166">
        <f t="shared" si="24"/>
        <v>1.6523867809057503E-2</v>
      </c>
      <c r="S437" s="191">
        <v>23.67072918663548</v>
      </c>
      <c r="T437" s="208">
        <f t="shared" si="25"/>
        <v>0</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536</v>
      </c>
      <c r="B438" s="136" t="s">
        <v>354</v>
      </c>
      <c r="C438" s="137">
        <v>5034163461</v>
      </c>
      <c r="D438" s="137">
        <v>1000000000</v>
      </c>
      <c r="E438" s="128">
        <f>VLOOKUP(A438,'Tüm - Sektör'!$A:$H,5,0)</f>
        <v>6.3858683288230473</v>
      </c>
      <c r="F438" s="128">
        <f>VLOOKUP(A438,'Tüm - Sektör'!$A:$H,6,0)</f>
        <v>0.37563931346017926</v>
      </c>
      <c r="G438" s="127">
        <f>VLOOKUP(A438,'Tüm - Sektör'!$A:$H,7,0)</f>
        <v>371.30834199999998</v>
      </c>
      <c r="H438" s="159">
        <v>16.61</v>
      </c>
      <c r="I438" s="141" t="e">
        <f>VLOOKUP(A438,'Tüm - Sektör'!$A:$H,9,0)</f>
        <v>#REF!</v>
      </c>
      <c r="J438" s="145" t="e">
        <f>VLOOKUP(A438,'Tüm - Sektör'!$A:$H,10,0)</f>
        <v>#REF!</v>
      </c>
      <c r="K438" s="146" t="e">
        <f>VLOOKUP(A438,'Tüm - Sektör'!$A:$H,11,0)</f>
        <v>#REF!</v>
      </c>
      <c r="L438" s="146" t="e">
        <f>VLOOKUP(A438,'Tüm - Sektör'!$A:$H,12,0)</f>
        <v>#REF!</v>
      </c>
      <c r="M438" s="146" t="e">
        <f>VLOOKUP(A438,'Tüm - Sektör'!$A:$H,13,0)</f>
        <v>#REF!</v>
      </c>
      <c r="N438" s="147" t="e">
        <f>VLOOKUP(A438,'Tüm - Sektör'!$A:$H,14,0)</f>
        <v>#REF!</v>
      </c>
      <c r="O438" s="148" t="e">
        <f>VLOOKUP(A438,'Tüm - Sektör'!$A:$H,15,0)</f>
        <v>#REF!</v>
      </c>
      <c r="P438" s="156" t="e">
        <f>VLOOKUP(A438,'Tüm - Sektör'!$A:$H,16,0)</f>
        <v>#REF!</v>
      </c>
      <c r="Q438" s="158">
        <f t="shared" si="23"/>
        <v>23.711261814055966</v>
      </c>
      <c r="R438" s="166">
        <f t="shared" si="24"/>
        <v>6.0204695966286229E-3</v>
      </c>
      <c r="S438" s="191">
        <v>23.711261814055966</v>
      </c>
      <c r="T438" s="208">
        <f t="shared" si="25"/>
        <v>0</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248</v>
      </c>
      <c r="B439" s="136" t="s">
        <v>349</v>
      </c>
      <c r="C439" s="137">
        <v>15944511283</v>
      </c>
      <c r="D439" s="137">
        <v>1950000000</v>
      </c>
      <c r="E439" s="128">
        <f>VLOOKUP(A439,'Tüm - Sektör'!$A:$H,5,0)</f>
        <v>1.9951916280801596</v>
      </c>
      <c r="F439" s="128">
        <f>VLOOKUP(A439,'Tüm - Sektör'!$A:$H,6,0)</f>
        <v>6.3948449617953831E-2</v>
      </c>
      <c r="G439" s="127">
        <f>VLOOKUP(A439,'Tüm - Sektör'!$A:$H,7,0)</f>
        <v>1199.2076440000001</v>
      </c>
      <c r="H439" s="159">
        <v>16.71</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23.926490516385325</v>
      </c>
      <c r="R439" s="166">
        <f t="shared" si="24"/>
        <v>1.0173548773189595E-2</v>
      </c>
      <c r="S439" s="191">
        <v>23.926490516385325</v>
      </c>
      <c r="T439" s="208">
        <f t="shared" si="25"/>
        <v>0</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674</v>
      </c>
      <c r="B440" s="131" t="s">
        <v>233</v>
      </c>
      <c r="C440" s="132">
        <v>5220479890</v>
      </c>
      <c r="D440" s="132">
        <v>2178000000</v>
      </c>
      <c r="E440" s="128">
        <f>VLOOKUP(A440,'Tüm - Sektör'!$A:$H,5,0)</f>
        <v>3.7638484971487416</v>
      </c>
      <c r="F440" s="128">
        <f>VLOOKUP(A440,'Tüm - Sektör'!$A:$H,6,0)</f>
        <v>0.10165420237532387</v>
      </c>
      <c r="G440" s="127">
        <f>VLOOKUP(A440,'Tüm - Sektör'!$A:$H,7,0)</f>
        <v>656.11429699999997</v>
      </c>
      <c r="H440" s="159">
        <v>16.88</v>
      </c>
      <c r="I440" s="133" t="e">
        <f>VLOOKUP(A440,'Tüm - Sektör'!$A:$H,9,0)</f>
        <v>#REF!</v>
      </c>
      <c r="J440" s="132" t="e">
        <f>VLOOKUP(A440,'Tüm - Sektör'!$A:$H,10,0)</f>
        <v>#REF!</v>
      </c>
      <c r="K440" s="133" t="e">
        <f>VLOOKUP(A440,'Tüm - Sektör'!$A:$H,11,0)</f>
        <v>#REF!</v>
      </c>
      <c r="L440" s="133" t="e">
        <f>VLOOKUP(A440,'Tüm - Sektör'!$A:$H,12,0)</f>
        <v>#REF!</v>
      </c>
      <c r="M440" s="133" t="e">
        <f>VLOOKUP(A440,'Tüm - Sektör'!$A:$H,13,0)</f>
        <v>#REF!</v>
      </c>
      <c r="N440" s="134" t="e">
        <f>VLOOKUP(A440,'Tüm - Sektör'!$A:$H,14,0)</f>
        <v>#REF!</v>
      </c>
      <c r="O440" s="135" t="e">
        <f>VLOOKUP(A440,'Tüm - Sektör'!$A:$H,15,0)</f>
        <v>#REF!</v>
      </c>
      <c r="P440" s="153" t="e">
        <f>VLOOKUP(A440,'Tüm - Sektör'!$A:$H,16,0)</f>
        <v>#REF!</v>
      </c>
      <c r="Q440" s="158">
        <f t="shared" si="23"/>
        <v>24.695148107212532</v>
      </c>
      <c r="R440" s="166" t="str">
        <f t="shared" si="24"/>
        <v/>
      </c>
      <c r="S440" s="191">
        <v>24.695148107212532</v>
      </c>
      <c r="T440" s="208">
        <f t="shared" si="25"/>
        <v>0</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457</v>
      </c>
      <c r="B441" s="136" t="s">
        <v>350</v>
      </c>
      <c r="C441" s="137">
        <v>9991984451</v>
      </c>
      <c r="D441" s="137">
        <v>1400000000</v>
      </c>
      <c r="E441" s="128">
        <f>VLOOKUP(A441,'Tüm - Sektör'!$A:$H,5,0)</f>
        <v>5.9216071004806423</v>
      </c>
      <c r="F441" s="128">
        <f>VLOOKUP(A441,'Tüm - Sektör'!$A:$H,6,0)</f>
        <v>0.28198129049907822</v>
      </c>
      <c r="G441" s="127">
        <f>VLOOKUP(A441,'Tüm - Sektör'!$A:$H,7,0)</f>
        <v>419.330781</v>
      </c>
      <c r="H441" s="159">
        <v>15.91</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23"/>
        <v>24.831121302196934</v>
      </c>
      <c r="R441" s="166" t="str">
        <f t="shared" si="24"/>
        <v/>
      </c>
      <c r="S441" s="191">
        <v>24.831121302196934</v>
      </c>
      <c r="T441" s="208">
        <f t="shared" si="25"/>
        <v>0</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164</v>
      </c>
      <c r="B442" s="136" t="s">
        <v>609</v>
      </c>
      <c r="C442" s="137">
        <v>19043468866</v>
      </c>
      <c r="D442" s="137">
        <v>336600000</v>
      </c>
      <c r="E442" s="128">
        <f>VLOOKUP(A442,'Tüm - Sektör'!$A:$H,5,0)</f>
        <v>28.651719399308131</v>
      </c>
      <c r="F442" s="128">
        <f>VLOOKUP(A442,'Tüm - Sektör'!$A:$H,6,0)</f>
        <v>5.6747315110533041</v>
      </c>
      <c r="G442" s="127">
        <f>VLOOKUP(A442,'Tüm - Sektör'!$A:$H,7,0)</f>
        <v>90.484284000000002</v>
      </c>
      <c r="H442" s="159">
        <v>15.55</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25.925303152153063</v>
      </c>
      <c r="R442" s="166" t="str">
        <f t="shared" si="24"/>
        <v/>
      </c>
      <c r="S442" s="191">
        <v>25.925303152153063</v>
      </c>
      <c r="T442" s="208">
        <f t="shared" si="25"/>
        <v>0</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5.4613337769975265</v>
      </c>
      <c r="F443" s="128">
        <f>VLOOKUP(A443,'Tüm - Sektör'!$A:$H,6,0)</f>
        <v>0.1901247616013064</v>
      </c>
      <c r="G443" s="127">
        <f>VLOOKUP(A443,'Tüm - Sektör'!$A:$H,7,0)</f>
        <v>493.98133899999999</v>
      </c>
      <c r="H443" s="159">
        <v>13.96</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 t="shared" si="23"/>
        <v>26.977969718871655</v>
      </c>
      <c r="R443" s="166" t="str">
        <f t="shared" si="24"/>
        <v/>
      </c>
      <c r="S443" s="191">
        <v>26.977969718871655</v>
      </c>
      <c r="T443" s="208">
        <f t="shared" si="25"/>
        <v>0</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10.396357783242275</v>
      </c>
      <c r="F444" s="128">
        <f>VLOOKUP(A444,'Tüm - Sektör'!$A:$H,6,0)</f>
        <v>0.26628836160229064</v>
      </c>
      <c r="G444" s="127">
        <f>VLOOKUP(A444,'Tüm - Sektör'!$A:$H,7,0)</f>
        <v>260.87328100000002</v>
      </c>
      <c r="H444" s="159">
        <v>13.96</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27.121319653642992</v>
      </c>
      <c r="R444" s="166" t="str">
        <f t="shared" si="24"/>
        <v/>
      </c>
      <c r="S444" s="191">
        <v>27.121319653642992</v>
      </c>
      <c r="T444" s="208">
        <f t="shared" si="25"/>
        <v>0</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6.3180177829577042</v>
      </c>
      <c r="F445" s="128">
        <f>VLOOKUP(A445,'Tüm - Sektör'!$A:$H,6,0)</f>
        <v>0.71136031604189609</v>
      </c>
      <c r="G445" s="127">
        <f>VLOOKUP(A445,'Tüm - Sektör'!$A:$H,7,0)</f>
        <v>462.86641400000002</v>
      </c>
      <c r="H445" s="159">
        <v>13.6</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29.243982347858626</v>
      </c>
      <c r="R445" s="166" t="str">
        <f t="shared" si="24"/>
        <v/>
      </c>
      <c r="S445" s="191">
        <v>29.243982347858626</v>
      </c>
      <c r="T445" s="208">
        <f t="shared" si="25"/>
        <v>0</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767</v>
      </c>
      <c r="B446" s="136" t="s">
        <v>609</v>
      </c>
      <c r="C446" s="137">
        <v>5485118988</v>
      </c>
      <c r="D446" s="137">
        <v>802845890</v>
      </c>
      <c r="E446" s="128">
        <f>VLOOKUP(A446,'Tüm - Sektör'!$A:$H,5,0)</f>
        <v>10.585083969242952</v>
      </c>
      <c r="F446" s="128">
        <f>VLOOKUP(A446,'Tüm - Sektör'!$A:$H,6,0)</f>
        <v>1.0141886986595945</v>
      </c>
      <c r="G446" s="127">
        <f>VLOOKUP(A446,'Tüm - Sektör'!$A:$H,7,0)</f>
        <v>279.77893499999999</v>
      </c>
      <c r="H446" s="159">
        <v>13.44</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29.614835198003657</v>
      </c>
      <c r="R446" s="166" t="str">
        <f t="shared" si="24"/>
        <v/>
      </c>
      <c r="S446" s="191">
        <v>29.614835198003657</v>
      </c>
      <c r="T446" s="208">
        <f t="shared" si="25"/>
        <v>0</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227</v>
      </c>
      <c r="B447" s="136" t="s">
        <v>221</v>
      </c>
      <c r="C447" s="137">
        <v>71398402340</v>
      </c>
      <c r="D447" s="137">
        <v>1456000000</v>
      </c>
      <c r="E447" s="128">
        <f>VLOOKUP(A447,'Tüm - Sektör'!$A:$H,5,0)</f>
        <v>10.655919725495664</v>
      </c>
      <c r="F447" s="128">
        <f>VLOOKUP(A447,'Tüm - Sektör'!$A:$H,6,0)</f>
        <v>0.56297124500716744</v>
      </c>
      <c r="G447" s="127">
        <f>VLOOKUP(A447,'Tüm - Sektör'!$A:$H,7,0)</f>
        <v>282.07432799999998</v>
      </c>
      <c r="H447" s="159">
        <v>13.23</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30.057613957911339</v>
      </c>
      <c r="R447" s="166" t="str">
        <f t="shared" si="24"/>
        <v/>
      </c>
      <c r="S447" s="191">
        <v>30.057613957911339</v>
      </c>
      <c r="T447" s="208">
        <f t="shared" si="25"/>
        <v>0</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721</v>
      </c>
      <c r="B448" s="136" t="s">
        <v>374</v>
      </c>
      <c r="C448" s="137">
        <v>1357332842</v>
      </c>
      <c r="D448" s="137">
        <v>535000000</v>
      </c>
      <c r="E448" s="128">
        <f>VLOOKUP(A448,'Tüm - Sektör'!$A:$H,5,0)</f>
        <v>0.38281037989154615</v>
      </c>
      <c r="F448" s="128">
        <f>VLOOKUP(A448,'Tüm - Sektör'!$A:$H,6,0)</f>
        <v>1.2760361308818441E-3</v>
      </c>
      <c r="G448" s="127">
        <f>VLOOKUP(A448,'Tüm - Sektör'!$A:$H,7,0)</f>
        <v>8077.1113800000003</v>
      </c>
      <c r="H448" s="159">
        <v>13</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 t="shared" si="23"/>
        <v>30.920020758041304</v>
      </c>
      <c r="R448" s="166" t="str">
        <f t="shared" si="24"/>
        <v/>
      </c>
      <c r="S448" s="191">
        <v>30.920020758041304</v>
      </c>
      <c r="T448" s="208">
        <f t="shared" si="25"/>
        <v>0</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286</v>
      </c>
      <c r="B449" s="136" t="s">
        <v>355</v>
      </c>
      <c r="C449" s="137">
        <v>8958460788</v>
      </c>
      <c r="D449" s="137">
        <v>1025000000</v>
      </c>
      <c r="E449" s="128">
        <f>VLOOKUP(A449,'Tüm - Sektör'!$A:$H,5,0)</f>
        <v>14.975030447044716</v>
      </c>
      <c r="F449" s="128">
        <f>VLOOKUP(A449,'Tüm - Sektör'!$A:$H,6,0)</f>
        <v>1.2174821501662372</v>
      </c>
      <c r="G449" s="127">
        <f>VLOOKUP(A449,'Tüm - Sektör'!$A:$H,7,0)</f>
        <v>206.78594200000001</v>
      </c>
      <c r="H449" s="159">
        <v>12.37</v>
      </c>
      <c r="I449" s="138" t="e">
        <f>VLOOKUP(A449,'Tüm - Sektör'!$A:$H,9,0)</f>
        <v>#REF!</v>
      </c>
      <c r="J449" s="137" t="e">
        <f>VLOOKUP(A449,'Tüm - Sektör'!$A:$H,10,0)</f>
        <v>#REF!</v>
      </c>
      <c r="K449" s="138" t="e">
        <f>VLOOKUP(A449,'Tüm - Sektör'!$A:$H,11,0)</f>
        <v>#REF!</v>
      </c>
      <c r="L449" s="138" t="e">
        <f>VLOOKUP(A449,'Tüm - Sektör'!$A:$H,12,0)</f>
        <v>#REF!</v>
      </c>
      <c r="M449" s="138" t="e">
        <f>VLOOKUP(A449,'Tüm - Sektör'!$A:$H,13,0)</f>
        <v>#REF!</v>
      </c>
      <c r="N449" s="139" t="e">
        <f>VLOOKUP(A449,'Tüm - Sektör'!$A:$H,14,0)</f>
        <v>#REF!</v>
      </c>
      <c r="O449" s="140" t="e">
        <f>VLOOKUP(A449,'Tüm - Sektör'!$A:$H,15,0)</f>
        <v>#REF!</v>
      </c>
      <c r="P449" s="154" t="e">
        <f>VLOOKUP(A449,'Tüm - Sektör'!$A:$H,16,0)</f>
        <v>#REF!</v>
      </c>
      <c r="Q449" s="158">
        <f t="shared" si="23"/>
        <v>30.966257774708229</v>
      </c>
      <c r="R449" s="166">
        <f t="shared" si="24"/>
        <v>3.4761519805982341E-2</v>
      </c>
      <c r="S449" s="191">
        <v>30.966257774708229</v>
      </c>
      <c r="T449" s="208">
        <f t="shared" si="25"/>
        <v>0</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667</v>
      </c>
      <c r="B450" s="131" t="s">
        <v>233</v>
      </c>
      <c r="C450" s="132">
        <v>18538498598</v>
      </c>
      <c r="D450" s="132">
        <v>662000000</v>
      </c>
      <c r="E450" s="128">
        <f>VLOOKUP(A450,'Tüm - Sektör'!$A:$H,5,0)</f>
        <v>19.726468059534163</v>
      </c>
      <c r="F450" s="128">
        <f>VLOOKUP(A450,'Tüm - Sektör'!$A:$H,6,0)</f>
        <v>2.4831908433451866</v>
      </c>
      <c r="G450" s="127">
        <f>VLOOKUP(A450,'Tüm - Sektör'!$A:$H,7,0)</f>
        <v>158.43219300000001</v>
      </c>
      <c r="H450" s="159">
        <v>12.8</v>
      </c>
      <c r="I450" s="133" t="e">
        <f>VLOOKUP(A450,'Tüm - Sektör'!$A:$H,9,0)</f>
        <v>#REF!</v>
      </c>
      <c r="J450" s="132" t="e">
        <f>VLOOKUP(A450,'Tüm - Sektör'!$A:$H,10,0)</f>
        <v>#REF!</v>
      </c>
      <c r="K450" s="133" t="e">
        <f>VLOOKUP(A450,'Tüm - Sektör'!$A:$H,11,0)</f>
        <v>#REF!</v>
      </c>
      <c r="L450" s="133" t="e">
        <f>VLOOKUP(A450,'Tüm - Sektör'!$A:$H,12,0)</f>
        <v>#REF!</v>
      </c>
      <c r="M450" s="133" t="e">
        <f>VLOOKUP(A450,'Tüm - Sektör'!$A:$H,13,0)</f>
        <v>#REF!</v>
      </c>
      <c r="N450" s="134" t="e">
        <f>VLOOKUP(A450,'Tüm - Sektör'!$A:$H,14,0)</f>
        <v>#REF!</v>
      </c>
      <c r="O450" s="135" t="e">
        <f>VLOOKUP(A450,'Tüm - Sektör'!$A:$H,15,0)</f>
        <v>#REF!</v>
      </c>
      <c r="P450" s="153" t="e">
        <f>VLOOKUP(A450,'Tüm - Sektör'!$A:$H,16,0)</f>
        <v>#REF!</v>
      </c>
      <c r="Q450" s="158">
        <f t="shared" si="23"/>
        <v>31.253075948164522</v>
      </c>
      <c r="R450" s="166" t="str">
        <f t="shared" si="24"/>
        <v/>
      </c>
      <c r="S450" s="191">
        <v>31.253075948164522</v>
      </c>
      <c r="T450" s="208">
        <f t="shared" si="25"/>
        <v>0</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155</v>
      </c>
      <c r="B451" s="136" t="s">
        <v>355</v>
      </c>
      <c r="C451" s="137">
        <v>427961966</v>
      </c>
      <c r="D451" s="137">
        <v>206250000</v>
      </c>
      <c r="E451" s="128">
        <f>VLOOKUP(A451,'Tüm - Sektör'!$A:$H,5,0)</f>
        <v>15.508977701308179</v>
      </c>
      <c r="F451" s="128">
        <f>VLOOKUP(A451,'Tüm - Sektör'!$A:$H,6,0)</f>
        <v>6.2662536166901734</v>
      </c>
      <c r="G451" s="127">
        <f>VLOOKUP(A451,'Tüm - Sektör'!$A:$H,7,0)</f>
        <v>206.00537199999999</v>
      </c>
      <c r="H451" s="159">
        <v>12.42</v>
      </c>
      <c r="I451" s="138" t="e">
        <f>VLOOKUP(A451,'Tüm - Sektör'!$A:$H,9,0)</f>
        <v>#REF!</v>
      </c>
      <c r="J451" s="137" t="e">
        <f>VLOOKUP(A451,'Tüm - Sektör'!$A:$H,10,0)</f>
        <v>#REF!</v>
      </c>
      <c r="K451" s="138" t="e">
        <f>VLOOKUP(A451,'Tüm - Sektör'!$A:$H,11,0)</f>
        <v>#REF!</v>
      </c>
      <c r="L451" s="138" t="e">
        <f>VLOOKUP(A451,'Tüm - Sektör'!$A:$H,12,0)</f>
        <v>#REF!</v>
      </c>
      <c r="M451" s="138" t="e">
        <f>VLOOKUP(A451,'Tüm - Sektör'!$A:$H,13,0)</f>
        <v>#REF!</v>
      </c>
      <c r="N451" s="139" t="e">
        <f>VLOOKUP(A451,'Tüm - Sektör'!$A:$H,14,0)</f>
        <v>#REF!</v>
      </c>
      <c r="O451" s="140" t="e">
        <f>VLOOKUP(A451,'Tüm - Sektör'!$A:$H,15,0)</f>
        <v>#REF!</v>
      </c>
      <c r="P451" s="154" t="e">
        <f>VLOOKUP(A451,'Tüm - Sektör'!$A:$H,16,0)</f>
        <v>#REF!</v>
      </c>
      <c r="Q451" s="158">
        <f t="shared" si="23"/>
        <v>31.949327206976964</v>
      </c>
      <c r="R451" s="166" t="str">
        <f t="shared" si="24"/>
        <v/>
      </c>
      <c r="S451" s="191">
        <v>31.949327206976964</v>
      </c>
      <c r="T451" s="208">
        <f t="shared" si="25"/>
        <v>0</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535</v>
      </c>
      <c r="B452" s="136" t="s">
        <v>352</v>
      </c>
      <c r="C452" s="137">
        <v>6812625069</v>
      </c>
      <c r="D452" s="137">
        <v>829650000</v>
      </c>
      <c r="E452" s="128">
        <f>VLOOKUP(A452,'Tüm - Sektör'!$A:$H,5,0)</f>
        <v>29.882622901002698</v>
      </c>
      <c r="F452" s="128">
        <f>VLOOKUP(A452,'Tüm - Sektör'!$A:$H,6,0)</f>
        <v>3.001529048494616</v>
      </c>
      <c r="G452" s="127">
        <f>VLOOKUP(A452,'Tüm - Sektör'!$A:$H,7,0)</f>
        <v>109.24879199999999</v>
      </c>
      <c r="H452" s="159">
        <v>12.18</v>
      </c>
      <c r="I452" s="141" t="e">
        <f>VLOOKUP(A452,'Tüm - Sektör'!$A:$H,9,0)</f>
        <v>#REF!</v>
      </c>
      <c r="J452" s="145" t="e">
        <f>VLOOKUP(A452,'Tüm - Sektör'!$A:$H,10,0)</f>
        <v>#REF!</v>
      </c>
      <c r="K452" s="146" t="e">
        <f>VLOOKUP(A452,'Tüm - Sektör'!$A:$H,11,0)</f>
        <v>#REF!</v>
      </c>
      <c r="L452" s="146" t="e">
        <f>VLOOKUP(A452,'Tüm - Sektör'!$A:$H,12,0)</f>
        <v>#REF!</v>
      </c>
      <c r="M452" s="146" t="e">
        <f>VLOOKUP(A452,'Tüm - Sektör'!$A:$H,13,0)</f>
        <v>#REF!</v>
      </c>
      <c r="N452" s="147" t="e">
        <f>VLOOKUP(A452,'Tüm - Sektör'!$A:$H,14,0)</f>
        <v>#REF!</v>
      </c>
      <c r="O452" s="148" t="e">
        <f>VLOOKUP(A452,'Tüm - Sektör'!$A:$H,15,0)</f>
        <v>#REF!</v>
      </c>
      <c r="P452" s="156" t="e">
        <f>VLOOKUP(A452,'Tüm - Sektör'!$A:$H,16,0)</f>
        <v>#REF!</v>
      </c>
      <c r="Q452" s="158">
        <f t="shared" si="23"/>
        <v>32.6464045372608</v>
      </c>
      <c r="R452" s="166">
        <f t="shared" si="24"/>
        <v>2.0525451559934318E-2</v>
      </c>
      <c r="S452" s="191">
        <v>32.6464045372608</v>
      </c>
      <c r="T452" s="208">
        <f t="shared" si="25"/>
        <v>0</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192</v>
      </c>
      <c r="B453" s="136" t="s">
        <v>375</v>
      </c>
      <c r="C453" s="137">
        <v>7997260000</v>
      </c>
      <c r="D453" s="137">
        <v>900000000</v>
      </c>
      <c r="E453" s="128">
        <f>VLOOKUP(A453,'Tüm - Sektör'!$A:$H,5,0)</f>
        <v>9.341004726875326</v>
      </c>
      <c r="F453" s="128">
        <f>VLOOKUP(A453,'Tüm - Sektör'!$A:$H,6,0)</f>
        <v>0.94353583099750771</v>
      </c>
      <c r="G453" s="127">
        <f>VLOOKUP(A453,'Tüm - Sektör'!$A:$H,7,0)</f>
        <v>354.86250699999999</v>
      </c>
      <c r="H453" s="159">
        <v>12.43</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23"/>
        <v>33.147723552778281</v>
      </c>
      <c r="R453" s="166" t="str">
        <f t="shared" si="24"/>
        <v/>
      </c>
      <c r="S453" s="191">
        <v>33.147723552778281</v>
      </c>
      <c r="T453" s="208">
        <f t="shared" si="25"/>
        <v>0</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7.5336547190436471</v>
      </c>
      <c r="F454" s="128">
        <f>VLOOKUP(A454,'Tüm - Sektör'!$A:$H,6,0)</f>
        <v>0.91317026897498754</v>
      </c>
      <c r="G454" s="127">
        <f>VLOOKUP(A454,'Tüm - Sektör'!$A:$H,7,0)</f>
        <v>459.303876</v>
      </c>
      <c r="H454" s="159">
        <v>11.36</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 t="shared" si="23"/>
        <v>34.602368129024377</v>
      </c>
      <c r="R454" s="166" t="str">
        <f t="shared" si="24"/>
        <v/>
      </c>
      <c r="S454" s="191">
        <v>34.602368129024377</v>
      </c>
      <c r="T454" s="208">
        <f t="shared" si="25"/>
        <v>0</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13.339709180733356</v>
      </c>
      <c r="F455" s="128">
        <f>VLOOKUP(A455,'Tüm - Sektör'!$A:$H,6,0)</f>
        <v>1.7575374414668454</v>
      </c>
      <c r="G455" s="127">
        <f>VLOOKUP(A455,'Tüm - Sektör'!$A:$H,7,0)</f>
        <v>264.90403600000002</v>
      </c>
      <c r="H455" s="159">
        <v>11.19</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35.337428010425199</v>
      </c>
      <c r="R455" s="166" t="str">
        <f t="shared" si="24"/>
        <v/>
      </c>
      <c r="S455" s="191">
        <v>35.337428010425199</v>
      </c>
      <c r="T455" s="208">
        <f t="shared" si="25"/>
        <v>0</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3.0700461734944491</v>
      </c>
      <c r="F456" s="128">
        <f>VLOOKUP(A456,'Tüm - Sektör'!$A:$H,6,0)</f>
        <v>6.202113481806968E-2</v>
      </c>
      <c r="G456" s="127">
        <f>VLOOKUP(A456,'Tüm - Sektör'!$A:$H,7,0)</f>
        <v>1152.410032</v>
      </c>
      <c r="H456" s="159">
        <v>11.04</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35.379520090382158</v>
      </c>
      <c r="R456" s="166">
        <f t="shared" si="24"/>
        <v>3.3514492753623282E-2</v>
      </c>
      <c r="S456" s="191">
        <v>35.379520090382158</v>
      </c>
      <c r="T456" s="208">
        <f t="shared" si="25"/>
        <v>0</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16.642780116504451</v>
      </c>
      <c r="F457" s="128">
        <f>VLOOKUP(A457,'Tüm - Sektör'!$A:$H,6,0)</f>
        <v>1.533331501428455</v>
      </c>
      <c r="G457" s="127">
        <f>VLOOKUP(A457,'Tüm - Sektör'!$A:$H,7,0)</f>
        <v>214.106866</v>
      </c>
      <c r="H457" s="159">
        <v>11.41</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35.633334922718831</v>
      </c>
      <c r="R457" s="166" t="str">
        <f t="shared" ref="R457:R519" si="27">IF(OR(H457="", H458="", Q457=0), "", IF(H457&lt;H458, (H458-H457)/H457, ""))</f>
        <v/>
      </c>
      <c r="S457" s="191">
        <v>35.633334922718831</v>
      </c>
      <c r="T457" s="208">
        <f t="shared" ref="T457:T520" si="28">S457-Q457</f>
        <v>0</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748</v>
      </c>
      <c r="B458" s="136" t="s">
        <v>374</v>
      </c>
      <c r="C458" s="137">
        <v>1357332842</v>
      </c>
      <c r="D458" s="137">
        <v>535000000</v>
      </c>
      <c r="E458" s="128">
        <f>VLOOKUP(A458,'Tüm - Sektör'!$A:$H,5,0)</f>
        <v>3.1189282264751101</v>
      </c>
      <c r="F458" s="128">
        <f>VLOOKUP(A458,'Tüm - Sektör'!$A:$H,6,0)</f>
        <v>0.11139029380268251</v>
      </c>
      <c r="G458" s="127">
        <f>VLOOKUP(A458,'Tüm - Sektör'!$A:$H,7,0)</f>
        <v>1153.5045090000001</v>
      </c>
      <c r="H458" s="159">
        <v>11.08</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35.976977724864135</v>
      </c>
      <c r="R458" s="166" t="str">
        <f t="shared" si="27"/>
        <v/>
      </c>
      <c r="S458" s="191">
        <v>35.976977724864135</v>
      </c>
      <c r="T458" s="208">
        <f t="shared" si="28"/>
        <v>0</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473</v>
      </c>
      <c r="B459" s="136" t="s">
        <v>221</v>
      </c>
      <c r="C459" s="137">
        <v>26339017679</v>
      </c>
      <c r="D459" s="137">
        <v>659000000</v>
      </c>
      <c r="E459" s="128">
        <f>VLOOKUP(A459,'Tüm - Sektör'!$A:$H,5,0)</f>
        <v>25.082347698965801</v>
      </c>
      <c r="F459" s="128">
        <f>VLOOKUP(A459,'Tüm - Sektör'!$A:$H,6,0)</f>
        <v>3.8061225643347196</v>
      </c>
      <c r="G459" s="127">
        <f>VLOOKUP(A459,'Tüm - Sektör'!$A:$H,7,0)</f>
        <v>145.66302899999999</v>
      </c>
      <c r="H459" s="159">
        <v>11.03</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 t="shared" si="26"/>
        <v>36.535707402625384</v>
      </c>
      <c r="R459" s="166" t="str">
        <f t="shared" si="27"/>
        <v/>
      </c>
      <c r="S459" s="191">
        <v>36.535707402625384</v>
      </c>
      <c r="T459" s="208">
        <f t="shared" si="28"/>
        <v>0</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3.1151830821796018</v>
      </c>
      <c r="F460" s="128">
        <f>VLOOKUP(A460,'Tüm - Sektör'!$A:$H,6,0)</f>
        <v>8.0184892720195675E-2</v>
      </c>
      <c r="G460" s="127">
        <f>VLOOKUP(A460,'Tüm - Sektör'!$A:$H,7,0)</f>
        <v>1198.914348</v>
      </c>
      <c r="H460" s="159">
        <v>10.66</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37.348376938719881</v>
      </c>
      <c r="R460" s="166" t="str">
        <f t="shared" si="27"/>
        <v/>
      </c>
      <c r="S460" s="191">
        <v>37.348376938719881</v>
      </c>
      <c r="T460" s="208">
        <f t="shared" si="28"/>
        <v>0</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2.0705541320495899</v>
      </c>
      <c r="F461" s="128">
        <f>VLOOKUP(A461,'Tüm - Sektör'!$A:$H,6,0)</f>
        <v>2.300615702277322E-2</v>
      </c>
      <c r="G461" s="127">
        <f>VLOOKUP(A461,'Tüm - Sektör'!$A:$H,7,0)</f>
        <v>1822.556022</v>
      </c>
      <c r="H461" s="159">
        <v>10.34</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 t="shared" si="26"/>
        <v>37.737009022439636</v>
      </c>
      <c r="R461" s="166" t="str">
        <f t="shared" si="27"/>
        <v/>
      </c>
      <c r="S461" s="191">
        <v>37.737009022439636</v>
      </c>
      <c r="T461" s="208">
        <f t="shared" si="28"/>
        <v>0</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340</v>
      </c>
      <c r="B462" s="131" t="s">
        <v>233</v>
      </c>
      <c r="C462" s="132">
        <v>15777601159</v>
      </c>
      <c r="D462" s="132">
        <v>1086980000</v>
      </c>
      <c r="E462" s="128">
        <f>VLOOKUP(A462,'Tüm - Sektör'!$A:$H,5,0)</f>
        <v>15.074252594699088</v>
      </c>
      <c r="F462" s="128">
        <f>VLOOKUP(A462,'Tüm - Sektör'!$A:$H,6,0)</f>
        <v>1.3868012838045858</v>
      </c>
      <c r="G462" s="127">
        <f>VLOOKUP(A462,'Tüm - Sektör'!$A:$H,7,0)</f>
        <v>266.47241100000002</v>
      </c>
      <c r="H462" s="159">
        <v>9.85</v>
      </c>
      <c r="I462" s="133" t="e">
        <f>VLOOKUP(A462,'Tüm - Sektör'!$A:$H,9,0)</f>
        <v>#REF!</v>
      </c>
      <c r="J462" s="132" t="e">
        <f>VLOOKUP(A462,'Tüm - Sektör'!$A:$H,10,0)</f>
        <v>#REF!</v>
      </c>
      <c r="K462" s="133" t="e">
        <f>VLOOKUP(A462,'Tüm - Sektör'!$A:$H,11,0)</f>
        <v>#REF!</v>
      </c>
      <c r="L462" s="133" t="e">
        <f>VLOOKUP(A462,'Tüm - Sektör'!$A:$H,12,0)</f>
        <v>#REF!</v>
      </c>
      <c r="M462" s="133" t="e">
        <f>VLOOKUP(A462,'Tüm - Sektör'!$A:$H,13,0)</f>
        <v>#REF!</v>
      </c>
      <c r="N462" s="134" t="e">
        <f>VLOOKUP(A462,'Tüm - Sektör'!$A:$H,14,0)</f>
        <v>#REF!</v>
      </c>
      <c r="O462" s="135" t="e">
        <f>VLOOKUP(A462,'Tüm - Sektör'!$A:$H,15,0)</f>
        <v>#REF!</v>
      </c>
      <c r="P462" s="153" t="e">
        <f>VLOOKUP(A462,'Tüm - Sektör'!$A:$H,16,0)</f>
        <v>#REF!</v>
      </c>
      <c r="Q462" s="158">
        <f t="shared" si="26"/>
        <v>40.168724329324725</v>
      </c>
      <c r="R462" s="166">
        <f t="shared" si="27"/>
        <v>1.4213197969543205E-2</v>
      </c>
      <c r="S462" s="191">
        <v>40.168724329324725</v>
      </c>
      <c r="T462" s="208">
        <f t="shared" si="28"/>
        <v>0</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433</v>
      </c>
      <c r="B463" s="136" t="s">
        <v>221</v>
      </c>
      <c r="C463" s="137">
        <v>49231975000</v>
      </c>
      <c r="D463" s="137">
        <v>2415000000</v>
      </c>
      <c r="E463" s="128">
        <f>VLOOKUP(A463,'Tüm - Sektör'!$A:$H,5,0)</f>
        <v>3.1553539379049855</v>
      </c>
      <c r="F463" s="128">
        <f>VLOOKUP(A463,'Tüm - Sektör'!$A:$H,6,0)</f>
        <v>0.14517386417782313</v>
      </c>
      <c r="G463" s="127">
        <f>VLOOKUP(A463,'Tüm - Sektör'!$A:$H,7,0)</f>
        <v>1289.753751</v>
      </c>
      <c r="H463" s="159">
        <v>9.99</v>
      </c>
      <c r="I463" s="141" t="e">
        <f>VLOOKUP(A463,'Tüm - Sektör'!$A:$H,9,0)</f>
        <v>#REF!</v>
      </c>
      <c r="J463" s="145" t="e">
        <f>VLOOKUP(A463,'Tüm - Sektör'!$A:$H,10,0)</f>
        <v>#REF!</v>
      </c>
      <c r="K463" s="146" t="e">
        <f>VLOOKUP(A463,'Tüm - Sektör'!$A:$H,11,0)</f>
        <v>#REF!</v>
      </c>
      <c r="L463" s="146" t="e">
        <f>VLOOKUP(A463,'Tüm - Sektör'!$A:$H,12,0)</f>
        <v>#REF!</v>
      </c>
      <c r="M463" s="146" t="e">
        <f>VLOOKUP(A463,'Tüm - Sektör'!$A:$H,13,0)</f>
        <v>#REF!</v>
      </c>
      <c r="N463" s="147" t="e">
        <f>VLOOKUP(A463,'Tüm - Sektör'!$A:$H,14,0)</f>
        <v>#REF!</v>
      </c>
      <c r="O463" s="148" t="e">
        <f>VLOOKUP(A463,'Tüm - Sektör'!$A:$H,15,0)</f>
        <v>#REF!</v>
      </c>
      <c r="P463" s="156" t="e">
        <f>VLOOKUP(A463,'Tüm - Sektör'!$A:$H,16,0)</f>
        <v>#REF!</v>
      </c>
      <c r="Q463" s="158">
        <f t="shared" si="26"/>
        <v>40.696295771455759</v>
      </c>
      <c r="R463" s="166" t="str">
        <f t="shared" si="27"/>
        <v/>
      </c>
      <c r="S463" s="191">
        <v>40.696295771455759</v>
      </c>
      <c r="T463" s="208">
        <f t="shared" si="28"/>
        <v>0</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212</v>
      </c>
      <c r="B464" s="126" t="s">
        <v>208</v>
      </c>
      <c r="C464" s="127">
        <v>5062845915</v>
      </c>
      <c r="D464" s="127">
        <v>1817640000</v>
      </c>
      <c r="E464" s="128">
        <f>VLOOKUP(A464,'Tüm - Sektör'!$A:$H,5,0)</f>
        <v>6.1804021552701354</v>
      </c>
      <c r="F464" s="128">
        <f>VLOOKUP(A464,'Tüm - Sektör'!$A:$H,6,0)</f>
        <v>0.34002344552662439</v>
      </c>
      <c r="G464" s="127">
        <f>VLOOKUP(A464,'Tüm - Sektör'!$A:$H,7,0)</f>
        <v>663.82721200000003</v>
      </c>
      <c r="H464" s="159">
        <v>9</v>
      </c>
      <c r="I464" s="128" t="e">
        <f>VLOOKUP(A464,'Tüm - Sektör'!$A:$H,9,0)</f>
        <v>#REF!</v>
      </c>
      <c r="J464" s="127" t="e">
        <f>VLOOKUP(A464,'Tüm - Sektör'!$A:$H,10,0)</f>
        <v>#REF!</v>
      </c>
      <c r="K464" s="128" t="e">
        <f>VLOOKUP(A464,'Tüm - Sektör'!$A:$H,11,0)</f>
        <v>#REF!</v>
      </c>
      <c r="L464" s="128" t="e">
        <f>VLOOKUP(A464,'Tüm - Sektör'!$A:$H,12,0)</f>
        <v>#REF!</v>
      </c>
      <c r="M464" s="128" t="e">
        <f>VLOOKUP(A464,'Tüm - Sektör'!$A:$H,13,0)</f>
        <v>#REF!</v>
      </c>
      <c r="N464" s="129" t="e">
        <f>VLOOKUP(A464,'Tüm - Sektör'!$A:$H,14,0)</f>
        <v>#REF!</v>
      </c>
      <c r="O464" s="130" t="e">
        <f>VLOOKUP(A464,'Tüm - Sektör'!$A:$H,15,0)</f>
        <v>#REF!</v>
      </c>
      <c r="P464" s="152" t="e">
        <f>VLOOKUP(A464,'Tüm - Sektör'!$A:$H,16,0)</f>
        <v>#REF!</v>
      </c>
      <c r="Q464" s="158">
        <f t="shared" si="26"/>
        <v>41.027191317717651</v>
      </c>
      <c r="R464" s="166">
        <f t="shared" si="27"/>
        <v>7.3333333333333348E-2</v>
      </c>
      <c r="S464" s="191">
        <v>41.027191317717651</v>
      </c>
      <c r="T464" s="208">
        <f t="shared" si="28"/>
        <v>0</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678</v>
      </c>
      <c r="B465" s="136" t="s">
        <v>221</v>
      </c>
      <c r="C465" s="137">
        <v>2839775572</v>
      </c>
      <c r="D465" s="137">
        <v>626000000</v>
      </c>
      <c r="E465" s="128">
        <f>VLOOKUP(A465,'Tüm - Sektör'!$A:$H,5,0)</f>
        <v>27.765037674553156</v>
      </c>
      <c r="F465" s="128">
        <f>VLOOKUP(A465,'Tüm - Sektör'!$A:$H,6,0)</f>
        <v>4.9281217029735815</v>
      </c>
      <c r="G465" s="127">
        <f>VLOOKUP(A465,'Tüm - Sektör'!$A:$H,7,0)</f>
        <v>148.71153100000001</v>
      </c>
      <c r="H465" s="159">
        <v>9.66</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41.289812608554797</v>
      </c>
      <c r="R465" s="166" t="str">
        <f t="shared" si="27"/>
        <v/>
      </c>
      <c r="S465" s="191">
        <v>41.289812608554797</v>
      </c>
      <c r="T465" s="208">
        <f t="shared" si="28"/>
        <v>0</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648</v>
      </c>
      <c r="B466" s="131" t="s">
        <v>233</v>
      </c>
      <c r="C466" s="132">
        <v>4399219392</v>
      </c>
      <c r="D466" s="132">
        <v>1112000000</v>
      </c>
      <c r="E466" s="128">
        <f>VLOOKUP(A466,'Tüm - Sektör'!$A:$H,5,0)</f>
        <v>14.947296892415421</v>
      </c>
      <c r="F466" s="128">
        <f>VLOOKUP(A466,'Tüm - Sektör'!$A:$H,6,0)</f>
        <v>0.71996859947360159</v>
      </c>
      <c r="G466" s="127">
        <f>VLOOKUP(A466,'Tüm - Sektör'!$A:$H,7,0)</f>
        <v>277.98263300000002</v>
      </c>
      <c r="H466" s="159">
        <v>9.52</v>
      </c>
      <c r="I466" s="133" t="e">
        <f>VLOOKUP(A466,'Tüm - Sektör'!$A:$H,9,0)</f>
        <v>#REF!</v>
      </c>
      <c r="J466" s="132" t="e">
        <f>VLOOKUP(A466,'Tüm - Sektör'!$A:$H,10,0)</f>
        <v>#REF!</v>
      </c>
      <c r="K466" s="133" t="e">
        <f>VLOOKUP(A466,'Tüm - Sektör'!$A:$H,11,0)</f>
        <v>#REF!</v>
      </c>
      <c r="L466" s="133" t="e">
        <f>VLOOKUP(A466,'Tüm - Sektör'!$A:$H,12,0)</f>
        <v>#REF!</v>
      </c>
      <c r="M466" s="133" t="e">
        <f>VLOOKUP(A466,'Tüm - Sektör'!$A:$H,13,0)</f>
        <v>#REF!</v>
      </c>
      <c r="N466" s="134" t="e">
        <f>VLOOKUP(A466,'Tüm - Sektör'!$A:$H,14,0)</f>
        <v>#REF!</v>
      </c>
      <c r="O466" s="135" t="e">
        <f>VLOOKUP(A466,'Tüm - Sektör'!$A:$H,15,0)</f>
        <v>#REF!</v>
      </c>
      <c r="P466" s="153" t="e">
        <f>VLOOKUP(A466,'Tüm - Sektör'!$A:$H,16,0)</f>
        <v>#REF!</v>
      </c>
      <c r="Q466" s="158">
        <f t="shared" si="26"/>
        <v>41.55088946386357</v>
      </c>
      <c r="R466" s="166" t="str">
        <f t="shared" si="27"/>
        <v/>
      </c>
      <c r="S466" s="191">
        <v>41.55088946386357</v>
      </c>
      <c r="T466" s="208">
        <f t="shared" si="28"/>
        <v>0</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515</v>
      </c>
      <c r="B467" s="136" t="s">
        <v>349</v>
      </c>
      <c r="C467" s="137">
        <v>13770402942</v>
      </c>
      <c r="D467" s="137">
        <v>1290150000</v>
      </c>
      <c r="E467" s="128">
        <f>VLOOKUP(A467,'Tüm - Sektör'!$A:$H,5,0)</f>
        <v>8.5817548627504561</v>
      </c>
      <c r="F467" s="128">
        <f>VLOOKUP(A467,'Tüm - Sektör'!$A:$H,6,0)</f>
        <v>0.73908329890585123</v>
      </c>
      <c r="G467" s="127">
        <f>VLOOKUP(A467,'Tüm - Sektör'!$A:$H,7,0)</f>
        <v>488.67153000000002</v>
      </c>
      <c r="H467" s="159">
        <v>9.2100000000000009</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 t="shared" si="26"/>
        <v>41.93659278865205</v>
      </c>
      <c r="R467" s="166" t="str">
        <f t="shared" si="27"/>
        <v/>
      </c>
      <c r="S467" s="191">
        <v>41.93659278865205</v>
      </c>
      <c r="T467" s="208">
        <f t="shared" si="28"/>
        <v>0</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198</v>
      </c>
      <c r="B468" s="136" t="s">
        <v>605</v>
      </c>
      <c r="C468" s="137">
        <v>6529421000</v>
      </c>
      <c r="D468" s="137">
        <v>500000000</v>
      </c>
      <c r="E468" s="128">
        <f>VLOOKUP(A468,'Tüm - Sektör'!$A:$H,5,0)</f>
        <v>36.053185659484868</v>
      </c>
      <c r="F468" s="128">
        <f>VLOOKUP(A468,'Tüm - Sektör'!$A:$H,6,0)</f>
        <v>9.0132964148712169</v>
      </c>
      <c r="G468" s="127">
        <f>VLOOKUP(A468,'Tüm - Sektör'!$A:$H,7,0)</f>
        <v>124.820319</v>
      </c>
      <c r="H468" s="159">
        <v>8.7899999999999991</v>
      </c>
      <c r="I468" s="141" t="e">
        <f>VLOOKUP(A468,'Tüm - Sektör'!$A:$H,9,0)</f>
        <v>#REF!</v>
      </c>
      <c r="J468" s="145" t="e">
        <f>VLOOKUP(A468,'Tüm - Sektör'!$A:$H,10,0)</f>
        <v>#REF!</v>
      </c>
      <c r="K468" s="146" t="e">
        <f>VLOOKUP(A468,'Tüm - Sektör'!$A:$H,11,0)</f>
        <v>#REF!</v>
      </c>
      <c r="L468" s="146" t="e">
        <f>VLOOKUP(A468,'Tüm - Sektör'!$A:$H,12,0)</f>
        <v>#REF!</v>
      </c>
      <c r="M468" s="146" t="e">
        <f>VLOOKUP(A468,'Tüm - Sektör'!$A:$H,13,0)</f>
        <v>#REF!</v>
      </c>
      <c r="N468" s="147" t="e">
        <f>VLOOKUP(A468,'Tüm - Sektör'!$A:$H,14,0)</f>
        <v>#REF!</v>
      </c>
      <c r="O468" s="148" t="e">
        <f>VLOOKUP(A468,'Tüm - Sektör'!$A:$H,15,0)</f>
        <v>#REF!</v>
      </c>
      <c r="P468" s="156" t="e">
        <f>VLOOKUP(A468,'Tüm - Sektör'!$A:$H,16,0)</f>
        <v>#REF!</v>
      </c>
      <c r="Q468" s="158">
        <f t="shared" si="26"/>
        <v>45.001701349831265</v>
      </c>
      <c r="R468" s="166" t="str">
        <f t="shared" si="27"/>
        <v/>
      </c>
      <c r="S468" s="191">
        <v>45.001701349831265</v>
      </c>
      <c r="T468" s="208">
        <f t="shared" si="28"/>
        <v>0</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284</v>
      </c>
      <c r="B469" s="136" t="s">
        <v>355</v>
      </c>
      <c r="C469" s="137">
        <v>1104228363</v>
      </c>
      <c r="D469" s="137">
        <v>805885530</v>
      </c>
      <c r="E469" s="128">
        <f>VLOOKUP(A469,'Tüm - Sektör'!$A:$H,5,0)</f>
        <v>15.529328833972261</v>
      </c>
      <c r="F469" s="128">
        <f>VLOOKUP(A469,'Tüm - Sektör'!$A:$H,6,0)</f>
        <v>2.4087367646947735</v>
      </c>
      <c r="G469" s="127">
        <f>VLOOKUP(A469,'Tüm - Sektör'!$A:$H,7,0)</f>
        <v>306.64052400000003</v>
      </c>
      <c r="H469" s="159">
        <v>8.1999999999999993</v>
      </c>
      <c r="I469" s="138" t="e">
        <f>VLOOKUP(A469,'Tüm - Sektör'!$A:$H,9,0)</f>
        <v>#REF!</v>
      </c>
      <c r="J469" s="137" t="e">
        <f>VLOOKUP(A469,'Tüm - Sektör'!$A:$H,10,0)</f>
        <v>#REF!</v>
      </c>
      <c r="K469" s="138" t="e">
        <f>VLOOKUP(A469,'Tüm - Sektör'!$A:$H,11,0)</f>
        <v>#REF!</v>
      </c>
      <c r="L469" s="138" t="e">
        <f>VLOOKUP(A469,'Tüm - Sektör'!$A:$H,12,0)</f>
        <v>#REF!</v>
      </c>
      <c r="M469" s="138" t="e">
        <f>VLOOKUP(A469,'Tüm - Sektör'!$A:$H,13,0)</f>
        <v>#REF!</v>
      </c>
      <c r="N469" s="139" t="e">
        <f>VLOOKUP(A469,'Tüm - Sektör'!$A:$H,14,0)</f>
        <v>#REF!</v>
      </c>
      <c r="O469" s="140" t="e">
        <f>VLOOKUP(A469,'Tüm - Sektör'!$A:$H,15,0)</f>
        <v>#REF!</v>
      </c>
      <c r="P469" s="154" t="e">
        <f>VLOOKUP(A469,'Tüm - Sektör'!$A:$H,16,0)</f>
        <v>#REF!</v>
      </c>
      <c r="Q469" s="158">
        <f t="shared" si="26"/>
        <v>47.61921531017564</v>
      </c>
      <c r="R469" s="166" t="str">
        <f t="shared" si="27"/>
        <v/>
      </c>
      <c r="S469" s="191">
        <v>47.61921531017564</v>
      </c>
      <c r="T469" s="208">
        <f t="shared" si="28"/>
        <v>0</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471</v>
      </c>
      <c r="B470" s="136" t="s">
        <v>221</v>
      </c>
      <c r="C470" s="137">
        <v>4477591418</v>
      </c>
      <c r="D470" s="137">
        <v>1250000000</v>
      </c>
      <c r="E470" s="128">
        <f>VLOOKUP(A470,'Tüm - Sektör'!$A:$H,5,0)</f>
        <v>12.681745261782927</v>
      </c>
      <c r="F470" s="128">
        <f>VLOOKUP(A470,'Tüm - Sektör'!$A:$H,6,0)</f>
        <v>1.2681745261782926</v>
      </c>
      <c r="G470" s="127">
        <f>VLOOKUP(A470,'Tüm - Sektör'!$A:$H,7,0)</f>
        <v>398.33480200000002</v>
      </c>
      <c r="H470" s="159">
        <v>7.83</v>
      </c>
      <c r="I470" s="141" t="e">
        <f>VLOOKUP(A470,'Tüm - Sektör'!$A:$H,9,0)</f>
        <v>#REF!</v>
      </c>
      <c r="J470" s="145" t="e">
        <f>VLOOKUP(A470,'Tüm - Sektör'!$A:$H,10,0)</f>
        <v>#REF!</v>
      </c>
      <c r="K470" s="146" t="e">
        <f>VLOOKUP(A470,'Tüm - Sektör'!$A:$H,11,0)</f>
        <v>#REF!</v>
      </c>
      <c r="L470" s="146" t="e">
        <f>VLOOKUP(A470,'Tüm - Sektör'!$A:$H,12,0)</f>
        <v>#REF!</v>
      </c>
      <c r="M470" s="146" t="e">
        <f>VLOOKUP(A470,'Tüm - Sektör'!$A:$H,13,0)</f>
        <v>#REF!</v>
      </c>
      <c r="N470" s="147" t="e">
        <f>VLOOKUP(A470,'Tüm - Sektör'!$A:$H,14,0)</f>
        <v>#REF!</v>
      </c>
      <c r="O470" s="148" t="e">
        <f>VLOOKUP(A470,'Tüm - Sektör'!$A:$H,15,0)</f>
        <v>#REF!</v>
      </c>
      <c r="P470" s="156" t="e">
        <f>VLOOKUP(A470,'Tüm - Sektör'!$A:$H,16,0)</f>
        <v>#REF!</v>
      </c>
      <c r="Q470" s="158">
        <f t="shared" si="26"/>
        <v>50.515804878667403</v>
      </c>
      <c r="R470" s="166">
        <f t="shared" si="27"/>
        <v>8.9399744572158726E-3</v>
      </c>
      <c r="S470" s="191">
        <v>50.515804878667403</v>
      </c>
      <c r="T470" s="208">
        <f t="shared" si="28"/>
        <v>0</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380</v>
      </c>
      <c r="B471" s="136" t="s">
        <v>605</v>
      </c>
      <c r="C471" s="137">
        <v>4751651642</v>
      </c>
      <c r="D471" s="137">
        <v>262500000</v>
      </c>
      <c r="E471" s="128">
        <f>VLOOKUP(A471,'Tüm - Sektör'!$A:$H,5,0)</f>
        <v>67.208112019120705</v>
      </c>
      <c r="F471" s="128">
        <f>VLOOKUP(A471,'Tüm - Sektör'!$A:$H,6,0)</f>
        <v>32.003862866247957</v>
      </c>
      <c r="G471" s="127">
        <f>VLOOKUP(A471,'Tüm - Sektör'!$A:$H,7,0)</f>
        <v>75.351630999999998</v>
      </c>
      <c r="H471" s="159">
        <v>7.9</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50.64240857071448</v>
      </c>
      <c r="R471" s="166" t="str">
        <f t="shared" si="27"/>
        <v/>
      </c>
      <c r="S471" s="191">
        <v>50.64240857071448</v>
      </c>
      <c r="T471" s="208">
        <f t="shared" si="28"/>
        <v>0</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474</v>
      </c>
      <c r="B472" s="126" t="s">
        <v>208</v>
      </c>
      <c r="C472" s="127">
        <v>5706930368</v>
      </c>
      <c r="D472" s="127">
        <v>1122000000</v>
      </c>
      <c r="E472" s="128">
        <f>VLOOKUP(A472,'Tüm - Sektör'!$A:$H,5,0)</f>
        <v>13.3520835574564</v>
      </c>
      <c r="F472" s="128">
        <f>VLOOKUP(A472,'Tüm - Sektör'!$A:$H,6,0)</f>
        <v>1.4875315906257129</v>
      </c>
      <c r="G472" s="127">
        <f>VLOOKUP(A472,'Tüm - Sektör'!$A:$H,7,0)</f>
        <v>381.16404999999997</v>
      </c>
      <c r="H472" s="159">
        <v>7.72</v>
      </c>
      <c r="I472" s="128" t="e">
        <f>VLOOKUP(A472,'Tüm - Sektör'!$A:$H,9,0)</f>
        <v>#REF!</v>
      </c>
      <c r="J472" s="127" t="e">
        <f>VLOOKUP(A472,'Tüm - Sektör'!$A:$H,10,0)</f>
        <v>#REF!</v>
      </c>
      <c r="K472" s="128" t="e">
        <f>VLOOKUP(A472,'Tüm - Sektör'!$A:$H,11,0)</f>
        <v>#REF!</v>
      </c>
      <c r="L472" s="128" t="e">
        <f>VLOOKUP(A472,'Tüm - Sektör'!$A:$H,12,0)</f>
        <v>#REF!</v>
      </c>
      <c r="M472" s="128" t="e">
        <f>VLOOKUP(A472,'Tüm - Sektör'!$A:$H,13,0)</f>
        <v>#REF!</v>
      </c>
      <c r="N472" s="129" t="e">
        <f>VLOOKUP(A472,'Tüm - Sektör'!$A:$H,14,0)</f>
        <v>#REF!</v>
      </c>
      <c r="O472" s="130" t="e">
        <f>VLOOKUP(A472,'Tüm - Sektör'!$A:$H,15,0)</f>
        <v>#REF!</v>
      </c>
      <c r="P472" s="152" t="e">
        <f>VLOOKUP(A472,'Tüm - Sektör'!$A:$H,16,0)</f>
        <v>#REF!</v>
      </c>
      <c r="Q472" s="158">
        <f t="shared" si="26"/>
        <v>50.893342446984889</v>
      </c>
      <c r="R472" s="166">
        <f t="shared" si="27"/>
        <v>5.1813471502590719E-3</v>
      </c>
      <c r="S472" s="191">
        <v>50.893342446984889</v>
      </c>
      <c r="T472" s="208">
        <f t="shared" si="28"/>
        <v>0</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345</v>
      </c>
      <c r="B473" s="136" t="s">
        <v>376</v>
      </c>
      <c r="C473" s="137">
        <v>16202777314</v>
      </c>
      <c r="D473" s="137">
        <v>2650000000</v>
      </c>
      <c r="E473" s="128">
        <f>VLOOKUP(A473,'Tüm - Sektör'!$A:$H,5,0)</f>
        <v>6.0859757270595685</v>
      </c>
      <c r="F473" s="128">
        <f>VLOOKUP(A473,'Tüm - Sektör'!$A:$H,6,0)</f>
        <v>0.32808494485496326</v>
      </c>
      <c r="G473" s="127">
        <f>VLOOKUP(A473,'Tüm - Sektör'!$A:$H,7,0)</f>
        <v>846.06924800000002</v>
      </c>
      <c r="H473" s="159">
        <v>7.76</v>
      </c>
      <c r="I473" s="141" t="e">
        <f>VLOOKUP(A473,'Tüm - Sektör'!$A:$H,9,0)</f>
        <v>#REF!</v>
      </c>
      <c r="J473" s="145" t="e">
        <f>VLOOKUP(A473,'Tüm - Sektör'!$A:$H,10,0)</f>
        <v>#REF!</v>
      </c>
      <c r="K473" s="146" t="e">
        <f>VLOOKUP(A473,'Tüm - Sektör'!$A:$H,11,0)</f>
        <v>#REF!</v>
      </c>
      <c r="L473" s="146" t="e">
        <f>VLOOKUP(A473,'Tüm - Sektör'!$A:$H,12,0)</f>
        <v>#REF!</v>
      </c>
      <c r="M473" s="146" t="e">
        <f>VLOOKUP(A473,'Tüm - Sektör'!$A:$H,13,0)</f>
        <v>#REF!</v>
      </c>
      <c r="N473" s="147" t="e">
        <f>VLOOKUP(A473,'Tüm - Sektör'!$A:$H,14,0)</f>
        <v>#REF!</v>
      </c>
      <c r="O473" s="148" t="e">
        <f>VLOOKUP(A473,'Tüm - Sektör'!$A:$H,15,0)</f>
        <v>#REF!</v>
      </c>
      <c r="P473" s="156" t="e">
        <f>VLOOKUP(A473,'Tüm - Sektör'!$A:$H,16,0)</f>
        <v>#REF!</v>
      </c>
      <c r="Q473" s="158">
        <f t="shared" si="26"/>
        <v>51.491569067395424</v>
      </c>
      <c r="R473" s="166" t="str">
        <f t="shared" si="27"/>
        <v/>
      </c>
      <c r="S473" s="191">
        <v>51.491569067395424</v>
      </c>
      <c r="T473" s="208">
        <f t="shared" si="28"/>
        <v>0</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42</v>
      </c>
      <c r="B474" s="136" t="s">
        <v>255</v>
      </c>
      <c r="C474" s="137">
        <v>3131402465</v>
      </c>
      <c r="D474" s="137">
        <v>1500000000</v>
      </c>
      <c r="E474" s="128">
        <f>VLOOKUP(A474,'Tüm - Sektör'!$A:$H,5,0)</f>
        <v>11.128545832916013</v>
      </c>
      <c r="F474" s="128">
        <f>VLOOKUP(A474,'Tüm - Sektör'!$A:$H,6,0)</f>
        <v>1.059861507896763</v>
      </c>
      <c r="G474" s="127">
        <f>VLOOKUP(A474,'Tüm - Sektör'!$A:$H,7,0)</f>
        <v>466.80128100000002</v>
      </c>
      <c r="H474" s="159">
        <v>7.42</v>
      </c>
      <c r="I474" s="141" t="e">
        <f>VLOOKUP(A474,'Tüm - Sektör'!$A:$H,9,0)</f>
        <v>#REF!</v>
      </c>
      <c r="J474" s="145" t="e">
        <f>VLOOKUP(A474,'Tüm - Sektör'!$A:$H,10,0)</f>
        <v>#REF!</v>
      </c>
      <c r="K474" s="146" t="e">
        <f>VLOOKUP(A474,'Tüm - Sektör'!$A:$H,11,0)</f>
        <v>#REF!</v>
      </c>
      <c r="L474" s="146" t="e">
        <f>VLOOKUP(A474,'Tüm - Sektör'!$A:$H,12,0)</f>
        <v>#REF!</v>
      </c>
      <c r="M474" s="146" t="e">
        <f>VLOOKUP(A474,'Tüm - Sektör'!$A:$H,13,0)</f>
        <v>#REF!</v>
      </c>
      <c r="N474" s="147" t="e">
        <f>VLOOKUP(A474,'Tüm - Sektör'!$A:$H,14,0)</f>
        <v>#REF!</v>
      </c>
      <c r="O474" s="148" t="e">
        <f>VLOOKUP(A474,'Tüm - Sektör'!$A:$H,15,0)</f>
        <v>#REF!</v>
      </c>
      <c r="P474" s="156" t="e">
        <f>VLOOKUP(A474,'Tüm - Sektör'!$A:$H,16,0)</f>
        <v>#REF!</v>
      </c>
      <c r="Q474" s="158">
        <f t="shared" si="26"/>
        <v>51.948194504724071</v>
      </c>
      <c r="R474" s="166">
        <f t="shared" si="27"/>
        <v>2.6954177897574746E-3</v>
      </c>
      <c r="S474" s="191">
        <v>51.948194504724071</v>
      </c>
      <c r="T474" s="208">
        <f t="shared" si="28"/>
        <v>0</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466</v>
      </c>
      <c r="B475" s="136" t="s">
        <v>679</v>
      </c>
      <c r="C475" s="137">
        <v>599344233</v>
      </c>
      <c r="D475" s="137">
        <v>118000000</v>
      </c>
      <c r="E475" s="128">
        <f>VLOOKUP(A475,'Tüm - Sektör'!$A:$H,5,0)</f>
        <v>22.814767360098706</v>
      </c>
      <c r="F475" s="128">
        <f>VLOOKUP(A475,'Tüm - Sektör'!$A:$H,6,0)</f>
        <v>4.8285221926134829</v>
      </c>
      <c r="G475" s="127">
        <f>VLOOKUP(A475,'Tüm - Sektör'!$A:$H,7,0)</f>
        <v>233.17816500000001</v>
      </c>
      <c r="H475" s="159">
        <v>7.44</v>
      </c>
      <c r="I475" s="141" t="e">
        <f>VLOOKUP(A475,'Tüm - Sektör'!$A:$H,9,0)</f>
        <v>#REF!</v>
      </c>
      <c r="J475" s="142" t="e">
        <f>VLOOKUP(A475,'Tüm - Sektör'!$A:$H,10,0)</f>
        <v>#REF!</v>
      </c>
      <c r="K475" s="141" t="e">
        <f>VLOOKUP(A475,'Tüm - Sektör'!$A:$H,11,0)</f>
        <v>#REF!</v>
      </c>
      <c r="L475" s="141" t="e">
        <f>VLOOKUP(A475,'Tüm - Sektör'!$A:$H,12,0)</f>
        <v>#REF!</v>
      </c>
      <c r="M475" s="141" t="e">
        <f>VLOOKUP(A475,'Tüm - Sektör'!$A:$H,13,0)</f>
        <v>#REF!</v>
      </c>
      <c r="N475" s="143" t="e">
        <f>VLOOKUP(A475,'Tüm - Sektör'!$A:$H,14,0)</f>
        <v>#REF!</v>
      </c>
      <c r="O475" s="144" t="e">
        <f>VLOOKUP(A475,'Tüm - Sektör'!$A:$H,15,0)</f>
        <v>#REF!</v>
      </c>
      <c r="P475" s="155" t="e">
        <f>VLOOKUP(A475,'Tüm - Sektör'!$A:$H,16,0)</f>
        <v>#REF!</v>
      </c>
      <c r="Q475" s="158">
        <f t="shared" si="26"/>
        <v>53.199055879297113</v>
      </c>
      <c r="R475" s="166" t="str">
        <f t="shared" si="27"/>
        <v/>
      </c>
      <c r="S475" s="191">
        <v>53.199055879297113</v>
      </c>
      <c r="T475" s="208">
        <f t="shared" si="28"/>
        <v>0</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5.0822020775025649</v>
      </c>
      <c r="F476" s="128">
        <f>VLOOKUP(A476,'Tüm - Sektör'!$A:$H,6,0)</f>
        <v>0.51859204872475151</v>
      </c>
      <c r="G476" s="127">
        <f>VLOOKUP(A476,'Tüm - Sektör'!$A:$H,7,0)</f>
        <v>1087.1196239999999</v>
      </c>
      <c r="H476" s="159">
        <v>7.31</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6"/>
        <v>55.249616115866068</v>
      </c>
      <c r="R476" s="166" t="str">
        <f t="shared" si="27"/>
        <v/>
      </c>
      <c r="S476" s="191">
        <v>55.249616115866068</v>
      </c>
      <c r="T476" s="208">
        <f t="shared" si="28"/>
        <v>0</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288</v>
      </c>
      <c r="B477" s="136" t="s">
        <v>352</v>
      </c>
      <c r="C477" s="137">
        <v>1494939583</v>
      </c>
      <c r="D477" s="137">
        <v>560000000</v>
      </c>
      <c r="E477" s="128">
        <f>VLOOKUP(A477,'Tüm - Sektör'!$A:$H,5,0)</f>
        <v>15.579552497919508</v>
      </c>
      <c r="F477" s="128">
        <f>VLOOKUP(A477,'Tüm - Sektör'!$A:$H,6,0)</f>
        <v>4.6367715767617579</v>
      </c>
      <c r="G477" s="127">
        <f>VLOOKUP(A477,'Tüm - Sektör'!$A:$H,7,0)</f>
        <v>363.678921</v>
      </c>
      <c r="H477" s="159">
        <v>7.02</v>
      </c>
      <c r="I477" s="141" t="e">
        <f>VLOOKUP(A477,'Tüm - Sektör'!$A:$H,9,0)</f>
        <v>#REF!</v>
      </c>
      <c r="J477" s="145" t="e">
        <f>VLOOKUP(A477,'Tüm - Sektör'!$A:$H,10,0)</f>
        <v>#REF!</v>
      </c>
      <c r="K477" s="146" t="e">
        <f>VLOOKUP(A477,'Tüm - Sektör'!$A:$H,11,0)</f>
        <v>#REF!</v>
      </c>
      <c r="L477" s="146" t="e">
        <f>VLOOKUP(A477,'Tüm - Sektör'!$A:$H,12,0)</f>
        <v>#REF!</v>
      </c>
      <c r="M477" s="146" t="e">
        <f>VLOOKUP(A477,'Tüm - Sektör'!$A:$H,13,0)</f>
        <v>#REF!</v>
      </c>
      <c r="N477" s="147" t="e">
        <f>VLOOKUP(A477,'Tüm - Sektör'!$A:$H,14,0)</f>
        <v>#REF!</v>
      </c>
      <c r="O477" s="148" t="e">
        <f>VLOOKUP(A477,'Tüm - Sektör'!$A:$H,15,0)</f>
        <v>#REF!</v>
      </c>
      <c r="P477" s="156" t="e">
        <f>VLOOKUP(A477,'Tüm - Sektör'!$A:$H,16,0)</f>
        <v>#REF!</v>
      </c>
      <c r="Q477" s="158">
        <f t="shared" si="26"/>
        <v>56.659548421062219</v>
      </c>
      <c r="R477" s="166" t="str">
        <f t="shared" si="27"/>
        <v/>
      </c>
      <c r="S477" s="191">
        <v>56.659548421062219</v>
      </c>
      <c r="T477" s="208">
        <f t="shared" si="28"/>
        <v>0</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484</v>
      </c>
      <c r="B478" s="126" t="s">
        <v>208</v>
      </c>
      <c r="C478" s="127">
        <v>18078434358</v>
      </c>
      <c r="D478" s="127">
        <v>2443750000</v>
      </c>
      <c r="E478" s="128">
        <f>VLOOKUP(A478,'Tüm - Sektör'!$A:$H,5,0)</f>
        <v>6.7426824535605414</v>
      </c>
      <c r="F478" s="128">
        <f>VLOOKUP(A478,'Tüm - Sektör'!$A:$H,6,0)</f>
        <v>0.39416484931300205</v>
      </c>
      <c r="G478" s="127">
        <f>VLOOKUP(A478,'Tüm - Sektör'!$A:$H,7,0)</f>
        <v>846.39887099999999</v>
      </c>
      <c r="H478" s="159">
        <v>6.74</v>
      </c>
      <c r="I478" s="128" t="e">
        <f>VLOOKUP(A478,'Tüm - Sektör'!$A:$H,9,0)</f>
        <v>#REF!</v>
      </c>
      <c r="J478" s="127" t="e">
        <f>VLOOKUP(A478,'Tüm - Sektör'!$A:$H,10,0)</f>
        <v>#REF!</v>
      </c>
      <c r="K478" s="128" t="e">
        <f>VLOOKUP(A478,'Tüm - Sektör'!$A:$H,11,0)</f>
        <v>#REF!</v>
      </c>
      <c r="L478" s="128" t="e">
        <f>VLOOKUP(A478,'Tüm - Sektör'!$A:$H,12,0)</f>
        <v>#REF!</v>
      </c>
      <c r="M478" s="128" t="e">
        <f>VLOOKUP(A478,'Tüm - Sektör'!$A:$H,13,0)</f>
        <v>#REF!</v>
      </c>
      <c r="N478" s="129" t="e">
        <f>VLOOKUP(A478,'Tüm - Sektör'!$A:$H,14,0)</f>
        <v>#REF!</v>
      </c>
      <c r="O478" s="130" t="e">
        <f>VLOOKUP(A478,'Tüm - Sektör'!$A:$H,15,0)</f>
        <v>#REF!</v>
      </c>
      <c r="P478" s="152" t="e">
        <f>VLOOKUP(A478,'Tüm - Sektör'!$A:$H,16,0)</f>
        <v>#REF!</v>
      </c>
      <c r="Q478" s="158">
        <f t="shared" si="26"/>
        <v>57.069988162051523</v>
      </c>
      <c r="R478" s="166" t="str">
        <f t="shared" si="27"/>
        <v/>
      </c>
      <c r="S478" s="191">
        <v>57.069988162051523</v>
      </c>
      <c r="T478" s="208">
        <f t="shared" si="28"/>
        <v>0</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185</v>
      </c>
      <c r="B479" s="136" t="s">
        <v>349</v>
      </c>
      <c r="C479" s="137">
        <v>10277253756</v>
      </c>
      <c r="D479" s="137">
        <v>1000000000</v>
      </c>
      <c r="E479" s="128">
        <f>VLOOKUP(A479,'Tüm - Sektör'!$A:$H,5,0)</f>
        <v>34.052522610875016</v>
      </c>
      <c r="F479" s="128">
        <f>VLOOKUP(A479,'Tüm - Sektör'!$A:$H,6,0)</f>
        <v>5.6754204351458357</v>
      </c>
      <c r="G479" s="127">
        <f>VLOOKUP(A479,'Tüm - Sektör'!$A:$H,7,0)</f>
        <v>174.82693900000001</v>
      </c>
      <c r="H479" s="159">
        <v>6.72</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26"/>
        <v>59.532982932875676</v>
      </c>
      <c r="R479" s="166" t="str">
        <f t="shared" si="27"/>
        <v/>
      </c>
      <c r="S479" s="191">
        <v>59.532982932875676</v>
      </c>
      <c r="T479" s="208">
        <f t="shared" si="28"/>
        <v>0</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5.0875956785962302</v>
      </c>
      <c r="F480" s="128">
        <f>VLOOKUP(A480,'Tüm - Sektör'!$A:$H,6,0)</f>
        <v>0.33917304523974867</v>
      </c>
      <c r="G480" s="127">
        <f>VLOOKUP(A480,'Tüm - Sektör'!$A:$H,7,0)</f>
        <v>1246.060845</v>
      </c>
      <c r="H480" s="159">
        <v>6.29</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63.394537702899669</v>
      </c>
      <c r="R480" s="166" t="str">
        <f t="shared" si="27"/>
        <v/>
      </c>
      <c r="S480" s="191">
        <v>63.394537702899669</v>
      </c>
      <c r="T480" s="208">
        <f t="shared" si="28"/>
        <v>0</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15.148444148746814</v>
      </c>
      <c r="F481" s="128">
        <f>VLOOKUP(A481,'Tüm - Sektör'!$A:$H,6,0)</f>
        <v>2.3377228624609279</v>
      </c>
      <c r="G481" s="127">
        <f>VLOOKUP(A481,'Tüm - Sektör'!$A:$H,7,0)</f>
        <v>431.473364</v>
      </c>
      <c r="H481" s="159">
        <v>6</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65.361501562259036</v>
      </c>
      <c r="R481" s="166" t="str">
        <f t="shared" si="27"/>
        <v/>
      </c>
      <c r="S481" s="191">
        <v>65.361501562259036</v>
      </c>
      <c r="T481" s="208">
        <f t="shared" si="28"/>
        <v>0</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276</v>
      </c>
      <c r="B482" s="136" t="s">
        <v>353</v>
      </c>
      <c r="C482" s="137">
        <v>17087095351</v>
      </c>
      <c r="D482" s="137">
        <v>1500000000</v>
      </c>
      <c r="E482" s="128">
        <f>VLOOKUP(A482,'Tüm - Sektör'!$A:$H,5,0)</f>
        <v>12.663299178832537</v>
      </c>
      <c r="F482" s="128">
        <f>VLOOKUP(A482,'Tüm - Sektör'!$A:$H,6,0)</f>
        <v>1.688439890511005</v>
      </c>
      <c r="G482" s="127">
        <f>VLOOKUP(A482,'Tüm - Sektör'!$A:$H,7,0)</f>
        <v>545.59110899999996</v>
      </c>
      <c r="H482" s="159">
        <v>5.78</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 t="shared" si="26"/>
        <v>69.089834425780325</v>
      </c>
      <c r="R482" s="166" t="str">
        <f t="shared" si="27"/>
        <v/>
      </c>
      <c r="S482" s="191">
        <v>69.089834425780325</v>
      </c>
      <c r="T482" s="208">
        <f t="shared" si="28"/>
        <v>0</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25.49248290410365</v>
      </c>
      <c r="F483" s="128">
        <f>VLOOKUP(A483,'Tüm - Sektör'!$A:$H,6,0)</f>
        <v>2.549248290410365</v>
      </c>
      <c r="G483" s="127">
        <f>VLOOKUP(A483,'Tüm - Sektör'!$A:$H,7,0)</f>
        <v>271.03651100000002</v>
      </c>
      <c r="H483" s="159">
        <v>5.73</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 t="shared" si="26"/>
        <v>69.093936230554007</v>
      </c>
      <c r="R483" s="166" t="str">
        <f t="shared" si="27"/>
        <v/>
      </c>
      <c r="S483" s="191">
        <v>69.093936230554007</v>
      </c>
      <c r="T483" s="208">
        <f t="shared" si="28"/>
        <v>0</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268</v>
      </c>
      <c r="B484" s="136" t="s">
        <v>375</v>
      </c>
      <c r="C484" s="137">
        <v>39031208000</v>
      </c>
      <c r="D484" s="137">
        <v>1600000000</v>
      </c>
      <c r="E484" s="128">
        <f>VLOOKUP(A484,'Tüm - Sektör'!$A:$H,5,0)</f>
        <v>19.604844749234431</v>
      </c>
      <c r="F484" s="128">
        <f>VLOOKUP(A484,'Tüm - Sektör'!$A:$H,6,0)</f>
        <v>2.4506055936543039</v>
      </c>
      <c r="G484" s="127">
        <f>VLOOKUP(A484,'Tüm - Sektör'!$A:$H,7,0)</f>
        <v>362.48923500000001</v>
      </c>
      <c r="H484" s="159">
        <v>5.56</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 t="shared" si="26"/>
        <v>71.065451754437561</v>
      </c>
      <c r="R484" s="166" t="str">
        <f t="shared" si="27"/>
        <v/>
      </c>
      <c r="S484" s="191">
        <v>71.065451754437561</v>
      </c>
      <c r="T484" s="208">
        <f t="shared" si="28"/>
        <v>0</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12.409713132107353</v>
      </c>
      <c r="F485" s="128">
        <f>VLOOKUP(A485,'Tüm - Sektör'!$A:$H,6,0)</f>
        <v>2.6125711857068112</v>
      </c>
      <c r="G485" s="127">
        <f>VLOOKUP(A485,'Tüm - Sektör'!$A:$H,7,0)</f>
        <v>592.57757400000003</v>
      </c>
      <c r="H485" s="159">
        <v>5.38</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26"/>
        <v>73.53717701860117</v>
      </c>
      <c r="R485" s="166">
        <f t="shared" si="27"/>
        <v>3.7174721189591939E-3</v>
      </c>
      <c r="S485" s="191">
        <v>73.53717701860117</v>
      </c>
      <c r="T485" s="208">
        <f t="shared" si="28"/>
        <v>0</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529</v>
      </c>
      <c r="B486" s="131" t="s">
        <v>233</v>
      </c>
      <c r="C486" s="132">
        <v>11202226165</v>
      </c>
      <c r="D486" s="132">
        <v>2876530554</v>
      </c>
      <c r="E486" s="128">
        <f>VLOOKUP(A486,'Tüm - Sektör'!$A:$H,5,0)</f>
        <v>9.8299476746714998</v>
      </c>
      <c r="F486" s="128">
        <f>VLOOKUP(A486,'Tüm - Sektör'!$A:$H,6,0)</f>
        <v>0.68345859639852102</v>
      </c>
      <c r="G486" s="127">
        <f>VLOOKUP(A486,'Tüm - Sektör'!$A:$H,7,0)</f>
        <v>750.95738100000005</v>
      </c>
      <c r="H486" s="159">
        <v>5.4</v>
      </c>
      <c r="I486" s="133" t="e">
        <f>VLOOKUP(A486,'Tüm - Sektör'!$A:$H,9,0)</f>
        <v>#REF!</v>
      </c>
      <c r="J486" s="132" t="e">
        <f>VLOOKUP(A486,'Tüm - Sektör'!$A:$H,10,0)</f>
        <v>#REF!</v>
      </c>
      <c r="K486" s="133" t="e">
        <f>VLOOKUP(A486,'Tüm - Sektör'!$A:$H,11,0)</f>
        <v>#REF!</v>
      </c>
      <c r="L486" s="133" t="e">
        <f>VLOOKUP(A486,'Tüm - Sektör'!$A:$H,12,0)</f>
        <v>#REF!</v>
      </c>
      <c r="M486" s="133" t="e">
        <f>VLOOKUP(A486,'Tüm - Sektör'!$A:$H,13,0)</f>
        <v>#REF!</v>
      </c>
      <c r="N486" s="134" t="e">
        <f>VLOOKUP(A486,'Tüm - Sektör'!$A:$H,14,0)</f>
        <v>#REF!</v>
      </c>
      <c r="O486" s="135" t="e">
        <f>VLOOKUP(A486,'Tüm - Sektör'!$A:$H,15,0)</f>
        <v>#REF!</v>
      </c>
      <c r="P486" s="153" t="e">
        <f>VLOOKUP(A486,'Tüm - Sektör'!$A:$H,16,0)</f>
        <v>#REF!</v>
      </c>
      <c r="Q486" s="158">
        <f t="shared" si="26"/>
        <v>73.818717611383505</v>
      </c>
      <c r="R486" s="166" t="str">
        <f t="shared" si="27"/>
        <v/>
      </c>
      <c r="S486" s="191">
        <v>73.818717611383505</v>
      </c>
      <c r="T486" s="208">
        <f t="shared" si="28"/>
        <v>0</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458</v>
      </c>
      <c r="B487" s="136" t="s">
        <v>255</v>
      </c>
      <c r="C487" s="137">
        <v>4785393051</v>
      </c>
      <c r="D487" s="137">
        <v>1296960000</v>
      </c>
      <c r="E487" s="128">
        <f>VLOOKUP(A487,'Tüm - Sektör'!$A:$H,5,0)</f>
        <v>28.411906761512029</v>
      </c>
      <c r="F487" s="128">
        <f>VLOOKUP(A487,'Tüm - Sektör'!$A:$H,6,0)</f>
        <v>4.3813080991722222</v>
      </c>
      <c r="G487" s="127">
        <f>VLOOKUP(A487,'Tüm - Sektör'!$A:$H,7,0)</f>
        <v>266.16580599999998</v>
      </c>
      <c r="H487" s="159">
        <v>5.03</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 t="shared" si="26"/>
        <v>75.622780631746977</v>
      </c>
      <c r="R487" s="166">
        <f t="shared" si="27"/>
        <v>2.1868787276341835E-2</v>
      </c>
      <c r="S487" s="191">
        <v>75.622780631746977</v>
      </c>
      <c r="T487" s="208">
        <f t="shared" si="28"/>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62</v>
      </c>
      <c r="B488" s="136" t="s">
        <v>355</v>
      </c>
      <c r="C488" s="137">
        <v>1966732279</v>
      </c>
      <c r="D488" s="137">
        <v>891754956</v>
      </c>
      <c r="E488" s="128">
        <f>VLOOKUP(A488,'Tüm - Sektör'!$A:$H,5,0)</f>
        <v>13.686839195168677</v>
      </c>
      <c r="F488" s="128">
        <f>VLOOKUP(A488,'Tüm - Sektör'!$A:$H,6,0)</f>
        <v>3.0696412962057429</v>
      </c>
      <c r="G488" s="127">
        <f>VLOOKUP(A488,'Tüm - Sektör'!$A:$H,7,0)</f>
        <v>565.32693600000005</v>
      </c>
      <c r="H488" s="159">
        <v>5.14</v>
      </c>
      <c r="I488" s="138" t="e">
        <f>VLOOKUP(A488,'Tüm - Sektör'!$A:$H,9,0)</f>
        <v>#REF!</v>
      </c>
      <c r="J488" s="137" t="e">
        <f>VLOOKUP(A488,'Tüm - Sektör'!$A:$H,10,0)</f>
        <v>#REF!</v>
      </c>
      <c r="K488" s="138" t="e">
        <f>VLOOKUP(A488,'Tüm - Sektör'!$A:$H,11,0)</f>
        <v>#REF!</v>
      </c>
      <c r="L488" s="138" t="e">
        <f>VLOOKUP(A488,'Tüm - Sektör'!$A:$H,12,0)</f>
        <v>#REF!</v>
      </c>
      <c r="M488" s="138" t="e">
        <f>VLOOKUP(A488,'Tüm - Sektör'!$A:$H,13,0)</f>
        <v>#REF!</v>
      </c>
      <c r="N488" s="139" t="e">
        <f>VLOOKUP(A488,'Tüm - Sektör'!$A:$H,14,0)</f>
        <v>#REF!</v>
      </c>
      <c r="O488" s="140" t="e">
        <f>VLOOKUP(A488,'Tüm - Sektör'!$A:$H,15,0)</f>
        <v>#REF!</v>
      </c>
      <c r="P488" s="154" t="e">
        <f>VLOOKUP(A488,'Tüm - Sektör'!$A:$H,16,0)</f>
        <v>#REF!</v>
      </c>
      <c r="Q488" s="158">
        <f t="shared" si="26"/>
        <v>77.375388657294138</v>
      </c>
      <c r="R488" s="166" t="str">
        <f t="shared" si="27"/>
        <v/>
      </c>
      <c r="S488" s="191">
        <v>77.375388657294138</v>
      </c>
      <c r="T488" s="208">
        <f t="shared" si="28"/>
        <v>0</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21.01208875369711</v>
      </c>
      <c r="F489" s="128">
        <f>VLOOKUP(A489,'Tüm - Sektör'!$A:$H,6,0)</f>
        <v>5.0938396978659659</v>
      </c>
      <c r="G489" s="127">
        <f>VLOOKUP(A489,'Tüm - Sektör'!$A:$H,7,0)</f>
        <v>371.10216800000001</v>
      </c>
      <c r="H489" s="159">
        <v>4.99</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 t="shared" si="26"/>
        <v>77.976316907054155</v>
      </c>
      <c r="R489" s="166">
        <f t="shared" si="27"/>
        <v>1.4028056112224328E-2</v>
      </c>
      <c r="S489" s="191">
        <v>77.976316907054155</v>
      </c>
      <c r="T489" s="208">
        <f t="shared" si="28"/>
        <v>0</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399</v>
      </c>
      <c r="B490" s="136" t="s">
        <v>390</v>
      </c>
      <c r="C490" s="137">
        <v>4113425775</v>
      </c>
      <c r="D490" s="137">
        <v>750000000</v>
      </c>
      <c r="E490" s="128">
        <f>VLOOKUP(A490,'Tüm - Sektör'!$A:$H,5,0)</f>
        <v>19.329148089543246</v>
      </c>
      <c r="F490" s="128">
        <f>VLOOKUP(A490,'Tüm - Sektör'!$A:$H,6,0)</f>
        <v>5.1544394905448652</v>
      </c>
      <c r="G490" s="127">
        <f>VLOOKUP(A490,'Tüm - Sektör'!$A:$H,7,0)</f>
        <v>408.98116599999997</v>
      </c>
      <c r="H490" s="159">
        <v>5.0599999999999996</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6"/>
        <v>79.052575234480685</v>
      </c>
      <c r="R490" s="166" t="str">
        <f t="shared" si="27"/>
        <v/>
      </c>
      <c r="S490" s="191">
        <v>79.052575234480685</v>
      </c>
      <c r="T490" s="208">
        <f t="shared" si="28"/>
        <v>0</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13.15767417267242</v>
      </c>
      <c r="F491" s="128">
        <f>VLOOKUP(A491,'Tüm - Sektör'!$A:$H,6,0)</f>
        <v>2.3580061241348425</v>
      </c>
      <c r="G491" s="127">
        <f>VLOOKUP(A491,'Tüm - Sektör'!$A:$H,7,0)</f>
        <v>610.57306400000004</v>
      </c>
      <c r="H491" s="159">
        <v>4.78</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80.337214347222655</v>
      </c>
      <c r="R491" s="166" t="str">
        <f t="shared" si="27"/>
        <v/>
      </c>
      <c r="S491" s="191">
        <v>80.337214347222655</v>
      </c>
      <c r="T491" s="208">
        <f t="shared" si="28"/>
        <v>0</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11.102702664293352</v>
      </c>
      <c r="F492" s="128">
        <f>VLOOKUP(A492,'Tüm - Sektör'!$A:$H,6,0)</f>
        <v>0.72283220470659837</v>
      </c>
      <c r="G492" s="127">
        <f>VLOOKUP(A492,'Tüm - Sektör'!$A:$H,7,0)</f>
        <v>792.09881199999995</v>
      </c>
      <c r="H492" s="159">
        <v>4.4800000000000004</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87.944375903759976</v>
      </c>
      <c r="R492" s="166" t="str">
        <f t="shared" si="27"/>
        <v/>
      </c>
      <c r="S492" s="191">
        <v>87.944375903759976</v>
      </c>
      <c r="T492" s="208">
        <f t="shared" si="28"/>
        <v>0</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12.220419710314951</v>
      </c>
      <c r="F493" s="128">
        <f>VLOOKUP(A493,'Tüm - Sektör'!$A:$H,6,0)</f>
        <v>0.93214490543973694</v>
      </c>
      <c r="G493" s="127">
        <f>VLOOKUP(A493,'Tüm - Sektör'!$A:$H,7,0)</f>
        <v>808.37745500000005</v>
      </c>
      <c r="H493" s="159">
        <v>4.07</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98.787117844562374</v>
      </c>
      <c r="R493" s="166" t="str">
        <f t="shared" si="27"/>
        <v/>
      </c>
      <c r="S493" s="191">
        <v>98.787117844562374</v>
      </c>
      <c r="T493" s="208">
        <f t="shared" si="28"/>
        <v>0</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509</v>
      </c>
      <c r="B494" s="136" t="s">
        <v>607</v>
      </c>
      <c r="C494" s="137">
        <v>-1084984172</v>
      </c>
      <c r="D494" s="137">
        <v>700000000</v>
      </c>
      <c r="E494" s="128">
        <f>VLOOKUP(A494,'Tüm - Sektör'!$A:$H,5,0)</f>
        <v>33.169635653112614</v>
      </c>
      <c r="F494" s="128">
        <f>VLOOKUP(A494,'Tüm - Sektör'!$A:$H,6,0)</f>
        <v>11.846298447540219</v>
      </c>
      <c r="G494" s="127">
        <f>VLOOKUP(A494,'Tüm - Sektör'!$A:$H,7,0)</f>
        <v>308.44022699999999</v>
      </c>
      <c r="H494" s="159">
        <v>3.89</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6"/>
        <v>102.30849950353348</v>
      </c>
      <c r="R494" s="166" t="str">
        <f t="shared" si="27"/>
        <v/>
      </c>
      <c r="S494" s="191">
        <v>102.30849950353348</v>
      </c>
      <c r="T494" s="208">
        <f t="shared" si="28"/>
        <v>0</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397</v>
      </c>
      <c r="B495" s="136" t="s">
        <v>255</v>
      </c>
      <c r="C495" s="137">
        <v>11360173813</v>
      </c>
      <c r="D495" s="137">
        <v>2100000000</v>
      </c>
      <c r="E495" s="128">
        <f>VLOOKUP(A495,'Tüm - Sektör'!$A:$H,5,0)</f>
        <v>10.136564870213958</v>
      </c>
      <c r="F495" s="128">
        <f>VLOOKUP(A495,'Tüm - Sektör'!$A:$H,6,0)</f>
        <v>1.6089785508276124</v>
      </c>
      <c r="G495" s="127">
        <f>VLOOKUP(A495,'Tüm - Sektör'!$A:$H,7,0)</f>
        <v>1038.647878</v>
      </c>
      <c r="H495" s="159">
        <v>3.79</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105.28321592657072</v>
      </c>
      <c r="R495" s="166" t="str">
        <f t="shared" si="27"/>
        <v/>
      </c>
      <c r="S495" s="191">
        <v>105.28321592657072</v>
      </c>
      <c r="T495" s="208">
        <f t="shared" si="28"/>
        <v>0</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93</v>
      </c>
      <c r="B496" s="136" t="s">
        <v>353</v>
      </c>
      <c r="C496" s="137">
        <v>23667886165</v>
      </c>
      <c r="D496" s="137">
        <v>5580000000</v>
      </c>
      <c r="E496" s="128">
        <f>VLOOKUP(A496,'Tüm - Sektör'!$A:$H,5,0)</f>
        <v>3.0063779873075926</v>
      </c>
      <c r="F496" s="128">
        <f>VLOOKUP(A496,'Tüm - Sektör'!$A:$H,6,0)</f>
        <v>0.17959247236007125</v>
      </c>
      <c r="G496" s="127">
        <f>VLOOKUP(A496,'Tüm - Sektör'!$A:$H,7,0)</f>
        <v>3586.7231099999999</v>
      </c>
      <c r="H496" s="159">
        <v>3.65</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 t="shared" si="26"/>
        <v>107.8304540447143</v>
      </c>
      <c r="R496" s="166" t="str">
        <f t="shared" si="27"/>
        <v/>
      </c>
      <c r="S496" s="191">
        <v>107.8304540447143</v>
      </c>
      <c r="T496" s="208">
        <f t="shared" si="28"/>
        <v>0</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538</v>
      </c>
      <c r="B497" s="126" t="s">
        <v>200</v>
      </c>
      <c r="C497" s="127">
        <v>12776501404</v>
      </c>
      <c r="D497" s="127">
        <v>2500000000</v>
      </c>
      <c r="E497" s="128">
        <f>VLOOKUP(A497,'Tüm - Sektör'!$A:$H,5,0)</f>
        <v>18.928639030853681</v>
      </c>
      <c r="F497" s="128">
        <f>VLOOKUP(A497,'Tüm - Sektör'!$A:$H,6,0)</f>
        <v>2.5238185374471573</v>
      </c>
      <c r="G497" s="127">
        <f>VLOOKUP(A497,'Tüm - Sektör'!$A:$H,7,0)</f>
        <v>587.20383200000003</v>
      </c>
      <c r="H497" s="159">
        <v>3.4</v>
      </c>
      <c r="I497" s="128" t="e">
        <f>VLOOKUP(A497,'Tüm - Sektör'!$A:$H,9,0)</f>
        <v>#REF!</v>
      </c>
      <c r="J497" s="127" t="e">
        <f>VLOOKUP(A497,'Tüm - Sektör'!$A:$H,10,0)</f>
        <v>#REF!</v>
      </c>
      <c r="K497" s="128" t="e">
        <f>VLOOKUP(A497,'Tüm - Sektör'!$A:$H,11,0)</f>
        <v>#REF!</v>
      </c>
      <c r="L497" s="128" t="e">
        <f>VLOOKUP(A497,'Tüm - Sektör'!$A:$H,12,0)</f>
        <v>#REF!</v>
      </c>
      <c r="M497" s="128" t="e">
        <f>VLOOKUP(A497,'Tüm - Sektör'!$A:$H,13,0)</f>
        <v>#REF!</v>
      </c>
      <c r="N497" s="129" t="e">
        <f>VLOOKUP(A497,'Tüm - Sektör'!$A:$H,14,0)</f>
        <v>#REF!</v>
      </c>
      <c r="O497" s="130" t="e">
        <f>VLOOKUP(A497,'Tüm - Sektör'!$A:$H,15,0)</f>
        <v>#REF!</v>
      </c>
      <c r="P497" s="152" t="e">
        <f>VLOOKUP(A497,'Tüm - Sektör'!$A:$H,16,0)</f>
        <v>#REF!</v>
      </c>
      <c r="Q497" s="158">
        <f t="shared" si="26"/>
        <v>111.14969373462048</v>
      </c>
      <c r="R497" s="166">
        <f t="shared" si="27"/>
        <v>3.235294117647055E-2</v>
      </c>
      <c r="S497" s="191">
        <v>111.14969373462048</v>
      </c>
      <c r="T497" s="208">
        <f t="shared" si="28"/>
        <v>0</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12.852145903616487</v>
      </c>
      <c r="F498" s="128">
        <f>VLOOKUP(A498,'Tüm - Sektör'!$A:$H,6,0)</f>
        <v>2.111825216671019</v>
      </c>
      <c r="G498" s="127">
        <f>VLOOKUP(A498,'Tüm - Sektör'!$A:$H,7,0)</f>
        <v>886.89157399999999</v>
      </c>
      <c r="H498" s="159">
        <v>3.51</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 t="shared" si="26"/>
        <v>113.98459909736079</v>
      </c>
      <c r="R498" s="166" t="str">
        <f t="shared" si="27"/>
        <v/>
      </c>
      <c r="S498" s="191">
        <v>113.98459909736079</v>
      </c>
      <c r="T498" s="208">
        <f t="shared" si="28"/>
        <v>0</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14.564858538520149</v>
      </c>
      <c r="F499" s="128">
        <f>VLOOKUP(A499,'Tüm - Sektör'!$A:$H,6,0)</f>
        <v>2.6675565088864741</v>
      </c>
      <c r="G499" s="127">
        <f>VLOOKUP(A499,'Tüm - Sektör'!$A:$H,7,0)</f>
        <v>817.38648999999998</v>
      </c>
      <c r="H499" s="159">
        <v>3.32</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119.05118598147514</v>
      </c>
      <c r="R499" s="166" t="str">
        <f t="shared" si="27"/>
        <v/>
      </c>
      <c r="S499" s="191">
        <v>119.05118598147514</v>
      </c>
      <c r="T499" s="208">
        <f t="shared" si="28"/>
        <v>0</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5.0608721704663697</v>
      </c>
      <c r="F500" s="128">
        <f>VLOOKUP(A500,'Tüm - Sektör'!$A:$H,6,0)</f>
        <v>0.42173934753886416</v>
      </c>
      <c r="G500" s="127">
        <f>VLOOKUP(A500,'Tüm - Sektör'!$A:$H,7,0)</f>
        <v>2366.5207919999998</v>
      </c>
      <c r="H500" s="159">
        <v>3.25</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119.76659217062831</v>
      </c>
      <c r="R500" s="166" t="str">
        <f t="shared" si="27"/>
        <v/>
      </c>
      <c r="S500" s="191">
        <v>119.76659217062831</v>
      </c>
      <c r="T500" s="208">
        <f t="shared" si="28"/>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359</v>
      </c>
      <c r="B501" s="136" t="s">
        <v>376</v>
      </c>
      <c r="C501" s="137">
        <v>10008596677</v>
      </c>
      <c r="D501" s="137">
        <v>2640000000</v>
      </c>
      <c r="E501" s="128">
        <f>VLOOKUP(A501,'Tüm - Sektör'!$A:$H,5,0)</f>
        <v>10.352464563617325</v>
      </c>
      <c r="F501" s="128">
        <f>VLOOKUP(A501,'Tüm - Sektör'!$A:$H,6,0)</f>
        <v>1.3071293640930965</v>
      </c>
      <c r="G501" s="127">
        <f>VLOOKUP(A501,'Tüm - Sektör'!$A:$H,7,0)</f>
        <v>1242.5161049999999</v>
      </c>
      <c r="H501" s="159">
        <v>3.09</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128.63103946736322</v>
      </c>
      <c r="R501" s="166">
        <f t="shared" si="27"/>
        <v>3.2362459546926314E-3</v>
      </c>
      <c r="S501" s="191">
        <v>128.63103946736322</v>
      </c>
      <c r="T501" s="208">
        <f t="shared" si="28"/>
        <v>0</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706</v>
      </c>
      <c r="B502" s="136" t="s">
        <v>693</v>
      </c>
      <c r="C502" s="137">
        <v>8960111644</v>
      </c>
      <c r="D502" s="137">
        <v>6250000000</v>
      </c>
      <c r="E502" s="128">
        <f>VLOOKUP(A502,'Tüm - Sektör'!$A:$H,5,0)</f>
        <v>5.4878153350139769</v>
      </c>
      <c r="F502" s="128">
        <f>VLOOKUP(A502,'Tüm - Sektör'!$A:$H,6,0)</f>
        <v>0.2888323860533672</v>
      </c>
      <c r="G502" s="127">
        <f>VLOOKUP(A502,'Tüm - Sektör'!$A:$H,7,0)</f>
        <v>2351.6406480000001</v>
      </c>
      <c r="H502" s="159">
        <v>3.1</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129.05369610536604</v>
      </c>
      <c r="R502" s="166" t="str">
        <f t="shared" si="27"/>
        <v/>
      </c>
      <c r="S502" s="191">
        <v>129.05369610536604</v>
      </c>
      <c r="T502" s="208">
        <f t="shared" si="28"/>
        <v>0</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4.6455033889890425</v>
      </c>
      <c r="F503" s="128">
        <f>VLOOKUP(A503,'Tüm - Sektör'!$A:$H,6,0)</f>
        <v>0.22439289955719549</v>
      </c>
      <c r="G503" s="127">
        <f>VLOOKUP(A503,'Tüm - Sektör'!$A:$H,7,0)</f>
        <v>2787.1569650000001</v>
      </c>
      <c r="H503" s="159">
        <v>3.05</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129.47747126551914</v>
      </c>
      <c r="R503" s="166" t="str">
        <f t="shared" si="27"/>
        <v/>
      </c>
      <c r="S503" s="191">
        <v>129.47747126551914</v>
      </c>
      <c r="T503" s="208">
        <f t="shared" si="28"/>
        <v>0</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4.104834214817747</v>
      </c>
      <c r="F504" s="128">
        <f>VLOOKUP(A504,'Tüm - Sektör'!$A:$H,6,0)</f>
        <v>0.24346584904019852</v>
      </c>
      <c r="G504" s="127">
        <f>VLOOKUP(A504,'Tüm - Sektör'!$A:$H,7,0)</f>
        <v>3719.4775850000001</v>
      </c>
      <c r="H504" s="159">
        <v>2.61</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152.67838852155685</v>
      </c>
      <c r="R504" s="166" t="str">
        <f t="shared" si="27"/>
        <v/>
      </c>
      <c r="S504" s="191">
        <v>152.67838852155685</v>
      </c>
      <c r="T504" s="208">
        <f t="shared" si="28"/>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9.0540344777632917</v>
      </c>
      <c r="F505" s="128">
        <f>VLOOKUP(A505,'Tüm - Sektör'!$A:$H,6,0)</f>
        <v>1.1607736509952937</v>
      </c>
      <c r="G505" s="127">
        <f>VLOOKUP(A505,'Tüm - Sektör'!$A:$H,7,0)</f>
        <v>1726.023676</v>
      </c>
      <c r="H505" s="159">
        <v>2.5099999999999998</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156.27477871939737</v>
      </c>
      <c r="R505" s="166" t="str">
        <f t="shared" si="27"/>
        <v/>
      </c>
      <c r="S505" s="191">
        <v>156.27477871939737</v>
      </c>
      <c r="T505" s="208">
        <f t="shared" si="28"/>
        <v>0</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20.47085525953846</v>
      </c>
      <c r="F506" s="128">
        <f>VLOOKUP(A506,'Tüm - Sektör'!$A:$H,6,0)</f>
        <v>3.1493623476213015</v>
      </c>
      <c r="G506" s="127">
        <f>VLOOKUP(A506,'Tüm - Sektör'!$A:$H,7,0)</f>
        <v>797.71454900000003</v>
      </c>
      <c r="H506" s="159">
        <v>2.4300000000000002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163.29899071007</v>
      </c>
      <c r="R506" s="166" t="str">
        <f t="shared" si="27"/>
        <v/>
      </c>
      <c r="S506" s="191">
        <v>163.29899071007</v>
      </c>
      <c r="T506" s="208">
        <f t="shared" si="28"/>
        <v>0</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25.63199056152186</v>
      </c>
      <c r="F507" s="128">
        <f>VLOOKUP(A507,'Tüm - Sektör'!$A:$H,6,0)</f>
        <v>16.687493855157459</v>
      </c>
      <c r="G507" s="127">
        <f>VLOOKUP(A507,'Tüm - Sektör'!$A:$H,7,0)</f>
        <v>642.21395900000005</v>
      </c>
      <c r="H507" s="159">
        <v>2.4300000000000002</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164.61222135565589</v>
      </c>
      <c r="R507" s="166" t="str">
        <f t="shared" si="27"/>
        <v/>
      </c>
      <c r="S507" s="191">
        <v>164.61222135565589</v>
      </c>
      <c r="T507" s="208">
        <f t="shared" si="28"/>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0.80789075055766257</v>
      </c>
      <c r="F508" s="128">
        <f>VLOOKUP(A508,'Tüm - Sektör'!$A:$H,6,0)</f>
        <v>9.2192104408173048E-3</v>
      </c>
      <c r="G508" s="127">
        <f>VLOOKUP(A508,'Tüm - Sektör'!$A:$H,7,0)</f>
        <v>23521.313182999998</v>
      </c>
      <c r="H508" s="159">
        <v>2.2599999999999998</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190.02651361515711</v>
      </c>
      <c r="R508" s="166" t="str">
        <f t="shared" si="27"/>
        <v/>
      </c>
      <c r="S508" s="191">
        <v>190.02651361515711</v>
      </c>
      <c r="T508" s="208">
        <f t="shared" si="28"/>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14.473340688086401</v>
      </c>
      <c r="F509" s="128">
        <f>VLOOKUP(A509,'Tüm - Sektör'!$A:$H,6,0)</f>
        <v>2.098796418135509</v>
      </c>
      <c r="G509" s="127">
        <f>VLOOKUP(A509,'Tüm - Sektör'!$A:$H,7,0)</f>
        <v>1335.1741139999999</v>
      </c>
      <c r="H509" s="159">
        <v>1.97</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6"/>
        <v>193.2442982983591</v>
      </c>
      <c r="R509" s="166" t="str">
        <f t="shared" si="27"/>
        <v/>
      </c>
      <c r="S509" s="191">
        <v>193.2442982983591</v>
      </c>
      <c r="T509" s="208">
        <f t="shared" si="28"/>
        <v>0</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7.9931378911204733</v>
      </c>
      <c r="F510" s="128">
        <f>VLOOKUP(A510,'Tüm - Sektör'!$A:$H,6,0)</f>
        <v>0.88812643234671929</v>
      </c>
      <c r="G510" s="127">
        <f>VLOOKUP(A510,'Tüm - Sektör'!$A:$H,7,0)</f>
        <v>2540.2949250000001</v>
      </c>
      <c r="H510" s="159">
        <v>1.95</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6"/>
        <v>203.04927619638545</v>
      </c>
      <c r="R510" s="166" t="str">
        <f t="shared" si="27"/>
        <v/>
      </c>
      <c r="S510" s="191">
        <v>203.04927619638545</v>
      </c>
      <c r="T510" s="208">
        <f t="shared" si="28"/>
        <v>0</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21.290439059950472</v>
      </c>
      <c r="F511" s="128">
        <f>VLOOKUP(A511,'Tüm - Sektör'!$A:$H,6,0)</f>
        <v>4.4355081374896814</v>
      </c>
      <c r="G511" s="127">
        <f>VLOOKUP(A511,'Tüm - Sektör'!$A:$H,7,0)</f>
        <v>958.66017199999999</v>
      </c>
      <c r="H511" s="159">
        <v>1.95</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204.10295971167636</v>
      </c>
      <c r="R511" s="166" t="str">
        <f t="shared" si="27"/>
        <v/>
      </c>
      <c r="S511" s="191">
        <v>204.10295971167636</v>
      </c>
      <c r="T511" s="208">
        <f t="shared" si="28"/>
        <v>0</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57</v>
      </c>
      <c r="B512" s="136" t="s">
        <v>375</v>
      </c>
      <c r="C512" s="137">
        <v>9936147750</v>
      </c>
      <c r="D512" s="137">
        <v>2153250000</v>
      </c>
      <c r="E512" s="128">
        <f>VLOOKUP(A512,'Tüm - Sektör'!$A:$H,5,0)</f>
        <v>11.942392262825001</v>
      </c>
      <c r="F512" s="128">
        <f>VLOOKUP(A512,'Tüm - Sektör'!$A:$H,6,0)</f>
        <v>2.7731086178625337</v>
      </c>
      <c r="G512" s="127">
        <f>VLOOKUP(A512,'Tüm - Sektör'!$A:$H,7,0)</f>
        <v>1717.7861740000001</v>
      </c>
      <c r="H512" s="159">
        <v>1.87</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205.14476313565362</v>
      </c>
      <c r="R512" s="166">
        <f t="shared" si="27"/>
        <v>3.2085561497326109E-2</v>
      </c>
      <c r="S512" s="191">
        <v>205.14476313565362</v>
      </c>
      <c r="T512" s="208">
        <f t="shared" si="28"/>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28</v>
      </c>
      <c r="B513" s="136" t="s">
        <v>221</v>
      </c>
      <c r="C513" s="137">
        <v>27193874502</v>
      </c>
      <c r="D513" s="137">
        <v>3450000000</v>
      </c>
      <c r="E513" s="128">
        <f>VLOOKUP(A513,'Tüm - Sektör'!$A:$H,5,0)</f>
        <v>22.449024718957851</v>
      </c>
      <c r="F513" s="128">
        <f>VLOOKUP(A513,'Tüm - Sektör'!$A:$H,6,0)</f>
        <v>6.5069636866544496</v>
      </c>
      <c r="G513" s="127">
        <f>VLOOKUP(A513,'Tüm - Sektör'!$A:$H,7,0)</f>
        <v>923.53386499999999</v>
      </c>
      <c r="H513" s="159">
        <v>1.93</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207.32434564179684</v>
      </c>
      <c r="R513" s="166" t="str">
        <f t="shared" si="27"/>
        <v/>
      </c>
      <c r="S513" s="191">
        <v>207.32434564179684</v>
      </c>
      <c r="T513" s="208">
        <f t="shared" si="28"/>
        <v>0</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15.217156430846392</v>
      </c>
      <c r="F514" s="128">
        <f>VLOOKUP(A514,'Tüm - Sektör'!$A:$H,6,0)</f>
        <v>3.8042891077115981</v>
      </c>
      <c r="G514" s="127">
        <f>VLOOKUP(A514,'Tüm - Sektör'!$A:$H,7,0)</f>
        <v>1390.9996160000001</v>
      </c>
      <c r="H514" s="159">
        <v>1.84</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211.67058751919262</v>
      </c>
      <c r="R514" s="166" t="str">
        <f t="shared" si="27"/>
        <v/>
      </c>
      <c r="S514" s="191">
        <v>211.67058751919262</v>
      </c>
      <c r="T514" s="208">
        <f t="shared" si="28"/>
        <v>0</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4.1956428249263134</v>
      </c>
      <c r="F515" s="128">
        <f>VLOOKUP(A515,'Tüm - Sektör'!$A:$H,6,0)</f>
        <v>0.41956428249263134</v>
      </c>
      <c r="G515" s="127">
        <f>VLOOKUP(A515,'Tüm - Sektör'!$A:$H,7,0)</f>
        <v>7062.483639</v>
      </c>
      <c r="H515" s="159">
        <v>1.34</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296.31658806129826</v>
      </c>
      <c r="R515" s="166" t="str">
        <f t="shared" si="27"/>
        <v/>
      </c>
      <c r="S515" s="191">
        <v>296.31658806129826</v>
      </c>
      <c r="T515" s="208">
        <f t="shared" si="28"/>
        <v>0</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7.6961557701927887</v>
      </c>
      <c r="F516" s="128">
        <f>VLOOKUP(A516,'Tüm - Sektör'!$A:$H,6,0)</f>
        <v>0.38480778850963943</v>
      </c>
      <c r="G516" s="127">
        <f>VLOOKUP(A516,'Tüm - Sektör'!$A:$H,7,0)</f>
        <v>3998.646272</v>
      </c>
      <c r="H516" s="159">
        <v>1.3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307.74204579212687</v>
      </c>
      <c r="R516" s="166" t="str">
        <f t="shared" si="27"/>
        <v/>
      </c>
      <c r="S516" s="191">
        <v>307.74204579212687</v>
      </c>
      <c r="T516" s="208">
        <f t="shared" si="28"/>
        <v>0</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18.558780762339037</v>
      </c>
      <c r="F517" s="128">
        <f>VLOOKUP(A517,'Tüm - Sektör'!$A:$H,6,0)</f>
        <v>7.5750125560567501</v>
      </c>
      <c r="G517" s="127">
        <f>VLOOKUP(A517,'Tüm - Sektör'!$A:$H,7,0)</f>
        <v>1796.201816</v>
      </c>
      <c r="H517" s="159">
        <v>1.19</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333.35315708059244</v>
      </c>
      <c r="R517" s="166" t="str">
        <f t="shared" si="27"/>
        <v/>
      </c>
      <c r="S517" s="191">
        <v>333.35315708059244</v>
      </c>
      <c r="T517" s="208">
        <f t="shared" si="28"/>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1.1200000000000001</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354.07373051105952</v>
      </c>
      <c r="R518" s="166" t="str">
        <f t="shared" si="27"/>
        <v/>
      </c>
      <c r="S518" s="191">
        <v>354.07373051105952</v>
      </c>
      <c r="T518" s="208">
        <f t="shared" si="28"/>
        <v>0</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388.40041047135929</v>
      </c>
      <c r="R519" s="166" t="str">
        <f t="shared" si="27"/>
        <v/>
      </c>
      <c r="S519" s="191">
        <v>388.40041047135929</v>
      </c>
      <c r="T519" s="208">
        <f t="shared" si="28"/>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7.1988565336281978</v>
      </c>
      <c r="F520" s="128">
        <f>VLOOKUP(A520,'Tüm - Sektör'!$A:$H,6,0)</f>
        <v>0.5177171185636964</v>
      </c>
      <c r="G520" s="127">
        <f>VLOOKUP(A520,'Tüm - Sektör'!$A:$H,7,0)</f>
        <v>5395.399598</v>
      </c>
      <c r="H520" s="159">
        <v>1.01</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388.40707647597247</v>
      </c>
      <c r="R520" s="166">
        <f>IF(OR(H520="", 'BOT HİSSELER CIKARILDI'!H2="", Q520=0), "", IF(H520&lt;'BOT HİSSELER CIKARILDI'!H2, ('BOT HİSSELER CIKARILDI'!H2-H520)/H520, ""))</f>
        <v>5.9405940594059459E-2</v>
      </c>
      <c r="S520" s="191">
        <v>388.40707647597247</v>
      </c>
      <c r="T520" s="208">
        <f t="shared" si="28"/>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1" t="s">
        <v>2317</v>
      </c>
      <c r="B521" s="232"/>
      <c r="C521" s="232"/>
      <c r="D521" s="232"/>
      <c r="E521" s="232"/>
      <c r="F521" s="232"/>
      <c r="G521" s="232"/>
      <c r="H521" s="233"/>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10.763248886676445</v>
      </c>
      <c r="F522" s="128">
        <f>VLOOKUP(A522,'Tüm - Sektör'!$A:$H,6,0)</f>
        <v>0.74229302666734109</v>
      </c>
      <c r="G522" s="127">
        <f>VLOOKUP(A522,'Tüm - Sektör'!$A:$H,7,0)</f>
        <v>7.4329999999999998E-6</v>
      </c>
      <c r="H522" s="159">
        <v>500000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158">
        <f t="shared" ref="Q522:Q567" si="32">E522*G522/100</f>
        <v>8.0003228974666006E-7</v>
      </c>
      <c r="R522" s="166">
        <f t="shared" ref="R522:R567" si="33">IF(OR(H522="", H523="", Q522=0), "", IF(H522&lt;H523, (H523-H522)/H522, ""))</f>
        <v>8.9</v>
      </c>
      <c r="S522" s="191">
        <v>8.0003228974666006E-7</v>
      </c>
      <c r="T522" s="208">
        <f t="shared" ref="T522:T567" si="34">S522-Q522</f>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158">
        <f t="shared" si="32"/>
        <v>8.0808080808080811E-5</v>
      </c>
      <c r="R523" s="166" t="str">
        <f t="shared" si="33"/>
        <v/>
      </c>
      <c r="S523" s="191">
        <v>8.0808080808080811E-5</v>
      </c>
      <c r="T523" s="208">
        <f t="shared" si="34"/>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1.264716757987121</v>
      </c>
      <c r="F525" s="128">
        <f>VLOOKUP(A525,'Tüm - Sektör'!$A:$H,6,0)</f>
        <v>1.2255007344836444E-2</v>
      </c>
      <c r="G525" s="127">
        <f>VLOOKUP(A525,'Tüm - Sektör'!$A:$H,7,0)</f>
        <v>9.3998380000000008</v>
      </c>
      <c r="H525" s="159">
        <v>3440</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0.11888132640964144</v>
      </c>
      <c r="R525" s="166" t="str">
        <f t="shared" si="33"/>
        <v/>
      </c>
      <c r="S525" s="191">
        <v>0.11888132640964144</v>
      </c>
      <c r="T525" s="208">
        <f t="shared" si="34"/>
        <v>0</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19.343850445266149</v>
      </c>
      <c r="F526" s="128">
        <f>VLOOKUP(A526,'Tüm - Sektör'!$A:$H,6,0)</f>
        <v>3.6923565761269379</v>
      </c>
      <c r="G526" s="127">
        <f>VLOOKUP(A526,'Tüm - Sektör'!$A:$H,7,0)</f>
        <v>3.211576</v>
      </c>
      <c r="H526" s="159">
        <v>639.5</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0.62124245837606074</v>
      </c>
      <c r="R526" s="166" t="str">
        <f t="shared" si="33"/>
        <v/>
      </c>
      <c r="S526" s="191">
        <v>0.62124245837606074</v>
      </c>
      <c r="T526" s="208">
        <f t="shared" si="34"/>
        <v>0</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33.776894324341782</v>
      </c>
      <c r="F527" s="128">
        <f>VLOOKUP(A527,'Tüm - Sektör'!$A:$H,6,0)</f>
        <v>15.943778298013585</v>
      </c>
      <c r="G527" s="127">
        <f>VLOOKUP(A527,'Tüm - Sektör'!$A:$H,7,0)</f>
        <v>5.3107189999999997</v>
      </c>
      <c r="H527" s="159">
        <v>221.9</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1.7937959444927407</v>
      </c>
      <c r="R527" s="166" t="str">
        <f t="shared" si="33"/>
        <v/>
      </c>
      <c r="S527" s="191">
        <v>1.7937959444927407</v>
      </c>
      <c r="T527" s="208">
        <f t="shared" si="34"/>
        <v>0</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9.110714641959861</v>
      </c>
      <c r="F528" s="128">
        <f>VLOOKUP(A528,'Tüm - Sektör'!$A:$H,6,0)</f>
        <v>1.520706291540437</v>
      </c>
      <c r="G528" s="127">
        <f>VLOOKUP(A528,'Tüm - Sektör'!$A:$H,7,0)</f>
        <v>24.164194999999999</v>
      </c>
      <c r="H528" s="159">
        <v>180.9</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2.2015308519767327</v>
      </c>
      <c r="R528" s="166" t="str">
        <f t="shared" si="33"/>
        <v/>
      </c>
      <c r="S528" s="191">
        <v>2.2015308519767327</v>
      </c>
      <c r="T528" s="208">
        <f t="shared" si="34"/>
        <v>0</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72.941535171314129</v>
      </c>
      <c r="F529" s="128">
        <f>VLOOKUP(A529,'Tüm - Sektör'!$A:$H,6,0)</f>
        <v>7.3014549721035165</v>
      </c>
      <c r="G529" s="127">
        <f>VLOOKUP(A529,'Tüm - Sektör'!$A:$H,7,0)</f>
        <v>3.9758849999999999</v>
      </c>
      <c r="H529" s="159">
        <v>137</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2.9000715556460026</v>
      </c>
      <c r="R529" s="166" t="str">
        <f t="shared" si="33"/>
        <v/>
      </c>
      <c r="S529" s="191">
        <v>2.9000715556460026</v>
      </c>
      <c r="T529" s="208">
        <f t="shared" si="34"/>
        <v>0</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73.92014506026419</v>
      </c>
      <c r="F530" s="128">
        <f>VLOOKUP(A530,'Tüm - Sektör'!$A:$H,6,0)</f>
        <v>88.313253899617109</v>
      </c>
      <c r="G530" s="127">
        <f>VLOOKUP(A530,'Tüm - Sektör'!$A:$H,7,0)</f>
        <v>4.5362669999999996</v>
      </c>
      <c r="H530" s="159">
        <v>120</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3.3532151467208946</v>
      </c>
      <c r="R530" s="166" t="str">
        <f t="shared" si="33"/>
        <v/>
      </c>
      <c r="S530" s="191">
        <v>3.3532151467208946</v>
      </c>
      <c r="T530" s="208">
        <f t="shared" si="34"/>
        <v>0</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19.35312190047657</v>
      </c>
      <c r="F531" s="128">
        <f>VLOOKUP(A531,'Tüm - Sektör'!$A:$H,6,0)</f>
        <v>8.601387511322919</v>
      </c>
      <c r="G531" s="127">
        <f>VLOOKUP(A531,'Tüm - Sektör'!$A:$H,7,0)</f>
        <v>22.966707</v>
      </c>
      <c r="H531" s="159">
        <v>89.3</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4.4447748022352851</v>
      </c>
      <c r="R531" s="166" t="str">
        <f t="shared" si="33"/>
        <v/>
      </c>
      <c r="S531" s="191">
        <v>4.4447748022352851</v>
      </c>
      <c r="T531" s="208">
        <f t="shared" si="34"/>
        <v>0</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37.695021969483385</v>
      </c>
      <c r="F532" s="128">
        <f>VLOOKUP(A532,'Tüm - Sektör'!$A:$H,6,0)</f>
        <v>14.644530679674975</v>
      </c>
      <c r="G532" s="127">
        <f>VLOOKUP(A532,'Tüm - Sektör'!$A:$H,7,0)</f>
        <v>17.102171999999999</v>
      </c>
      <c r="H532" s="159">
        <v>65.5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6.4466674926588361</v>
      </c>
      <c r="R532" s="166" t="str">
        <f t="shared" si="33"/>
        <v/>
      </c>
      <c r="S532" s="191">
        <v>6.4466674926588361</v>
      </c>
      <c r="T532" s="208">
        <f t="shared" si="34"/>
        <v>0</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48.802011481289234</v>
      </c>
      <c r="F533" s="128">
        <f>VLOOKUP(A533,'Tüm - Sektör'!$A:$H,6,0)</f>
        <v>48.605484197949401</v>
      </c>
      <c r="G533" s="127">
        <f>VLOOKUP(A533,'Tüm - Sektör'!$A:$H,7,0)</f>
        <v>15.26498</v>
      </c>
      <c r="H533" s="159">
        <v>52.4</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7.4496172922165051</v>
      </c>
      <c r="R533" s="166" t="str">
        <f t="shared" si="33"/>
        <v/>
      </c>
      <c r="S533" s="191">
        <v>7.4496172922165051</v>
      </c>
      <c r="T533" s="208">
        <f t="shared" si="34"/>
        <v>0</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91.658793176332821</v>
      </c>
      <c r="F534" s="128">
        <f>VLOOKUP(A534,'Tüm - Sektör'!$A:$H,6,0)</f>
        <v>111.77901606869857</v>
      </c>
      <c r="G534" s="127">
        <f>VLOOKUP(A534,'Tüm - Sektör'!$A:$H,7,0)</f>
        <v>10.537267999999999</v>
      </c>
      <c r="H534" s="159">
        <v>41.1</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9.6583326825559013</v>
      </c>
      <c r="R534" s="166" t="str">
        <f t="shared" si="33"/>
        <v/>
      </c>
      <c r="S534" s="191">
        <v>9.6583326825559013</v>
      </c>
      <c r="T534" s="208">
        <f t="shared" si="34"/>
        <v>0</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66.550685761185818</v>
      </c>
      <c r="F535" s="128">
        <f>VLOOKUP(A535,'Tüm - Sektör'!$A:$H,6,0)</f>
        <v>6.0742173296763022</v>
      </c>
      <c r="G535" s="127">
        <f>VLOOKUP(A535,'Tüm - Sektör'!$A:$H,7,0)</f>
        <v>18.464296999999998</v>
      </c>
      <c r="H535" s="159">
        <v>32.619999999999997</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12.288116274482059</v>
      </c>
      <c r="R535" s="166" t="str">
        <f t="shared" si="33"/>
        <v/>
      </c>
      <c r="S535" s="191">
        <v>12.288116274482059</v>
      </c>
      <c r="T535" s="208">
        <f t="shared" si="34"/>
        <v>0</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34.091846229273045</v>
      </c>
      <c r="F536" s="128">
        <f>VLOOKUP(A536,'Tüm - Sektör'!$A:$H,6,0)</f>
        <v>14.962407825004629</v>
      </c>
      <c r="G536" s="127">
        <f>VLOOKUP(A536,'Tüm - Sektör'!$A:$H,7,0)</f>
        <v>39.640771000000001</v>
      </c>
      <c r="H536" s="159">
        <v>29.82</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13.514270693418263</v>
      </c>
      <c r="R536" s="166" t="str">
        <f t="shared" si="33"/>
        <v/>
      </c>
      <c r="S536" s="191">
        <v>13.514270693418263</v>
      </c>
      <c r="T536" s="208">
        <f t="shared" si="34"/>
        <v>0</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87.774163804245802</v>
      </c>
      <c r="F537" s="128">
        <f>VLOOKUP(A537,'Tüm - Sektör'!$A:$H,6,0)</f>
        <v>129.04928811492266</v>
      </c>
      <c r="G537" s="127">
        <f>VLOOKUP(A537,'Tüm - Sektör'!$A:$H,7,0)</f>
        <v>16.64443</v>
      </c>
      <c r="H537" s="159">
        <v>26.92</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14.609509252483029</v>
      </c>
      <c r="R537" s="166" t="str">
        <f t="shared" si="33"/>
        <v/>
      </c>
      <c r="S537" s="191">
        <v>14.609509252483029</v>
      </c>
      <c r="T537" s="208">
        <f t="shared" si="34"/>
        <v>0</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9.8339788357041087</v>
      </c>
      <c r="F538" s="128">
        <f>VLOOKUP(A538,'Tüm - Sektör'!$A:$H,6,0)</f>
        <v>0.83622269011089356</v>
      </c>
      <c r="G538" s="127">
        <f>VLOOKUP(A538,'Tüm - Sektör'!$A:$H,7,0)</f>
        <v>153.859475</v>
      </c>
      <c r="H538" s="159">
        <v>26.66</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15.130508208225454</v>
      </c>
      <c r="R538" s="166" t="str">
        <f t="shared" si="33"/>
        <v/>
      </c>
      <c r="S538" s="191">
        <v>15.130508208225454</v>
      </c>
      <c r="T538" s="208">
        <f t="shared" si="34"/>
        <v>0</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73.416497192024551</v>
      </c>
      <c r="F539" s="128">
        <f>VLOOKUP(A539,'Tüm - Sektör'!$A:$H,6,0)</f>
        <v>88.66726714012627</v>
      </c>
      <c r="G539" s="127">
        <f>VLOOKUP(A539,'Tüm - Sektör'!$A:$H,7,0)</f>
        <v>23.567941000000001</v>
      </c>
      <c r="H539" s="159">
        <v>22.7</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17.302756742483005</v>
      </c>
      <c r="R539" s="166" t="str">
        <f t="shared" si="33"/>
        <v/>
      </c>
      <c r="S539" s="191">
        <v>17.302756742483005</v>
      </c>
      <c r="T539" s="208">
        <f t="shared" si="34"/>
        <v>0</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312</v>
      </c>
      <c r="B540" s="136" t="s">
        <v>609</v>
      </c>
      <c r="C540" s="137">
        <v>470862105</v>
      </c>
      <c r="D540" s="137">
        <v>25382175</v>
      </c>
      <c r="E540" s="128">
        <f>VLOOKUP(A540,'Tüm - Sektör'!$A:$H,5,0)</f>
        <v>82.487598819445836</v>
      </c>
      <c r="F540" s="128">
        <f>VLOOKUP(A540,'Tüm - Sektör'!$A:$H,6,0)</f>
        <v>147.71926794984319</v>
      </c>
      <c r="G540" s="127">
        <f>VLOOKUP(A540,'Tüm - Sektör'!$A:$H,7,0)</f>
        <v>22.044357999999999</v>
      </c>
      <c r="H540" s="159">
        <v>21.98</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18.183861589362415</v>
      </c>
      <c r="R540" s="166">
        <f t="shared" si="33"/>
        <v>1.0009099181073651E-2</v>
      </c>
      <c r="S540" s="191">
        <v>18.183861589362415</v>
      </c>
      <c r="T540" s="208">
        <f t="shared" si="34"/>
        <v>0</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756</v>
      </c>
      <c r="B541" s="136" t="s">
        <v>689</v>
      </c>
      <c r="C541" s="137">
        <v>55337978</v>
      </c>
      <c r="D541" s="137">
        <v>30000000</v>
      </c>
      <c r="E541" s="128">
        <f>VLOOKUP(A541,'Tüm - Sektör'!$A:$H,5,0)</f>
        <v>125.64458814834805</v>
      </c>
      <c r="F541" s="128">
        <f>VLOOKUP(A541,'Tüm - Sektör'!$A:$H,6,0)</f>
        <v>190.37058810355765</v>
      </c>
      <c r="G541" s="127">
        <f>VLOOKUP(A541,'Tüm - Sektör'!$A:$H,7,0)</f>
        <v>14.484933</v>
      </c>
      <c r="H541" s="159">
        <v>22.2</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18.199534411414156</v>
      </c>
      <c r="R541" s="166" t="str">
        <f t="shared" si="33"/>
        <v/>
      </c>
      <c r="S541" s="191">
        <v>18.199534411414156</v>
      </c>
      <c r="T541" s="208">
        <f t="shared" si="34"/>
        <v>0</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52.728596296769091</v>
      </c>
      <c r="F542" s="128">
        <f>VLOOKUP(A542,'Tüm - Sektör'!$A:$H,6,0)</f>
        <v>36.830647362671805</v>
      </c>
      <c r="G542" s="127">
        <f>VLOOKUP(A542,'Tüm - Sektör'!$A:$H,7,0)</f>
        <v>38.051651</v>
      </c>
      <c r="H542" s="159">
        <v>19.329999999999998</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20.064101440045498</v>
      </c>
      <c r="R542" s="166" t="str">
        <f t="shared" si="33"/>
        <v/>
      </c>
      <c r="S542" s="191">
        <v>20.064101440045498</v>
      </c>
      <c r="T542" s="208">
        <f t="shared" si="34"/>
        <v>0</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38.903749829545653</v>
      </c>
      <c r="F543" s="128">
        <f>VLOOKUP(A543,'Tüm - Sektör'!$A:$H,6,0)</f>
        <v>35.238903831110193</v>
      </c>
      <c r="G543" s="127">
        <f>VLOOKUP(A543,'Tüm - Sektör'!$A:$H,7,0)</f>
        <v>61.979830999999997</v>
      </c>
      <c r="H543" s="159">
        <v>16.88</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24.112478397015185</v>
      </c>
      <c r="R543" s="166" t="str">
        <f t="shared" si="33"/>
        <v/>
      </c>
      <c r="S543" s="191">
        <v>24.112478397015185</v>
      </c>
      <c r="T543" s="208">
        <f t="shared" si="34"/>
        <v>0</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107.10366676364903</v>
      </c>
      <c r="F544" s="128">
        <f>VLOOKUP(A544,'Tüm - Sektör'!$A:$H,6,0)</f>
        <v>198.34012363638709</v>
      </c>
      <c r="G544" s="127">
        <f>VLOOKUP(A544,'Tüm - Sektör'!$A:$H,7,0)</f>
        <v>30.943805000000001</v>
      </c>
      <c r="H544" s="159">
        <v>11.94</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33.141949791193369</v>
      </c>
      <c r="R544" s="166" t="str">
        <f t="shared" si="33"/>
        <v/>
      </c>
      <c r="S544" s="191">
        <v>33.141949791193369</v>
      </c>
      <c r="T544" s="208">
        <f t="shared" si="34"/>
        <v>0</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713</v>
      </c>
      <c r="B545" s="136" t="s">
        <v>689</v>
      </c>
      <c r="C545" s="137">
        <v>91442529</v>
      </c>
      <c r="D545" s="137">
        <v>37500000</v>
      </c>
      <c r="E545" s="128">
        <f>VLOOKUP(A545,'Tüm - Sektör'!$A:$H,5,0)</f>
        <v>94.769325538556316</v>
      </c>
      <c r="F545" s="128">
        <f>VLOOKUP(A545,'Tüm - Sektör'!$A:$H,6,0)</f>
        <v>210.5985011967918</v>
      </c>
      <c r="G545" s="127">
        <f>VLOOKUP(A545,'Tüm - Sektör'!$A:$H,7,0)</f>
        <v>36.075847000000003</v>
      </c>
      <c r="H545" s="159">
        <v>11.65</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 t="shared" si="32"/>
        <v>34.188836884221502</v>
      </c>
      <c r="R545" s="166" t="str">
        <f t="shared" si="33"/>
        <v/>
      </c>
      <c r="S545" s="191">
        <v>34.188836884221502</v>
      </c>
      <c r="T545" s="208">
        <f t="shared" si="34"/>
        <v>0</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123.0080234443452</v>
      </c>
      <c r="F546" s="128">
        <f>VLOOKUP(A546,'Tüm - Sektör'!$A:$H,6,0)</f>
        <v>94.767352422453925</v>
      </c>
      <c r="G546" s="127">
        <f>VLOOKUP(A546,'Tüm - Sektör'!$A:$H,7,0)</f>
        <v>28.655494999999998</v>
      </c>
      <c r="H546" s="159">
        <v>11.32</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 t="shared" si="32"/>
        <v>35.248558007693163</v>
      </c>
      <c r="R546" s="166" t="str">
        <f t="shared" si="33"/>
        <v/>
      </c>
      <c r="S546" s="191">
        <v>35.248558007693163</v>
      </c>
      <c r="T546" s="208">
        <f t="shared" si="34"/>
        <v>0</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51.581372032257704</v>
      </c>
      <c r="F547" s="128">
        <f>VLOOKUP(A547,'Tüm - Sektör'!$A:$H,6,0)</f>
        <v>55.020130167741549</v>
      </c>
      <c r="G547" s="127">
        <f>VLOOKUP(A547,'Tüm - Sektör'!$A:$H,7,0)</f>
        <v>69.867154999999997</v>
      </c>
      <c r="H547" s="159">
        <v>11.29</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36.038437148904137</v>
      </c>
      <c r="R547" s="166" t="str">
        <f t="shared" si="33"/>
        <v/>
      </c>
      <c r="S547" s="191">
        <v>36.038437148904137</v>
      </c>
      <c r="T547" s="208">
        <f t="shared" si="34"/>
        <v>0</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28.530246756142478</v>
      </c>
      <c r="F548" s="128">
        <f>VLOOKUP(A548,'Tüm - Sektör'!$A:$H,6,0)</f>
        <v>15.204665987656465</v>
      </c>
      <c r="G548" s="127">
        <f>VLOOKUP(A548,'Tüm - Sektör'!$A:$H,7,0)</f>
        <v>131.0445</v>
      </c>
      <c r="H548" s="159">
        <v>10.27</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37.387319210353127</v>
      </c>
      <c r="R548" s="166" t="str">
        <f t="shared" si="33"/>
        <v/>
      </c>
      <c r="S548" s="191">
        <v>37.387319210353127</v>
      </c>
      <c r="T548" s="208">
        <f t="shared" si="34"/>
        <v>0</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165.82359188824151</v>
      </c>
      <c r="F549" s="128">
        <f>VLOOKUP(A549,'Tüm - Sektör'!$A:$H,6,0)</f>
        <v>387.89144301343043</v>
      </c>
      <c r="G549" s="127">
        <f>VLOOKUP(A549,'Tüm - Sektör'!$A:$H,7,0)</f>
        <v>24.419506999999999</v>
      </c>
      <c r="H549" s="159">
        <v>9.8800000000000008</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40.493303628800568</v>
      </c>
      <c r="R549" s="166" t="str">
        <f t="shared" si="33"/>
        <v/>
      </c>
      <c r="S549" s="191">
        <v>40.493303628800568</v>
      </c>
      <c r="T549" s="208">
        <f t="shared" si="34"/>
        <v>0</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113.83979016685589</v>
      </c>
      <c r="F550" s="128">
        <f>VLOOKUP(A550,'Tüm - Sektör'!$A:$H,6,0)</f>
        <v>338.80889930611875</v>
      </c>
      <c r="G550" s="127">
        <f>VLOOKUP(A550,'Tüm - Sektör'!$A:$H,7,0)</f>
        <v>39.884191999999999</v>
      </c>
      <c r="H550" s="159">
        <v>8.6</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45.404080482545922</v>
      </c>
      <c r="R550" s="166" t="str">
        <f t="shared" si="33"/>
        <v/>
      </c>
      <c r="S550" s="191">
        <v>45.404080482545922</v>
      </c>
      <c r="T550" s="208">
        <f t="shared" si="34"/>
        <v>0</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82.32684647179245</v>
      </c>
      <c r="F551" s="128">
        <f>VLOOKUP(A551,'Tüm - Sektör'!$A:$H,6,0)</f>
        <v>125.65147507904831</v>
      </c>
      <c r="G551" s="127">
        <f>VLOOKUP(A551,'Tüm - Sektör'!$A:$H,7,0)</f>
        <v>62.294471000000001</v>
      </c>
      <c r="H551" s="159">
        <v>7.79</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51.285073500585277</v>
      </c>
      <c r="R551" s="166" t="str">
        <f t="shared" si="33"/>
        <v/>
      </c>
      <c r="S551" s="191">
        <v>51.285073500585277</v>
      </c>
      <c r="T551" s="208">
        <f t="shared" si="34"/>
        <v>0</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114.64457381350874</v>
      </c>
      <c r="F552" s="128">
        <f>VLOOKUP(A552,'Tüm - Sektör'!$A:$H,6,0)</f>
        <v>62.192588513225026</v>
      </c>
      <c r="G552" s="127">
        <f>VLOOKUP(A552,'Tüm - Sektör'!$A:$H,7,0)</f>
        <v>48.209040000000002</v>
      </c>
      <c r="H552" s="159">
        <v>7.12</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 t="shared" si="32"/>
        <v>55.269048447583955</v>
      </c>
      <c r="R552" s="166" t="str">
        <f t="shared" si="33"/>
        <v/>
      </c>
      <c r="S552" s="191">
        <v>55.269048447583955</v>
      </c>
      <c r="T552" s="208">
        <f t="shared" si="34"/>
        <v>0</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85.203487762169786</v>
      </c>
      <c r="F553" s="128">
        <f>VLOOKUP(A553,'Tüm - Sektör'!$A:$H,6,0)</f>
        <v>143.19913909608368</v>
      </c>
      <c r="G553" s="127">
        <f>VLOOKUP(A553,'Tüm - Sektör'!$A:$H,7,0)</f>
        <v>66.222807000000003</v>
      </c>
      <c r="H553" s="159">
        <v>7.05</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 t="shared" si="32"/>
        <v>56.424141258010323</v>
      </c>
      <c r="R553" s="166" t="str">
        <f t="shared" si="33"/>
        <v/>
      </c>
      <c r="S553" s="191">
        <v>56.424141258010323</v>
      </c>
      <c r="T553" s="208">
        <f t="shared" si="34"/>
        <v>0</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112.98257328544001</v>
      </c>
      <c r="F554" s="128">
        <f>VLOOKUP(A554,'Tüm - Sektör'!$A:$H,6,0)</f>
        <v>376.60857761813338</v>
      </c>
      <c r="G554" s="127">
        <f>VLOOKUP(A554,'Tüm - Sektör'!$A:$H,7,0)</f>
        <v>59.507702999999999</v>
      </c>
      <c r="H554" s="159">
        <v>5.99</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67.233334152456976</v>
      </c>
      <c r="R554" s="166" t="str">
        <f t="shared" si="33"/>
        <v/>
      </c>
      <c r="S554" s="191">
        <v>67.233334152456976</v>
      </c>
      <c r="T554" s="208">
        <f t="shared" si="34"/>
        <v>0</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37</v>
      </c>
      <c r="B555" s="136" t="s">
        <v>605</v>
      </c>
      <c r="C555" s="137">
        <v>674554994</v>
      </c>
      <c r="D555" s="137">
        <v>112400000</v>
      </c>
      <c r="E555" s="128">
        <f>VLOOKUP(A555,'Tüm - Sektör'!$A:$H,5,0)</f>
        <v>74.764650506155391</v>
      </c>
      <c r="F555" s="128">
        <f>VLOOKUP(A555,'Tüm - Sektör'!$A:$H,6,0)</f>
        <v>133.03318595401316</v>
      </c>
      <c r="G555" s="127">
        <f>VLOOKUP(A555,'Tüm - Sektör'!$A:$H,7,0)</f>
        <v>100.007176</v>
      </c>
      <c r="H555" s="159">
        <v>5.3</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74.770015617475707</v>
      </c>
      <c r="R555" s="166">
        <f t="shared" si="33"/>
        <v>1.8867924528301486E-3</v>
      </c>
      <c r="S555" s="191">
        <v>74.770015617475707</v>
      </c>
      <c r="T555" s="208">
        <f t="shared" si="34"/>
        <v>0</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168</v>
      </c>
      <c r="B556" s="136" t="s">
        <v>349</v>
      </c>
      <c r="C556" s="137">
        <v>44654191</v>
      </c>
      <c r="D556" s="137">
        <v>108559000</v>
      </c>
      <c r="E556" s="128">
        <f>VLOOKUP(A556,'Tüm - Sektör'!$A:$H,5,0)</f>
        <v>104.47220591194178</v>
      </c>
      <c r="F556" s="128">
        <f>VLOOKUP(A556,'Tüm - Sektör'!$A:$H,6,0)</f>
        <v>192.47083320948386</v>
      </c>
      <c r="G556" s="127">
        <f>VLOOKUP(A556,'Tüm - Sektör'!$A:$H,7,0)</f>
        <v>72.105159999999998</v>
      </c>
      <c r="H556" s="159">
        <v>5.31</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75.329851228335087</v>
      </c>
      <c r="R556" s="166" t="str">
        <f t="shared" si="33"/>
        <v/>
      </c>
      <c r="S556" s="191">
        <v>75.329851228335087</v>
      </c>
      <c r="T556" s="208">
        <f t="shared" si="34"/>
        <v>0</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441.72870736855111</v>
      </c>
      <c r="F557" s="128">
        <f>VLOOKUP(A557,'Tüm - Sektör'!$A:$H,6,0)</f>
        <v>2516.9369811707579</v>
      </c>
      <c r="G557" s="127">
        <f>VLOOKUP(A557,'Tüm - Sektör'!$A:$H,7,0)</f>
        <v>17.518242999999998</v>
      </c>
      <c r="H557" s="159">
        <v>5.12</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77.383108357581676</v>
      </c>
      <c r="R557" s="166" t="str">
        <f t="shared" si="33"/>
        <v/>
      </c>
      <c r="S557" s="191">
        <v>77.383108357581676</v>
      </c>
      <c r="T557" s="208">
        <f t="shared" si="34"/>
        <v>0</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176.50879719845236</v>
      </c>
      <c r="F558" s="128">
        <f>VLOOKUP(A558,'Tüm - Sektör'!$A:$H,6,0)</f>
        <v>171.53430259473922</v>
      </c>
      <c r="G558" s="127">
        <f>VLOOKUP(A558,'Tüm - Sektör'!$A:$H,7,0)</f>
        <v>51.044795000000001</v>
      </c>
      <c r="H558" s="159">
        <v>4.38</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90.09855368691575</v>
      </c>
      <c r="R558" s="166" t="str">
        <f t="shared" si="33"/>
        <v/>
      </c>
      <c r="S558" s="191">
        <v>90.09855368691575</v>
      </c>
      <c r="T558" s="208">
        <f t="shared" si="34"/>
        <v>0</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63.198002184754934</v>
      </c>
      <c r="F559" s="128">
        <f>VLOOKUP(A559,'Tüm - Sektör'!$A:$H,6,0)</f>
        <v>78.997502730943665</v>
      </c>
      <c r="G559" s="127">
        <f>VLOOKUP(A559,'Tüm - Sektör'!$A:$H,7,0)</f>
        <v>150.34311</v>
      </c>
      <c r="H559" s="159">
        <v>4.26</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95.013841942428513</v>
      </c>
      <c r="R559" s="166" t="str">
        <f t="shared" si="33"/>
        <v/>
      </c>
      <c r="S559" s="191">
        <v>95.013841942428513</v>
      </c>
      <c r="T559" s="208">
        <f t="shared" si="34"/>
        <v>0</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78.739029094228712</v>
      </c>
      <c r="F560" s="128">
        <f>VLOOKUP(A560,'Tüm - Sektör'!$A:$H,6,0)</f>
        <v>109.35976263087321</v>
      </c>
      <c r="G560" s="127">
        <f>VLOOKUP(A560,'Tüm - Sektör'!$A:$H,7,0)</f>
        <v>150.75718000000001</v>
      </c>
      <c r="H560" s="159">
        <v>3.32</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118.70473982183876</v>
      </c>
      <c r="R560" s="166" t="str">
        <f t="shared" si="33"/>
        <v/>
      </c>
      <c r="S560" s="191">
        <v>118.70473982183876</v>
      </c>
      <c r="T560" s="208">
        <f t="shared" si="34"/>
        <v>0</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123.17451519280661</v>
      </c>
      <c r="F561" s="128">
        <f>VLOOKUP(A561,'Tüm - Sektör'!$A:$H,6,0)</f>
        <v>410.58171730935538</v>
      </c>
      <c r="G561" s="127">
        <f>VLOOKUP(A561,'Tüm - Sektör'!$A:$H,7,0)</f>
        <v>114.763935</v>
      </c>
      <c r="H561" s="159">
        <v>2.91</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141.3599205524377</v>
      </c>
      <c r="R561" s="166" t="str">
        <f t="shared" si="33"/>
        <v/>
      </c>
      <c r="S561" s="191">
        <v>141.3599205524377</v>
      </c>
      <c r="T561" s="208">
        <f t="shared" si="34"/>
        <v>0</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63.127550984335279</v>
      </c>
      <c r="F562" s="128">
        <f>VLOOKUP(A562,'Tüm - Sektör'!$A:$H,6,0)</f>
        <v>112.72776961488442</v>
      </c>
      <c r="G562" s="127">
        <f>VLOOKUP(A562,'Tüm - Sektör'!$A:$H,7,0)</f>
        <v>236.45923999999999</v>
      </c>
      <c r="H562" s="159">
        <v>2.6</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149.27092728817172</v>
      </c>
      <c r="R562" s="166" t="str">
        <f t="shared" si="33"/>
        <v/>
      </c>
      <c r="S562" s="191">
        <v>149.27092728817172</v>
      </c>
      <c r="T562" s="208">
        <f t="shared" si="34"/>
        <v>0</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52.537702368662316</v>
      </c>
      <c r="F563" s="128">
        <f>VLOOKUP(A563,'Tüm - Sektör'!$A:$H,6,0)</f>
        <v>43.781418640551934</v>
      </c>
      <c r="G563" s="127">
        <f>VLOOKUP(A563,'Tüm - Sektör'!$A:$H,7,0)</f>
        <v>335.41250200000002</v>
      </c>
      <c r="H563" s="159">
        <v>2.2599999999999998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176.21802200804356</v>
      </c>
      <c r="R563" s="166" t="str">
        <f t="shared" si="33"/>
        <v/>
      </c>
      <c r="S563" s="191">
        <v>176.21802200804356</v>
      </c>
      <c r="T563" s="208">
        <f t="shared" si="34"/>
        <v>0</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91.520971000893937</v>
      </c>
      <c r="F564" s="128">
        <f>VLOOKUP(A564,'Tüm - Sektör'!$A:$H,6,0)</f>
        <v>130.74424428699135</v>
      </c>
      <c r="G564" s="127">
        <f>VLOOKUP(A564,'Tüm - Sektör'!$A:$H,7,0)</f>
        <v>199.57396499999999</v>
      </c>
      <c r="H564" s="159">
        <v>2.19</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182.65203063298421</v>
      </c>
      <c r="R564" s="166" t="str">
        <f t="shared" si="33"/>
        <v/>
      </c>
      <c r="S564" s="191">
        <v>182.65203063298421</v>
      </c>
      <c r="T564" s="208">
        <f t="shared" si="34"/>
        <v>0</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102.04558706185392</v>
      </c>
      <c r="F565" s="128">
        <f>VLOOKUP(A565,'Tüm - Sektör'!$A:$H,6,0)</f>
        <v>202.30442147325604</v>
      </c>
      <c r="G565" s="127">
        <f>VLOOKUP(A565,'Tüm - Sektör'!$A:$H,7,0)</f>
        <v>192.870518</v>
      </c>
      <c r="H565" s="159">
        <v>1.97</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196.81585236233863</v>
      </c>
      <c r="R565" s="166" t="str">
        <f t="shared" si="33"/>
        <v/>
      </c>
      <c r="S565" s="191">
        <v>196.81585236233863</v>
      </c>
      <c r="T565" s="208">
        <f t="shared" si="34"/>
        <v>0</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1.96</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205.15506705763062</v>
      </c>
      <c r="R566" s="166" t="str">
        <f t="shared" si="33"/>
        <v/>
      </c>
      <c r="S566" s="191">
        <v>205.15506705763062</v>
      </c>
      <c r="T566" s="208">
        <f t="shared" si="34"/>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99.487935595490001</v>
      </c>
      <c r="F567" s="128">
        <f>VLOOKUP(A567,'Tüm - Sektör'!$A:$H,6,0)</f>
        <v>221.08430132331111</v>
      </c>
      <c r="G567" s="127">
        <f>VLOOKUP(A567,'Tüm - Sektör'!$A:$H,7,0)</f>
        <v>332.285709</v>
      </c>
      <c r="H567" s="159">
        <v>1.21</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330.58419216293731</v>
      </c>
      <c r="R567" s="166" t="str">
        <f t="shared" si="33"/>
        <v/>
      </c>
      <c r="S567" s="191">
        <v>330.58419216293731</v>
      </c>
      <c r="T567" s="208">
        <f t="shared" si="34"/>
        <v>0</v>
      </c>
      <c r="U567" s="222"/>
      <c r="W567" s="200"/>
      <c r="X567" s="209" t="str">
        <f>IF(COUNTIF('Yıldız Liste'!A:A, A567)&gt;0, "Yıldız Pazar", IF(COUNTIF('Ana Pazar Liste'!A:A, A567)&gt;0, "Ana Pazar", IF(COUNTIF('Alt Pazar Liste'!A:A, A567)&gt;0, "Alt Pazar", "")))</f>
        <v>Alt Pazar</v>
      </c>
    </row>
    <row r="568" spans="1:24" ht="30" customHeight="1" thickTop="1" thickBot="1">
      <c r="A568" s="231" t="s">
        <v>2318</v>
      </c>
      <c r="B568" s="232"/>
      <c r="C568" s="232"/>
      <c r="D568" s="232"/>
      <c r="E568" s="232"/>
      <c r="F568" s="232"/>
      <c r="G568" s="232"/>
      <c r="H568" s="233"/>
      <c r="I568" s="150"/>
      <c r="J568" s="150"/>
      <c r="K568" s="150"/>
      <c r="L568" s="150"/>
      <c r="M568" s="150"/>
      <c r="N568" s="150"/>
      <c r="O568" s="150"/>
      <c r="P568" s="150"/>
      <c r="Q568" s="158">
        <f t="shared" si="29"/>
        <v>0</v>
      </c>
      <c r="R568" s="166" t="str">
        <f t="shared" si="30"/>
        <v/>
      </c>
      <c r="S568" s="191">
        <v>0</v>
      </c>
      <c r="T568" s="208">
        <f t="shared" si="31"/>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33.325799055511936</v>
      </c>
      <c r="F569" s="128">
        <f>VLOOKUP(A569,'Tüm - Sektör'!$A:$H,6,0)</f>
        <v>2.7792442604093237</v>
      </c>
      <c r="G569" s="127">
        <f>VLOOKUP(A569,'Tüm - Sektör'!$A:$H,7,0)</f>
        <v>5.2214700000000004E-4</v>
      </c>
      <c r="H569" s="159">
        <v>2299</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1.7400965999438394E-4</v>
      </c>
      <c r="R569" s="166" t="str">
        <f t="shared" ref="R569:R603" si="36">IF(OR(H569="", H570="", Q569=0), "", IF(H569&lt;H570, (H570-H569)/H569, ""))</f>
        <v/>
      </c>
      <c r="S569" s="191">
        <v>1.7400965999438394E-4</v>
      </c>
      <c r="T569" s="208">
        <f t="shared" ref="T569:T603" si="37">S569-Q569</f>
        <v>0</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61.769646318586986</v>
      </c>
      <c r="F570" s="128">
        <f>VLOOKUP(A570,'Tüm - Sektör'!$A:$H,6,0)</f>
        <v>0.50589390924313671</v>
      </c>
      <c r="G570" s="127">
        <f>VLOOKUP(A570,'Tüm - Sektör'!$A:$H,7,0)</f>
        <v>1.7811269999999999</v>
      </c>
      <c r="H570" s="159">
        <v>359.75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1.1001958483848588</v>
      </c>
      <c r="R570" s="166" t="str">
        <f t="shared" si="36"/>
        <v/>
      </c>
      <c r="S570" s="191">
        <v>1.1001958483848588</v>
      </c>
      <c r="T570" s="208">
        <f t="shared" si="37"/>
        <v>0</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18.286630195069311</v>
      </c>
      <c r="F571" s="128">
        <f>VLOOKUP(A571,'Tüm - Sektör'!$A:$H,6,0)</f>
        <v>5.608951508870585</v>
      </c>
      <c r="G571" s="127">
        <f>VLOOKUP(A571,'Tüm - Sektör'!$A:$H,7,0)</f>
        <v>8.0576760000000007</v>
      </c>
      <c r="H571" s="159">
        <v>285</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1.473477412436853</v>
      </c>
      <c r="R571" s="166" t="str">
        <f t="shared" si="36"/>
        <v/>
      </c>
      <c r="S571" s="191">
        <v>1.473477412436853</v>
      </c>
      <c r="T571" s="208">
        <f t="shared" si="37"/>
        <v>0</v>
      </c>
      <c r="U571" s="222"/>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92.34176834091889</v>
      </c>
      <c r="F572" s="128">
        <f>VLOOKUP(A572,'Tüm - Sektör'!$A:$H,6,0)</f>
        <v>41.439801489883074</v>
      </c>
      <c r="G572" s="127">
        <f>VLOOKUP(A572,'Tüm - Sektör'!$A:$H,7,0)</f>
        <v>1.5986990000000001</v>
      </c>
      <c r="H572" s="159">
        <v>261</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1.4762669270485871</v>
      </c>
      <c r="R572" s="166" t="str">
        <f t="shared" si="36"/>
        <v/>
      </c>
      <c r="S572" s="191">
        <v>1.4762669270485871</v>
      </c>
      <c r="T572" s="208">
        <f t="shared" si="37"/>
        <v>0</v>
      </c>
      <c r="U572" s="222"/>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66.889396987437337</v>
      </c>
      <c r="F573" s="128">
        <f>VLOOKUP(A573,'Tüm - Sektör'!$A:$H,6,0)</f>
        <v>3.2674686824023724</v>
      </c>
      <c r="G573" s="127">
        <f>VLOOKUP(A573,'Tüm - Sektör'!$A:$H,7,0)</f>
        <v>2.3602780000000001</v>
      </c>
      <c r="H573" s="159">
        <v>254</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1.5787757214271463</v>
      </c>
      <c r="R573" s="166" t="str">
        <f t="shared" si="36"/>
        <v/>
      </c>
      <c r="S573" s="191">
        <v>1.5787757214271463</v>
      </c>
      <c r="T573" s="208">
        <f t="shared" si="37"/>
        <v>0</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86.132199144535008</v>
      </c>
      <c r="F574" s="128">
        <f>VLOOKUP(A574,'Tüm - Sektör'!$A:$H,6,0)</f>
        <v>46.810977795942939</v>
      </c>
      <c r="G574" s="127">
        <f>VLOOKUP(A574,'Tüm - Sektör'!$A:$H,7,0)</f>
        <v>2.010942</v>
      </c>
      <c r="H574" s="159">
        <v>230.9</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1.7320685681210952</v>
      </c>
      <c r="R574" s="166" t="str">
        <f t="shared" si="36"/>
        <v/>
      </c>
      <c r="S574" s="191">
        <v>1.7320685681210952</v>
      </c>
      <c r="T574" s="208">
        <f t="shared" si="37"/>
        <v>0</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32.461735729009433</v>
      </c>
      <c r="F575" s="128">
        <f>VLOOKUP(A575,'Tüm - Sektör'!$A:$H,6,0)</f>
        <v>3.2076813961471773E-2</v>
      </c>
      <c r="G575" s="127">
        <f>VLOOKUP(A575,'Tüm - Sektör'!$A:$H,7,0)</f>
        <v>6.687265</v>
      </c>
      <c r="H575" s="159">
        <v>186</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2.1708022917985428</v>
      </c>
      <c r="R575" s="166" t="str">
        <f t="shared" si="36"/>
        <v/>
      </c>
      <c r="S575" s="191">
        <v>2.1708022917985428</v>
      </c>
      <c r="T575" s="208">
        <f t="shared" si="37"/>
        <v>0</v>
      </c>
      <c r="U575" s="222"/>
      <c r="W575" s="200"/>
      <c r="X575" s="209" t="str">
        <f>IF(COUNTIF('Yıldız Liste'!A:A, A575)&gt;0, "Yıldız Pazar", IF(COUNTIF('Ana Pazar Liste'!A:A, A575)&gt;0, "Ana Pazar", IF(COUNTIF('Alt Pazar Liste'!A:A, A575)&gt;0, "Alt Pazar", "")))</f>
        <v/>
      </c>
    </row>
    <row r="576" spans="1:24" ht="30" customHeight="1" thickTop="1" thickBot="1">
      <c r="A576" s="125" t="s">
        <v>416</v>
      </c>
      <c r="B576" s="136" t="s">
        <v>390</v>
      </c>
      <c r="C576" s="137">
        <v>6909611026</v>
      </c>
      <c r="D576" s="137">
        <v>27200000</v>
      </c>
      <c r="E576" s="128">
        <f>VLOOKUP(A576,'Tüm - Sektör'!$A:$H,5,0)</f>
        <v>71.877944120591181</v>
      </c>
      <c r="F576" s="128">
        <f>VLOOKUP(A576,'Tüm - Sektör'!$A:$H,6,0)</f>
        <v>13.628527462721685</v>
      </c>
      <c r="G576" s="127">
        <f>VLOOKUP(A576,'Tüm - Sektör'!$A:$H,7,0)</f>
        <v>3.6238980000000001</v>
      </c>
      <c r="H576" s="159">
        <v>152.1</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2.6047833794272215</v>
      </c>
      <c r="R576" s="166" t="str">
        <f t="shared" si="36"/>
        <v/>
      </c>
      <c r="S576" s="191">
        <v>2.6047833794272215</v>
      </c>
      <c r="T576" s="208">
        <f t="shared" si="37"/>
        <v>0</v>
      </c>
      <c r="U576" s="222"/>
      <c r="W576" s="200"/>
      <c r="X576" s="209" t="str">
        <f>IF(COUNTIF('Yıldız Liste'!A:A, A576)&gt;0, "Yıldız Pazar", IF(COUNTIF('Ana Pazar Liste'!A:A, A576)&gt;0, "Ana Pazar", IF(COUNTIF('Alt Pazar Liste'!A:A, A576)&gt;0, "Alt Pazar", "")))</f>
        <v/>
      </c>
    </row>
    <row r="577" spans="1:24" ht="30" customHeight="1" thickTop="1" thickBot="1">
      <c r="A577" s="125" t="s">
        <v>394</v>
      </c>
      <c r="B577" s="136" t="s">
        <v>375</v>
      </c>
      <c r="C577" s="137">
        <v>227558534</v>
      </c>
      <c r="D577" s="137">
        <v>6200000</v>
      </c>
      <c r="E577" s="128">
        <f>VLOOKUP(A577,'Tüm - Sektör'!$A:$H,5,0)</f>
        <v>126.51218592574956</v>
      </c>
      <c r="F577" s="128">
        <f>VLOOKUP(A577,'Tüm - Sektör'!$A:$H,6,0)</f>
        <v>137.87291404288314</v>
      </c>
      <c r="G577" s="127">
        <f>VLOOKUP(A577,'Tüm - Sektör'!$A:$H,7,0)</f>
        <v>2.1097030000000001</v>
      </c>
      <c r="H577" s="159">
        <v>149.9</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2.6690313818411164</v>
      </c>
      <c r="R577" s="166" t="str">
        <f t="shared" si="36"/>
        <v/>
      </c>
      <c r="S577" s="191">
        <v>2.6690313818411164</v>
      </c>
      <c r="T577" s="208">
        <f t="shared" si="37"/>
        <v>0</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41.215011958123561</v>
      </c>
      <c r="F578" s="128">
        <f>VLOOKUP(A578,'Tüm - Sektör'!$A:$H,6,0)</f>
        <v>42.932304123045377</v>
      </c>
      <c r="G578" s="127">
        <f>VLOOKUP(A578,'Tüm - Sektör'!$A:$H,7,0)</f>
        <v>7.9945810000000002</v>
      </c>
      <c r="H578" s="159">
        <v>123.7</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3.2949675151518742</v>
      </c>
      <c r="R578" s="166" t="str">
        <f t="shared" si="36"/>
        <v/>
      </c>
      <c r="S578" s="191">
        <v>3.2949675151518742</v>
      </c>
      <c r="T578" s="208">
        <f t="shared" si="37"/>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77.155350137151345</v>
      </c>
      <c r="F579" s="128">
        <f>VLOOKUP(A579,'Tüm - Sektör'!$A:$H,6,0)</f>
        <v>32.228634142502649</v>
      </c>
      <c r="G579" s="127">
        <f>VLOOKUP(A579,'Tüm - Sektör'!$A:$H,7,0)</f>
        <v>5.4011089999999999</v>
      </c>
      <c r="H579" s="159">
        <v>93.15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4.1672445602391939</v>
      </c>
      <c r="R579" s="166" t="str">
        <f t="shared" si="36"/>
        <v/>
      </c>
      <c r="S579" s="191">
        <v>4.1672445602391939</v>
      </c>
      <c r="T579" s="208">
        <f t="shared" si="37"/>
        <v>0</v>
      </c>
      <c r="U579" s="222"/>
      <c r="W579" s="200"/>
      <c r="X579" s="209" t="str">
        <f>IF(COUNTIF('Yıldız Liste'!A:A, A579)&gt;0, "Yıldız Pazar", IF(COUNTIF('Ana Pazar Liste'!A:A, A579)&gt;0, "Ana Pazar", IF(COUNTIF('Alt Pazar Liste'!A:A, A579)&gt;0, "Alt Pazar", "")))</f>
        <v/>
      </c>
    </row>
    <row r="580" spans="1:24" ht="30" customHeight="1" thickTop="1" thickBot="1">
      <c r="A580" s="125" t="s">
        <v>405</v>
      </c>
      <c r="B580" s="136" t="s">
        <v>349</v>
      </c>
      <c r="C580" s="137">
        <v>7204572126</v>
      </c>
      <c r="D580" s="137">
        <v>32387040</v>
      </c>
      <c r="E580" s="128">
        <f>VLOOKUP(A580,'Tüm - Sektör'!$A:$H,5,0)</f>
        <v>37.468117323174368</v>
      </c>
      <c r="F580" s="128">
        <f>VLOOKUP(A580,'Tüm - Sektör'!$A:$H,6,0)</f>
        <v>16.180225575153816</v>
      </c>
      <c r="G580" s="127">
        <f>VLOOKUP(A580,'Tüm - Sektör'!$A:$H,7,0)</f>
        <v>14.567467000000001</v>
      </c>
      <c r="H580" s="159">
        <v>72.900000000000006</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5.45815562657471</v>
      </c>
      <c r="R580" s="166" t="str">
        <f t="shared" si="36"/>
        <v/>
      </c>
      <c r="S580" s="191">
        <v>5.45815562657471</v>
      </c>
      <c r="T580" s="208">
        <f t="shared" si="37"/>
        <v>0</v>
      </c>
      <c r="U580" s="222"/>
      <c r="W580" s="200"/>
      <c r="X580" s="209" t="str">
        <f>IF(COUNTIF('Yıldız Liste'!A:A, A580)&gt;0, "Yıldız Pazar", IF(COUNTIF('Ana Pazar Liste'!A:A, A580)&gt;0, "Ana Pazar", IF(COUNTIF('Alt Pazar Liste'!A:A, A580)&gt;0, "Alt Pazar", "")))</f>
        <v/>
      </c>
    </row>
    <row r="581" spans="1:24" ht="30" customHeight="1" thickTop="1" thickBot="1">
      <c r="A581" s="125" t="s">
        <v>386</v>
      </c>
      <c r="B581" s="136" t="s">
        <v>352</v>
      </c>
      <c r="C581" s="137">
        <v>181056017</v>
      </c>
      <c r="D581" s="137">
        <v>4900000</v>
      </c>
      <c r="E581" s="128">
        <f>VLOOKUP(A581,'Tüm - Sektör'!$A:$H,5,0)</f>
        <v>116.4158116444322</v>
      </c>
      <c r="F581" s="128">
        <f>VLOOKUP(A581,'Tüm - Sektör'!$A:$H,6,0)</f>
        <v>325.45656037023258</v>
      </c>
      <c r="G581" s="127">
        <f>VLOOKUP(A581,'Tüm - Sektör'!$A:$H,7,0)</f>
        <v>4.7495229999999999</v>
      </c>
      <c r="H581" s="159">
        <v>69.849999999999994</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5.5291957496889861</v>
      </c>
      <c r="R581" s="166">
        <f t="shared" si="36"/>
        <v>2.1474588403723079E-3</v>
      </c>
      <c r="S581" s="191">
        <v>5.5291957496889861</v>
      </c>
      <c r="T581" s="208">
        <f t="shared" si="37"/>
        <v>0</v>
      </c>
      <c r="U581" s="222"/>
      <c r="W581" s="200"/>
      <c r="X581" s="209" t="str">
        <f>IF(COUNTIF('Yıldız Liste'!A:A, A581)&gt;0, "Yıldız Pazar", IF(COUNTIF('Ana Pazar Liste'!A:A, A581)&gt;0, "Ana Pazar", IF(COUNTIF('Alt Pazar Liste'!A:A, A581)&gt;0, "Alt Pazar", "")))</f>
        <v/>
      </c>
    </row>
    <row r="582" spans="1:24" ht="30" customHeight="1" thickTop="1" thickBot="1">
      <c r="A582" s="125" t="s">
        <v>690</v>
      </c>
      <c r="B582" s="136" t="s">
        <v>375</v>
      </c>
      <c r="C582" s="137">
        <v>52360538</v>
      </c>
      <c r="D582" s="137">
        <v>13878486</v>
      </c>
      <c r="E582" s="128">
        <f>VLOOKUP(A582,'Tüm - Sektör'!$A:$H,5,0)</f>
        <v>43.475212197255061</v>
      </c>
      <c r="F582" s="128">
        <f>VLOOKUP(A582,'Tüm - Sektör'!$A:$H,6,0)</f>
        <v>50.565962483243325</v>
      </c>
      <c r="G582" s="127">
        <f>VLOOKUP(A582,'Tüm - Sektör'!$A:$H,7,0)</f>
        <v>13.431647</v>
      </c>
      <c r="H582" s="159">
        <v>70</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5.8394370348362425</v>
      </c>
      <c r="R582" s="166" t="str">
        <f t="shared" si="36"/>
        <v/>
      </c>
      <c r="S582" s="191">
        <v>5.8394370348362425</v>
      </c>
      <c r="T582" s="208">
        <f t="shared" si="37"/>
        <v>0</v>
      </c>
      <c r="U582" s="222"/>
      <c r="W582" s="200"/>
      <c r="X582" s="209" t="str">
        <f>IF(COUNTIF('Yıldız Liste'!A:A, A582)&gt;0, "Yıldız Pazar", IF(COUNTIF('Ana Pazar Liste'!A:A, A582)&gt;0, "Ana Pazar", IF(COUNTIF('Alt Pazar Liste'!A:A, A582)&gt;0, "Alt Pazar", "")))</f>
        <v/>
      </c>
    </row>
    <row r="583" spans="1:24" ht="30" customHeight="1" thickTop="1" thickBot="1">
      <c r="A583" s="125" t="s">
        <v>436</v>
      </c>
      <c r="B583" s="131"/>
      <c r="C583" s="132"/>
      <c r="D583" s="132"/>
      <c r="E583" s="128">
        <f>VLOOKUP(A583,'Tüm - Sektör'!$A:$H,5,0)</f>
        <v>121.56556421728872</v>
      </c>
      <c r="F583" s="128">
        <f>VLOOKUP(A583,'Tüm - Sektör'!$A:$H,6,0)</f>
        <v>229.70930993309676</v>
      </c>
      <c r="G583" s="127">
        <f>VLOOKUP(A583,'Tüm - Sektör'!$A:$H,7,0)</f>
        <v>5.8189539999999997</v>
      </c>
      <c r="H583" s="159">
        <v>56.8</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 t="shared" si="35"/>
        <v>7.0738442616444912</v>
      </c>
      <c r="R583" s="166">
        <f t="shared" si="36"/>
        <v>3.697183098591552E-2</v>
      </c>
      <c r="S583" s="191">
        <v>7.0738442616444912</v>
      </c>
      <c r="T583" s="208">
        <f t="shared" si="37"/>
        <v>0</v>
      </c>
      <c r="U583" s="222"/>
      <c r="W583" s="200"/>
      <c r="X583" s="209" t="str">
        <f>IF(COUNTIF('Yıldız Liste'!A:A, A583)&gt;0, "Yıldız Pazar", IF(COUNTIF('Ana Pazar Liste'!A:A, A583)&gt;0, "Ana Pazar", IF(COUNTIF('Alt Pazar Liste'!A:A, A583)&gt;0, "Alt Pazar", "")))</f>
        <v/>
      </c>
    </row>
    <row r="584" spans="1:24" ht="30" customHeight="1" thickTop="1" thickBot="1">
      <c r="A584" s="125" t="s">
        <v>776</v>
      </c>
      <c r="B584" s="136" t="s">
        <v>374</v>
      </c>
      <c r="C584" s="137"/>
      <c r="D584" s="137"/>
      <c r="E584" s="128">
        <f>VLOOKUP(A584,'Tüm - Sektör'!$A:$H,5,0)</f>
        <v>48.273686984804947</v>
      </c>
      <c r="F584" s="128">
        <f>VLOOKUP(A584,'Tüm - Sektör'!$A:$H,6,0)</f>
        <v>6.5585496167882229E-2</v>
      </c>
      <c r="G584" s="127">
        <f>VLOOKUP(A584,'Tüm - Sektör'!$A:$H,7,0)</f>
        <v>15.215797999999999</v>
      </c>
      <c r="H584" s="159">
        <v>58.9</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 t="shared" si="35"/>
        <v>7.3452266987602117</v>
      </c>
      <c r="R584" s="166" t="str">
        <f t="shared" si="36"/>
        <v/>
      </c>
      <c r="S584" s="191">
        <v>7.3452266987602117</v>
      </c>
      <c r="T584" s="208">
        <f t="shared" si="37"/>
        <v>0</v>
      </c>
      <c r="U584" s="222"/>
      <c r="W584" s="200"/>
      <c r="X584" s="209" t="str">
        <f>IF(COUNTIF('Yıldız Liste'!A:A, A584)&gt;0, "Yıldız Pazar", IF(COUNTIF('Ana Pazar Liste'!A:A, A584)&gt;0, "Ana Pazar", IF(COUNTIF('Alt Pazar Liste'!A:A, A584)&gt;0, "Alt Pazar", "")))</f>
        <v/>
      </c>
    </row>
    <row r="585" spans="1:24" ht="30" customHeight="1" thickTop="1" thickBot="1">
      <c r="A585" s="125" t="s">
        <v>427</v>
      </c>
      <c r="B585" s="136" t="s">
        <v>390</v>
      </c>
      <c r="C585" s="137">
        <v>604420825</v>
      </c>
      <c r="D585" s="137">
        <v>16800000</v>
      </c>
      <c r="E585" s="128">
        <f>VLOOKUP(A585,'Tüm - Sektör'!$A:$H,5,0)</f>
        <v>154.37523339605596</v>
      </c>
      <c r="F585" s="128">
        <f>VLOOKUP(A585,'Tüm - Sektör'!$A:$H,6,0)</f>
        <v>165.56760338487339</v>
      </c>
      <c r="G585" s="127">
        <f>VLOOKUP(A585,'Tüm - Sektör'!$A:$H,7,0)</f>
        <v>5.7719040000000001</v>
      </c>
      <c r="H585" s="159">
        <v>43.66</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8.9103902713962899</v>
      </c>
      <c r="R585" s="166" t="str">
        <f t="shared" si="36"/>
        <v/>
      </c>
      <c r="S585" s="191">
        <v>8.9103902713962899</v>
      </c>
      <c r="T585" s="208">
        <f t="shared" si="37"/>
        <v>0</v>
      </c>
      <c r="U585" s="222"/>
      <c r="W585" s="200"/>
      <c r="X585" s="209" t="str">
        <f>IF(COUNTIF('Yıldız Liste'!A:A, A585)&gt;0, "Yıldız Pazar", IF(COUNTIF('Ana Pazar Liste'!A:A, A585)&gt;0, "Ana Pazar", IF(COUNTIF('Alt Pazar Liste'!A:A, A585)&gt;0, "Alt Pazar", "")))</f>
        <v/>
      </c>
    </row>
    <row r="586" spans="1:24" ht="30" customHeight="1" thickTop="1" thickBot="1">
      <c r="A586" s="125" t="s">
        <v>414</v>
      </c>
      <c r="B586" s="136" t="s">
        <v>349</v>
      </c>
      <c r="C586" s="137">
        <v>-2879838</v>
      </c>
      <c r="D586" s="137">
        <v>13336879</v>
      </c>
      <c r="E586" s="128">
        <f>VLOOKUP(A586,'Tüm - Sektör'!$A:$H,5,0)</f>
        <v>74.202830796404058</v>
      </c>
      <c r="F586" s="128">
        <f>VLOOKUP(A586,'Tüm - Sektör'!$A:$H,6,0)</f>
        <v>123.63850609094119</v>
      </c>
      <c r="G586" s="127">
        <f>VLOOKUP(A586,'Tüm - Sektör'!$A:$H,7,0)</f>
        <v>12.119565</v>
      </c>
      <c r="H586" s="159">
        <v>42.88</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8.9930603102102076</v>
      </c>
      <c r="R586" s="166" t="str">
        <f t="shared" si="36"/>
        <v/>
      </c>
      <c r="S586" s="191">
        <v>8.9930603102102076</v>
      </c>
      <c r="T586" s="208">
        <f t="shared" si="37"/>
        <v>0</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64.908195471030666</v>
      </c>
      <c r="F587" s="128">
        <f>VLOOKUP(A587,'Tüm - Sektör'!$A:$H,6,0)</f>
        <v>0.71288517815519681</v>
      </c>
      <c r="G587" s="127">
        <f>VLOOKUP(A587,'Tüm - Sektör'!$A:$H,7,0)</f>
        <v>14.975438</v>
      </c>
      <c r="H587" s="159">
        <v>40.619999999999997</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9.7202865696830045</v>
      </c>
      <c r="R587" s="166" t="str">
        <f t="shared" si="36"/>
        <v/>
      </c>
      <c r="S587" s="191">
        <v>9.7202865696830045</v>
      </c>
      <c r="T587" s="208">
        <f t="shared" si="37"/>
        <v>0</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14.854178387541802</v>
      </c>
      <c r="F588" s="128">
        <f>VLOOKUP(A588,'Tüm - Sektör'!$A:$H,6,0)</f>
        <v>3.1101713541754195</v>
      </c>
      <c r="G588" s="127">
        <f>VLOOKUP(A588,'Tüm - Sektör'!$A:$H,7,0)</f>
        <v>88.296327000000005</v>
      </c>
      <c r="H588" s="159">
        <v>29.8</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13.115693922227237</v>
      </c>
      <c r="R588" s="166" t="str">
        <f t="shared" si="36"/>
        <v/>
      </c>
      <c r="S588" s="191">
        <v>13.115693922227237</v>
      </c>
      <c r="T588" s="208">
        <f t="shared" si="37"/>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145.1685565883414</v>
      </c>
      <c r="F589" s="128">
        <f>VLOOKUP(A589,'Tüm - Sektör'!$A:$H,6,0)</f>
        <v>524.26347630314694</v>
      </c>
      <c r="G589" s="127">
        <f>VLOOKUP(A589,'Tüm - Sektör'!$A:$H,7,0)</f>
        <v>10.108192000000001</v>
      </c>
      <c r="H589" s="159">
        <v>27.5</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14.6739164235782</v>
      </c>
      <c r="R589" s="166" t="str">
        <f t="shared" si="36"/>
        <v/>
      </c>
      <c r="S589" s="191">
        <v>14.6739164235782</v>
      </c>
      <c r="T589" s="208">
        <f t="shared" si="37"/>
        <v>0</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126.70368948473411</v>
      </c>
      <c r="F590" s="128">
        <f>VLOOKUP(A590,'Tüm - Sektör'!$A:$H,6,0)</f>
        <v>17.099013425740097</v>
      </c>
      <c r="G590" s="127">
        <f>VLOOKUP(A590,'Tüm - Sektör'!$A:$H,7,0)</f>
        <v>16.107241999999999</v>
      </c>
      <c r="H590" s="159">
        <v>19.989999999999998</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20.408469888234677</v>
      </c>
      <c r="R590" s="166" t="str">
        <f t="shared" si="36"/>
        <v/>
      </c>
      <c r="S590" s="191">
        <v>20.408469888234677</v>
      </c>
      <c r="T590" s="208">
        <f t="shared" si="37"/>
        <v>0</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59.379866365610752</v>
      </c>
      <c r="F591" s="128">
        <f>VLOOKUP(A591,'Tüm - Sektör'!$A:$H,6,0)</f>
        <v>6.3003847684418508</v>
      </c>
      <c r="G591" s="127">
        <f>VLOOKUP(A591,'Tüm - Sektör'!$A:$H,7,0)</f>
        <v>49.182918000000001</v>
      </c>
      <c r="H591" s="159">
        <v>13.65</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29.204750983107914</v>
      </c>
      <c r="R591" s="166" t="str">
        <f t="shared" si="36"/>
        <v/>
      </c>
      <c r="S591" s="191">
        <v>29.204750983107914</v>
      </c>
      <c r="T591" s="208">
        <f t="shared" si="37"/>
        <v>0</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101.84492073919044</v>
      </c>
      <c r="F592" s="128">
        <f>VLOOKUP(A592,'Tüm - Sektör'!$A:$H,6,0)</f>
        <v>21.568174658871335</v>
      </c>
      <c r="G592" s="127">
        <f>VLOOKUP(A592,'Tüm - Sektör'!$A:$H,7,0)</f>
        <v>29.313393000000001</v>
      </c>
      <c r="H592" s="159">
        <v>13.31</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29.854201866817402</v>
      </c>
      <c r="R592" s="166" t="str">
        <f t="shared" si="36"/>
        <v/>
      </c>
      <c r="S592" s="191">
        <v>29.854201866817402</v>
      </c>
      <c r="T592" s="208">
        <f t="shared" si="37"/>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53.90614399055854</v>
      </c>
      <c r="F593" s="128">
        <f>VLOOKUP(A593,'Tüm - Sektör'!$A:$H,6,0)</f>
        <v>50.330254125069473</v>
      </c>
      <c r="G593" s="127">
        <f>VLOOKUP(A593,'Tüm - Sektör'!$A:$H,7,0)</f>
        <v>57.175823000000001</v>
      </c>
      <c r="H593" s="159">
        <v>13</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30.821281474166891</v>
      </c>
      <c r="R593" s="166" t="str">
        <f t="shared" si="36"/>
        <v/>
      </c>
      <c r="S593" s="191">
        <v>30.821281474166891</v>
      </c>
      <c r="T593" s="208">
        <f t="shared" si="37"/>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27.079756436005091</v>
      </c>
      <c r="F594" s="128">
        <f>VLOOKUP(A594,'Tüm - Sektör'!$A:$H,6,0)</f>
        <v>16.11890264047922</v>
      </c>
      <c r="G594" s="127">
        <f>VLOOKUP(A594,'Tüm - Sektör'!$A:$H,7,0)</f>
        <v>116.683181</v>
      </c>
      <c r="H594" s="159">
        <v>12.35</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31.597521216582972</v>
      </c>
      <c r="R594" s="166" t="str">
        <f t="shared" si="36"/>
        <v/>
      </c>
      <c r="S594" s="191">
        <v>31.597521216582972</v>
      </c>
      <c r="T594" s="208">
        <f t="shared" si="37"/>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29.713388369956942</v>
      </c>
      <c r="F595" s="128">
        <f>VLOOKUP(A595,'Tüm - Sektör'!$A:$H,6,0)</f>
        <v>19.808925579971294</v>
      </c>
      <c r="G595" s="127">
        <f>VLOOKUP(A595,'Tüm - Sektör'!$A:$H,7,0)</f>
        <v>132.63754700000001</v>
      </c>
      <c r="H595" s="159">
        <v>10.14</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39.411109464494174</v>
      </c>
      <c r="R595" s="166" t="str">
        <f t="shared" si="36"/>
        <v/>
      </c>
      <c r="S595" s="191">
        <v>39.411109464494174</v>
      </c>
      <c r="T595" s="208">
        <f t="shared" si="37"/>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49.38881343375725</v>
      </c>
      <c r="F597" s="128">
        <f>VLOOKUP(A597,'Tüm - Sektör'!$A:$H,6,0)</f>
        <v>0.61736016792196557</v>
      </c>
      <c r="G597" s="127">
        <f>VLOOKUP(A597,'Tüm - Sektör'!$A:$H,7,0)</f>
        <v>91.632469999999998</v>
      </c>
      <c r="H597" s="159">
        <v>8.9</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45.256189653043585</v>
      </c>
      <c r="R597" s="166" t="str">
        <f t="shared" si="36"/>
        <v/>
      </c>
      <c r="S597" s="191">
        <v>45.256189653043585</v>
      </c>
      <c r="T597" s="208">
        <f t="shared" si="37"/>
        <v>0</v>
      </c>
      <c r="U597" s="222"/>
      <c r="W597" s="200"/>
      <c r="X597" s="209" t="str">
        <f>IF(COUNTIF('Yıldız Liste'!A:A, A597)&gt;0, "Yıldız Pazar", IF(COUNTIF('Ana Pazar Liste'!A:A, A597)&gt;0, "Ana Pazar", IF(COUNTIF('Alt Pazar Liste'!A:A, A597)&gt;0, "Alt Pazar", "")))</f>
        <v/>
      </c>
    </row>
    <row r="598" spans="1:24" ht="30" customHeight="1" thickTop="1" thickBot="1">
      <c r="A598" s="125" t="s">
        <v>407</v>
      </c>
      <c r="B598" s="136" t="s">
        <v>349</v>
      </c>
      <c r="C598" s="137">
        <v>4259374646</v>
      </c>
      <c r="D598" s="137">
        <v>588505080</v>
      </c>
      <c r="E598" s="128">
        <f>VLOOKUP(A598,'Tüm - Sektör'!$A:$H,5,0)</f>
        <v>20.799503964134249</v>
      </c>
      <c r="F598" s="128">
        <f>VLOOKUP(A598,'Tüm - Sektör'!$A:$H,6,0)</f>
        <v>4.4178683988875358</v>
      </c>
      <c r="G598" s="127">
        <f>VLOOKUP(A598,'Tüm - Sektör'!$A:$H,7,0)</f>
        <v>218.04563899999999</v>
      </c>
      <c r="H598" s="159">
        <v>8.1</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45.35241132742685</v>
      </c>
      <c r="R598" s="166" t="str">
        <f t="shared" si="36"/>
        <v/>
      </c>
      <c r="S598" s="191">
        <v>45.35241132742685</v>
      </c>
      <c r="T598" s="208">
        <f t="shared" si="37"/>
        <v>0</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123.27397937774253</v>
      </c>
      <c r="F599" s="128">
        <f>VLOOKUP(A599,'Tüm - Sektör'!$A:$H,6,0)</f>
        <v>116.869529289545</v>
      </c>
      <c r="G599" s="127">
        <f>VLOOKUP(A599,'Tüm - Sektör'!$A:$H,7,0)</f>
        <v>42.875571000000001</v>
      </c>
      <c r="H599" s="159">
        <v>7.57</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52.854422552629359</v>
      </c>
      <c r="R599" s="166" t="str">
        <f t="shared" si="36"/>
        <v/>
      </c>
      <c r="S599" s="191">
        <v>52.854422552629359</v>
      </c>
      <c r="T599" s="208">
        <f t="shared" si="37"/>
        <v>0</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10.760917960106587</v>
      </c>
      <c r="F600" s="128">
        <f>VLOOKUP(A600,'Tüm - Sektör'!$A:$H,6,0)</f>
        <v>2.7592097333606636</v>
      </c>
      <c r="G600" s="127">
        <f>VLOOKUP(A600,'Tüm - Sektör'!$A:$H,7,0)</f>
        <v>1143.8313330000001</v>
      </c>
      <c r="H600" s="159">
        <v>3.22</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123.08675134612361</v>
      </c>
      <c r="R600" s="166" t="str">
        <f t="shared" si="36"/>
        <v/>
      </c>
      <c r="S600" s="191">
        <v>123.08675134612361</v>
      </c>
      <c r="T600" s="208">
        <f t="shared" si="37"/>
        <v>0</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104.05322426474368</v>
      </c>
      <c r="F601" s="128">
        <f>VLOOKUP(A601,'Tüm - Sektör'!$A:$H,6,0)</f>
        <v>378.37536096270429</v>
      </c>
      <c r="G601" s="127">
        <f>VLOOKUP(A601,'Tüm - Sektör'!$A:$H,7,0)</f>
        <v>231.60181800000001</v>
      </c>
      <c r="H601" s="159">
        <v>1.64</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240.98915908476349</v>
      </c>
      <c r="R601" s="166" t="str">
        <f t="shared" si="36"/>
        <v/>
      </c>
      <c r="S601" s="191">
        <v>240.98915908476349</v>
      </c>
      <c r="T601" s="208">
        <f t="shared" si="37"/>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51.146307539253939</v>
      </c>
      <c r="F602" s="128">
        <f>VLOOKUP(A602,'Tüm - Sektör'!$A:$H,6,0)</f>
        <v>49.321415177679789</v>
      </c>
      <c r="G602" s="127">
        <f>VLOOKUP(A602,'Tüm - Sektör'!$A:$H,7,0)</f>
        <v>759.30591400000003</v>
      </c>
      <c r="H602" s="159">
        <v>1.03</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388.35693793818302</v>
      </c>
      <c r="R602" s="166" t="str">
        <f t="shared" si="36"/>
        <v/>
      </c>
      <c r="S602" s="191">
        <v>388.35693793818302</v>
      </c>
      <c r="T602" s="208">
        <f t="shared" si="37"/>
        <v>0</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34.777900656737359</v>
      </c>
      <c r="F603" s="128">
        <f>VLOOKUP(A603,'Tüm - Sektör'!$A:$H,6,0)</f>
        <v>23.996811690737378</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493.87778052729004</v>
      </c>
      <c r="R603" s="166" t="str">
        <f t="shared" si="36"/>
        <v/>
      </c>
      <c r="S603" s="191">
        <v>493.87778052729004</v>
      </c>
      <c r="T603" s="208">
        <f t="shared" si="37"/>
        <v>0</v>
      </c>
      <c r="U603" s="222"/>
      <c r="W603" s="200"/>
      <c r="X603" s="209" t="str">
        <f>IF(COUNTIF('Yıldız Liste'!A:A, A603)&gt;0, "Yıldız Pazar", IF(COUNTIF('Ana Pazar Liste'!A:A, A603)&gt;0, "Ana Pazar", IF(COUNTIF('Alt Pazar Liste'!A:A, A603)&gt;0, "Alt Pazar", "")))</f>
        <v/>
      </c>
    </row>
    <row r="604" spans="1:24" ht="30" customHeight="1" thickTop="1" thickBot="1">
      <c r="A604" s="231" t="s">
        <v>2189</v>
      </c>
      <c r="B604" s="232"/>
      <c r="C604" s="232"/>
      <c r="D604" s="232"/>
      <c r="E604" s="232"/>
      <c r="F604" s="232"/>
      <c r="G604" s="232"/>
      <c r="H604" s="233"/>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12.48</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10.38</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83.65</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88.5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80.599999999999994</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75.95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33.26</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18.440000000000001</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29.52</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128.30000000000001</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169</v>
      </c>
      <c r="I617" s="141"/>
      <c r="J617" s="145"/>
      <c r="K617" s="146"/>
      <c r="L617" s="146"/>
      <c r="M617" s="146"/>
      <c r="N617" s="147"/>
      <c r="O617" s="148"/>
      <c r="P617" s="156"/>
      <c r="Q617" s="158">
        <f t="shared" si="45"/>
        <v>0</v>
      </c>
      <c r="R617" s="166" t="str">
        <f t="shared" si="46"/>
        <v/>
      </c>
      <c r="S617" s="191">
        <v>0</v>
      </c>
      <c r="T617" s="208">
        <f t="shared" si="47"/>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96.1</v>
      </c>
      <c r="I618" s="141"/>
      <c r="J618" s="145"/>
      <c r="K618" s="146"/>
      <c r="L618" s="146"/>
      <c r="M618" s="146"/>
      <c r="N618" s="147"/>
      <c r="O618" s="148"/>
      <c r="P618" s="156"/>
      <c r="Q618" s="158">
        <f t="shared" si="45"/>
        <v>0</v>
      </c>
      <c r="R618" s="166" t="str">
        <f t="shared" si="46"/>
        <v/>
      </c>
      <c r="S618" s="191">
        <v>0</v>
      </c>
      <c r="T618" s="208">
        <f t="shared" si="47"/>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37.54</v>
      </c>
      <c r="I619" s="141"/>
      <c r="J619" s="145"/>
      <c r="K619" s="146"/>
      <c r="L619" s="146"/>
      <c r="M619" s="146"/>
      <c r="N619" s="147"/>
      <c r="O619" s="148"/>
      <c r="P619" s="156"/>
      <c r="Q619" s="158">
        <f t="shared" si="45"/>
        <v>0</v>
      </c>
      <c r="R619" s="166" t="str">
        <f t="shared" si="46"/>
        <v/>
      </c>
      <c r="S619" s="191">
        <v>0</v>
      </c>
      <c r="T619" s="208">
        <f t="shared" si="47"/>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18.850000000000001</v>
      </c>
      <c r="I620" s="141"/>
      <c r="J620" s="145"/>
      <c r="K620" s="146"/>
      <c r="L620" s="146"/>
      <c r="M620" s="146"/>
      <c r="N620" s="147"/>
      <c r="O620" s="148"/>
      <c r="P620" s="156"/>
      <c r="Q620" s="158">
        <f t="shared" si="45"/>
        <v>0</v>
      </c>
      <c r="R620" s="166" t="str">
        <f t="shared" si="46"/>
        <v/>
      </c>
      <c r="S620" s="191">
        <v>0</v>
      </c>
      <c r="T620" s="208">
        <f t="shared" si="47"/>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60.65</v>
      </c>
      <c r="I621" s="141"/>
      <c r="J621" s="145"/>
      <c r="K621" s="146"/>
      <c r="L621" s="146"/>
      <c r="M621" s="146"/>
      <c r="N621" s="147"/>
      <c r="O621" s="148"/>
      <c r="P621" s="156"/>
      <c r="Q621" s="158">
        <f t="shared" si="45"/>
        <v>0</v>
      </c>
      <c r="R621" s="166" t="str">
        <f t="shared" si="46"/>
        <v/>
      </c>
      <c r="S621" s="191">
        <v>0</v>
      </c>
      <c r="T621" s="208">
        <f t="shared" si="47"/>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171</v>
      </c>
      <c r="I622" s="141"/>
      <c r="J622" s="145"/>
      <c r="K622" s="146"/>
      <c r="L622" s="146"/>
      <c r="M622" s="146"/>
      <c r="N622" s="147"/>
      <c r="O622" s="148"/>
      <c r="P622" s="156"/>
      <c r="Q622" s="158">
        <f t="shared" si="45"/>
        <v>0</v>
      </c>
      <c r="R622" s="166" t="str">
        <f t="shared" si="46"/>
        <v/>
      </c>
      <c r="S622" s="191">
        <v>0</v>
      </c>
      <c r="T622" s="208">
        <f t="shared" si="47"/>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122.4</v>
      </c>
      <c r="I623" s="141"/>
      <c r="J623" s="145"/>
      <c r="K623" s="146"/>
      <c r="L623" s="146"/>
      <c r="M623" s="146"/>
      <c r="N623" s="147"/>
      <c r="O623" s="148"/>
      <c r="P623" s="156"/>
      <c r="Q623" s="158">
        <f t="shared" si="45"/>
        <v>0</v>
      </c>
      <c r="R623" s="166" t="str">
        <f t="shared" si="46"/>
        <v/>
      </c>
      <c r="S623" s="191">
        <v>0</v>
      </c>
      <c r="T623" s="208">
        <f t="shared" si="47"/>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2.57</v>
      </c>
      <c r="R624" s="166" t="str">
        <f t="shared" si="46"/>
        <v/>
      </c>
      <c r="T624" s="208">
        <f t="shared" si="47"/>
        <v>0</v>
      </c>
      <c r="U624" s="222"/>
      <c r="W624" s="200"/>
      <c r="X624" s="209"/>
    </row>
    <row r="625" spans="1:24" ht="30" customHeight="1" thickTop="1" thickBot="1">
      <c r="A625" s="125" t="s">
        <v>775</v>
      </c>
      <c r="C625" s="149">
        <v>0</v>
      </c>
      <c r="D625" s="149">
        <v>0</v>
      </c>
      <c r="E625" s="149">
        <v>0</v>
      </c>
      <c r="F625" s="149">
        <v>0</v>
      </c>
      <c r="G625" s="149">
        <v>0</v>
      </c>
      <c r="H625" s="159">
        <v>11.87</v>
      </c>
      <c r="R625" s="166" t="str">
        <f t="shared" si="46"/>
        <v/>
      </c>
      <c r="T625" s="208">
        <f t="shared" si="47"/>
        <v>0</v>
      </c>
      <c r="U625" s="222"/>
      <c r="W625" s="200"/>
      <c r="X625" s="209"/>
    </row>
    <row r="626" spans="1:24" ht="30" customHeight="1" thickTop="1" thickBot="1">
      <c r="A626" s="125" t="s">
        <v>272</v>
      </c>
      <c r="C626" s="149">
        <v>0</v>
      </c>
      <c r="D626" s="149">
        <v>0</v>
      </c>
      <c r="E626" s="149">
        <v>0</v>
      </c>
      <c r="F626" s="149">
        <v>0</v>
      </c>
      <c r="G626" s="149">
        <v>0</v>
      </c>
      <c r="H626" s="159">
        <v>409.75</v>
      </c>
      <c r="R626" s="166" t="str">
        <f t="shared" si="46"/>
        <v/>
      </c>
      <c r="T626" s="208">
        <f t="shared" si="47"/>
        <v>0</v>
      </c>
      <c r="U626" s="222"/>
      <c r="W626" s="200"/>
      <c r="X626" s="209"/>
    </row>
    <row r="627" spans="1:24" ht="30" customHeight="1" thickTop="1" thickBot="1">
      <c r="A627" s="125" t="s">
        <v>549</v>
      </c>
      <c r="C627" s="149">
        <v>0</v>
      </c>
      <c r="D627" s="149">
        <v>0</v>
      </c>
      <c r="E627" s="149">
        <v>0</v>
      </c>
      <c r="F627" s="149">
        <v>0</v>
      </c>
      <c r="G627" s="149">
        <v>0</v>
      </c>
      <c r="H627" s="159">
        <v>14.49</v>
      </c>
      <c r="R627" s="166" t="str">
        <f t="shared" si="46"/>
        <v/>
      </c>
      <c r="T627" s="208">
        <f t="shared" si="47"/>
        <v>0</v>
      </c>
      <c r="U627" s="222"/>
      <c r="W627" s="200"/>
      <c r="X627" s="209"/>
    </row>
    <row r="628" spans="1:24" ht="30" customHeight="1" thickTop="1" thickBot="1">
      <c r="A628" s="125" t="s">
        <v>1263</v>
      </c>
      <c r="C628" s="149">
        <v>0</v>
      </c>
      <c r="D628" s="149">
        <v>0</v>
      </c>
      <c r="E628" s="149">
        <v>0</v>
      </c>
      <c r="F628" s="149">
        <v>0</v>
      </c>
      <c r="G628" s="149">
        <v>0</v>
      </c>
      <c r="H628" s="159">
        <v>45.8</v>
      </c>
      <c r="R628" s="166" t="str">
        <f t="shared" si="46"/>
        <v/>
      </c>
      <c r="T628" s="208">
        <f t="shared" si="47"/>
        <v>0</v>
      </c>
      <c r="U628" s="222"/>
      <c r="W628" s="200"/>
      <c r="X628" s="209"/>
    </row>
    <row r="629" spans="1:24" ht="30" customHeight="1" thickTop="1" thickBot="1">
      <c r="A629" s="125" t="s">
        <v>532</v>
      </c>
      <c r="C629" s="149">
        <v>0</v>
      </c>
      <c r="D629" s="149">
        <v>0</v>
      </c>
      <c r="E629" s="149">
        <v>0</v>
      </c>
      <c r="F629" s="149">
        <v>0</v>
      </c>
      <c r="G629" s="149">
        <v>0</v>
      </c>
      <c r="H629" s="159">
        <v>4.17</v>
      </c>
      <c r="R629" s="166" t="str">
        <f t="shared" si="46"/>
        <v/>
      </c>
      <c r="T629" s="208">
        <f t="shared" si="47"/>
        <v>0</v>
      </c>
      <c r="U629" s="222"/>
      <c r="W629" s="200"/>
      <c r="X629" s="209"/>
    </row>
    <row r="630" spans="1:24" ht="30" customHeight="1" thickTop="1" thickBot="1">
      <c r="A630" s="125" t="s">
        <v>703</v>
      </c>
      <c r="C630" s="149">
        <v>0</v>
      </c>
      <c r="D630" s="149">
        <v>0</v>
      </c>
      <c r="E630" s="149">
        <v>0</v>
      </c>
      <c r="F630" s="149">
        <v>0</v>
      </c>
      <c r="G630" s="149">
        <v>0</v>
      </c>
      <c r="H630" s="159">
        <v>15.5</v>
      </c>
      <c r="R630" s="166" t="str">
        <f t="shared" si="46"/>
        <v/>
      </c>
      <c r="T630" s="208">
        <f t="shared" si="47"/>
        <v>0</v>
      </c>
      <c r="U630" s="222"/>
      <c r="W630" s="200"/>
      <c r="X630" s="209"/>
    </row>
    <row r="631" spans="1:24" ht="30" customHeight="1" thickTop="1" thickBot="1">
      <c r="A631" s="125" t="s">
        <v>704</v>
      </c>
      <c r="C631" s="149">
        <v>0</v>
      </c>
      <c r="D631" s="149">
        <v>0</v>
      </c>
      <c r="E631" s="149">
        <v>0</v>
      </c>
      <c r="F631" s="149">
        <v>0</v>
      </c>
      <c r="G631" s="149">
        <v>0</v>
      </c>
      <c r="H631" s="159">
        <v>13.2</v>
      </c>
      <c r="R631" s="166" t="str">
        <f t="shared" si="46"/>
        <v/>
      </c>
      <c r="T631" s="208">
        <f t="shared" si="47"/>
        <v>0</v>
      </c>
      <c r="U631" s="222"/>
      <c r="W631" s="200"/>
      <c r="X631" s="209"/>
    </row>
    <row r="632" spans="1:24" ht="30" customHeight="1" thickTop="1" thickBot="1">
      <c r="A632" s="125" t="s">
        <v>705</v>
      </c>
      <c r="C632" s="149">
        <v>0</v>
      </c>
      <c r="D632" s="149">
        <v>0</v>
      </c>
      <c r="E632" s="149">
        <v>0</v>
      </c>
      <c r="F632" s="149">
        <v>0</v>
      </c>
      <c r="G632" s="149">
        <v>0</v>
      </c>
      <c r="H632" s="159">
        <v>4.88</v>
      </c>
      <c r="R632" s="166" t="str">
        <f t="shared" si="46"/>
        <v/>
      </c>
      <c r="T632" s="208">
        <f t="shared" si="47"/>
        <v>0</v>
      </c>
      <c r="U632" s="222"/>
      <c r="W632" s="200"/>
      <c r="X632" s="209"/>
    </row>
    <row r="633" spans="1:24" ht="30" customHeight="1" thickTop="1" thickBot="1">
      <c r="A633" s="125" t="s">
        <v>114</v>
      </c>
      <c r="C633" s="149">
        <v>0</v>
      </c>
      <c r="D633" s="149">
        <v>0</v>
      </c>
      <c r="E633" s="149">
        <v>0</v>
      </c>
      <c r="F633" s="149">
        <v>0</v>
      </c>
      <c r="G633" s="149">
        <v>0</v>
      </c>
      <c r="H633" s="159">
        <v>2.4</v>
      </c>
      <c r="R633" s="166" t="str">
        <f t="shared" si="46"/>
        <v/>
      </c>
      <c r="T633" s="208">
        <f t="shared" si="47"/>
        <v>0</v>
      </c>
      <c r="U633" s="222"/>
      <c r="W633" s="200"/>
      <c r="X633" s="209"/>
    </row>
    <row r="634" spans="1:24" ht="30" customHeight="1" thickTop="1" thickBot="1">
      <c r="A634" s="125" t="s">
        <v>169</v>
      </c>
      <c r="C634" s="149">
        <v>0</v>
      </c>
      <c r="D634" s="149">
        <v>0</v>
      </c>
      <c r="E634" s="149">
        <v>0</v>
      </c>
      <c r="F634" s="149">
        <v>0</v>
      </c>
      <c r="G634" s="149">
        <v>0</v>
      </c>
      <c r="H634" s="159">
        <v>61.5</v>
      </c>
      <c r="R634" s="166" t="str">
        <f t="shared" si="46"/>
        <v/>
      </c>
      <c r="T634" s="208">
        <f t="shared" si="47"/>
        <v>0</v>
      </c>
      <c r="U634" s="222"/>
      <c r="W634" s="200"/>
      <c r="X634" s="209"/>
    </row>
    <row r="635" spans="1:24" ht="30" customHeight="1" thickTop="1" thickBot="1">
      <c r="A635" s="125" t="s">
        <v>142</v>
      </c>
      <c r="C635" s="149">
        <v>0</v>
      </c>
      <c r="D635" s="149">
        <v>0</v>
      </c>
      <c r="E635" s="149">
        <v>0</v>
      </c>
      <c r="F635" s="149">
        <v>0</v>
      </c>
      <c r="G635" s="149">
        <v>0</v>
      </c>
      <c r="H635" s="159">
        <v>1.06</v>
      </c>
      <c r="R635" s="166" t="str">
        <f t="shared" si="46"/>
        <v/>
      </c>
      <c r="T635" s="208">
        <f t="shared" si="47"/>
        <v>0</v>
      </c>
      <c r="U635" s="222"/>
      <c r="W635" s="200"/>
      <c r="X635" s="209"/>
    </row>
    <row r="636" spans="1:24" ht="30" customHeight="1" thickTop="1" thickBot="1">
      <c r="A636" s="125" t="s">
        <v>539</v>
      </c>
      <c r="C636" s="149">
        <v>0</v>
      </c>
      <c r="D636" s="149">
        <v>0</v>
      </c>
      <c r="E636" s="149">
        <v>0</v>
      </c>
      <c r="F636" s="149">
        <v>0</v>
      </c>
      <c r="G636" s="149">
        <v>0</v>
      </c>
      <c r="H636" s="159">
        <v>11.64</v>
      </c>
      <c r="R636" s="166" t="str">
        <f t="shared" si="46"/>
        <v/>
      </c>
      <c r="T636" s="208">
        <f t="shared" si="47"/>
        <v>0</v>
      </c>
      <c r="U636" s="222"/>
      <c r="W636" s="200"/>
      <c r="X636" s="209"/>
    </row>
    <row r="637" spans="1:24" ht="30" customHeight="1" thickTop="1" thickBot="1">
      <c r="R637" s="166" t="str">
        <f t="shared" si="39"/>
        <v/>
      </c>
      <c r="T637" s="208">
        <f t="shared" si="40"/>
        <v>0</v>
      </c>
      <c r="U637" s="222"/>
      <c r="W637" s="200"/>
      <c r="X637" s="209"/>
    </row>
    <row r="638" spans="1:24" ht="30" customHeight="1" thickTop="1" thickBot="1">
      <c r="R638" s="166" t="str">
        <f t="shared" si="39"/>
        <v/>
      </c>
      <c r="T638" s="208">
        <f t="shared" si="40"/>
        <v>0</v>
      </c>
      <c r="U638" s="222"/>
      <c r="W638" s="200"/>
      <c r="X638" s="209"/>
    </row>
    <row r="639" spans="1:24" ht="30" customHeight="1" thickTop="1" thickBot="1">
      <c r="R639" s="166" t="str">
        <f t="shared" si="39"/>
        <v/>
      </c>
      <c r="T639" s="208">
        <f t="shared" si="40"/>
        <v>0</v>
      </c>
      <c r="U639" s="222"/>
      <c r="W639" s="200"/>
      <c r="X639" s="209"/>
    </row>
    <row r="640" spans="1:24" ht="30" customHeight="1" thickTop="1" thickBot="1">
      <c r="R640" s="166" t="str">
        <f t="shared" si="39"/>
        <v/>
      </c>
      <c r="T640" s="208">
        <f t="shared" si="40"/>
        <v>0</v>
      </c>
      <c r="U640" s="222"/>
      <c r="W640" s="200"/>
      <c r="X640" s="209"/>
    </row>
    <row r="641" spans="18:24" ht="30" customHeight="1" thickTop="1" thickBot="1">
      <c r="R641" s="166" t="str">
        <f t="shared" si="39"/>
        <v/>
      </c>
      <c r="T641" s="208">
        <f t="shared" si="40"/>
        <v>0</v>
      </c>
      <c r="U641" s="222"/>
      <c r="W641" s="200"/>
      <c r="X641" s="209"/>
    </row>
    <row r="642" spans="18:24" ht="30" customHeight="1" thickTop="1" thickBot="1">
      <c r="R642" s="166" t="str">
        <f t="shared" si="39"/>
        <v/>
      </c>
      <c r="T642" s="208">
        <f t="shared" si="40"/>
        <v>0</v>
      </c>
      <c r="W642" s="200"/>
    </row>
    <row r="643" spans="18:24" ht="30" customHeight="1" thickTop="1" thickBot="1">
      <c r="R643" s="166" t="str">
        <f t="shared" si="39"/>
        <v/>
      </c>
      <c r="T643" s="208">
        <f t="shared" si="40"/>
        <v>0</v>
      </c>
      <c r="W643" s="200"/>
    </row>
    <row r="644" spans="18:24" ht="30" customHeight="1" thickTop="1" thickBot="1">
      <c r="R644" s="166" t="str">
        <f t="shared" si="39"/>
        <v/>
      </c>
      <c r="T644" s="208">
        <f t="shared" ref="T644:T707" si="48">S644-Q644</f>
        <v>0</v>
      </c>
      <c r="W644" s="200"/>
    </row>
    <row r="645" spans="18:24" ht="30" customHeight="1" thickTop="1" thickBot="1">
      <c r="R645" s="166" t="str">
        <f t="shared" si="39"/>
        <v/>
      </c>
      <c r="T645" s="208">
        <f t="shared" si="48"/>
        <v>0</v>
      </c>
      <c r="W645" s="200"/>
    </row>
    <row r="646" spans="18:24" ht="30" customHeight="1" thickTop="1" thickBot="1">
      <c r="R646" s="166" t="str">
        <f t="shared" si="39"/>
        <v/>
      </c>
      <c r="T646" s="208">
        <f t="shared" si="48"/>
        <v>0</v>
      </c>
      <c r="W646" s="200"/>
    </row>
    <row r="647" spans="18:24" ht="30" customHeight="1" thickTop="1" thickBot="1">
      <c r="R647" s="166" t="str">
        <f t="shared" si="39"/>
        <v/>
      </c>
      <c r="T647" s="208">
        <f t="shared" si="48"/>
        <v>0</v>
      </c>
      <c r="W647" s="200"/>
    </row>
    <row r="648" spans="18:24" ht="30" customHeight="1" thickTop="1" thickBot="1">
      <c r="R648" s="166" t="str">
        <f t="shared" si="39"/>
        <v/>
      </c>
      <c r="T648" s="208">
        <f t="shared" si="48"/>
        <v>0</v>
      </c>
      <c r="W648" s="200"/>
    </row>
    <row r="649" spans="18:24" ht="30" customHeight="1" thickTop="1" thickBot="1">
      <c r="R649" s="166" t="str">
        <f t="shared" ref="R649:R712" si="49">IF(OR(H649="", H650="", Q649=0), "", IF(H649&lt;H650, (H650-H649)/H649, ""))</f>
        <v/>
      </c>
      <c r="T649" s="208">
        <f t="shared" si="48"/>
        <v>0</v>
      </c>
      <c r="W649" s="200"/>
    </row>
    <row r="650" spans="18:24" ht="30" customHeight="1" thickTop="1" thickBot="1">
      <c r="R650" s="166" t="str">
        <f t="shared" si="49"/>
        <v/>
      </c>
      <c r="T650" s="208">
        <f t="shared" si="48"/>
        <v>0</v>
      </c>
      <c r="W650" s="200"/>
    </row>
    <row r="651" spans="18:24" ht="30" customHeight="1" thickTop="1" thickBot="1">
      <c r="R651" s="166" t="str">
        <f t="shared" si="49"/>
        <v/>
      </c>
      <c r="T651" s="208">
        <f t="shared" si="48"/>
        <v>0</v>
      </c>
      <c r="W651" s="200"/>
    </row>
    <row r="652" spans="18:24" ht="30" customHeight="1" thickTop="1" thickBot="1">
      <c r="R652" s="166" t="str">
        <f t="shared" si="49"/>
        <v/>
      </c>
      <c r="T652" s="208">
        <f t="shared" si="48"/>
        <v>0</v>
      </c>
      <c r="W652" s="200"/>
    </row>
    <row r="653" spans="18:24" ht="30" customHeight="1" thickTop="1" thickBot="1">
      <c r="R653" s="166" t="str">
        <f t="shared" si="49"/>
        <v/>
      </c>
      <c r="T653" s="208">
        <f t="shared" si="48"/>
        <v>0</v>
      </c>
      <c r="W653" s="200"/>
    </row>
    <row r="654" spans="18:24" ht="30" customHeight="1" thickTop="1" thickBot="1">
      <c r="R654" s="166" t="str">
        <f t="shared" si="49"/>
        <v/>
      </c>
      <c r="T654" s="208">
        <f t="shared" si="48"/>
        <v>0</v>
      </c>
      <c r="W654" s="200"/>
    </row>
    <row r="655" spans="18:24" ht="30" customHeight="1" thickTop="1" thickBot="1">
      <c r="R655" s="166" t="str">
        <f t="shared" si="49"/>
        <v/>
      </c>
      <c r="T655" s="208">
        <f t="shared" si="48"/>
        <v>0</v>
      </c>
      <c r="W655" s="200"/>
    </row>
    <row r="656" spans="18:24" ht="30" customHeight="1" thickTop="1" thickBot="1">
      <c r="R656" s="166" t="str">
        <f t="shared" si="49"/>
        <v/>
      </c>
      <c r="T656" s="208">
        <f t="shared" si="48"/>
        <v>0</v>
      </c>
      <c r="W656" s="200"/>
    </row>
    <row r="657" spans="18:23" ht="30" customHeight="1" thickTop="1" thickBot="1">
      <c r="R657" s="166" t="str">
        <f t="shared" si="49"/>
        <v/>
      </c>
      <c r="T657" s="208">
        <f t="shared" si="48"/>
        <v>0</v>
      </c>
      <c r="W657" s="200"/>
    </row>
    <row r="658" spans="18:23" ht="30" customHeight="1" thickTop="1" thickBot="1">
      <c r="R658" s="166" t="str">
        <f t="shared" si="49"/>
        <v/>
      </c>
      <c r="T658" s="208">
        <f t="shared" si="48"/>
        <v>0</v>
      </c>
      <c r="W658" s="200"/>
    </row>
    <row r="659" spans="18:23" ht="30" customHeight="1" thickTop="1" thickBot="1">
      <c r="R659" s="166" t="str">
        <f t="shared" si="49"/>
        <v/>
      </c>
      <c r="T659" s="208">
        <f t="shared" si="48"/>
        <v>0</v>
      </c>
      <c r="W659" s="200"/>
    </row>
    <row r="660" spans="18:23" ht="30" customHeight="1" thickTop="1" thickBot="1">
      <c r="R660" s="166" t="str">
        <f t="shared" si="49"/>
        <v/>
      </c>
      <c r="T660" s="208">
        <f t="shared" si="48"/>
        <v>0</v>
      </c>
      <c r="W660" s="200"/>
    </row>
    <row r="661" spans="18:23" ht="30" customHeight="1" thickTop="1" thickBot="1">
      <c r="R661" s="166" t="str">
        <f t="shared" si="49"/>
        <v/>
      </c>
      <c r="T661" s="208">
        <f t="shared" si="48"/>
        <v>0</v>
      </c>
      <c r="W661" s="200"/>
    </row>
    <row r="662" spans="18:23" ht="30" customHeight="1" thickTop="1" thickBot="1">
      <c r="R662" s="166" t="str">
        <f t="shared" si="49"/>
        <v/>
      </c>
      <c r="T662" s="208">
        <f t="shared" si="48"/>
        <v>0</v>
      </c>
      <c r="W662" s="200"/>
    </row>
    <row r="663" spans="18:23" ht="30" customHeight="1" thickTop="1" thickBot="1">
      <c r="R663" s="166" t="str">
        <f t="shared" si="49"/>
        <v/>
      </c>
      <c r="T663" s="208">
        <f t="shared" si="48"/>
        <v>0</v>
      </c>
      <c r="W663" s="200"/>
    </row>
    <row r="664" spans="18:23" ht="30" customHeight="1" thickTop="1" thickBot="1">
      <c r="R664" s="166" t="str">
        <f t="shared" si="49"/>
        <v/>
      </c>
      <c r="T664" s="208">
        <f t="shared" si="48"/>
        <v>0</v>
      </c>
      <c r="W664" s="200"/>
    </row>
    <row r="665" spans="18:23" ht="30" customHeight="1" thickTop="1" thickBot="1">
      <c r="R665" s="166" t="str">
        <f t="shared" si="49"/>
        <v/>
      </c>
      <c r="T665" s="208">
        <f t="shared" si="48"/>
        <v>0</v>
      </c>
      <c r="W665" s="200"/>
    </row>
    <row r="666" spans="18:23" ht="30" customHeight="1" thickTop="1" thickBot="1">
      <c r="R666" s="166" t="str">
        <f t="shared" si="49"/>
        <v/>
      </c>
      <c r="T666" s="208">
        <f t="shared" si="48"/>
        <v>0</v>
      </c>
      <c r="W666" s="200"/>
    </row>
    <row r="667" spans="18:23" ht="30" customHeight="1" thickTop="1" thickBot="1">
      <c r="R667" s="166" t="str">
        <f t="shared" si="49"/>
        <v/>
      </c>
      <c r="T667" s="208">
        <f t="shared" si="48"/>
        <v>0</v>
      </c>
      <c r="W667" s="200"/>
    </row>
    <row r="668" spans="18:23" ht="30" customHeight="1" thickTop="1" thickBot="1">
      <c r="R668" s="166" t="str">
        <f t="shared" si="49"/>
        <v/>
      </c>
      <c r="T668" s="208">
        <f t="shared" si="48"/>
        <v>0</v>
      </c>
      <c r="W668" s="200"/>
    </row>
    <row r="669" spans="18:23" ht="30" customHeight="1" thickTop="1" thickBot="1">
      <c r="R669" s="166" t="str">
        <f t="shared" si="49"/>
        <v/>
      </c>
      <c r="T669" s="208">
        <f t="shared" si="48"/>
        <v>0</v>
      </c>
      <c r="W669" s="200"/>
    </row>
    <row r="670" spans="18:23" ht="30" customHeight="1" thickTop="1" thickBot="1">
      <c r="R670" s="166" t="str">
        <f t="shared" si="49"/>
        <v/>
      </c>
      <c r="T670" s="208">
        <f t="shared" si="48"/>
        <v>0</v>
      </c>
      <c r="W670" s="200"/>
    </row>
    <row r="671" spans="18:23" ht="30" customHeight="1" thickTop="1" thickBot="1">
      <c r="R671" s="166" t="str">
        <f t="shared" si="49"/>
        <v/>
      </c>
      <c r="T671" s="208">
        <f t="shared" si="48"/>
        <v>0</v>
      </c>
      <c r="W671" s="200"/>
    </row>
    <row r="672" spans="18:23" ht="30" customHeight="1" thickTop="1" thickBot="1">
      <c r="R672" s="166" t="str">
        <f t="shared" si="49"/>
        <v/>
      </c>
      <c r="T672" s="208">
        <f t="shared" si="48"/>
        <v>0</v>
      </c>
      <c r="W672" s="200"/>
    </row>
    <row r="673" spans="18:23" ht="30" customHeight="1" thickTop="1" thickBot="1">
      <c r="R673" s="166" t="str">
        <f t="shared" si="49"/>
        <v/>
      </c>
      <c r="T673" s="208">
        <f t="shared" si="48"/>
        <v>0</v>
      </c>
      <c r="W673" s="200"/>
    </row>
    <row r="674" spans="18:23" ht="30" customHeight="1" thickTop="1" thickBot="1">
      <c r="R674" s="166" t="str">
        <f t="shared" si="49"/>
        <v/>
      </c>
      <c r="T674" s="208">
        <f t="shared" si="48"/>
        <v>0</v>
      </c>
      <c r="W674" s="200"/>
    </row>
    <row r="675" spans="18:23" ht="30" customHeight="1" thickTop="1" thickBot="1">
      <c r="R675" s="166" t="str">
        <f t="shared" si="49"/>
        <v/>
      </c>
      <c r="T675" s="208">
        <f t="shared" si="48"/>
        <v>0</v>
      </c>
      <c r="W675" s="200"/>
    </row>
    <row r="676" spans="18:23" ht="30" customHeight="1" thickTop="1" thickBot="1">
      <c r="R676" s="166" t="str">
        <f t="shared" si="49"/>
        <v/>
      </c>
      <c r="T676" s="208">
        <f t="shared" si="48"/>
        <v>0</v>
      </c>
      <c r="W676" s="200"/>
    </row>
    <row r="677" spans="18:23" ht="30" customHeight="1" thickTop="1" thickBot="1">
      <c r="R677" s="166" t="str">
        <f t="shared" si="49"/>
        <v/>
      </c>
      <c r="T677" s="208">
        <f t="shared" si="48"/>
        <v>0</v>
      </c>
      <c r="W677" s="200"/>
    </row>
    <row r="678" spans="18:23" ht="30" customHeight="1" thickTop="1" thickBot="1">
      <c r="R678" s="166" t="str">
        <f t="shared" si="49"/>
        <v/>
      </c>
      <c r="T678" s="208">
        <f t="shared" si="48"/>
        <v>0</v>
      </c>
      <c r="W678" s="200"/>
    </row>
    <row r="679" spans="18:23" ht="30" customHeight="1" thickTop="1" thickBot="1">
      <c r="R679" s="166" t="str">
        <f t="shared" si="49"/>
        <v/>
      </c>
      <c r="T679" s="208">
        <f t="shared" si="48"/>
        <v>0</v>
      </c>
      <c r="W679" s="200"/>
    </row>
    <row r="680" spans="18:23" ht="30" customHeight="1" thickTop="1" thickBot="1">
      <c r="R680" s="166" t="str">
        <f t="shared" si="49"/>
        <v/>
      </c>
      <c r="T680" s="208">
        <f t="shared" si="48"/>
        <v>0</v>
      </c>
      <c r="W680" s="200"/>
    </row>
    <row r="681" spans="18:23" ht="30" customHeight="1" thickTop="1" thickBot="1">
      <c r="R681" s="166" t="str">
        <f t="shared" si="49"/>
        <v/>
      </c>
      <c r="T681" s="208">
        <f t="shared" si="48"/>
        <v>0</v>
      </c>
      <c r="W681" s="200"/>
    </row>
    <row r="682" spans="18:23" ht="30" customHeight="1" thickTop="1" thickBot="1">
      <c r="R682" s="166" t="str">
        <f t="shared" si="49"/>
        <v/>
      </c>
      <c r="T682" s="208">
        <f t="shared" si="48"/>
        <v>0</v>
      </c>
      <c r="W682" s="200"/>
    </row>
    <row r="683" spans="18:23" ht="30" customHeight="1" thickTop="1" thickBot="1">
      <c r="R683" s="166" t="str">
        <f t="shared" si="49"/>
        <v/>
      </c>
      <c r="T683" s="208">
        <f t="shared" si="48"/>
        <v>0</v>
      </c>
      <c r="W683" s="200"/>
    </row>
    <row r="684" spans="18:23" ht="30" customHeight="1" thickTop="1" thickBot="1">
      <c r="R684" s="166" t="str">
        <f t="shared" si="49"/>
        <v/>
      </c>
      <c r="T684" s="208">
        <f t="shared" si="48"/>
        <v>0</v>
      </c>
      <c r="W684" s="200"/>
    </row>
    <row r="685" spans="18:23" ht="30" customHeight="1" thickTop="1" thickBot="1">
      <c r="R685" s="166" t="str">
        <f t="shared" si="49"/>
        <v/>
      </c>
      <c r="T685" s="208">
        <f t="shared" si="48"/>
        <v>0</v>
      </c>
      <c r="W685" s="200"/>
    </row>
    <row r="686" spans="18:23" ht="30" customHeight="1" thickTop="1" thickBot="1">
      <c r="R686" s="166" t="str">
        <f t="shared" si="49"/>
        <v/>
      </c>
      <c r="T686" s="208">
        <f t="shared" si="48"/>
        <v>0</v>
      </c>
      <c r="W686" s="200"/>
    </row>
    <row r="687" spans="18:23" ht="30" customHeight="1" thickTop="1" thickBot="1">
      <c r="R687" s="166" t="str">
        <f t="shared" si="49"/>
        <v/>
      </c>
      <c r="T687" s="208">
        <f t="shared" si="48"/>
        <v>0</v>
      </c>
      <c r="W687" s="200"/>
    </row>
    <row r="688" spans="18:23" ht="30" customHeight="1" thickTop="1" thickBot="1">
      <c r="R688" s="166" t="str">
        <f t="shared" si="49"/>
        <v/>
      </c>
      <c r="T688" s="208">
        <f t="shared" si="48"/>
        <v>0</v>
      </c>
      <c r="W688" s="200"/>
    </row>
    <row r="689" spans="18:23" ht="30" customHeight="1" thickTop="1" thickBot="1">
      <c r="R689" s="166" t="str">
        <f t="shared" si="49"/>
        <v/>
      </c>
      <c r="T689" s="208">
        <f t="shared" si="48"/>
        <v>0</v>
      </c>
      <c r="W689" s="200"/>
    </row>
    <row r="690" spans="18:23" ht="30" customHeight="1" thickTop="1" thickBot="1">
      <c r="R690" s="166" t="str">
        <f t="shared" si="49"/>
        <v/>
      </c>
      <c r="T690" s="208">
        <f t="shared" si="48"/>
        <v>0</v>
      </c>
      <c r="W690" s="200"/>
    </row>
    <row r="691" spans="18:23" ht="30" customHeight="1" thickTop="1" thickBot="1">
      <c r="R691" s="166" t="str">
        <f t="shared" si="49"/>
        <v/>
      </c>
      <c r="T691" s="208">
        <f t="shared" si="48"/>
        <v>0</v>
      </c>
      <c r="W691" s="200"/>
    </row>
    <row r="692" spans="18:23" ht="30" customHeight="1" thickTop="1" thickBot="1">
      <c r="R692" s="166" t="str">
        <f t="shared" si="49"/>
        <v/>
      </c>
      <c r="T692" s="208">
        <f t="shared" si="48"/>
        <v>0</v>
      </c>
      <c r="W692" s="200"/>
    </row>
    <row r="693" spans="18:23" ht="30" customHeight="1" thickTop="1" thickBot="1">
      <c r="R693" s="166" t="str">
        <f t="shared" si="49"/>
        <v/>
      </c>
      <c r="T693" s="208">
        <f t="shared" si="48"/>
        <v>0</v>
      </c>
      <c r="W693" s="200"/>
    </row>
    <row r="694" spans="18:23" ht="30" customHeight="1" thickTop="1" thickBot="1">
      <c r="R694" s="166" t="str">
        <f t="shared" si="49"/>
        <v/>
      </c>
      <c r="T694" s="208">
        <f t="shared" si="48"/>
        <v>0</v>
      </c>
      <c r="W694" s="200"/>
    </row>
    <row r="695" spans="18:23" ht="30" customHeight="1" thickTop="1" thickBot="1">
      <c r="R695" s="166" t="str">
        <f t="shared" si="49"/>
        <v/>
      </c>
      <c r="T695" s="208">
        <f t="shared" si="48"/>
        <v>0</v>
      </c>
      <c r="W695" s="200"/>
    </row>
    <row r="696" spans="18:23" ht="30" customHeight="1" thickTop="1" thickBot="1">
      <c r="R696" s="166" t="str">
        <f t="shared" si="49"/>
        <v/>
      </c>
      <c r="T696" s="208">
        <f t="shared" si="48"/>
        <v>0</v>
      </c>
      <c r="W696" s="200"/>
    </row>
    <row r="697" spans="18:23" ht="30" customHeight="1" thickTop="1" thickBot="1">
      <c r="R697" s="166" t="str">
        <f t="shared" si="49"/>
        <v/>
      </c>
      <c r="T697" s="208">
        <f t="shared" si="48"/>
        <v>0</v>
      </c>
      <c r="W697" s="200"/>
    </row>
    <row r="698" spans="18:23" ht="30" customHeight="1" thickTop="1" thickBot="1">
      <c r="R698" s="166" t="str">
        <f t="shared" si="49"/>
        <v/>
      </c>
      <c r="T698" s="208">
        <f t="shared" si="48"/>
        <v>0</v>
      </c>
      <c r="W698" s="200"/>
    </row>
    <row r="699" spans="18:23" ht="30" customHeight="1" thickTop="1" thickBot="1">
      <c r="R699" s="166" t="str">
        <f t="shared" si="49"/>
        <v/>
      </c>
      <c r="T699" s="208">
        <f t="shared" si="48"/>
        <v>0</v>
      </c>
      <c r="W699" s="200"/>
    </row>
    <row r="700" spans="18:23" ht="30" customHeight="1" thickTop="1" thickBot="1">
      <c r="R700" s="166" t="str">
        <f t="shared" si="49"/>
        <v/>
      </c>
      <c r="T700" s="208">
        <f t="shared" si="48"/>
        <v>0</v>
      </c>
      <c r="W700" s="200"/>
    </row>
    <row r="701" spans="18:23" ht="30" customHeight="1" thickTop="1" thickBot="1">
      <c r="R701" s="166" t="str">
        <f t="shared" si="49"/>
        <v/>
      </c>
      <c r="T701" s="208">
        <f t="shared" si="48"/>
        <v>0</v>
      </c>
      <c r="W701" s="200"/>
    </row>
    <row r="702" spans="18:23" ht="30" customHeight="1" thickTop="1" thickBot="1">
      <c r="R702" s="166" t="str">
        <f t="shared" si="49"/>
        <v/>
      </c>
      <c r="T702" s="208">
        <f t="shared" si="48"/>
        <v>0</v>
      </c>
      <c r="W702" s="200"/>
    </row>
    <row r="703" spans="18:23" ht="30" customHeight="1" thickTop="1" thickBot="1">
      <c r="R703" s="166" t="str">
        <f t="shared" si="49"/>
        <v/>
      </c>
      <c r="T703" s="208">
        <f t="shared" si="48"/>
        <v>0</v>
      </c>
      <c r="W703" s="200"/>
    </row>
    <row r="704" spans="18:23" ht="30" customHeight="1" thickTop="1" thickBot="1">
      <c r="R704" s="166" t="str">
        <f t="shared" si="49"/>
        <v/>
      </c>
      <c r="T704" s="208">
        <f t="shared" si="48"/>
        <v>0</v>
      </c>
      <c r="W704" s="200"/>
    </row>
    <row r="705" spans="18:23" ht="30" customHeight="1" thickTop="1" thickBot="1">
      <c r="R705" s="166" t="str">
        <f t="shared" si="49"/>
        <v/>
      </c>
      <c r="T705" s="208">
        <f t="shared" si="48"/>
        <v>0</v>
      </c>
      <c r="W705" s="200"/>
    </row>
    <row r="706" spans="18:23" ht="30" customHeight="1" thickTop="1" thickBot="1">
      <c r="R706" s="166" t="str">
        <f t="shared" si="49"/>
        <v/>
      </c>
      <c r="T706" s="208">
        <f t="shared" si="48"/>
        <v>0</v>
      </c>
      <c r="W706" s="200"/>
    </row>
    <row r="707" spans="18:23" ht="30" customHeight="1" thickTop="1" thickBot="1">
      <c r="R707" s="166" t="str">
        <f t="shared" si="49"/>
        <v/>
      </c>
      <c r="T707" s="208">
        <f t="shared" si="48"/>
        <v>0</v>
      </c>
      <c r="W707" s="200"/>
    </row>
    <row r="708" spans="18:23" ht="30" customHeight="1" thickTop="1" thickBot="1">
      <c r="R708" s="166" t="str">
        <f t="shared" si="49"/>
        <v/>
      </c>
      <c r="T708" s="208">
        <f t="shared" ref="T708:T771" si="50">S708-Q708</f>
        <v>0</v>
      </c>
      <c r="W708" s="200"/>
    </row>
    <row r="709" spans="18:23" ht="30" customHeight="1" thickTop="1" thickBot="1">
      <c r="R709" s="166" t="str">
        <f t="shared" si="49"/>
        <v/>
      </c>
      <c r="T709" s="208">
        <f t="shared" si="50"/>
        <v>0</v>
      </c>
      <c r="W709" s="200"/>
    </row>
    <row r="710" spans="18:23" ht="30" customHeight="1" thickTop="1" thickBot="1">
      <c r="R710" s="166" t="str">
        <f t="shared" si="49"/>
        <v/>
      </c>
      <c r="T710" s="208">
        <f t="shared" si="50"/>
        <v>0</v>
      </c>
      <c r="W710" s="200"/>
    </row>
    <row r="711" spans="18:23" ht="30" customHeight="1" thickTop="1" thickBot="1">
      <c r="R711" s="166" t="str">
        <f t="shared" si="49"/>
        <v/>
      </c>
      <c r="T711" s="208">
        <f t="shared" si="50"/>
        <v>0</v>
      </c>
      <c r="W711" s="200"/>
    </row>
    <row r="712" spans="18:23" ht="30" customHeight="1" thickTop="1" thickBot="1">
      <c r="R712" s="166" t="str">
        <f t="shared" si="49"/>
        <v/>
      </c>
      <c r="T712" s="208">
        <f t="shared" si="50"/>
        <v>0</v>
      </c>
      <c r="W712" s="200"/>
    </row>
    <row r="713" spans="18:23" ht="30" customHeight="1" thickTop="1" thickBot="1">
      <c r="R713" s="166" t="str">
        <f t="shared" ref="R713:R774" si="51">IF(OR(H713="", H714="", Q713=0), "", IF(H713&lt;H714, (H714-H713)/H713, ""))</f>
        <v/>
      </c>
      <c r="T713" s="208">
        <f t="shared" si="50"/>
        <v>0</v>
      </c>
      <c r="W713" s="200"/>
    </row>
    <row r="714" spans="18:23" ht="30" customHeight="1" thickTop="1" thickBot="1">
      <c r="R714" s="166" t="str">
        <f t="shared" si="51"/>
        <v/>
      </c>
      <c r="T714" s="208">
        <f t="shared" si="50"/>
        <v>0</v>
      </c>
      <c r="W714" s="200"/>
    </row>
    <row r="715" spans="18:23" ht="30" customHeight="1" thickTop="1" thickBot="1">
      <c r="R715" s="166" t="str">
        <f t="shared" si="51"/>
        <v/>
      </c>
      <c r="T715" s="208">
        <f t="shared" si="50"/>
        <v>0</v>
      </c>
      <c r="W715" s="200"/>
    </row>
    <row r="716" spans="18:23" ht="30" customHeight="1" thickTop="1" thickBot="1">
      <c r="R716" s="166" t="str">
        <f t="shared" si="51"/>
        <v/>
      </c>
      <c r="T716" s="208">
        <f t="shared" si="50"/>
        <v>0</v>
      </c>
      <c r="W716" s="200"/>
    </row>
    <row r="717" spans="18:23" ht="30" customHeight="1" thickTop="1" thickBot="1">
      <c r="R717" s="166" t="str">
        <f t="shared" si="51"/>
        <v/>
      </c>
      <c r="T717" s="208">
        <f t="shared" si="50"/>
        <v>0</v>
      </c>
      <c r="W717" s="200"/>
    </row>
    <row r="718" spans="18:23" ht="30" customHeight="1" thickTop="1" thickBot="1">
      <c r="R718" s="166" t="str">
        <f t="shared" si="51"/>
        <v/>
      </c>
      <c r="T718" s="208">
        <f t="shared" si="50"/>
        <v>0</v>
      </c>
      <c r="W718" s="200"/>
    </row>
    <row r="719" spans="18:23" ht="30" customHeight="1" thickTop="1" thickBot="1">
      <c r="R719" s="166" t="str">
        <f t="shared" si="51"/>
        <v/>
      </c>
      <c r="T719" s="208">
        <f t="shared" si="50"/>
        <v>0</v>
      </c>
      <c r="W719" s="200"/>
    </row>
    <row r="720" spans="18:23" ht="30" customHeight="1" thickTop="1" thickBot="1">
      <c r="R720" s="166" t="str">
        <f t="shared" si="51"/>
        <v/>
      </c>
      <c r="T720" s="208">
        <f t="shared" si="50"/>
        <v>0</v>
      </c>
      <c r="W720" s="200"/>
    </row>
    <row r="721" spans="18:23" ht="30" customHeight="1" thickTop="1" thickBot="1">
      <c r="R721" s="166" t="str">
        <f t="shared" si="51"/>
        <v/>
      </c>
      <c r="T721" s="208">
        <f t="shared" si="50"/>
        <v>0</v>
      </c>
      <c r="W721" s="200"/>
    </row>
    <row r="722" spans="18:23" ht="30" customHeight="1" thickTop="1" thickBot="1">
      <c r="R722" s="166" t="str">
        <f t="shared" si="51"/>
        <v/>
      </c>
      <c r="T722" s="208">
        <f t="shared" si="50"/>
        <v>0</v>
      </c>
      <c r="W722" s="200"/>
    </row>
    <row r="723" spans="18:23" ht="30" customHeight="1" thickTop="1" thickBot="1">
      <c r="R723" s="166" t="str">
        <f t="shared" si="51"/>
        <v/>
      </c>
      <c r="T723" s="208">
        <f t="shared" si="50"/>
        <v>0</v>
      </c>
      <c r="W723" s="200"/>
    </row>
    <row r="724" spans="18:23" ht="30" customHeight="1" thickTop="1" thickBot="1">
      <c r="R724" s="166" t="str">
        <f t="shared" si="51"/>
        <v/>
      </c>
      <c r="T724" s="208">
        <f t="shared" si="50"/>
        <v>0</v>
      </c>
      <c r="W724" s="200"/>
    </row>
    <row r="725" spans="18:23" ht="30" customHeight="1" thickTop="1" thickBot="1">
      <c r="R725" s="166" t="str">
        <f t="shared" si="51"/>
        <v/>
      </c>
      <c r="T725" s="208">
        <f t="shared" si="50"/>
        <v>0</v>
      </c>
      <c r="W725" s="200"/>
    </row>
    <row r="726" spans="18:23" ht="30" customHeight="1" thickTop="1" thickBot="1">
      <c r="R726" s="166" t="str">
        <f t="shared" si="51"/>
        <v/>
      </c>
      <c r="T726" s="208">
        <f t="shared" si="50"/>
        <v>0</v>
      </c>
      <c r="W726" s="200"/>
    </row>
    <row r="727" spans="18:23" ht="30" customHeight="1" thickTop="1" thickBot="1">
      <c r="R727" s="166" t="str">
        <f t="shared" si="51"/>
        <v/>
      </c>
      <c r="T727" s="208">
        <f t="shared" si="50"/>
        <v>0</v>
      </c>
      <c r="W727" s="200"/>
    </row>
    <row r="728" spans="18:23" ht="30" customHeight="1" thickTop="1" thickBot="1">
      <c r="R728" s="166" t="str">
        <f t="shared" si="51"/>
        <v/>
      </c>
      <c r="T728" s="208">
        <f t="shared" si="50"/>
        <v>0</v>
      </c>
      <c r="W728" s="200"/>
    </row>
    <row r="729" spans="18:23" ht="30" customHeight="1" thickTop="1" thickBot="1">
      <c r="R729" s="166" t="str">
        <f t="shared" si="51"/>
        <v/>
      </c>
      <c r="T729" s="208">
        <f t="shared" si="50"/>
        <v>0</v>
      </c>
      <c r="W729" s="200"/>
    </row>
    <row r="730" spans="18:23" ht="30" customHeight="1" thickTop="1" thickBot="1">
      <c r="R730" s="166" t="str">
        <f t="shared" si="51"/>
        <v/>
      </c>
      <c r="T730" s="208">
        <f t="shared" si="50"/>
        <v>0</v>
      </c>
      <c r="W730" s="200"/>
    </row>
    <row r="731" spans="18:23" ht="30" customHeight="1" thickTop="1" thickBot="1">
      <c r="R731" s="166" t="str">
        <f t="shared" si="51"/>
        <v/>
      </c>
      <c r="T731" s="208">
        <f t="shared" si="50"/>
        <v>0</v>
      </c>
      <c r="W731" s="200"/>
    </row>
    <row r="732" spans="18:23" ht="30" customHeight="1" thickTop="1" thickBot="1">
      <c r="R732" s="166" t="str">
        <f t="shared" si="51"/>
        <v/>
      </c>
      <c r="T732" s="208">
        <f t="shared" si="50"/>
        <v>0</v>
      </c>
      <c r="W732" s="200"/>
    </row>
    <row r="733" spans="18:23" ht="30" customHeight="1" thickTop="1" thickBot="1">
      <c r="R733" s="166" t="str">
        <f t="shared" si="51"/>
        <v/>
      </c>
      <c r="T733" s="208">
        <f t="shared" si="50"/>
        <v>0</v>
      </c>
      <c r="W733" s="200"/>
    </row>
    <row r="734" spans="18:23" ht="30" customHeight="1" thickTop="1" thickBot="1">
      <c r="R734" s="166" t="str">
        <f t="shared" si="51"/>
        <v/>
      </c>
      <c r="T734" s="208">
        <f t="shared" si="50"/>
        <v>0</v>
      </c>
      <c r="W734" s="200"/>
    </row>
    <row r="735" spans="18:23" ht="30" customHeight="1" thickTop="1" thickBot="1">
      <c r="R735" s="166" t="str">
        <f t="shared" si="51"/>
        <v/>
      </c>
      <c r="T735" s="208">
        <f t="shared" si="50"/>
        <v>0</v>
      </c>
      <c r="W735" s="200"/>
    </row>
    <row r="736" spans="18:23" ht="30" customHeight="1" thickTop="1" thickBot="1">
      <c r="R736" s="166" t="str">
        <f t="shared" si="51"/>
        <v/>
      </c>
      <c r="T736" s="208">
        <f t="shared" si="50"/>
        <v>0</v>
      </c>
      <c r="W736" s="200"/>
    </row>
    <row r="737" spans="18:23" ht="30" customHeight="1" thickTop="1" thickBot="1">
      <c r="R737" s="166" t="str">
        <f t="shared" si="51"/>
        <v/>
      </c>
      <c r="T737" s="208">
        <f t="shared" si="50"/>
        <v>0</v>
      </c>
      <c r="W737" s="200"/>
    </row>
    <row r="738" spans="18:23" ht="30" customHeight="1" thickTop="1" thickBot="1">
      <c r="R738" s="166" t="str">
        <f t="shared" si="51"/>
        <v/>
      </c>
      <c r="T738" s="208">
        <f t="shared" si="50"/>
        <v>0</v>
      </c>
      <c r="W738" s="200"/>
    </row>
    <row r="739" spans="18:23" ht="30" customHeight="1" thickTop="1" thickBot="1">
      <c r="R739" s="166" t="str">
        <f t="shared" si="51"/>
        <v/>
      </c>
      <c r="T739" s="208">
        <f t="shared" si="50"/>
        <v>0</v>
      </c>
      <c r="W739" s="200"/>
    </row>
    <row r="740" spans="18:23" ht="30" customHeight="1" thickTop="1" thickBot="1">
      <c r="R740" s="166" t="str">
        <f t="shared" si="51"/>
        <v/>
      </c>
      <c r="T740" s="208">
        <f t="shared" si="50"/>
        <v>0</v>
      </c>
      <c r="W740" s="200"/>
    </row>
    <row r="741" spans="18:23" ht="30" customHeight="1" thickTop="1" thickBot="1">
      <c r="R741" s="166" t="str">
        <f t="shared" si="51"/>
        <v/>
      </c>
      <c r="T741" s="208">
        <f t="shared" si="50"/>
        <v>0</v>
      </c>
      <c r="W741" s="200"/>
    </row>
    <row r="742" spans="18:23" ht="30" customHeight="1" thickTop="1" thickBot="1">
      <c r="R742" s="166" t="str">
        <f t="shared" si="51"/>
        <v/>
      </c>
      <c r="T742" s="208">
        <f t="shared" si="50"/>
        <v>0</v>
      </c>
      <c r="W742" s="200"/>
    </row>
    <row r="743" spans="18:23" ht="30" customHeight="1" thickTop="1" thickBot="1">
      <c r="R743" s="166" t="str">
        <f t="shared" si="51"/>
        <v/>
      </c>
      <c r="T743" s="208">
        <f t="shared" si="50"/>
        <v>0</v>
      </c>
      <c r="W743" s="200"/>
    </row>
    <row r="744" spans="18:23" ht="30" customHeight="1" thickTop="1" thickBot="1">
      <c r="R744" s="166" t="str">
        <f t="shared" si="51"/>
        <v/>
      </c>
      <c r="T744" s="208">
        <f t="shared" si="50"/>
        <v>0</v>
      </c>
      <c r="W744" s="200"/>
    </row>
    <row r="745" spans="18:23" ht="30" customHeight="1" thickTop="1" thickBot="1">
      <c r="R745" s="166" t="str">
        <f t="shared" si="51"/>
        <v/>
      </c>
      <c r="T745" s="208">
        <f t="shared" si="50"/>
        <v>0</v>
      </c>
      <c r="W745" s="200"/>
    </row>
    <row r="746" spans="18:23" ht="30" customHeight="1" thickTop="1" thickBot="1">
      <c r="R746" s="166" t="str">
        <f t="shared" si="51"/>
        <v/>
      </c>
      <c r="T746" s="208">
        <f t="shared" si="50"/>
        <v>0</v>
      </c>
      <c r="W746" s="200"/>
    </row>
    <row r="747" spans="18:23" ht="30" customHeight="1" thickTop="1" thickBot="1">
      <c r="R747" s="166" t="str">
        <f t="shared" si="51"/>
        <v/>
      </c>
      <c r="T747" s="208">
        <f t="shared" si="50"/>
        <v>0</v>
      </c>
      <c r="W747" s="200"/>
    </row>
    <row r="748" spans="18:23" ht="30" customHeight="1" thickTop="1" thickBot="1">
      <c r="R748" s="166" t="str">
        <f t="shared" si="51"/>
        <v/>
      </c>
      <c r="T748" s="208">
        <f t="shared" si="50"/>
        <v>0</v>
      </c>
      <c r="W748" s="200"/>
    </row>
    <row r="749" spans="18:23" ht="30" customHeight="1" thickTop="1" thickBot="1">
      <c r="R749" s="166" t="str">
        <f t="shared" si="51"/>
        <v/>
      </c>
      <c r="T749" s="208">
        <f t="shared" si="50"/>
        <v>0</v>
      </c>
      <c r="W749" s="200"/>
    </row>
    <row r="750" spans="18:23" ht="30" customHeight="1" thickTop="1" thickBot="1">
      <c r="R750" s="166" t="str">
        <f t="shared" si="51"/>
        <v/>
      </c>
      <c r="T750" s="208">
        <f t="shared" si="50"/>
        <v>0</v>
      </c>
      <c r="W750" s="200"/>
    </row>
    <row r="751" spans="18:23" ht="30" customHeight="1" thickTop="1" thickBot="1">
      <c r="R751" s="166" t="str">
        <f t="shared" si="51"/>
        <v/>
      </c>
      <c r="T751" s="208">
        <f t="shared" si="50"/>
        <v>0</v>
      </c>
      <c r="W751" s="200"/>
    </row>
    <row r="752" spans="18:23" ht="30" customHeight="1" thickTop="1" thickBot="1">
      <c r="R752" s="166" t="str">
        <f t="shared" si="51"/>
        <v/>
      </c>
      <c r="T752" s="208">
        <f t="shared" si="50"/>
        <v>0</v>
      </c>
      <c r="W752" s="200"/>
    </row>
    <row r="753" spans="18:23" ht="30" customHeight="1" thickTop="1" thickBot="1">
      <c r="R753" s="166" t="str">
        <f t="shared" si="51"/>
        <v/>
      </c>
      <c r="T753" s="208">
        <f t="shared" si="50"/>
        <v>0</v>
      </c>
      <c r="W753" s="200"/>
    </row>
    <row r="754" spans="18:23" ht="30" customHeight="1" thickTop="1" thickBot="1">
      <c r="R754" s="166" t="str">
        <f t="shared" si="51"/>
        <v/>
      </c>
      <c r="T754" s="208">
        <f t="shared" si="50"/>
        <v>0</v>
      </c>
      <c r="W754" s="200"/>
    </row>
    <row r="755" spans="18:23" ht="30" customHeight="1" thickTop="1" thickBot="1">
      <c r="R755" s="166" t="str">
        <f t="shared" si="51"/>
        <v/>
      </c>
      <c r="T755" s="208">
        <f t="shared" si="50"/>
        <v>0</v>
      </c>
      <c r="W755" s="200"/>
    </row>
    <row r="756" spans="18:23" ht="30" customHeight="1" thickTop="1" thickBot="1">
      <c r="R756" s="166" t="str">
        <f t="shared" si="51"/>
        <v/>
      </c>
      <c r="T756" s="208">
        <f t="shared" si="50"/>
        <v>0</v>
      </c>
      <c r="W756" s="200"/>
    </row>
    <row r="757" spans="18:23" ht="30" customHeight="1" thickTop="1" thickBot="1">
      <c r="R757" s="166" t="str">
        <f t="shared" si="51"/>
        <v/>
      </c>
      <c r="T757" s="208">
        <f t="shared" si="50"/>
        <v>0</v>
      </c>
      <c r="W757" s="200"/>
    </row>
    <row r="758" spans="18:23" ht="30" customHeight="1" thickTop="1" thickBot="1">
      <c r="R758" s="166" t="str">
        <f t="shared" si="51"/>
        <v/>
      </c>
      <c r="T758" s="208">
        <f t="shared" si="50"/>
        <v>0</v>
      </c>
    </row>
    <row r="759" spans="18:23" ht="30" customHeight="1" thickTop="1" thickBot="1">
      <c r="R759" s="166" t="str">
        <f t="shared" si="51"/>
        <v/>
      </c>
      <c r="T759" s="208">
        <f t="shared" si="50"/>
        <v>0</v>
      </c>
    </row>
    <row r="760" spans="18:23" ht="30" customHeight="1" thickTop="1" thickBot="1">
      <c r="R760" s="166" t="str">
        <f t="shared" si="51"/>
        <v/>
      </c>
      <c r="T760" s="208">
        <f t="shared" si="50"/>
        <v>0</v>
      </c>
    </row>
    <row r="761" spans="18:23" ht="30" customHeight="1" thickTop="1" thickBot="1">
      <c r="R761" s="166" t="str">
        <f t="shared" si="51"/>
        <v/>
      </c>
      <c r="T761" s="208">
        <f t="shared" si="50"/>
        <v>0</v>
      </c>
    </row>
    <row r="762" spans="18:23" ht="30" customHeight="1" thickTop="1" thickBot="1">
      <c r="R762" s="166" t="str">
        <f t="shared" si="51"/>
        <v/>
      </c>
      <c r="T762" s="208">
        <f t="shared" si="50"/>
        <v>0</v>
      </c>
    </row>
    <row r="763" spans="18:23" ht="30" customHeight="1" thickTop="1" thickBot="1">
      <c r="R763" s="166" t="str">
        <f t="shared" si="51"/>
        <v/>
      </c>
      <c r="T763" s="208">
        <f t="shared" si="50"/>
        <v>0</v>
      </c>
    </row>
    <row r="764" spans="18:23" ht="30" customHeight="1" thickTop="1" thickBot="1">
      <c r="R764" s="166" t="str">
        <f t="shared" si="51"/>
        <v/>
      </c>
      <c r="T764" s="208">
        <f t="shared" si="50"/>
        <v>0</v>
      </c>
    </row>
    <row r="765" spans="18:23" ht="30" customHeight="1" thickTop="1" thickBot="1">
      <c r="R765" s="166" t="str">
        <f t="shared" si="51"/>
        <v/>
      </c>
      <c r="T765" s="208">
        <f t="shared" si="50"/>
        <v>0</v>
      </c>
    </row>
    <row r="766" spans="18:23" ht="30" customHeight="1" thickTop="1" thickBot="1">
      <c r="R766" s="166" t="str">
        <f t="shared" si="51"/>
        <v/>
      </c>
      <c r="T766" s="208">
        <f t="shared" si="50"/>
        <v>0</v>
      </c>
    </row>
    <row r="767" spans="18:23" ht="30" customHeight="1" thickTop="1" thickBot="1">
      <c r="R767" s="166" t="str">
        <f t="shared" si="51"/>
        <v/>
      </c>
      <c r="T767" s="208">
        <f t="shared" si="50"/>
        <v>0</v>
      </c>
    </row>
    <row r="768" spans="18:23" ht="30" customHeight="1" thickTop="1" thickBot="1">
      <c r="R768" s="166" t="str">
        <f t="shared" si="51"/>
        <v/>
      </c>
      <c r="T768" s="208">
        <f t="shared" si="50"/>
        <v>0</v>
      </c>
    </row>
    <row r="769" spans="18:20" ht="30" customHeight="1" thickTop="1" thickBot="1">
      <c r="R769" s="166" t="str">
        <f t="shared" si="51"/>
        <v/>
      </c>
      <c r="T769" s="208">
        <f t="shared" si="50"/>
        <v>0</v>
      </c>
    </row>
    <row r="770" spans="18:20" ht="30" customHeight="1" thickTop="1" thickBot="1">
      <c r="R770" s="166" t="str">
        <f t="shared" si="51"/>
        <v/>
      </c>
      <c r="T770" s="208">
        <f t="shared" si="50"/>
        <v>0</v>
      </c>
    </row>
    <row r="771" spans="18:20" ht="30" customHeight="1" thickTop="1" thickBot="1">
      <c r="R771" s="166" t="str">
        <f t="shared" si="51"/>
        <v/>
      </c>
      <c r="T771" s="208">
        <f t="shared" si="50"/>
        <v>0</v>
      </c>
    </row>
    <row r="772" spans="18:20" ht="30" customHeight="1" thickTop="1" thickBot="1">
      <c r="R772" s="166" t="str">
        <f t="shared" si="51"/>
        <v/>
      </c>
      <c r="T772" s="208">
        <f t="shared" ref="T772:T825" si="52">S772-Q772</f>
        <v>0</v>
      </c>
    </row>
    <row r="773" spans="18:20" ht="30" customHeight="1" thickTop="1" thickBot="1">
      <c r="R773" s="166" t="str">
        <f t="shared" si="51"/>
        <v/>
      </c>
      <c r="T773" s="208">
        <f t="shared" si="52"/>
        <v>0</v>
      </c>
    </row>
    <row r="774" spans="18:20" ht="30" customHeight="1" thickTop="1" thickBot="1">
      <c r="R774" s="166" t="str">
        <f t="shared" si="51"/>
        <v/>
      </c>
      <c r="T774" s="208">
        <f t="shared" si="52"/>
        <v>0</v>
      </c>
    </row>
    <row r="775" spans="18:20" ht="30" customHeight="1" thickTop="1" thickBot="1">
      <c r="R775" s="166" t="str">
        <f t="shared" ref="R775:R806" si="53">IF(Q775&lt;&gt;"", IF(ABS(((232.33-(33.33*Q775))-$A775)/$A775)&gt;=0.05, (232.33-(33.33*Q775)), ""), "")</f>
        <v/>
      </c>
      <c r="T775" s="208">
        <f t="shared" si="52"/>
        <v>0</v>
      </c>
    </row>
    <row r="776" spans="18:20" ht="30" customHeight="1" thickTop="1" thickBot="1">
      <c r="R776" s="166" t="str">
        <f t="shared" si="53"/>
        <v/>
      </c>
      <c r="T776" s="208">
        <f t="shared" si="52"/>
        <v>0</v>
      </c>
    </row>
    <row r="777" spans="18:20" ht="30" customHeight="1" thickTop="1" thickBot="1">
      <c r="R777" s="166" t="str">
        <f t="shared" si="53"/>
        <v/>
      </c>
      <c r="T777" s="208">
        <f t="shared" si="52"/>
        <v>0</v>
      </c>
    </row>
    <row r="778" spans="18:20" ht="30" customHeight="1" thickTop="1" thickBot="1">
      <c r="R778" s="166" t="str">
        <f t="shared" si="53"/>
        <v/>
      </c>
      <c r="T778" s="208">
        <f t="shared" si="52"/>
        <v>0</v>
      </c>
    </row>
    <row r="779" spans="18:20" ht="30" customHeight="1" thickTop="1" thickBot="1">
      <c r="R779" s="166" t="str">
        <f t="shared" si="53"/>
        <v/>
      </c>
      <c r="T779" s="208">
        <f t="shared" si="52"/>
        <v>0</v>
      </c>
    </row>
    <row r="780" spans="18:20" ht="30" customHeight="1" thickTop="1" thickBot="1">
      <c r="R780" s="166" t="str">
        <f t="shared" si="53"/>
        <v/>
      </c>
      <c r="T780" s="208">
        <f t="shared" si="52"/>
        <v>0</v>
      </c>
    </row>
    <row r="781" spans="18:20" ht="30" customHeight="1" thickTop="1" thickBot="1">
      <c r="R781" s="166" t="str">
        <f t="shared" si="53"/>
        <v/>
      </c>
      <c r="T781" s="208">
        <f t="shared" si="52"/>
        <v>0</v>
      </c>
    </row>
    <row r="782" spans="18:20" ht="30" customHeight="1" thickTop="1" thickBot="1">
      <c r="R782" s="166" t="str">
        <f t="shared" si="53"/>
        <v/>
      </c>
      <c r="T782" s="208">
        <f t="shared" si="52"/>
        <v>0</v>
      </c>
    </row>
    <row r="783" spans="18:20" ht="30" customHeight="1" thickTop="1" thickBot="1">
      <c r="R783" s="166" t="str">
        <f t="shared" si="53"/>
        <v/>
      </c>
      <c r="T783" s="208">
        <f t="shared" si="52"/>
        <v>0</v>
      </c>
    </row>
    <row r="784" spans="18:20" ht="30" customHeight="1" thickTop="1" thickBot="1">
      <c r="R784" s="166" t="str">
        <f t="shared" si="53"/>
        <v/>
      </c>
      <c r="T784" s="208">
        <f t="shared" si="52"/>
        <v>0</v>
      </c>
    </row>
    <row r="785" spans="18:20" ht="30" customHeight="1" thickTop="1" thickBot="1">
      <c r="R785" s="166" t="str">
        <f t="shared" si="53"/>
        <v/>
      </c>
      <c r="T785" s="208">
        <f t="shared" si="52"/>
        <v>0</v>
      </c>
    </row>
    <row r="786" spans="18:20" ht="30" customHeight="1" thickTop="1" thickBot="1">
      <c r="R786" s="166" t="str">
        <f t="shared" si="53"/>
        <v/>
      </c>
      <c r="T786" s="208">
        <f t="shared" si="52"/>
        <v>0</v>
      </c>
    </row>
    <row r="787" spans="18:20" ht="30" customHeight="1" thickTop="1" thickBot="1">
      <c r="R787" s="166" t="str">
        <f t="shared" si="53"/>
        <v/>
      </c>
      <c r="T787" s="208">
        <f t="shared" si="52"/>
        <v>0</v>
      </c>
    </row>
    <row r="788" spans="18:20" ht="30" customHeight="1" thickTop="1" thickBot="1">
      <c r="R788" s="166" t="str">
        <f t="shared" si="53"/>
        <v/>
      </c>
      <c r="T788" s="208">
        <f t="shared" si="52"/>
        <v>0</v>
      </c>
    </row>
    <row r="789" spans="18:20" ht="30" customHeight="1" thickTop="1" thickBot="1">
      <c r="R789" s="166" t="str">
        <f t="shared" si="53"/>
        <v/>
      </c>
      <c r="T789" s="208">
        <f t="shared" si="52"/>
        <v>0</v>
      </c>
    </row>
    <row r="790" spans="18:20" ht="30" customHeight="1" thickTop="1" thickBot="1">
      <c r="R790" s="166" t="str">
        <f t="shared" si="53"/>
        <v/>
      </c>
      <c r="T790" s="208">
        <f t="shared" si="52"/>
        <v>0</v>
      </c>
    </row>
    <row r="791" spans="18:20" ht="30" customHeight="1" thickTop="1" thickBot="1">
      <c r="R791" s="166" t="str">
        <f t="shared" si="53"/>
        <v/>
      </c>
      <c r="T791" s="208">
        <f t="shared" si="52"/>
        <v>0</v>
      </c>
    </row>
    <row r="792" spans="18:20" ht="30" customHeight="1" thickTop="1" thickBot="1">
      <c r="R792" s="166" t="str">
        <f t="shared" si="53"/>
        <v/>
      </c>
      <c r="T792" s="208">
        <f t="shared" si="52"/>
        <v>0</v>
      </c>
    </row>
    <row r="793" spans="18:20" ht="30" customHeight="1" thickTop="1" thickBot="1">
      <c r="R793" s="166" t="str">
        <f t="shared" si="53"/>
        <v/>
      </c>
      <c r="T793" s="208">
        <f t="shared" si="52"/>
        <v>0</v>
      </c>
    </row>
    <row r="794" spans="18:20" ht="30" customHeight="1" thickTop="1" thickBot="1">
      <c r="R794" s="166" t="str">
        <f t="shared" si="53"/>
        <v/>
      </c>
      <c r="T794" s="208">
        <f t="shared" si="52"/>
        <v>0</v>
      </c>
    </row>
    <row r="795" spans="18:20" ht="30" customHeight="1" thickTop="1" thickBot="1">
      <c r="R795" s="166" t="str">
        <f t="shared" si="53"/>
        <v/>
      </c>
      <c r="T795" s="208">
        <f t="shared" si="52"/>
        <v>0</v>
      </c>
    </row>
    <row r="796" spans="18:20" ht="30" customHeight="1" thickTop="1" thickBot="1">
      <c r="R796" s="166" t="str">
        <f t="shared" si="53"/>
        <v/>
      </c>
      <c r="T796" s="208">
        <f t="shared" si="52"/>
        <v>0</v>
      </c>
    </row>
    <row r="797" spans="18:20" ht="30" customHeight="1" thickTop="1" thickBot="1">
      <c r="R797" s="166" t="str">
        <f t="shared" si="53"/>
        <v/>
      </c>
      <c r="T797" s="208">
        <f t="shared" si="52"/>
        <v>0</v>
      </c>
    </row>
    <row r="798" spans="18:20" ht="30" customHeight="1" thickTop="1" thickBot="1">
      <c r="R798" s="166" t="str">
        <f t="shared" si="53"/>
        <v/>
      </c>
      <c r="T798" s="208">
        <f t="shared" si="52"/>
        <v>0</v>
      </c>
    </row>
    <row r="799" spans="18:20" ht="30" customHeight="1" thickTop="1" thickBot="1">
      <c r="R799" s="166" t="str">
        <f t="shared" si="53"/>
        <v/>
      </c>
      <c r="T799" s="208">
        <f t="shared" si="52"/>
        <v>0</v>
      </c>
    </row>
    <row r="800" spans="18:20" ht="30" customHeight="1" thickTop="1" thickBot="1">
      <c r="R800" s="166" t="str">
        <f t="shared" si="53"/>
        <v/>
      </c>
      <c r="T800" s="208">
        <f t="shared" si="52"/>
        <v>0</v>
      </c>
    </row>
    <row r="801" spans="18:20" ht="30" customHeight="1" thickTop="1" thickBot="1">
      <c r="R801" s="166" t="str">
        <f t="shared" si="53"/>
        <v/>
      </c>
      <c r="T801" s="208">
        <f t="shared" si="52"/>
        <v>0</v>
      </c>
    </row>
    <row r="802" spans="18:20" ht="30" customHeight="1" thickTop="1" thickBot="1">
      <c r="R802" s="166" t="str">
        <f t="shared" si="53"/>
        <v/>
      </c>
      <c r="T802" s="208">
        <f t="shared" si="52"/>
        <v>0</v>
      </c>
    </row>
    <row r="803" spans="18:20" ht="30" customHeight="1" thickTop="1" thickBot="1">
      <c r="R803" s="166" t="str">
        <f t="shared" si="53"/>
        <v/>
      </c>
      <c r="T803" s="208">
        <f t="shared" si="52"/>
        <v>0</v>
      </c>
    </row>
    <row r="804" spans="18:20" ht="30" customHeight="1" thickTop="1" thickBot="1">
      <c r="R804" s="166" t="str">
        <f t="shared" si="53"/>
        <v/>
      </c>
      <c r="T804" s="208">
        <f t="shared" si="52"/>
        <v>0</v>
      </c>
    </row>
    <row r="805" spans="18:20" ht="30" customHeight="1" thickTop="1" thickBot="1">
      <c r="R805" s="166" t="str">
        <f t="shared" si="53"/>
        <v/>
      </c>
      <c r="T805" s="208">
        <f t="shared" si="52"/>
        <v>0</v>
      </c>
    </row>
    <row r="806" spans="18:20" ht="30" customHeight="1" thickTop="1" thickBot="1">
      <c r="R806" s="166" t="str">
        <f t="shared" si="53"/>
        <v/>
      </c>
      <c r="T806" s="208">
        <f t="shared" si="52"/>
        <v>0</v>
      </c>
    </row>
    <row r="807" spans="18:20" ht="30" customHeight="1" thickTop="1" thickBot="1">
      <c r="R807" s="166" t="str">
        <f t="shared" ref="R807:R838" si="54">IF(Q807&lt;&gt;"", IF(ABS(((232.33-(33.33*Q807))-$A807)/$A807)&gt;=0.05, (232.33-(33.33*Q807)), ""), "")</f>
        <v/>
      </c>
      <c r="T807" s="208">
        <f t="shared" si="52"/>
        <v>0</v>
      </c>
    </row>
    <row r="808" spans="18:20" ht="30" customHeight="1" thickTop="1" thickBot="1">
      <c r="R808" s="166" t="str">
        <f t="shared" si="54"/>
        <v/>
      </c>
      <c r="T808" s="208">
        <f t="shared" si="52"/>
        <v>0</v>
      </c>
    </row>
    <row r="809" spans="18:20" ht="30" customHeight="1" thickTop="1" thickBot="1">
      <c r="R809" s="166" t="str">
        <f t="shared" si="54"/>
        <v/>
      </c>
      <c r="T809" s="208">
        <f t="shared" si="52"/>
        <v>0</v>
      </c>
    </row>
    <row r="810" spans="18:20" ht="30" customHeight="1" thickTop="1" thickBot="1">
      <c r="R810" s="166" t="str">
        <f t="shared" si="54"/>
        <v/>
      </c>
      <c r="T810" s="208">
        <f t="shared" si="52"/>
        <v>0</v>
      </c>
    </row>
    <row r="811" spans="18:20" ht="30" customHeight="1" thickTop="1" thickBot="1">
      <c r="R811" s="166" t="str">
        <f t="shared" si="54"/>
        <v/>
      </c>
      <c r="T811" s="208">
        <f t="shared" si="52"/>
        <v>0</v>
      </c>
    </row>
    <row r="812" spans="18:20" ht="30" customHeight="1" thickTop="1" thickBot="1">
      <c r="R812" s="166" t="str">
        <f t="shared" si="54"/>
        <v/>
      </c>
      <c r="T812" s="208">
        <f t="shared" si="52"/>
        <v>0</v>
      </c>
    </row>
    <row r="813" spans="18:20" ht="30" customHeight="1" thickTop="1" thickBot="1">
      <c r="R813" s="166" t="str">
        <f t="shared" si="54"/>
        <v/>
      </c>
      <c r="T813" s="208">
        <f t="shared" si="52"/>
        <v>0</v>
      </c>
    </row>
    <row r="814" spans="18:20" ht="30" customHeight="1" thickTop="1" thickBot="1">
      <c r="R814" s="166" t="str">
        <f t="shared" si="54"/>
        <v/>
      </c>
      <c r="T814" s="208">
        <f t="shared" si="52"/>
        <v>0</v>
      </c>
    </row>
    <row r="815" spans="18:20" ht="30" customHeight="1" thickTop="1" thickBot="1">
      <c r="R815" s="166" t="str">
        <f t="shared" si="54"/>
        <v/>
      </c>
      <c r="T815" s="208">
        <f t="shared" si="52"/>
        <v>0</v>
      </c>
    </row>
    <row r="816" spans="18:20" ht="30" customHeight="1" thickTop="1" thickBot="1">
      <c r="R816" s="166" t="str">
        <f t="shared" si="54"/>
        <v/>
      </c>
      <c r="T816" s="208">
        <f t="shared" si="52"/>
        <v>0</v>
      </c>
    </row>
    <row r="817" spans="18:20" ht="30" customHeight="1" thickTop="1" thickBot="1">
      <c r="R817" s="166" t="str">
        <f t="shared" si="54"/>
        <v/>
      </c>
      <c r="T817" s="208">
        <f t="shared" si="52"/>
        <v>0</v>
      </c>
    </row>
    <row r="818" spans="18:20" ht="30" customHeight="1" thickTop="1" thickBot="1">
      <c r="R818" s="166" t="str">
        <f t="shared" si="54"/>
        <v/>
      </c>
      <c r="T818" s="208">
        <f t="shared" si="52"/>
        <v>0</v>
      </c>
    </row>
    <row r="819" spans="18:20" ht="30" customHeight="1" thickTop="1" thickBot="1">
      <c r="R819" s="166" t="str">
        <f t="shared" si="54"/>
        <v/>
      </c>
      <c r="T819" s="208">
        <f t="shared" si="52"/>
        <v>0</v>
      </c>
    </row>
    <row r="820" spans="18:20" ht="30" customHeight="1" thickTop="1" thickBot="1">
      <c r="R820" s="166" t="str">
        <f t="shared" si="54"/>
        <v/>
      </c>
      <c r="T820" s="208">
        <f t="shared" si="52"/>
        <v>0</v>
      </c>
    </row>
    <row r="821" spans="18:20" ht="30" customHeight="1" thickTop="1" thickBot="1">
      <c r="R821" s="166" t="str">
        <f t="shared" si="54"/>
        <v/>
      </c>
      <c r="T821" s="208">
        <f t="shared" si="52"/>
        <v>0</v>
      </c>
    </row>
    <row r="822" spans="18:20" ht="30" customHeight="1" thickTop="1" thickBot="1">
      <c r="R822" s="166" t="str">
        <f t="shared" si="54"/>
        <v/>
      </c>
      <c r="T822" s="208">
        <f t="shared" si="52"/>
        <v>0</v>
      </c>
    </row>
    <row r="823" spans="18:20" ht="30" customHeight="1" thickTop="1" thickBot="1">
      <c r="R823" s="166" t="str">
        <f t="shared" si="54"/>
        <v/>
      </c>
      <c r="T823" s="208">
        <f t="shared" si="52"/>
        <v>0</v>
      </c>
    </row>
    <row r="824" spans="18:20" ht="30" customHeight="1" thickTop="1" thickBot="1">
      <c r="R824" s="166" t="str">
        <f t="shared" si="54"/>
        <v/>
      </c>
      <c r="T824" s="208">
        <f t="shared" si="52"/>
        <v>0</v>
      </c>
    </row>
    <row r="825" spans="18:20" ht="30" customHeight="1" thickTop="1" thickBot="1">
      <c r="R825" s="166" t="str">
        <f t="shared" si="54"/>
        <v/>
      </c>
      <c r="T825" s="208">
        <f t="shared" si="52"/>
        <v>0</v>
      </c>
    </row>
    <row r="826" spans="18:20" ht="30" customHeight="1" thickTop="1" thickBot="1">
      <c r="R826" s="166" t="str">
        <f t="shared" si="54"/>
        <v/>
      </c>
    </row>
    <row r="827" spans="18:20" ht="30" customHeight="1" thickTop="1" thickBot="1">
      <c r="R827" s="166" t="str">
        <f t="shared" si="54"/>
        <v/>
      </c>
    </row>
    <row r="828" spans="18:20" ht="30" customHeight="1" thickTop="1" thickBot="1">
      <c r="R828" s="166" t="str">
        <f t="shared" si="54"/>
        <v/>
      </c>
    </row>
    <row r="829" spans="18:20" ht="30" customHeight="1" thickTop="1" thickBot="1">
      <c r="R829" s="166" t="str">
        <f t="shared" si="54"/>
        <v/>
      </c>
    </row>
    <row r="830" spans="18:20" ht="30" customHeight="1" thickTop="1" thickBot="1">
      <c r="R830" s="166" t="str">
        <f t="shared" si="54"/>
        <v/>
      </c>
    </row>
    <row r="831" spans="18:20" ht="30" customHeight="1" thickTop="1" thickBot="1">
      <c r="R831" s="166" t="str">
        <f t="shared" si="54"/>
        <v/>
      </c>
    </row>
    <row r="832" spans="18:20" ht="30" customHeight="1" thickTop="1" thickBot="1">
      <c r="R832" s="166" t="str">
        <f t="shared" si="54"/>
        <v/>
      </c>
    </row>
    <row r="833" spans="18:18" ht="30" customHeight="1" thickTop="1" thickBot="1">
      <c r="R833" s="166" t="str">
        <f t="shared" si="54"/>
        <v/>
      </c>
    </row>
    <row r="834" spans="18:18" ht="30" customHeight="1" thickTop="1" thickBot="1">
      <c r="R834" s="166" t="str">
        <f t="shared" si="54"/>
        <v/>
      </c>
    </row>
    <row r="835" spans="18:18" ht="30" customHeight="1" thickTop="1" thickBot="1">
      <c r="R835" s="166" t="str">
        <f t="shared" si="54"/>
        <v/>
      </c>
    </row>
    <row r="836" spans="18:18" ht="30" customHeight="1" thickTop="1" thickBot="1">
      <c r="R836" s="166" t="str">
        <f t="shared" si="54"/>
        <v/>
      </c>
    </row>
    <row r="837" spans="18:18" ht="30" customHeight="1" thickTop="1" thickBot="1">
      <c r="R837" s="166" t="str">
        <f t="shared" si="54"/>
        <v/>
      </c>
    </row>
    <row r="838" spans="18:18" ht="30" customHeight="1" thickTop="1" thickBot="1">
      <c r="R838" s="166" t="str">
        <f t="shared" si="54"/>
        <v/>
      </c>
    </row>
    <row r="839" spans="18:18" ht="30" customHeight="1" thickTop="1" thickBot="1">
      <c r="R839" s="166" t="str">
        <f t="shared" ref="R839:R870" si="55">IF(Q839&lt;&gt;"", IF(ABS(((232.33-(33.33*Q839))-$A839)/$A839)&gt;=0.05, (232.33-(33.33*Q839)), ""), "")</f>
        <v/>
      </c>
    </row>
    <row r="840" spans="18:18" ht="30" customHeight="1" thickTop="1" thickBot="1">
      <c r="R840" s="166" t="str">
        <f t="shared" si="55"/>
        <v/>
      </c>
    </row>
    <row r="841" spans="18:18" ht="30" customHeight="1" thickTop="1" thickBot="1">
      <c r="R841" s="166" t="str">
        <f t="shared" si="55"/>
        <v/>
      </c>
    </row>
    <row r="842" spans="18:18" ht="30" customHeight="1" thickTop="1" thickBot="1">
      <c r="R842" s="166" t="str">
        <f t="shared" si="55"/>
        <v/>
      </c>
    </row>
    <row r="843" spans="18:18" ht="30" customHeight="1" thickTop="1" thickBot="1">
      <c r="R843" s="166" t="str">
        <f t="shared" si="55"/>
        <v/>
      </c>
    </row>
    <row r="844" spans="18:18" ht="30" customHeight="1" thickTop="1" thickBot="1">
      <c r="R844" s="166" t="str">
        <f t="shared" si="55"/>
        <v/>
      </c>
    </row>
    <row r="845" spans="18:18" ht="30" customHeight="1" thickTop="1" thickBot="1">
      <c r="R845" s="166" t="str">
        <f t="shared" si="55"/>
        <v/>
      </c>
    </row>
    <row r="846" spans="18:18" ht="30" customHeight="1" thickTop="1" thickBot="1">
      <c r="R846" s="166" t="str">
        <f t="shared" si="55"/>
        <v/>
      </c>
    </row>
    <row r="847" spans="18:18" ht="30" customHeight="1" thickTop="1" thickBot="1">
      <c r="R847" s="166" t="str">
        <f t="shared" si="55"/>
        <v/>
      </c>
    </row>
    <row r="848" spans="18:18" ht="30" customHeight="1" thickTop="1" thickBot="1">
      <c r="R848" s="166" t="str">
        <f t="shared" si="55"/>
        <v/>
      </c>
    </row>
    <row r="849" spans="18:18" ht="30" customHeight="1" thickTop="1" thickBot="1">
      <c r="R849" s="166" t="str">
        <f t="shared" si="55"/>
        <v/>
      </c>
    </row>
    <row r="850" spans="18:18" ht="30" customHeight="1" thickTop="1" thickBot="1">
      <c r="R850" s="166" t="str">
        <f t="shared" si="55"/>
        <v/>
      </c>
    </row>
    <row r="851" spans="18:18" ht="30" customHeight="1" thickTop="1" thickBot="1">
      <c r="R851" s="166" t="str">
        <f t="shared" si="55"/>
        <v/>
      </c>
    </row>
    <row r="852" spans="18:18" ht="30" customHeight="1" thickTop="1" thickBot="1">
      <c r="R852" s="166" t="str">
        <f t="shared" si="55"/>
        <v/>
      </c>
    </row>
    <row r="853" spans="18:18" ht="30" customHeight="1" thickTop="1" thickBot="1">
      <c r="R853" s="166" t="str">
        <f t="shared" si="55"/>
        <v/>
      </c>
    </row>
    <row r="854" spans="18:18" ht="30" customHeight="1" thickTop="1" thickBot="1">
      <c r="R854" s="166" t="str">
        <f t="shared" si="55"/>
        <v/>
      </c>
    </row>
    <row r="855" spans="18:18" ht="30" customHeight="1" thickTop="1" thickBot="1">
      <c r="R855" s="166" t="str">
        <f t="shared" si="55"/>
        <v/>
      </c>
    </row>
    <row r="856" spans="18:18" ht="30" customHeight="1" thickTop="1" thickBot="1">
      <c r="R856" s="166" t="str">
        <f t="shared" si="55"/>
        <v/>
      </c>
    </row>
    <row r="857" spans="18:18" ht="30" customHeight="1" thickTop="1" thickBot="1">
      <c r="R857" s="166" t="str">
        <f t="shared" si="55"/>
        <v/>
      </c>
    </row>
    <row r="858" spans="18:18" ht="30" customHeight="1" thickTop="1" thickBot="1">
      <c r="R858" s="166" t="str">
        <f t="shared" si="55"/>
        <v/>
      </c>
    </row>
    <row r="859" spans="18:18" ht="30" customHeight="1" thickTop="1" thickBot="1">
      <c r="R859" s="166" t="str">
        <f t="shared" si="55"/>
        <v/>
      </c>
    </row>
    <row r="860" spans="18:18" ht="30" customHeight="1" thickTop="1" thickBot="1">
      <c r="R860" s="166" t="str">
        <f t="shared" si="55"/>
        <v/>
      </c>
    </row>
    <row r="861" spans="18:18" ht="30" customHeight="1" thickTop="1" thickBot="1">
      <c r="R861" s="166" t="str">
        <f t="shared" si="55"/>
        <v/>
      </c>
    </row>
    <row r="862" spans="18:18" ht="30" customHeight="1" thickTop="1" thickBot="1">
      <c r="R862" s="166" t="str">
        <f t="shared" si="55"/>
        <v/>
      </c>
    </row>
    <row r="863" spans="18:18" ht="30" customHeight="1" thickTop="1" thickBot="1">
      <c r="R863" s="166" t="str">
        <f t="shared" si="55"/>
        <v/>
      </c>
    </row>
    <row r="864" spans="18:18" ht="30" customHeight="1" thickTop="1" thickBot="1">
      <c r="R864" s="166" t="str">
        <f t="shared" si="55"/>
        <v/>
      </c>
    </row>
    <row r="865" spans="18:18" ht="30" customHeight="1" thickTop="1" thickBot="1">
      <c r="R865" s="166" t="str">
        <f t="shared" si="55"/>
        <v/>
      </c>
    </row>
    <row r="866" spans="18:18" ht="30" customHeight="1" thickTop="1" thickBot="1">
      <c r="R866" s="166" t="str">
        <f t="shared" si="55"/>
        <v/>
      </c>
    </row>
    <row r="867" spans="18:18" ht="30" customHeight="1" thickTop="1" thickBot="1">
      <c r="R867" s="166" t="str">
        <f t="shared" si="55"/>
        <v/>
      </c>
    </row>
    <row r="868" spans="18:18" ht="30" customHeight="1" thickTop="1" thickBot="1">
      <c r="R868" s="166" t="str">
        <f t="shared" si="55"/>
        <v/>
      </c>
    </row>
    <row r="869" spans="18:18" ht="30" customHeight="1" thickTop="1" thickBot="1">
      <c r="R869" s="166" t="str">
        <f t="shared" si="55"/>
        <v/>
      </c>
    </row>
    <row r="870" spans="18:18" ht="30" customHeight="1" thickTop="1" thickBot="1">
      <c r="R870" s="166" t="str">
        <f t="shared" si="55"/>
        <v/>
      </c>
    </row>
    <row r="871" spans="18:18" ht="30" customHeight="1" thickTop="1" thickBot="1">
      <c r="R871" s="166" t="str">
        <f t="shared" ref="R871:R902" si="56">IF(Q871&lt;&gt;"", IF(ABS(((232.33-(33.33*Q871))-$A871)/$A871)&gt;=0.05, (232.33-(33.33*Q871)), ""), "")</f>
        <v/>
      </c>
    </row>
    <row r="872" spans="18:18" ht="30" customHeight="1" thickTop="1" thickBot="1">
      <c r="R872" s="166" t="str">
        <f t="shared" si="56"/>
        <v/>
      </c>
    </row>
    <row r="873" spans="18:18" ht="30" customHeight="1" thickTop="1" thickBot="1">
      <c r="R873" s="166" t="str">
        <f t="shared" si="56"/>
        <v/>
      </c>
    </row>
    <row r="874" spans="18:18" ht="30" customHeight="1" thickTop="1" thickBot="1">
      <c r="R874" s="166" t="str">
        <f t="shared" si="56"/>
        <v/>
      </c>
    </row>
    <row r="875" spans="18:18" ht="30" customHeight="1" thickTop="1" thickBot="1">
      <c r="R875" s="166" t="str">
        <f t="shared" si="56"/>
        <v/>
      </c>
    </row>
    <row r="876" spans="18:18" ht="30" customHeight="1" thickTop="1" thickBot="1">
      <c r="R876" s="166" t="str">
        <f t="shared" si="56"/>
        <v/>
      </c>
    </row>
    <row r="877" spans="18:18" ht="30" customHeight="1" thickTop="1" thickBot="1">
      <c r="R877" s="166" t="str">
        <f t="shared" si="56"/>
        <v/>
      </c>
    </row>
    <row r="878" spans="18:18" ht="30" customHeight="1" thickTop="1" thickBot="1">
      <c r="R878" s="166" t="str">
        <f t="shared" si="56"/>
        <v/>
      </c>
    </row>
    <row r="879" spans="18:18" ht="30" customHeight="1" thickTop="1" thickBot="1">
      <c r="R879" s="166" t="str">
        <f t="shared" si="56"/>
        <v/>
      </c>
    </row>
    <row r="880" spans="18:18" ht="30" customHeight="1" thickTop="1" thickBot="1">
      <c r="R880" s="166" t="str">
        <f t="shared" si="56"/>
        <v/>
      </c>
    </row>
    <row r="881" spans="18:18" ht="30" customHeight="1" thickTop="1" thickBot="1">
      <c r="R881" s="166" t="str">
        <f t="shared" si="56"/>
        <v/>
      </c>
    </row>
    <row r="882" spans="18:18" ht="30" customHeight="1" thickTop="1" thickBot="1">
      <c r="R882" s="166" t="str">
        <f t="shared" si="56"/>
        <v/>
      </c>
    </row>
    <row r="883" spans="18:18" ht="30" customHeight="1" thickTop="1" thickBot="1">
      <c r="R883" s="166" t="str">
        <f t="shared" si="56"/>
        <v/>
      </c>
    </row>
    <row r="884" spans="18:18" ht="30" customHeight="1" thickTop="1" thickBot="1">
      <c r="R884" s="166" t="str">
        <f t="shared" si="56"/>
        <v/>
      </c>
    </row>
    <row r="885" spans="18:18" ht="30" customHeight="1" thickTop="1" thickBot="1">
      <c r="R885" s="166" t="str">
        <f t="shared" si="56"/>
        <v/>
      </c>
    </row>
    <row r="886" spans="18:18" ht="30" customHeight="1" thickTop="1" thickBot="1">
      <c r="R886" s="166" t="str">
        <f t="shared" si="56"/>
        <v/>
      </c>
    </row>
    <row r="887" spans="18:18" ht="30" customHeight="1" thickTop="1" thickBot="1">
      <c r="R887" s="166" t="str">
        <f t="shared" si="56"/>
        <v/>
      </c>
    </row>
    <row r="888" spans="18:18" ht="30" customHeight="1" thickTop="1" thickBot="1">
      <c r="R888" s="166" t="str">
        <f t="shared" si="56"/>
        <v/>
      </c>
    </row>
    <row r="889" spans="18:18" ht="30" customHeight="1" thickTop="1" thickBot="1">
      <c r="R889" s="166" t="str">
        <f t="shared" si="56"/>
        <v/>
      </c>
    </row>
    <row r="890" spans="18:18" ht="30" customHeight="1" thickTop="1" thickBot="1">
      <c r="R890" s="166" t="str">
        <f t="shared" si="56"/>
        <v/>
      </c>
    </row>
    <row r="891" spans="18:18" ht="30" customHeight="1" thickTop="1" thickBot="1">
      <c r="R891" s="166" t="str">
        <f t="shared" si="56"/>
        <v/>
      </c>
    </row>
    <row r="892" spans="18:18" ht="30" customHeight="1" thickTop="1" thickBot="1">
      <c r="R892" s="166" t="str">
        <f t="shared" si="56"/>
        <v/>
      </c>
    </row>
    <row r="893" spans="18:18" ht="30" customHeight="1" thickTop="1" thickBot="1">
      <c r="R893" s="166" t="str">
        <f t="shared" si="56"/>
        <v/>
      </c>
    </row>
    <row r="894" spans="18:18" ht="30" customHeight="1" thickTop="1" thickBot="1">
      <c r="R894" s="166" t="str">
        <f t="shared" si="56"/>
        <v/>
      </c>
    </row>
    <row r="895" spans="18:18" ht="30" customHeight="1" thickTop="1" thickBot="1">
      <c r="R895" s="166" t="str">
        <f t="shared" si="56"/>
        <v/>
      </c>
    </row>
    <row r="896" spans="18:18" ht="30" customHeight="1" thickTop="1" thickBot="1">
      <c r="R896" s="166" t="str">
        <f t="shared" si="56"/>
        <v/>
      </c>
    </row>
    <row r="897" spans="18:18" ht="30" customHeight="1" thickTop="1" thickBot="1">
      <c r="R897" s="166" t="str">
        <f t="shared" si="56"/>
        <v/>
      </c>
    </row>
    <row r="898" spans="18:18" ht="30" customHeight="1" thickTop="1" thickBot="1">
      <c r="R898" s="166" t="str">
        <f t="shared" si="56"/>
        <v/>
      </c>
    </row>
    <row r="899" spans="18:18" ht="30" customHeight="1" thickTop="1" thickBot="1">
      <c r="R899" s="166" t="str">
        <f t="shared" si="56"/>
        <v/>
      </c>
    </row>
    <row r="900" spans="18:18" ht="30" customHeight="1" thickTop="1" thickBot="1">
      <c r="R900" s="166" t="str">
        <f t="shared" si="56"/>
        <v/>
      </c>
    </row>
    <row r="901" spans="18:18" ht="30" customHeight="1" thickTop="1" thickBot="1">
      <c r="R901" s="166" t="str">
        <f t="shared" si="56"/>
        <v/>
      </c>
    </row>
    <row r="902" spans="18:18" ht="30" customHeight="1" thickTop="1" thickBot="1">
      <c r="R902" s="166" t="str">
        <f t="shared" si="56"/>
        <v/>
      </c>
    </row>
    <row r="903" spans="18:18" ht="30" customHeight="1" thickTop="1" thickBot="1">
      <c r="R903" s="166" t="str">
        <f t="shared" ref="R903:R917" si="57">IF(Q903&lt;&gt;"", IF(ABS(((232.33-(33.33*Q903))-$A903)/$A903)&gt;=0.05, (232.33-(33.33*Q903)), ""), "")</f>
        <v/>
      </c>
    </row>
    <row r="904" spans="18:18" ht="30" customHeight="1" thickTop="1" thickBot="1">
      <c r="R904" s="166" t="str">
        <f t="shared" si="57"/>
        <v/>
      </c>
    </row>
    <row r="905" spans="18:18" ht="30" customHeight="1" thickTop="1" thickBot="1">
      <c r="R905" s="166" t="str">
        <f t="shared" si="57"/>
        <v/>
      </c>
    </row>
    <row r="906" spans="18:18" ht="30" customHeight="1" thickTop="1" thickBot="1">
      <c r="R906" s="166" t="str">
        <f t="shared" si="57"/>
        <v/>
      </c>
    </row>
    <row r="907" spans="18:18" ht="30" customHeight="1" thickTop="1" thickBot="1">
      <c r="R907" s="166" t="str">
        <f t="shared" si="57"/>
        <v/>
      </c>
    </row>
    <row r="908" spans="18:18" ht="30" customHeight="1" thickTop="1" thickBot="1">
      <c r="R908" s="166" t="str">
        <f t="shared" si="57"/>
        <v/>
      </c>
    </row>
    <row r="909" spans="18:18" ht="30" customHeight="1" thickTop="1" thickBot="1">
      <c r="R909" s="166" t="str">
        <f t="shared" si="57"/>
        <v/>
      </c>
    </row>
    <row r="910" spans="18:18" ht="30" customHeight="1" thickTop="1" thickBot="1">
      <c r="R910" s="166" t="str">
        <f t="shared" si="57"/>
        <v/>
      </c>
    </row>
    <row r="911" spans="18:18" ht="30" customHeight="1" thickTop="1" thickBot="1">
      <c r="R911" s="166" t="str">
        <f t="shared" si="57"/>
        <v/>
      </c>
    </row>
    <row r="912" spans="18:18" ht="30" customHeight="1" thickTop="1" thickBot="1">
      <c r="R912" s="166" t="str">
        <f t="shared" si="57"/>
        <v/>
      </c>
    </row>
    <row r="913" spans="18:18" ht="30" customHeight="1" thickTop="1" thickBot="1">
      <c r="R913" s="166" t="str">
        <f t="shared" si="57"/>
        <v/>
      </c>
    </row>
    <row r="914" spans="18:18" ht="30" customHeight="1" thickTop="1" thickBot="1">
      <c r="R914" s="166" t="str">
        <f t="shared" si="57"/>
        <v/>
      </c>
    </row>
    <row r="915" spans="18:18" ht="30" customHeight="1" thickTop="1" thickBot="1">
      <c r="R915" s="166" t="str">
        <f t="shared" si="57"/>
        <v/>
      </c>
    </row>
    <row r="916" spans="18:18" ht="30" customHeight="1" thickTop="1" thickBot="1">
      <c r="R916" s="166" t="str">
        <f t="shared" si="57"/>
        <v/>
      </c>
    </row>
    <row r="917" spans="18:18" ht="30" customHeight="1" thickTop="1" thickBot="1">
      <c r="R917" s="166" t="str">
        <f t="shared" si="57"/>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-3725.2881505587789</v>
      </c>
      <c r="E2" s="17">
        <v>7.44</v>
      </c>
      <c r="F2" s="13" t="s">
        <v>679</v>
      </c>
      <c r="G2" s="13">
        <v>-1049101373</v>
      </c>
      <c r="H2" s="13" t="s">
        <v>1435</v>
      </c>
      <c r="I2" s="13">
        <v>13.415773816296296</v>
      </c>
      <c r="J2" s="13">
        <v>9055647326</v>
      </c>
      <c r="K2" s="13">
        <v>675000000</v>
      </c>
      <c r="L2" s="13">
        <v>0.52177385336483673</v>
      </c>
      <c r="M2" s="13">
        <v>4725000000</v>
      </c>
      <c r="N2" s="13" t="s">
        <v>956</v>
      </c>
      <c r="O2" s="13">
        <v>43.778318896109958</v>
      </c>
      <c r="P2" s="13">
        <v>291.42898085344586</v>
      </c>
      <c r="Q2" s="15"/>
      <c r="R2" s="20">
        <v>9.7142993617815296</v>
      </c>
      <c r="T2" s="118">
        <v>-16.747572909351067</v>
      </c>
      <c r="U2" s="118">
        <v>9.9331768328925563</v>
      </c>
      <c r="V2" s="20">
        <v>33.074800609426724</v>
      </c>
      <c r="W2" s="20">
        <v>52.176638403766681</v>
      </c>
      <c r="X2" s="20">
        <v>46.83433059561996</v>
      </c>
    </row>
    <row r="3" spans="1:24">
      <c r="A3" s="13" t="s">
        <v>666</v>
      </c>
      <c r="B3" s="13">
        <v>60</v>
      </c>
      <c r="C3" s="13" t="s">
        <v>372</v>
      </c>
      <c r="D3" s="13">
        <v>-420.09541728146525</v>
      </c>
      <c r="E3" s="17">
        <v>2.57</v>
      </c>
      <c r="F3" s="13" t="s">
        <v>208</v>
      </c>
      <c r="G3" s="13">
        <v>3618440</v>
      </c>
      <c r="H3" s="13" t="s">
        <v>1436</v>
      </c>
      <c r="I3" s="13">
        <v>61.374532563636365</v>
      </c>
      <c r="J3" s="13">
        <v>3375599291</v>
      </c>
      <c r="K3" s="13">
        <v>55000000</v>
      </c>
      <c r="L3" s="13">
        <v>3.2586806228239604E-2</v>
      </c>
      <c r="M3" s="13">
        <v>110000000</v>
      </c>
      <c r="N3" s="13" t="s">
        <v>1105</v>
      </c>
      <c r="O3" s="13">
        <v>22.700966757361265</v>
      </c>
      <c r="P3" s="13">
        <v>248.64305133175878</v>
      </c>
      <c r="Q3" s="16" t="s">
        <v>2212</v>
      </c>
      <c r="R3" s="20">
        <v>8.2881017110586264</v>
      </c>
      <c r="T3" s="118">
        <v>-0.84145126972368089</v>
      </c>
      <c r="U3" s="120">
        <v>1.0945167085430274</v>
      </c>
      <c r="V3" s="20">
        <v>49.885881994820757</v>
      </c>
      <c r="W3" s="20">
        <v>54.069371841210724</v>
      </c>
      <c r="X3" s="20">
        <v>50.501077697543089</v>
      </c>
    </row>
    <row r="4" spans="1:24">
      <c r="A4" s="13" t="s">
        <v>775</v>
      </c>
      <c r="B4" s="13">
        <v>60</v>
      </c>
      <c r="C4" s="13" t="s">
        <v>372</v>
      </c>
      <c r="D4" s="14">
        <v>-73322</v>
      </c>
      <c r="E4" s="17">
        <v>11.87</v>
      </c>
      <c r="F4" s="13" t="s">
        <v>221</v>
      </c>
      <c r="G4" s="13">
        <v>108347048</v>
      </c>
      <c r="H4" s="13" t="s">
        <v>1437</v>
      </c>
      <c r="I4" s="13">
        <v>22.947326516591975</v>
      </c>
      <c r="J4" s="13">
        <v>13661644947</v>
      </c>
      <c r="K4" s="13">
        <v>595348000</v>
      </c>
      <c r="L4" s="13">
        <v>0.52293673475746494</v>
      </c>
      <c r="M4" s="13">
        <v>7144176000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-35415.089248673154</v>
      </c>
      <c r="E5" s="17">
        <v>111.6</v>
      </c>
      <c r="F5" s="13" t="s">
        <v>255</v>
      </c>
      <c r="G5" s="13">
        <v>5814918</v>
      </c>
      <c r="H5" s="13" t="s">
        <v>1438</v>
      </c>
      <c r="I5" s="13">
        <v>59.558734995383197</v>
      </c>
      <c r="J5" s="13">
        <v>638570889</v>
      </c>
      <c r="K5" s="13">
        <v>10721700</v>
      </c>
      <c r="L5" s="13">
        <v>1.9140769193441889</v>
      </c>
      <c r="M5" s="13">
        <v>1222273800</v>
      </c>
      <c r="N5" s="13" t="s">
        <v>778</v>
      </c>
      <c r="O5" s="13">
        <v>36.620577973153658</v>
      </c>
      <c r="P5" s="13">
        <v>435.31068636445667</v>
      </c>
      <c r="Q5" s="15"/>
      <c r="R5" s="20">
        <v>14.510356212148556</v>
      </c>
      <c r="T5" s="118">
        <v>-24.856968396348833</v>
      </c>
      <c r="U5" s="120">
        <v>64.655929159217038</v>
      </c>
      <c r="V5" s="20">
        <v>39.439553056690279</v>
      </c>
      <c r="W5" s="20">
        <v>37.149213312589772</v>
      </c>
      <c r="X5" s="20">
        <v>52.712590224316116</v>
      </c>
    </row>
    <row r="6" spans="1:24">
      <c r="A6" s="13" t="s">
        <v>373</v>
      </c>
      <c r="B6" s="13">
        <v>60</v>
      </c>
      <c r="C6" s="13" t="s">
        <v>372</v>
      </c>
      <c r="D6" s="14">
        <v>4442.234681337638</v>
      </c>
      <c r="E6" s="17">
        <v>30.74</v>
      </c>
      <c r="F6" s="13" t="s">
        <v>680</v>
      </c>
      <c r="G6" s="13">
        <v>-35004000</v>
      </c>
      <c r="H6" s="13" t="s">
        <v>1439</v>
      </c>
      <c r="I6" s="13">
        <v>4.9975180375180379</v>
      </c>
      <c r="J6" s="13">
        <v>1298730000</v>
      </c>
      <c r="K6" s="13">
        <v>259875000</v>
      </c>
      <c r="L6" s="13">
        <v>6.2030791619505212</v>
      </c>
      <c r="M6" s="13">
        <v>8056125000</v>
      </c>
      <c r="N6" s="13" t="s">
        <v>498</v>
      </c>
      <c r="O6" s="13">
        <v>63.914985035081152</v>
      </c>
      <c r="P6" s="13">
        <v>567.35412039963921</v>
      </c>
      <c r="Q6" s="15"/>
      <c r="R6" s="20">
        <v>18.911804013321309</v>
      </c>
      <c r="T6" s="118">
        <v>-8.9381011742912264</v>
      </c>
      <c r="U6" s="120">
        <v>-118.42889443271524</v>
      </c>
      <c r="V6" s="20">
        <v>57.992531738871975</v>
      </c>
      <c r="W6" s="20">
        <v>47.810197647398979</v>
      </c>
      <c r="X6" s="20">
        <v>43.145476595052344</v>
      </c>
    </row>
    <row r="7" spans="1:24">
      <c r="A7" s="13" t="s">
        <v>316</v>
      </c>
      <c r="B7" s="13">
        <v>60</v>
      </c>
      <c r="C7" s="13" t="s">
        <v>372</v>
      </c>
      <c r="D7" s="13">
        <v>-128.83902389327795</v>
      </c>
      <c r="E7" s="17">
        <v>0.83</v>
      </c>
      <c r="F7" s="13" t="s">
        <v>404</v>
      </c>
      <c r="G7" s="13">
        <v>-245597000</v>
      </c>
      <c r="H7" s="13" t="s">
        <v>1440</v>
      </c>
      <c r="I7" s="13">
        <v>2.7568966269841271</v>
      </c>
      <c r="J7" s="13">
        <v>13894759000</v>
      </c>
      <c r="K7" s="13">
        <v>5040000000</v>
      </c>
      <c r="L7" s="13">
        <v>0.31557222403065788</v>
      </c>
      <c r="M7" s="13">
        <v>4384800000</v>
      </c>
      <c r="N7" s="13" t="s">
        <v>657</v>
      </c>
      <c r="O7" s="13">
        <v>22.994381818103587</v>
      </c>
      <c r="P7" s="13">
        <v>556.93369509347463</v>
      </c>
      <c r="Q7" s="16" t="s">
        <v>2215</v>
      </c>
      <c r="R7" s="20">
        <v>18.564456503115821</v>
      </c>
      <c r="T7" s="118">
        <v>-1.6781371458968275</v>
      </c>
      <c r="U7" s="120">
        <v>0.3670973827086299</v>
      </c>
      <c r="V7" s="20">
        <v>35.465537997522794</v>
      </c>
      <c r="W7" s="20">
        <v>53.950096746471665</v>
      </c>
      <c r="X7" s="20">
        <v>44.612067574994967</v>
      </c>
    </row>
    <row r="8" spans="1:24">
      <c r="A8" s="13" t="s">
        <v>478</v>
      </c>
      <c r="B8" s="13">
        <v>60</v>
      </c>
      <c r="C8" s="13" t="s">
        <v>372</v>
      </c>
      <c r="D8" s="14">
        <v>15216.96909355505</v>
      </c>
      <c r="E8" s="17">
        <v>58.05</v>
      </c>
      <c r="F8" s="13" t="s">
        <v>221</v>
      </c>
      <c r="G8" s="13">
        <v>-113776797</v>
      </c>
      <c r="H8" s="13" t="s">
        <v>1441</v>
      </c>
      <c r="I8" s="13">
        <v>29.17590977528652</v>
      </c>
      <c r="J8" s="13">
        <v>15925799746</v>
      </c>
      <c r="K8" s="13">
        <v>545854435</v>
      </c>
      <c r="L8" s="13">
        <v>1.9879414368469481</v>
      </c>
      <c r="M8" s="13">
        <v>31659557230</v>
      </c>
      <c r="N8" s="13" t="s">
        <v>1442</v>
      </c>
      <c r="O8" s="13">
        <v>16.606615783972916</v>
      </c>
      <c r="P8" s="13">
        <v>1704.5649459039755</v>
      </c>
      <c r="Q8" s="15"/>
      <c r="R8" s="20">
        <v>56.81883153013252</v>
      </c>
      <c r="T8" s="118">
        <v>21.651476584926073</v>
      </c>
      <c r="U8" s="118"/>
      <c r="V8" s="20">
        <v>52.245722226616259</v>
      </c>
      <c r="W8" s="20">
        <v>34.417136419197931</v>
      </c>
      <c r="X8" s="20">
        <v>57.446756788299311</v>
      </c>
    </row>
    <row r="9" spans="1:24">
      <c r="A9" s="13" t="s">
        <v>681</v>
      </c>
      <c r="B9" s="13">
        <v>60</v>
      </c>
      <c r="C9" s="13" t="s">
        <v>372</v>
      </c>
      <c r="D9" s="14">
        <v>-7181.4582384860514</v>
      </c>
      <c r="E9" s="17">
        <v>18.18</v>
      </c>
      <c r="F9" s="13" t="s">
        <v>233</v>
      </c>
      <c r="G9" s="13">
        <v>4524638000</v>
      </c>
      <c r="H9" s="13" t="s">
        <v>1443</v>
      </c>
      <c r="I9" s="13">
        <v>20.152082771777717</v>
      </c>
      <c r="J9" s="13">
        <v>119321530000</v>
      </c>
      <c r="K9" s="13">
        <v>5921052000</v>
      </c>
      <c r="L9" s="13">
        <v>0.84358526076559692</v>
      </c>
      <c r="M9" s="13">
        <v>100657884000</v>
      </c>
      <c r="N9" s="13" t="s">
        <v>957</v>
      </c>
      <c r="O9" s="13">
        <v>47.07702098723442</v>
      </c>
      <c r="P9" s="13">
        <v>917.49498032795884</v>
      </c>
      <c r="Q9" s="15"/>
      <c r="R9" s="20">
        <v>30.583166010931961</v>
      </c>
      <c r="T9" s="118">
        <v>9.6284113709813113</v>
      </c>
      <c r="U9" s="120">
        <v>17.052976400275668</v>
      </c>
      <c r="V9" s="20">
        <v>47.991383238118047</v>
      </c>
      <c r="W9" s="20">
        <v>31.639399857883006</v>
      </c>
      <c r="X9" s="20">
        <v>60.577936324757715</v>
      </c>
    </row>
    <row r="10" spans="1:24">
      <c r="A10" s="13" t="s">
        <v>158</v>
      </c>
      <c r="B10" s="13">
        <v>60</v>
      </c>
      <c r="C10" s="13" t="s">
        <v>372</v>
      </c>
      <c r="D10" s="14">
        <v>-433.38807522395939</v>
      </c>
      <c r="E10" s="17">
        <v>12.37</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401.07124791562217</v>
      </c>
      <c r="Q10" s="15"/>
      <c r="R10" s="20">
        <v>13.369041597187406</v>
      </c>
      <c r="T10" s="118">
        <v>-5.7848939729502291</v>
      </c>
      <c r="U10" s="120">
        <v>2.4936483355479133</v>
      </c>
      <c r="V10" s="20">
        <v>41.306601841692526</v>
      </c>
      <c r="W10" s="20">
        <v>52.591964528083544</v>
      </c>
      <c r="X10" s="20">
        <v>46.574821056034374</v>
      </c>
    </row>
    <row r="11" spans="1:24">
      <c r="A11" s="13" t="s">
        <v>682</v>
      </c>
      <c r="B11" s="13">
        <v>60</v>
      </c>
      <c r="C11" s="13" t="s">
        <v>372</v>
      </c>
      <c r="D11" s="14">
        <v>53636.236241553379</v>
      </c>
      <c r="E11" s="17">
        <v>255.25</v>
      </c>
      <c r="F11" s="13" t="s">
        <v>683</v>
      </c>
      <c r="G11" s="13">
        <v>2089864424</v>
      </c>
      <c r="H11" s="13" t="s">
        <v>1445</v>
      </c>
      <c r="I11" s="13" t="s">
        <v>1026</v>
      </c>
      <c r="J11" s="13">
        <v>10363411307</v>
      </c>
      <c r="K11" s="13">
        <v>0</v>
      </c>
      <c r="L11" s="13" t="s">
        <v>1446</v>
      </c>
      <c r="M11" s="13" t="s">
        <v>1447</v>
      </c>
      <c r="N11" s="13" t="s">
        <v>1201</v>
      </c>
      <c r="O11" s="13">
        <v>42.089484594348342</v>
      </c>
      <c r="P11" s="13">
        <v>2231.9498531711552</v>
      </c>
      <c r="Q11" s="15"/>
      <c r="R11" s="20">
        <v>74.398328439038508</v>
      </c>
      <c r="T11" s="118">
        <v>26.235327095687637</v>
      </c>
      <c r="U11" s="118">
        <v>371.97023360518813</v>
      </c>
      <c r="V11" s="20">
        <v>48.862972574589634</v>
      </c>
      <c r="W11" s="20">
        <v>55.487723369242417</v>
      </c>
      <c r="X11" s="20">
        <v>67.266407960855801</v>
      </c>
    </row>
    <row r="12" spans="1:24">
      <c r="A12" s="13" t="s">
        <v>243</v>
      </c>
      <c r="B12" s="13">
        <v>60</v>
      </c>
      <c r="C12" s="13" t="s">
        <v>372</v>
      </c>
      <c r="D12" s="14">
        <v>-4387.7335708286582</v>
      </c>
      <c r="E12" s="17">
        <v>32.96</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1598.6515773529759</v>
      </c>
      <c r="Q12" s="15"/>
      <c r="R12" s="20">
        <v>53.288385911765864</v>
      </c>
      <c r="T12" s="118">
        <v>15.273501297364902</v>
      </c>
      <c r="U12" s="120">
        <v>27.612425613610405</v>
      </c>
      <c r="V12" s="20">
        <v>56.06937025717275</v>
      </c>
      <c r="W12" s="20">
        <v>31.216327226567131</v>
      </c>
      <c r="X12" s="20">
        <v>60.920518013533929</v>
      </c>
    </row>
    <row r="13" spans="1:24">
      <c r="A13" s="13" t="s">
        <v>516</v>
      </c>
      <c r="B13" s="13">
        <v>60</v>
      </c>
      <c r="C13" s="13" t="s">
        <v>372</v>
      </c>
      <c r="D13" s="14">
        <v>-1290.1928516957416</v>
      </c>
      <c r="E13" s="17">
        <v>1.95</v>
      </c>
      <c r="F13" s="13" t="s">
        <v>426</v>
      </c>
      <c r="G13" s="13">
        <v>-166416272</v>
      </c>
      <c r="H13" s="13" t="s">
        <v>1449</v>
      </c>
      <c r="I13" s="13">
        <v>3.3094763158333333</v>
      </c>
      <c r="J13" s="13">
        <v>7942743158</v>
      </c>
      <c r="K13" s="13">
        <v>2400000000</v>
      </c>
      <c r="L13" s="13">
        <v>0.60432521919903681</v>
      </c>
      <c r="M13" s="13">
        <v>4800000000</v>
      </c>
      <c r="N13" s="13" t="s">
        <v>1073</v>
      </c>
      <c r="O13" s="13">
        <v>23.96871921754645</v>
      </c>
      <c r="P13" s="13">
        <v>9.6273863543822813</v>
      </c>
      <c r="Q13" s="16" t="s">
        <v>2202</v>
      </c>
      <c r="R13" s="20">
        <v>0.32091287847940936</v>
      </c>
      <c r="T13" s="118">
        <v>-3.2895168004934039</v>
      </c>
      <c r="U13" s="118"/>
      <c r="V13" s="20">
        <v>35.697988493073133</v>
      </c>
      <c r="W13" s="20">
        <v>48.870242238559008</v>
      </c>
      <c r="X13" s="20">
        <v>43.750506216122979</v>
      </c>
    </row>
    <row r="14" spans="1:24">
      <c r="A14" s="13" t="s">
        <v>21</v>
      </c>
      <c r="B14" s="13">
        <v>60</v>
      </c>
      <c r="C14" s="13" t="s">
        <v>372</v>
      </c>
      <c r="D14" s="13">
        <v>-811.81096913533145</v>
      </c>
      <c r="E14" s="17">
        <v>7.12</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333.00653599963158</v>
      </c>
      <c r="Q14" s="15"/>
      <c r="R14" s="20">
        <v>11.100217866654386</v>
      </c>
      <c r="T14" s="118">
        <v>-3.424392737502826</v>
      </c>
      <c r="U14" s="120">
        <v>3.1138173642953149</v>
      </c>
      <c r="V14" s="20">
        <v>40.57305780642475</v>
      </c>
      <c r="W14" s="20">
        <v>49.182709444332623</v>
      </c>
      <c r="X14" s="20">
        <v>49.490476793632517</v>
      </c>
    </row>
    <row r="15" spans="1:24">
      <c r="A15" s="13" t="s">
        <v>446</v>
      </c>
      <c r="B15" s="13">
        <v>60</v>
      </c>
      <c r="C15" s="13" t="s">
        <v>372</v>
      </c>
      <c r="D15" s="14">
        <v>12336.840495352135</v>
      </c>
      <c r="E15" s="17">
        <v>38.78</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2941.3436358913282</v>
      </c>
      <c r="Q15" s="15"/>
      <c r="R15" s="20">
        <v>98.044787863044277</v>
      </c>
      <c r="T15" s="118">
        <v>10.399469728439215</v>
      </c>
      <c r="U15" s="118">
        <v>44.99413503443229</v>
      </c>
      <c r="V15" s="20">
        <v>34.335746685266415</v>
      </c>
      <c r="W15" s="20">
        <v>46.988910920380519</v>
      </c>
      <c r="X15" s="20">
        <v>58.710834679559028</v>
      </c>
    </row>
    <row r="16" spans="1:24">
      <c r="A16" s="13" t="s">
        <v>547</v>
      </c>
      <c r="B16" s="13">
        <v>60</v>
      </c>
      <c r="C16" s="13" t="s">
        <v>372</v>
      </c>
      <c r="D16" s="14">
        <v>-8802.6866671274456</v>
      </c>
      <c r="E16" s="17">
        <v>14.84</v>
      </c>
      <c r="F16" s="13" t="s">
        <v>221</v>
      </c>
      <c r="G16" s="13">
        <v>-66130209</v>
      </c>
      <c r="H16" s="13" t="s">
        <v>1452</v>
      </c>
      <c r="I16" s="13">
        <v>13.914753221067221</v>
      </c>
      <c r="J16" s="13">
        <v>10039494449</v>
      </c>
      <c r="K16" s="13">
        <v>721500000</v>
      </c>
      <c r="L16" s="13">
        <v>1.1498586964356416</v>
      </c>
      <c r="M16" s="13">
        <v>11544000000</v>
      </c>
      <c r="N16" s="13" t="s">
        <v>861</v>
      </c>
      <c r="O16" s="13">
        <v>22.21995357494685</v>
      </c>
      <c r="P16" s="13">
        <v>336.31588412122392</v>
      </c>
      <c r="Q16" s="15"/>
      <c r="R16" s="20">
        <v>11.210529470707463</v>
      </c>
      <c r="T16" s="118">
        <v>-1.3293220322627519</v>
      </c>
      <c r="U16" s="118"/>
      <c r="V16" s="20">
        <v>45.599581086650026</v>
      </c>
      <c r="W16" s="20">
        <v>52.101497083058852</v>
      </c>
      <c r="X16" s="20">
        <v>63.798602226118192</v>
      </c>
    </row>
    <row r="17" spans="1:35">
      <c r="A17" s="13" t="s">
        <v>684</v>
      </c>
      <c r="B17" s="13">
        <v>60</v>
      </c>
      <c r="C17" s="13" t="s">
        <v>372</v>
      </c>
      <c r="D17" s="14">
        <v>10039.225459711644</v>
      </c>
      <c r="E17" s="17">
        <v>71.55</v>
      </c>
      <c r="F17" s="13" t="s">
        <v>374</v>
      </c>
      <c r="G17" s="13">
        <v>0</v>
      </c>
      <c r="H17" s="13" t="s">
        <v>1453</v>
      </c>
      <c r="I17" s="13">
        <v>58.18742846153846</v>
      </c>
      <c r="J17" s="13">
        <v>302574628000</v>
      </c>
      <c r="K17" s="13">
        <v>5200000000</v>
      </c>
      <c r="L17" s="13">
        <v>1.20300899783309</v>
      </c>
      <c r="M17" s="13">
        <v>364000000000</v>
      </c>
      <c r="N17" s="13" t="s">
        <v>1219</v>
      </c>
      <c r="O17" s="13">
        <v>462.14763056066346</v>
      </c>
      <c r="P17" s="13">
        <v>1111.304195963462</v>
      </c>
      <c r="Q17" s="15"/>
      <c r="R17" s="20">
        <v>37.043473198782067</v>
      </c>
      <c r="T17" s="118">
        <v>-32.81457751577463</v>
      </c>
      <c r="U17" s="120">
        <v>60.38784039530114</v>
      </c>
      <c r="V17" s="20">
        <v>43.337712311168524</v>
      </c>
      <c r="W17" s="20">
        <v>65.295909276110393</v>
      </c>
      <c r="X17" s="20">
        <v>51.843757126955026</v>
      </c>
    </row>
    <row r="18" spans="1:35">
      <c r="A18" s="13" t="s">
        <v>275</v>
      </c>
      <c r="B18" s="13">
        <v>60</v>
      </c>
      <c r="C18" s="13" t="s">
        <v>372</v>
      </c>
      <c r="D18" s="14">
        <v>14239.692140989462</v>
      </c>
      <c r="E18" s="17">
        <v>239.1</v>
      </c>
      <c r="F18" s="13" t="s">
        <v>353</v>
      </c>
      <c r="G18" s="13">
        <v>-324227000</v>
      </c>
      <c r="H18" s="13" t="s">
        <v>1454</v>
      </c>
      <c r="I18" s="13">
        <v>142.10057091518803</v>
      </c>
      <c r="J18" s="13">
        <v>27204728000</v>
      </c>
      <c r="K18" s="13">
        <v>191447000</v>
      </c>
      <c r="L18" s="13">
        <v>1.6889446569728614</v>
      </c>
      <c r="M18" s="13">
        <v>45947280000</v>
      </c>
      <c r="N18" s="13" t="s">
        <v>1220</v>
      </c>
      <c r="O18" s="13">
        <v>28.748870296216207</v>
      </c>
      <c r="P18" s="13">
        <v>1856.6125741130497</v>
      </c>
      <c r="Q18" s="15"/>
      <c r="R18" s="20">
        <v>61.887085803768322</v>
      </c>
      <c r="T18" s="118">
        <v>229.10887432431849</v>
      </c>
      <c r="U18" s="118">
        <v>281.74099104179476</v>
      </c>
      <c r="V18" s="20">
        <v>65.574460835442537</v>
      </c>
      <c r="W18" s="20">
        <v>59.985541158599425</v>
      </c>
      <c r="X18" s="20">
        <v>72.15548856486943</v>
      </c>
    </row>
    <row r="19" spans="1:35">
      <c r="A19" s="13" t="s">
        <v>34</v>
      </c>
      <c r="B19" s="13">
        <v>60</v>
      </c>
      <c r="C19" s="13" t="s">
        <v>372</v>
      </c>
      <c r="D19" s="14">
        <v>-898.8781747427588</v>
      </c>
      <c r="E19" s="17">
        <v>10.07</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396.63049091033258</v>
      </c>
      <c r="Q19" s="15"/>
      <c r="R19" s="20">
        <v>13.221016363677753</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-434.29108048997023</v>
      </c>
      <c r="E20" s="17">
        <v>2.5099999999999998</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261.45124528586314</v>
      </c>
      <c r="Q20" s="15"/>
      <c r="R20" s="20">
        <v>8.7150415095287705</v>
      </c>
      <c r="T20" s="118">
        <v>-0.64818775149109609</v>
      </c>
      <c r="U20" s="120">
        <v>1.5997884010072783</v>
      </c>
      <c r="V20" s="20">
        <v>36.690138658538878</v>
      </c>
      <c r="W20" s="20">
        <v>44.904434421392843</v>
      </c>
      <c r="X20" s="20">
        <v>52.934752251953576</v>
      </c>
    </row>
    <row r="21" spans="1:35">
      <c r="A21" s="13" t="s">
        <v>636</v>
      </c>
      <c r="B21" s="13">
        <v>60</v>
      </c>
      <c r="C21" s="13" t="s">
        <v>372</v>
      </c>
      <c r="D21" s="14">
        <v>7195.5414916896389</v>
      </c>
      <c r="E21" s="17">
        <v>17.04</v>
      </c>
      <c r="F21" s="13" t="s">
        <v>376</v>
      </c>
      <c r="G21" s="13">
        <v>810045000</v>
      </c>
      <c r="H21" s="13" t="s">
        <v>1457</v>
      </c>
      <c r="I21" s="13">
        <v>56.040107825518703</v>
      </c>
      <c r="J21" s="13">
        <v>35674236000</v>
      </c>
      <c r="K21" s="13">
        <v>636584000</v>
      </c>
      <c r="L21" s="13">
        <v>0.30335416293147804</v>
      </c>
      <c r="M21" s="13">
        <v>10821928000</v>
      </c>
      <c r="N21" s="13" t="s">
        <v>783</v>
      </c>
      <c r="O21" s="13">
        <v>43.312089740225908</v>
      </c>
      <c r="P21" s="13">
        <v>2060.6836102650509</v>
      </c>
      <c r="Q21" s="16" t="s">
        <v>2252</v>
      </c>
      <c r="R21" s="20">
        <v>68.689453675501696</v>
      </c>
      <c r="T21" s="120">
        <v>182.48842414035622</v>
      </c>
      <c r="U21" s="118"/>
      <c r="V21" s="20">
        <v>54.411978649806848</v>
      </c>
      <c r="W21" s="20">
        <v>40.19146819067717</v>
      </c>
      <c r="X21" s="20">
        <v>88.22271210820864</v>
      </c>
    </row>
    <row r="22" spans="1:35">
      <c r="A22" s="13" t="s">
        <v>454</v>
      </c>
      <c r="B22" s="13">
        <v>60</v>
      </c>
      <c r="C22" s="13" t="s">
        <v>372</v>
      </c>
      <c r="D22" s="14">
        <v>-3421.3723793113713</v>
      </c>
      <c r="E22" s="17">
        <v>22.72</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873.50856178721256</v>
      </c>
      <c r="Q22" s="15"/>
      <c r="R22" s="20">
        <v>29.116952059573752</v>
      </c>
      <c r="T22" s="118">
        <v>7.957512542202565</v>
      </c>
      <c r="U22" s="120">
        <v>11.803354218037647</v>
      </c>
      <c r="V22" s="20">
        <v>43.748934098195285</v>
      </c>
      <c r="W22" s="20">
        <v>33.165219768439371</v>
      </c>
      <c r="X22" s="20">
        <v>59.384539477960679</v>
      </c>
    </row>
    <row r="23" spans="1:35">
      <c r="A23" s="13" t="s">
        <v>685</v>
      </c>
      <c r="B23" s="13">
        <v>60</v>
      </c>
      <c r="C23" s="13" t="s">
        <v>372</v>
      </c>
      <c r="D23" s="13">
        <v>-1567.8310150309471</v>
      </c>
      <c r="E23" s="17">
        <v>6.09</v>
      </c>
      <c r="F23" s="13" t="s">
        <v>683</v>
      </c>
      <c r="G23" s="13">
        <v>3157815002</v>
      </c>
      <c r="H23" s="13" t="s">
        <v>1459</v>
      </c>
      <c r="I23" s="13" t="s">
        <v>785</v>
      </c>
      <c r="J23" s="13">
        <v>7810665698</v>
      </c>
      <c r="K23" s="13">
        <v>0</v>
      </c>
      <c r="L23" s="13" t="s">
        <v>1400</v>
      </c>
      <c r="M23" s="13" t="s">
        <v>1460</v>
      </c>
      <c r="N23" s="13" t="s">
        <v>616</v>
      </c>
      <c r="O23" s="13">
        <v>63.426380347460125</v>
      </c>
      <c r="P23" s="13">
        <v>487.72284312157558</v>
      </c>
      <c r="Q23" s="15"/>
      <c r="R23" s="20">
        <v>16.257428104052519</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38.520000000000003</v>
      </c>
      <c r="F24" s="13" t="s">
        <v>233</v>
      </c>
      <c r="G24" s="13">
        <v>13511423</v>
      </c>
      <c r="H24" s="13" t="s">
        <v>1461</v>
      </c>
      <c r="I24" s="13">
        <v>19.021286519114689</v>
      </c>
      <c r="J24" s="13">
        <v>5199468670</v>
      </c>
      <c r="K24" s="13">
        <v>273350000</v>
      </c>
      <c r="L24" s="13">
        <v>2.1029071803215618</v>
      </c>
      <c r="M24" s="13">
        <v>10934000000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16216.482550427145</v>
      </c>
      <c r="E25" s="17">
        <v>247.1</v>
      </c>
      <c r="F25" s="13" t="s">
        <v>221</v>
      </c>
      <c r="G25" s="13">
        <v>25223013</v>
      </c>
      <c r="H25" s="13" t="s">
        <v>1223</v>
      </c>
      <c r="I25" s="13">
        <v>283.9239840328467</v>
      </c>
      <c r="J25" s="13">
        <v>10580143341</v>
      </c>
      <c r="K25" s="13">
        <v>37264000</v>
      </c>
      <c r="L25" s="13">
        <v>0.90517185744430828</v>
      </c>
      <c r="M25" s="13">
        <v>9576848000</v>
      </c>
      <c r="N25" s="13" t="s">
        <v>1091</v>
      </c>
      <c r="O25" s="13">
        <v>19.320531940060764</v>
      </c>
      <c r="P25" s="13">
        <v>1159.0940080452865</v>
      </c>
      <c r="Q25" s="15"/>
      <c r="R25" s="20">
        <v>38.636466934842886</v>
      </c>
      <c r="T25" s="118">
        <v>27.842338714449113</v>
      </c>
      <c r="U25" s="120">
        <v>171.54513383519372</v>
      </c>
      <c r="V25" s="20">
        <v>55.577578945611528</v>
      </c>
      <c r="W25" s="20">
        <v>44.018414962511926</v>
      </c>
      <c r="X25" s="20">
        <v>57.465741321450515</v>
      </c>
    </row>
    <row r="26" spans="1:35">
      <c r="A26" s="13" t="s">
        <v>265</v>
      </c>
      <c r="B26" s="13">
        <v>60</v>
      </c>
      <c r="C26" s="13" t="s">
        <v>372</v>
      </c>
      <c r="D26" s="14">
        <v>-3609.4122321041232</v>
      </c>
      <c r="E26" s="17">
        <v>10.66</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1058.4428240355001</v>
      </c>
      <c r="Q26" s="15"/>
      <c r="R26" s="20">
        <v>35.281427467850001</v>
      </c>
      <c r="T26" s="118">
        <v>6.0174522893563243</v>
      </c>
      <c r="U26" s="120">
        <v>8.2232070885362063</v>
      </c>
      <c r="V26" s="20">
        <v>54.761122746305361</v>
      </c>
      <c r="W26" s="20">
        <v>29.599457655112708</v>
      </c>
      <c r="X26" s="20">
        <v>59.79294159211431</v>
      </c>
    </row>
    <row r="27" spans="1:35">
      <c r="A27" s="13" t="s">
        <v>219</v>
      </c>
      <c r="B27" s="13">
        <v>60</v>
      </c>
      <c r="C27" s="13" t="s">
        <v>372</v>
      </c>
      <c r="D27" s="14">
        <v>-31890.712960245935</v>
      </c>
      <c r="E27" s="17">
        <v>78</v>
      </c>
      <c r="F27" s="13" t="s">
        <v>208</v>
      </c>
      <c r="G27" s="13">
        <v>795959146</v>
      </c>
      <c r="H27" s="13" t="s">
        <v>1463</v>
      </c>
      <c r="I27" s="13">
        <v>52.304139510659439</v>
      </c>
      <c r="J27" s="13">
        <v>64142566183</v>
      </c>
      <c r="K27" s="13">
        <v>1226338236</v>
      </c>
      <c r="L27" s="13">
        <v>1.5486345967605952</v>
      </c>
      <c r="M27" s="13">
        <v>99333397116</v>
      </c>
      <c r="N27" s="13" t="s">
        <v>786</v>
      </c>
      <c r="O27" s="13">
        <v>49.584664049256041</v>
      </c>
      <c r="P27" s="13">
        <v>900.78413901513295</v>
      </c>
      <c r="Q27" s="15"/>
      <c r="R27" s="20">
        <v>30.026137967171099</v>
      </c>
      <c r="T27" s="118">
        <v>11.933759596663975</v>
      </c>
      <c r="U27" s="118">
        <v>134.83351463101698</v>
      </c>
      <c r="V27" s="20">
        <v>33.690787350796391</v>
      </c>
      <c r="W27" s="20">
        <v>44.440156938227439</v>
      </c>
      <c r="X27" s="20">
        <v>62.683919367396015</v>
      </c>
    </row>
    <row r="28" spans="1:35">
      <c r="A28" s="13" t="s">
        <v>433</v>
      </c>
      <c r="B28" s="13">
        <v>60</v>
      </c>
      <c r="C28" s="13" t="s">
        <v>372</v>
      </c>
      <c r="D28" s="14">
        <v>1127.3214509529871</v>
      </c>
      <c r="E28" s="17">
        <v>9.99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2332.5631363781299</v>
      </c>
      <c r="Q28" s="15"/>
      <c r="R28" s="20">
        <v>77.752104545937669</v>
      </c>
      <c r="T28" s="118">
        <v>3.5461149361468003</v>
      </c>
      <c r="U28" s="118">
        <v>11.228601368110818</v>
      </c>
      <c r="V28" s="20">
        <v>56.829390797489467</v>
      </c>
      <c r="W28" s="20">
        <v>47.380841938666848</v>
      </c>
      <c r="X28" s="20">
        <v>71.46702466943448</v>
      </c>
    </row>
    <row r="29" spans="1:35">
      <c r="A29" s="13" t="s">
        <v>35</v>
      </c>
      <c r="B29" s="13">
        <v>60</v>
      </c>
      <c r="C29" s="13" t="s">
        <v>372</v>
      </c>
      <c r="D29" s="14">
        <v>-35781.424040946986</v>
      </c>
      <c r="E29" s="17">
        <v>28.24</v>
      </c>
      <c r="F29" s="13" t="s">
        <v>208</v>
      </c>
      <c r="G29" s="13">
        <v>-21593090</v>
      </c>
      <c r="H29" s="13" t="s">
        <v>1465</v>
      </c>
      <c r="I29" s="13">
        <v>14.99584996969697</v>
      </c>
      <c r="J29" s="13">
        <v>989726098</v>
      </c>
      <c r="K29" s="13">
        <v>66000000</v>
      </c>
      <c r="L29" s="13">
        <v>1.8004981414565062</v>
      </c>
      <c r="M29" s="13">
        <v>1782000000</v>
      </c>
      <c r="N29" s="13" t="s">
        <v>1356</v>
      </c>
      <c r="O29" s="13">
        <v>12.387574177549329</v>
      </c>
      <c r="P29" s="13">
        <v>1208.7270555739822</v>
      </c>
      <c r="Q29" s="15"/>
      <c r="R29" s="20">
        <v>40.290901852466071</v>
      </c>
      <c r="T29" s="120">
        <v>55.846080284689492</v>
      </c>
      <c r="U29" s="118">
        <v>68.645704984764322</v>
      </c>
      <c r="V29" s="20">
        <v>53.583240163120188</v>
      </c>
      <c r="W29" s="20">
        <v>61.554028489595972</v>
      </c>
      <c r="X29" s="20">
        <v>77.072005055483757</v>
      </c>
    </row>
    <row r="30" spans="1:35">
      <c r="A30" s="13" t="s">
        <v>99</v>
      </c>
      <c r="B30" s="13">
        <v>60</v>
      </c>
      <c r="C30" s="13" t="s">
        <v>372</v>
      </c>
      <c r="D30" s="14">
        <v>-789.83674260294731</v>
      </c>
      <c r="E30" s="17">
        <v>1.97</v>
      </c>
      <c r="F30" s="13" t="s">
        <v>349</v>
      </c>
      <c r="G30" s="13">
        <v>-24015799</v>
      </c>
      <c r="H30" s="13" t="s">
        <v>1466</v>
      </c>
      <c r="I30" s="13">
        <v>2.6163824541648162</v>
      </c>
      <c r="J30" s="13">
        <v>659872586</v>
      </c>
      <c r="K30" s="13">
        <v>252208000</v>
      </c>
      <c r="L30" s="13">
        <v>0.76441423799351471</v>
      </c>
      <c r="M30" s="13">
        <v>504416000</v>
      </c>
      <c r="N30" s="13" t="s">
        <v>1357</v>
      </c>
      <c r="O30" s="13">
        <v>14.838191439146849</v>
      </c>
      <c r="P30" s="13">
        <v>315.1677906727266</v>
      </c>
      <c r="Q30" s="15"/>
      <c r="R30" s="20">
        <v>10.50559302242422</v>
      </c>
      <c r="T30" s="118">
        <v>-2.4073526292251479</v>
      </c>
      <c r="U30" s="120">
        <v>-3.4264242401846889</v>
      </c>
      <c r="V30" s="20">
        <v>35.175366004111822</v>
      </c>
      <c r="W30" s="20">
        <v>47.818664097363595</v>
      </c>
      <c r="X30" s="20">
        <v>40.499917486626579</v>
      </c>
    </row>
    <row r="31" spans="1:35">
      <c r="A31" s="13" t="s">
        <v>348</v>
      </c>
      <c r="B31" s="13">
        <v>60</v>
      </c>
      <c r="C31" s="13" t="s">
        <v>372</v>
      </c>
      <c r="D31" s="14">
        <v>16666.089356052682</v>
      </c>
      <c r="E31" s="17">
        <v>111</v>
      </c>
      <c r="F31" s="13" t="s">
        <v>349</v>
      </c>
      <c r="G31" s="13">
        <v>116650000</v>
      </c>
      <c r="H31" s="13" t="s">
        <v>1467</v>
      </c>
      <c r="I31" s="13">
        <v>189.23298390804598</v>
      </c>
      <c r="J31" s="13">
        <v>82316348000</v>
      </c>
      <c r="K31" s="13">
        <v>435000000</v>
      </c>
      <c r="L31" s="13">
        <v>0.5812940097877034</v>
      </c>
      <c r="M31" s="13">
        <v>47850000000</v>
      </c>
      <c r="N31" s="13" t="s">
        <v>1074</v>
      </c>
      <c r="O31" s="13">
        <v>35.71142611858204</v>
      </c>
      <c r="P31" s="13">
        <v>2275.7553116450695</v>
      </c>
      <c r="Q31" s="15"/>
      <c r="R31" s="20">
        <v>75.85851038816898</v>
      </c>
      <c r="T31" s="118">
        <v>26.723118247702473</v>
      </c>
      <c r="U31" s="120">
        <v>44.311301886399264</v>
      </c>
      <c r="V31" s="20">
        <v>52.595047710939781</v>
      </c>
      <c r="W31" s="20">
        <v>41.442326744705497</v>
      </c>
      <c r="X31" s="20">
        <v>55.351330592135895</v>
      </c>
    </row>
    <row r="32" spans="1:35">
      <c r="A32" s="13" t="s">
        <v>434</v>
      </c>
      <c r="B32" s="13">
        <v>60</v>
      </c>
      <c r="C32" s="13" t="s">
        <v>372</v>
      </c>
      <c r="D32" s="14">
        <v>1602.7864185947394</v>
      </c>
      <c r="E32" s="17">
        <v>8.7100000000000009</v>
      </c>
      <c r="F32" s="13" t="s">
        <v>374</v>
      </c>
      <c r="G32" s="13">
        <v>0</v>
      </c>
      <c r="H32" s="13" t="s">
        <v>1468</v>
      </c>
      <c r="I32" s="13" t="s">
        <v>505</v>
      </c>
      <c r="J32" s="13">
        <v>29439691000</v>
      </c>
      <c r="K32" s="13">
        <v>0</v>
      </c>
      <c r="L32" s="13" t="s">
        <v>1306</v>
      </c>
      <c r="M32" s="13" t="s">
        <v>1469</v>
      </c>
      <c r="N32" s="13" t="s">
        <v>788</v>
      </c>
      <c r="O32" s="13">
        <v>347.93630595625137</v>
      </c>
      <c r="P32" s="13">
        <v>2375.3462248767432</v>
      </c>
      <c r="Q32" s="15"/>
      <c r="R32" s="20">
        <v>79.178207495891442</v>
      </c>
      <c r="T32" s="118">
        <v>-0.78756875664881321</v>
      </c>
      <c r="U32" s="120">
        <v>7.7816912965210072</v>
      </c>
      <c r="V32" s="20">
        <v>51.397619488175629</v>
      </c>
      <c r="W32" s="20">
        <v>54.677960730335442</v>
      </c>
      <c r="X32" s="20">
        <v>58.311491678166398</v>
      </c>
    </row>
    <row r="33" spans="1:24">
      <c r="A33" s="13" t="s">
        <v>51</v>
      </c>
      <c r="B33" s="13">
        <v>60</v>
      </c>
      <c r="C33" s="13" t="s">
        <v>372</v>
      </c>
      <c r="D33" s="14">
        <v>-195960.48296155344</v>
      </c>
      <c r="E33" s="17">
        <v>688</v>
      </c>
      <c r="F33" s="13" t="s">
        <v>375</v>
      </c>
      <c r="G33" s="13">
        <v>-67675452</v>
      </c>
      <c r="H33" s="13" t="s">
        <v>1470</v>
      </c>
      <c r="I33" s="13">
        <v>188.25806583333335</v>
      </c>
      <c r="J33" s="13">
        <v>2033187111</v>
      </c>
      <c r="K33" s="13">
        <v>10800000</v>
      </c>
      <c r="L33" s="13">
        <v>3.6970527500063421</v>
      </c>
      <c r="M33" s="13">
        <v>7516800000</v>
      </c>
      <c r="N33" s="13" t="s">
        <v>1226</v>
      </c>
      <c r="O33" s="13">
        <v>65.324546238632863</v>
      </c>
      <c r="P33" s="13">
        <v>428.51878755740643</v>
      </c>
      <c r="Q33" s="15"/>
      <c r="R33" s="20">
        <v>14.283959585246881</v>
      </c>
      <c r="T33" s="118">
        <v>-449.49961085890664</v>
      </c>
      <c r="U33" s="120">
        <v>-513.16365547724217</v>
      </c>
      <c r="V33" s="20">
        <v>39.84726980121151</v>
      </c>
      <c r="W33" s="20">
        <v>45.07696629288202</v>
      </c>
      <c r="X33" s="20">
        <v>41.929190000580022</v>
      </c>
    </row>
    <row r="34" spans="1:24">
      <c r="A34" s="13" t="s">
        <v>278</v>
      </c>
      <c r="B34" s="13">
        <v>60</v>
      </c>
      <c r="C34" s="13" t="s">
        <v>372</v>
      </c>
      <c r="D34" s="14">
        <v>-113244.66572576143</v>
      </c>
      <c r="E34" s="17">
        <v>110.8</v>
      </c>
      <c r="F34" s="13" t="s">
        <v>355</v>
      </c>
      <c r="G34" s="13">
        <v>-6595639</v>
      </c>
      <c r="H34" s="13" t="s">
        <v>1471</v>
      </c>
      <c r="I34" s="13">
        <v>86.244614758589307</v>
      </c>
      <c r="J34" s="13">
        <v>3337733172</v>
      </c>
      <c r="K34" s="13">
        <v>38700772</v>
      </c>
      <c r="L34" s="13">
        <v>1.3450115154980999</v>
      </c>
      <c r="M34" s="13">
        <v>4489289552</v>
      </c>
      <c r="N34" s="13" t="s">
        <v>615</v>
      </c>
      <c r="O34" s="13">
        <v>45.16276237742197</v>
      </c>
      <c r="P34" s="13">
        <v>600</v>
      </c>
      <c r="Q34" s="15"/>
      <c r="R34" s="20">
        <v>20</v>
      </c>
      <c r="T34" s="118">
        <v>50.474505832915213</v>
      </c>
      <c r="U34" s="120">
        <v>148.86007824928399</v>
      </c>
      <c r="V34" s="20">
        <v>36.747550699160691</v>
      </c>
      <c r="W34" s="20">
        <v>21.977140792352987</v>
      </c>
      <c r="X34" s="20">
        <v>54.896984155962599</v>
      </c>
    </row>
    <row r="35" spans="1:24">
      <c r="A35" s="13" t="s">
        <v>430</v>
      </c>
      <c r="B35" s="13">
        <v>60</v>
      </c>
      <c r="C35" s="13" t="s">
        <v>372</v>
      </c>
      <c r="D35" s="14">
        <v>-11886.390550666945</v>
      </c>
      <c r="E35" s="17">
        <v>37.96</v>
      </c>
      <c r="F35" s="13" t="s">
        <v>208</v>
      </c>
      <c r="G35" s="13">
        <v>48198916</v>
      </c>
      <c r="H35" s="13" t="s">
        <v>1472</v>
      </c>
      <c r="I35" s="13">
        <v>15.95698523097826</v>
      </c>
      <c r="J35" s="13">
        <v>5872170565</v>
      </c>
      <c r="K35" s="13">
        <v>368000000</v>
      </c>
      <c r="L35" s="13">
        <v>2.4440706960289051</v>
      </c>
      <c r="M35" s="13">
        <v>14352000000</v>
      </c>
      <c r="N35" s="13" t="s">
        <v>789</v>
      </c>
      <c r="O35" s="13">
        <v>54.967134518471845</v>
      </c>
      <c r="P35" s="13">
        <v>98.055383785378808</v>
      </c>
      <c r="Q35" s="15"/>
      <c r="R35" s="20">
        <v>3.2685127928459603</v>
      </c>
      <c r="T35" s="118">
        <v>-22.489223939093392</v>
      </c>
      <c r="U35" s="120">
        <v>-60.485454841719815</v>
      </c>
      <c r="V35" s="20">
        <v>34.611212867113281</v>
      </c>
      <c r="W35" s="20">
        <v>37.904985289635746</v>
      </c>
      <c r="X35" s="20">
        <v>46.921298667988012</v>
      </c>
    </row>
    <row r="36" spans="1:24">
      <c r="A36" s="13" t="s">
        <v>222</v>
      </c>
      <c r="B36" s="13">
        <v>60</v>
      </c>
      <c r="C36" s="13" t="s">
        <v>372</v>
      </c>
      <c r="D36" s="13">
        <v>-174.0921555856545</v>
      </c>
      <c r="E36" s="17">
        <v>3.51</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199.06891277795728</v>
      </c>
      <c r="Q36" s="15"/>
      <c r="R36" s="20">
        <v>6.6356304259319092</v>
      </c>
      <c r="T36" s="118">
        <v>-7.5001579058149082</v>
      </c>
      <c r="U36" s="118">
        <v>5.0072926425055142</v>
      </c>
      <c r="V36" s="20">
        <v>30.959512987787217</v>
      </c>
      <c r="W36" s="20">
        <v>51.60515850630015</v>
      </c>
      <c r="X36" s="20">
        <v>46.23479858349512</v>
      </c>
    </row>
    <row r="37" spans="1:24">
      <c r="A37" s="13" t="s">
        <v>163</v>
      </c>
      <c r="B37" s="13">
        <v>60</v>
      </c>
      <c r="C37" s="13" t="s">
        <v>372</v>
      </c>
      <c r="D37" s="14">
        <v>-1404.5218503497204</v>
      </c>
      <c r="E37" s="17">
        <v>7.88</v>
      </c>
      <c r="F37" s="13" t="s">
        <v>605</v>
      </c>
      <c r="G37" s="13">
        <v>-78670547</v>
      </c>
      <c r="H37" s="13" t="s">
        <v>1474</v>
      </c>
      <c r="I37" s="13">
        <v>3.0074751102040818</v>
      </c>
      <c r="J37" s="13">
        <v>2210494206</v>
      </c>
      <c r="K37" s="13">
        <v>735000000</v>
      </c>
      <c r="L37" s="13">
        <v>2.6600386393412694</v>
      </c>
      <c r="M37" s="13">
        <v>5880000000</v>
      </c>
      <c r="N37" s="13" t="s">
        <v>1106</v>
      </c>
      <c r="O37" s="13">
        <v>41.98645751514745</v>
      </c>
      <c r="P37" s="13">
        <v>210.32460117528359</v>
      </c>
      <c r="Q37" s="15"/>
      <c r="R37" s="20">
        <v>7.01082003917612</v>
      </c>
      <c r="T37" s="118">
        <v>-10.604498886139311</v>
      </c>
      <c r="U37" s="120">
        <v>6.6290221079549028</v>
      </c>
      <c r="V37" s="20">
        <v>34.777587632232084</v>
      </c>
      <c r="W37" s="20">
        <v>41.852510457379466</v>
      </c>
      <c r="X37" s="20">
        <v>47.462143022530121</v>
      </c>
    </row>
    <row r="38" spans="1:24">
      <c r="A38" s="13" t="s">
        <v>257</v>
      </c>
      <c r="B38" s="13">
        <v>60</v>
      </c>
      <c r="C38" s="13" t="s">
        <v>372</v>
      </c>
      <c r="D38" s="13">
        <v>-2618.3305281522707</v>
      </c>
      <c r="E38" s="17">
        <v>15.33</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349.21690473334399</v>
      </c>
      <c r="Q38" s="15"/>
      <c r="R38" s="20">
        <v>11.640563491111466</v>
      </c>
      <c r="T38" s="118">
        <v>-12.773466902481179</v>
      </c>
      <c r="U38" s="120">
        <v>1.512031306784678</v>
      </c>
      <c r="V38" s="20">
        <v>34.297021978961702</v>
      </c>
      <c r="W38" s="20">
        <v>34.791321377310155</v>
      </c>
      <c r="X38" s="20">
        <v>46.178220105698642</v>
      </c>
    </row>
    <row r="39" spans="1:24">
      <c r="A39" s="13" t="s">
        <v>540</v>
      </c>
      <c r="B39" s="13">
        <v>60</v>
      </c>
      <c r="C39" s="13" t="s">
        <v>372</v>
      </c>
      <c r="D39" s="14">
        <v>75782.906293234759</v>
      </c>
      <c r="E39" s="17">
        <v>430</v>
      </c>
      <c r="F39" s="13" t="s">
        <v>233</v>
      </c>
      <c r="G39" s="13">
        <v>-54281567</v>
      </c>
      <c r="H39" s="13" t="s">
        <v>1476</v>
      </c>
      <c r="I39" s="13">
        <v>25.56513130357143</v>
      </c>
      <c r="J39" s="13">
        <v>2863294706</v>
      </c>
      <c r="K39" s="13">
        <v>112000000</v>
      </c>
      <c r="L39" s="13">
        <v>16.702437195788956</v>
      </c>
      <c r="M39" s="13">
        <v>47824000000</v>
      </c>
      <c r="N39" s="13" t="s">
        <v>1227</v>
      </c>
      <c r="O39" s="13">
        <v>58.752858873116907</v>
      </c>
      <c r="P39" s="13">
        <v>2708.5929934871756</v>
      </c>
      <c r="Q39" s="15"/>
      <c r="R39" s="20">
        <v>90.286433116239181</v>
      </c>
      <c r="T39" s="120">
        <v>560.79915512005584</v>
      </c>
      <c r="U39" s="118"/>
      <c r="V39" s="20">
        <v>70.831057535417727</v>
      </c>
      <c r="W39" s="20">
        <v>54.872930864387556</v>
      </c>
      <c r="X39" s="20">
        <v>91.656658724105753</v>
      </c>
    </row>
    <row r="40" spans="1:24">
      <c r="A40" s="13" t="s">
        <v>536</v>
      </c>
      <c r="B40" s="13">
        <v>60</v>
      </c>
      <c r="C40" s="13" t="s">
        <v>372</v>
      </c>
      <c r="D40" s="14">
        <v>3376.7971216036585</v>
      </c>
      <c r="E40" s="17">
        <v>16.61</v>
      </c>
      <c r="F40" s="13" t="s">
        <v>354</v>
      </c>
      <c r="G40" s="13">
        <v>-78845344</v>
      </c>
      <c r="H40" s="13" t="s">
        <v>1477</v>
      </c>
      <c r="I40" s="13">
        <v>5.0341634610000003</v>
      </c>
      <c r="J40" s="13">
        <v>5034163461</v>
      </c>
      <c r="K40" s="13">
        <v>1000000000</v>
      </c>
      <c r="L40" s="13">
        <v>3.3769265006391098</v>
      </c>
      <c r="M40" s="13">
        <v>17000000000</v>
      </c>
      <c r="N40" s="13" t="s">
        <v>1228</v>
      </c>
      <c r="O40" s="13">
        <v>49.203279038029883</v>
      </c>
      <c r="P40" s="13">
        <v>1278.2119882973873</v>
      </c>
      <c r="Q40" s="16" t="s">
        <v>2375</v>
      </c>
      <c r="R40" s="20">
        <v>42.607066276579573</v>
      </c>
      <c r="T40" s="118">
        <v>-1.7537611220458338</v>
      </c>
      <c r="U40" s="118"/>
      <c r="V40" s="20">
        <v>49.287005536431963</v>
      </c>
      <c r="W40" s="20">
        <v>69.09109721308603</v>
      </c>
      <c r="X40" s="20">
        <v>45.990593174856862</v>
      </c>
    </row>
    <row r="41" spans="1:24">
      <c r="A41" s="13" t="s">
        <v>527</v>
      </c>
      <c r="B41" s="13">
        <v>60</v>
      </c>
      <c r="C41" s="13" t="s">
        <v>372</v>
      </c>
      <c r="D41" s="14">
        <v>-2224.7529886952066</v>
      </c>
      <c r="E41" s="17">
        <v>1.25</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229.8630539773703</v>
      </c>
      <c r="Q41" s="16" t="s">
        <v>2242</v>
      </c>
      <c r="R41" s="20">
        <v>7.6621017992456766</v>
      </c>
      <c r="T41" s="118">
        <v>-5.6017856317349946</v>
      </c>
      <c r="U41" s="118"/>
      <c r="V41" s="20">
        <v>20.464395680290018</v>
      </c>
      <c r="W41" s="20">
        <v>44.779553443416006</v>
      </c>
      <c r="X41" s="20">
        <v>43.605268047875505</v>
      </c>
    </row>
    <row r="42" spans="1:24">
      <c r="A42" s="13" t="s">
        <v>105</v>
      </c>
      <c r="B42" s="13">
        <v>60</v>
      </c>
      <c r="C42" s="13" t="s">
        <v>372</v>
      </c>
      <c r="D42" s="14">
        <v>193735.26952714456</v>
      </c>
      <c r="E42" s="17">
        <v>194.9</v>
      </c>
      <c r="F42" s="13" t="s">
        <v>376</v>
      </c>
      <c r="G42" s="13">
        <v>-401833475</v>
      </c>
      <c r="H42" s="13" t="s">
        <v>1479</v>
      </c>
      <c r="I42" s="13">
        <v>8.5926226150943403</v>
      </c>
      <c r="J42" s="13">
        <v>2277044993</v>
      </c>
      <c r="K42" s="13">
        <v>265000000</v>
      </c>
      <c r="L42" s="13">
        <v>22.461128417412876</v>
      </c>
      <c r="M42" s="13">
        <v>51145000000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-1995.0194066021963</v>
      </c>
      <c r="E43" s="17">
        <v>8.81</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327.77226764282932</v>
      </c>
      <c r="Q43" s="15"/>
      <c r="R43" s="20">
        <v>10.925742254760978</v>
      </c>
      <c r="T43" s="118">
        <v>-9.4331389526182363</v>
      </c>
      <c r="U43" s="120">
        <v>-8.7832084544839972</v>
      </c>
      <c r="V43" s="20">
        <v>28.13889606410746</v>
      </c>
      <c r="W43" s="20">
        <v>49.676236301649745</v>
      </c>
      <c r="X43" s="20">
        <v>39.074938984745394</v>
      </c>
    </row>
    <row r="44" spans="1:24">
      <c r="A44" s="13" t="s">
        <v>435</v>
      </c>
      <c r="B44" s="13">
        <v>60</v>
      </c>
      <c r="C44" s="13" t="s">
        <v>372</v>
      </c>
      <c r="D44" s="14">
        <v>-10096.776866816839</v>
      </c>
      <c r="E44" s="17">
        <v>103.7</v>
      </c>
      <c r="F44" s="13" t="s">
        <v>683</v>
      </c>
      <c r="G44" s="13">
        <v>1459724461</v>
      </c>
      <c r="H44" s="13" t="s">
        <v>1483</v>
      </c>
      <c r="I44" s="13" t="s">
        <v>1006</v>
      </c>
      <c r="J44" s="13">
        <v>11342832137</v>
      </c>
      <c r="K44" s="13">
        <v>0</v>
      </c>
      <c r="L44" s="13" t="s">
        <v>1206</v>
      </c>
      <c r="M44" s="13" t="s">
        <v>1484</v>
      </c>
      <c r="N44" s="13" t="s">
        <v>1229</v>
      </c>
      <c r="O44" s="13">
        <v>86.723233805975028</v>
      </c>
      <c r="P44" s="13">
        <v>546.45819396902482</v>
      </c>
      <c r="Q44" s="15"/>
      <c r="R44" s="20">
        <v>18.215273132300826</v>
      </c>
      <c r="T44" s="118">
        <v>33.482007452699492</v>
      </c>
      <c r="U44" s="120">
        <v>108.42289987813032</v>
      </c>
      <c r="V44" s="20">
        <v>55.728161987141974</v>
      </c>
      <c r="W44" s="20">
        <v>32.250895670523626</v>
      </c>
      <c r="X44" s="20">
        <v>60.40068601165683</v>
      </c>
    </row>
    <row r="45" spans="1:24">
      <c r="A45" s="13" t="s">
        <v>686</v>
      </c>
      <c r="B45" s="13">
        <v>60</v>
      </c>
      <c r="C45" s="13" t="s">
        <v>372</v>
      </c>
      <c r="D45" s="14">
        <v>-3287.2430287148545</v>
      </c>
      <c r="E45" s="17">
        <v>26.32</v>
      </c>
      <c r="F45" s="13" t="s">
        <v>683</v>
      </c>
      <c r="G45" s="13">
        <v>9395308662</v>
      </c>
      <c r="H45" s="13" t="s">
        <v>1485</v>
      </c>
      <c r="I45" s="13" t="s">
        <v>1027</v>
      </c>
      <c r="J45" s="13">
        <v>35288102843</v>
      </c>
      <c r="K45" s="13">
        <v>0</v>
      </c>
      <c r="L45" s="13" t="s">
        <v>1125</v>
      </c>
      <c r="M45" s="13" t="s">
        <v>1486</v>
      </c>
      <c r="N45" s="13" t="s">
        <v>1175</v>
      </c>
      <c r="O45" s="13">
        <v>37.409960967555847</v>
      </c>
      <c r="P45" s="13">
        <v>884.60156796670424</v>
      </c>
      <c r="Q45" s="15"/>
      <c r="R45" s="20">
        <v>29.486718932223475</v>
      </c>
      <c r="T45" s="118">
        <v>6.931467673940972</v>
      </c>
      <c r="U45" s="120">
        <v>26.689677167009727</v>
      </c>
      <c r="V45" s="20">
        <v>53.55623057693353</v>
      </c>
      <c r="W45" s="20">
        <v>60.776359824370786</v>
      </c>
      <c r="X45" s="20">
        <v>61.334532748732954</v>
      </c>
    </row>
    <row r="46" spans="1:24">
      <c r="A46" s="13" t="s">
        <v>209</v>
      </c>
      <c r="B46" s="13">
        <v>60</v>
      </c>
      <c r="C46" s="13" t="s">
        <v>372</v>
      </c>
      <c r="D46" s="14">
        <v>14287.550992593622</v>
      </c>
      <c r="E46" s="17">
        <v>117.9</v>
      </c>
      <c r="F46" s="13" t="s">
        <v>208</v>
      </c>
      <c r="G46" s="13">
        <v>438581833</v>
      </c>
      <c r="H46" s="13" t="s">
        <v>1487</v>
      </c>
      <c r="I46" s="13">
        <v>89.577305523999996</v>
      </c>
      <c r="J46" s="13">
        <v>22394326381</v>
      </c>
      <c r="K46" s="13">
        <v>250000000</v>
      </c>
      <c r="L46" s="13">
        <v>1.3507885651637632</v>
      </c>
      <c r="M46" s="13">
        <v>30250000000</v>
      </c>
      <c r="N46" s="13" t="s">
        <v>1208</v>
      </c>
      <c r="O46" s="13">
        <v>26.30437637555308</v>
      </c>
      <c r="P46" s="13">
        <v>1647.705941078601</v>
      </c>
      <c r="Q46" s="15"/>
      <c r="R46" s="20">
        <v>54.9235313692867</v>
      </c>
      <c r="T46" s="118">
        <v>30.429937170089687</v>
      </c>
      <c r="U46" s="118">
        <v>160.95241181172426</v>
      </c>
      <c r="V46" s="20">
        <v>34.584089099724082</v>
      </c>
      <c r="W46" s="20">
        <v>51.792507430271641</v>
      </c>
      <c r="X46" s="20">
        <v>74.131209466202705</v>
      </c>
    </row>
    <row r="47" spans="1:24">
      <c r="A47" s="13" t="s">
        <v>267</v>
      </c>
      <c r="B47" s="13">
        <v>60</v>
      </c>
      <c r="C47" s="13" t="s">
        <v>372</v>
      </c>
      <c r="D47" s="14">
        <v>-19692.369191503047</v>
      </c>
      <c r="E47" s="17">
        <v>89.25</v>
      </c>
      <c r="F47" s="13" t="s">
        <v>375</v>
      </c>
      <c r="G47" s="13">
        <v>-2214344000</v>
      </c>
      <c r="H47" s="13" t="s">
        <v>1488</v>
      </c>
      <c r="I47" s="13">
        <v>108.49699583264272</v>
      </c>
      <c r="J47" s="13">
        <v>73314458000</v>
      </c>
      <c r="K47" s="13">
        <v>675728000</v>
      </c>
      <c r="L47" s="13">
        <v>0.82951605534613648</v>
      </c>
      <c r="M47" s="13">
        <v>60815520000</v>
      </c>
      <c r="N47" s="13" t="s">
        <v>1204</v>
      </c>
      <c r="O47" s="13">
        <v>86.052571819768943</v>
      </c>
      <c r="P47" s="13">
        <v>311.73247028924499</v>
      </c>
      <c r="Q47" s="15"/>
      <c r="R47" s="20">
        <v>10.391082342974833</v>
      </c>
      <c r="T47" s="118">
        <v>-57.341286607431385</v>
      </c>
      <c r="U47" s="120">
        <v>-66.941432699014172</v>
      </c>
      <c r="V47" s="20">
        <v>41.373530902823177</v>
      </c>
      <c r="W47" s="20">
        <v>49.723185582073896</v>
      </c>
      <c r="X47" s="20">
        <v>41.326622200688703</v>
      </c>
    </row>
    <row r="48" spans="1:24">
      <c r="A48" s="13" t="s">
        <v>283</v>
      </c>
      <c r="B48" s="13">
        <v>60</v>
      </c>
      <c r="C48" s="13" t="s">
        <v>372</v>
      </c>
      <c r="D48" s="14">
        <v>32849.263145251083</v>
      </c>
      <c r="E48" s="17">
        <v>85.05</v>
      </c>
      <c r="F48" s="13" t="s">
        <v>355</v>
      </c>
      <c r="G48" s="13">
        <v>307486341</v>
      </c>
      <c r="H48" s="13" t="s">
        <v>1489</v>
      </c>
      <c r="I48" s="13">
        <v>18.242283247061945</v>
      </c>
      <c r="J48" s="13">
        <v>5879015160</v>
      </c>
      <c r="K48" s="13">
        <v>322274086</v>
      </c>
      <c r="L48" s="13">
        <v>4.6046867523301298</v>
      </c>
      <c r="M48" s="13">
        <v>27071023224</v>
      </c>
      <c r="N48" s="13" t="s">
        <v>794</v>
      </c>
      <c r="O48" s="13">
        <v>31.807439687424072</v>
      </c>
      <c r="P48" s="13">
        <v>2161.4636375612308</v>
      </c>
      <c r="Q48" s="15"/>
      <c r="R48" s="20">
        <v>72.048787918707689</v>
      </c>
      <c r="T48" s="120">
        <v>143.64318677166261</v>
      </c>
      <c r="U48" s="118">
        <v>104.04672123059335</v>
      </c>
      <c r="V48" s="20">
        <v>69.855139199354724</v>
      </c>
      <c r="W48" s="20">
        <v>40.067651409745409</v>
      </c>
      <c r="X48" s="20">
        <v>79.162857595208251</v>
      </c>
    </row>
    <row r="49" spans="1:24">
      <c r="A49" s="13" t="s">
        <v>282</v>
      </c>
      <c r="B49" s="13">
        <v>60</v>
      </c>
      <c r="C49" s="13" t="s">
        <v>372</v>
      </c>
      <c r="D49" s="13">
        <v>-7626.2602192426957</v>
      </c>
      <c r="E49" s="17">
        <v>19.23</v>
      </c>
      <c r="F49" s="13" t="s">
        <v>355</v>
      </c>
      <c r="G49" s="13">
        <v>-304722758</v>
      </c>
      <c r="H49" s="13" t="s">
        <v>1490</v>
      </c>
      <c r="I49" s="13">
        <v>18.694760720000001</v>
      </c>
      <c r="J49" s="13">
        <v>1869476072</v>
      </c>
      <c r="K49" s="13">
        <v>100000000</v>
      </c>
      <c r="L49" s="13">
        <v>1.0698184533917907</v>
      </c>
      <c r="M49" s="13">
        <v>2000000000</v>
      </c>
      <c r="N49" s="13" t="s">
        <v>797</v>
      </c>
      <c r="O49" s="13">
        <v>84.422832912542091</v>
      </c>
      <c r="P49" s="13">
        <v>89.277688630480213</v>
      </c>
      <c r="Q49" s="15"/>
      <c r="R49" s="20">
        <v>2.9759229543493406</v>
      </c>
      <c r="T49" s="118">
        <v>-37.83807855881328</v>
      </c>
      <c r="U49" s="120">
        <v>-19.448507911420769</v>
      </c>
      <c r="V49" s="20">
        <v>26.552764782139555</v>
      </c>
      <c r="W49" s="20">
        <v>43.587317637416582</v>
      </c>
      <c r="X49" s="20">
        <v>42.909461377482643</v>
      </c>
    </row>
    <row r="50" spans="1:24">
      <c r="A50" s="13" t="s">
        <v>760</v>
      </c>
      <c r="B50" s="13">
        <v>60</v>
      </c>
      <c r="C50" s="13" t="s">
        <v>372</v>
      </c>
      <c r="D50" s="13">
        <v>-24201.953820209248</v>
      </c>
      <c r="E50" s="17">
        <v>18.61</v>
      </c>
      <c r="F50" s="13" t="s">
        <v>208</v>
      </c>
      <c r="G50" s="13">
        <v>8309193</v>
      </c>
      <c r="H50" s="13" t="s">
        <v>1491</v>
      </c>
      <c r="I50" s="13">
        <v>11.278073948338394</v>
      </c>
      <c r="J50" s="13">
        <v>2062053729</v>
      </c>
      <c r="K50" s="13">
        <v>182837401</v>
      </c>
      <c r="L50" s="13">
        <v>1.6846848218085397</v>
      </c>
      <c r="M50" s="13">
        <v>3473910619</v>
      </c>
      <c r="N50" s="13" t="s">
        <v>798</v>
      </c>
      <c r="O50" s="13">
        <v>23.048177221786212</v>
      </c>
      <c r="P50" s="13">
        <v>300</v>
      </c>
      <c r="Q50" s="15"/>
      <c r="R50" s="20">
        <v>10</v>
      </c>
      <c r="T50" s="118"/>
      <c r="U50" s="118"/>
      <c r="V50" s="20">
        <v>24.088749685347121</v>
      </c>
      <c r="W50" s="20">
        <v>15.649257632876065</v>
      </c>
      <c r="X50" s="20"/>
    </row>
    <row r="51" spans="1:24">
      <c r="A51" s="13" t="s">
        <v>629</v>
      </c>
      <c r="B51" s="13">
        <v>60</v>
      </c>
      <c r="C51" s="13" t="s">
        <v>372</v>
      </c>
      <c r="D51" s="14">
        <v>10366.115560195511</v>
      </c>
      <c r="E51" s="17">
        <v>198.8</v>
      </c>
      <c r="F51" s="13" t="s">
        <v>233</v>
      </c>
      <c r="G51" s="13">
        <v>576150738</v>
      </c>
      <c r="H51" s="13" t="s">
        <v>1492</v>
      </c>
      <c r="I51" s="13">
        <v>26.967688628829784</v>
      </c>
      <c r="J51" s="13">
        <v>7118953178</v>
      </c>
      <c r="K51" s="13">
        <v>263980843</v>
      </c>
      <c r="L51" s="13">
        <v>7.1567127111395648</v>
      </c>
      <c r="M51" s="13">
        <v>50948302699</v>
      </c>
      <c r="N51" s="13" t="s">
        <v>1108</v>
      </c>
      <c r="O51" s="13">
        <v>57.822747615117571</v>
      </c>
      <c r="P51" s="13">
        <v>1851.7422604017011</v>
      </c>
      <c r="Q51" s="15"/>
      <c r="R51" s="20">
        <v>61.724742013390035</v>
      </c>
      <c r="T51" s="120">
        <v>319.47980259191041</v>
      </c>
      <c r="U51" s="118"/>
      <c r="V51" s="20">
        <v>49.739764064524422</v>
      </c>
      <c r="W51" s="20">
        <v>55.804554836768375</v>
      </c>
      <c r="X51" s="20">
        <v>87.859216024540189</v>
      </c>
    </row>
    <row r="52" spans="1:24">
      <c r="A52" s="13" t="s">
        <v>135</v>
      </c>
      <c r="B52" s="13">
        <v>60</v>
      </c>
      <c r="C52" s="13" t="s">
        <v>372</v>
      </c>
      <c r="D52" s="13">
        <v>1767.8351137272675</v>
      </c>
      <c r="E52" s="17">
        <v>3.81</v>
      </c>
      <c r="F52" s="13" t="s">
        <v>287</v>
      </c>
      <c r="G52" s="13">
        <v>527350742</v>
      </c>
      <c r="H52" s="13" t="s">
        <v>1493</v>
      </c>
      <c r="I52" s="13">
        <v>6.9099204704880819</v>
      </c>
      <c r="J52" s="13">
        <v>12175279869</v>
      </c>
      <c r="K52" s="13">
        <v>1762000000</v>
      </c>
      <c r="L52" s="13">
        <v>0.57887786365759142</v>
      </c>
      <c r="M52" s="13">
        <v>7048000000</v>
      </c>
      <c r="N52" s="13" t="s">
        <v>800</v>
      </c>
      <c r="O52" s="13">
        <v>17.813850952116347</v>
      </c>
      <c r="P52" s="13">
        <v>2100.7868046647282</v>
      </c>
      <c r="Q52" s="15"/>
      <c r="R52" s="20">
        <v>70.026226822157611</v>
      </c>
      <c r="T52" s="118">
        <v>-0.59849398081047056</v>
      </c>
      <c r="U52" s="118">
        <v>4.1138974601209366</v>
      </c>
      <c r="V52" s="20">
        <v>49.313433954707747</v>
      </c>
      <c r="W52" s="20">
        <v>50.650317164591762</v>
      </c>
      <c r="X52" s="20">
        <v>59.117168649579277</v>
      </c>
    </row>
    <row r="53" spans="1:24">
      <c r="A53" s="13" t="s">
        <v>528</v>
      </c>
      <c r="B53" s="13">
        <v>60</v>
      </c>
      <c r="C53" s="13" t="s">
        <v>372</v>
      </c>
      <c r="D53" s="14">
        <v>3141.6813665857289</v>
      </c>
      <c r="E53" s="17">
        <v>41.72</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1416.6870483056582</v>
      </c>
      <c r="Q53" s="15"/>
      <c r="R53" s="20">
        <v>47.222901610188607</v>
      </c>
      <c r="T53" s="118">
        <v>-18.966405992681956</v>
      </c>
      <c r="U53" s="118"/>
      <c r="V53" s="20">
        <v>37.934507335069178</v>
      </c>
      <c r="W53" s="20">
        <v>34.650284007315605</v>
      </c>
      <c r="X53" s="20">
        <v>44.603422843413497</v>
      </c>
    </row>
    <row r="54" spans="1:24">
      <c r="A54" s="13" t="s">
        <v>156</v>
      </c>
      <c r="B54" s="13">
        <v>60</v>
      </c>
      <c r="C54" s="13" t="s">
        <v>372</v>
      </c>
      <c r="D54" s="14">
        <v>-555.78636131112353</v>
      </c>
      <c r="E54" s="17">
        <v>1.51</v>
      </c>
      <c r="F54" s="13" t="s">
        <v>357</v>
      </c>
      <c r="G54" s="13">
        <v>-82587584</v>
      </c>
      <c r="H54" s="13" t="s">
        <v>1495</v>
      </c>
      <c r="I54" s="13">
        <v>-0.70282037666666664</v>
      </c>
      <c r="J54" s="13">
        <v>-421692226</v>
      </c>
      <c r="K54" s="13">
        <v>600000000</v>
      </c>
      <c r="L54" s="13" t="s">
        <v>1496</v>
      </c>
      <c r="M54" s="13">
        <v>600000000</v>
      </c>
      <c r="N54" s="13" t="s">
        <v>1360</v>
      </c>
      <c r="O54" s="13">
        <v>114.70553072265308</v>
      </c>
      <c r="P54" s="13">
        <v>233.78064392336205</v>
      </c>
      <c r="Q54" s="16" t="s">
        <v>2203</v>
      </c>
      <c r="R54" s="20">
        <v>7.7926881307787346</v>
      </c>
      <c r="T54" s="118">
        <v>-4.2814699617219043</v>
      </c>
      <c r="U54" s="120">
        <v>-5.2684572738634028</v>
      </c>
      <c r="V54" s="20">
        <v>29.023250521371629</v>
      </c>
      <c r="W54" s="20">
        <v>45.770697533675246</v>
      </c>
      <c r="X54" s="20">
        <v>36.481284846309208</v>
      </c>
    </row>
    <row r="55" spans="1:24">
      <c r="A55" s="13" t="s">
        <v>277</v>
      </c>
      <c r="B55" s="13">
        <v>60</v>
      </c>
      <c r="C55" s="13" t="s">
        <v>372</v>
      </c>
      <c r="D55" s="14">
        <v>49041.992198481807</v>
      </c>
      <c r="E55" s="17">
        <v>377.5</v>
      </c>
      <c r="F55" s="13" t="s">
        <v>354</v>
      </c>
      <c r="G55" s="13">
        <v>5549453000</v>
      </c>
      <c r="H55" s="13" t="s">
        <v>1497</v>
      </c>
      <c r="I55" s="13">
        <v>61.639005921052629</v>
      </c>
      <c r="J55" s="13">
        <v>281073867000</v>
      </c>
      <c r="K55" s="13">
        <v>4560000000</v>
      </c>
      <c r="L55" s="13">
        <v>6.2622684164373066</v>
      </c>
      <c r="M55" s="13">
        <v>1760160000000</v>
      </c>
      <c r="N55" s="13" t="s">
        <v>802</v>
      </c>
      <c r="O55" s="13">
        <v>41.705800860307441</v>
      </c>
      <c r="P55" s="13">
        <v>1272.2677083468948</v>
      </c>
      <c r="Q55" s="15"/>
      <c r="R55" s="20">
        <v>42.408923611563161</v>
      </c>
      <c r="T55" s="118">
        <v>78.406501222534644</v>
      </c>
      <c r="U55" s="118">
        <v>760.66722672588071</v>
      </c>
      <c r="V55" s="20">
        <v>47.807547372219858</v>
      </c>
      <c r="W55" s="20">
        <v>72.958918857425772</v>
      </c>
      <c r="X55" s="20">
        <v>71.925785280951644</v>
      </c>
    </row>
    <row r="56" spans="1:24">
      <c r="A56" s="13" t="s">
        <v>473</v>
      </c>
      <c r="B56" s="13">
        <v>60</v>
      </c>
      <c r="C56" s="13" t="s">
        <v>372</v>
      </c>
      <c r="D56" s="14">
        <v>-1087.063984829708</v>
      </c>
      <c r="E56" s="17">
        <v>11.03</v>
      </c>
      <c r="F56" s="13" t="s">
        <v>221</v>
      </c>
      <c r="G56" s="13">
        <v>4303189114</v>
      </c>
      <c r="H56" s="13" t="s">
        <v>1498</v>
      </c>
      <c r="I56" s="13">
        <v>39.968160362670716</v>
      </c>
      <c r="J56" s="13">
        <v>26339017679</v>
      </c>
      <c r="K56" s="13">
        <v>659000000</v>
      </c>
      <c r="L56" s="13">
        <v>0.2501991562598852</v>
      </c>
      <c r="M56" s="13">
        <v>6590000000</v>
      </c>
      <c r="N56" s="13" t="s">
        <v>1230</v>
      </c>
      <c r="O56" s="13">
        <v>8.0551703289758159</v>
      </c>
      <c r="P56" s="13">
        <v>756.93378399407857</v>
      </c>
      <c r="Q56" s="15"/>
      <c r="R56" s="20">
        <v>25.231126133135952</v>
      </c>
      <c r="T56" s="118">
        <v>-1.6268659440127031</v>
      </c>
      <c r="U56" s="118"/>
      <c r="V56" s="20">
        <v>47.606640958155367</v>
      </c>
      <c r="W56" s="20">
        <v>54.641452051995522</v>
      </c>
      <c r="X56" s="20">
        <v>44.440303087812019</v>
      </c>
    </row>
    <row r="57" spans="1:24">
      <c r="A57" s="13" t="s">
        <v>447</v>
      </c>
      <c r="B57" s="13">
        <v>60</v>
      </c>
      <c r="C57" s="13" t="s">
        <v>372</v>
      </c>
      <c r="D57" s="14">
        <v>25237.858831151811</v>
      </c>
      <c r="E57" s="17">
        <v>298</v>
      </c>
      <c r="F57" s="13" t="s">
        <v>375</v>
      </c>
      <c r="G57" s="13">
        <v>1811756765</v>
      </c>
      <c r="H57" s="13" t="s">
        <v>1499</v>
      </c>
      <c r="I57" s="13">
        <v>38.480526948897797</v>
      </c>
      <c r="J57" s="13">
        <v>38403565895</v>
      </c>
      <c r="K57" s="13">
        <v>998000000</v>
      </c>
      <c r="L57" s="13">
        <v>8.1859585867501377</v>
      </c>
      <c r="M57" s="13">
        <v>314370000000</v>
      </c>
      <c r="N57" s="13" t="s">
        <v>1500</v>
      </c>
      <c r="O57" s="13">
        <v>34.499222916579853</v>
      </c>
      <c r="P57" s="13">
        <v>1200.1133053646822</v>
      </c>
      <c r="Q57" s="15"/>
      <c r="R57" s="20">
        <v>40.003776845489405</v>
      </c>
      <c r="T57" s="120">
        <v>305.93541454326271</v>
      </c>
      <c r="U57" s="118">
        <v>523.5495399041954</v>
      </c>
      <c r="V57" s="20">
        <v>50.144454180324431</v>
      </c>
      <c r="W57" s="20">
        <v>74.205569321276883</v>
      </c>
      <c r="X57" s="20">
        <v>76.491712358121362</v>
      </c>
    </row>
    <row r="58" spans="1:24">
      <c r="A58" s="13" t="s">
        <v>326</v>
      </c>
      <c r="B58" s="13">
        <v>60</v>
      </c>
      <c r="C58" s="13" t="s">
        <v>372</v>
      </c>
      <c r="D58" s="14">
        <v>-12490.5564029374</v>
      </c>
      <c r="E58" s="17">
        <v>46.2</v>
      </c>
      <c r="F58" s="13" t="s">
        <v>375</v>
      </c>
      <c r="G58" s="13">
        <v>-270919855</v>
      </c>
      <c r="H58" s="13" t="s">
        <v>1501</v>
      </c>
      <c r="I58" s="13">
        <v>62.944778226190479</v>
      </c>
      <c r="J58" s="13">
        <v>15862084113</v>
      </c>
      <c r="K58" s="13">
        <v>252000000</v>
      </c>
      <c r="L58" s="13">
        <v>0.74668624347371093</v>
      </c>
      <c r="M58" s="13">
        <v>11844000000</v>
      </c>
      <c r="N58" s="13" t="s">
        <v>1186</v>
      </c>
      <c r="O58" s="13">
        <v>61.680934576299535</v>
      </c>
      <c r="P58" s="13">
        <v>506.02359810563246</v>
      </c>
      <c r="Q58" s="15"/>
      <c r="R58" s="20">
        <v>16.867453270187749</v>
      </c>
      <c r="T58" s="118">
        <v>-52.067851454163474</v>
      </c>
      <c r="U58" s="120">
        <v>-21.43982497348901</v>
      </c>
      <c r="V58" s="20">
        <v>32.335654691035771</v>
      </c>
      <c r="W58" s="20">
        <v>25.311055826208445</v>
      </c>
      <c r="X58" s="20">
        <v>43.160348823961577</v>
      </c>
    </row>
    <row r="59" spans="1:24">
      <c r="A59" s="13" t="s">
        <v>302</v>
      </c>
      <c r="B59" s="13">
        <v>60</v>
      </c>
      <c r="C59" s="13" t="s">
        <v>372</v>
      </c>
      <c r="D59" s="14">
        <v>-2815.9455521161549</v>
      </c>
      <c r="E59" s="17">
        <v>9.8800000000000008</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467.38744924165849</v>
      </c>
      <c r="Q59" s="15"/>
      <c r="R59" s="20">
        <v>15.579581641388616</v>
      </c>
      <c r="T59" s="118">
        <v>-11.166426696178711</v>
      </c>
      <c r="U59" s="120">
        <v>4.1314689586109843</v>
      </c>
      <c r="V59" s="20">
        <v>31.642953944071387</v>
      </c>
      <c r="W59" s="20">
        <v>56.709941775224536</v>
      </c>
      <c r="X59" s="20">
        <v>44.835151439933405</v>
      </c>
    </row>
    <row r="60" spans="1:24">
      <c r="A60" s="13" t="s">
        <v>470</v>
      </c>
      <c r="B60" s="13">
        <v>60</v>
      </c>
      <c r="C60" s="13" t="s">
        <v>372</v>
      </c>
      <c r="D60" s="14">
        <v>-19272.521576248848</v>
      </c>
      <c r="E60" s="17">
        <v>41.72</v>
      </c>
      <c r="F60" s="13" t="s">
        <v>233</v>
      </c>
      <c r="G60" s="13">
        <v>-104220162</v>
      </c>
      <c r="H60" s="13" t="s">
        <v>1503</v>
      </c>
      <c r="I60" s="13">
        <v>49.052806771013493</v>
      </c>
      <c r="J60" s="13">
        <v>6806959890</v>
      </c>
      <c r="K60" s="13">
        <v>138768000</v>
      </c>
      <c r="L60" s="13">
        <v>0.85622011796517283</v>
      </c>
      <c r="M60" s="13">
        <v>5828256000</v>
      </c>
      <c r="N60" s="13" t="s">
        <v>617</v>
      </c>
      <c r="O60" s="13">
        <v>10.508051024319821</v>
      </c>
      <c r="P60" s="13">
        <v>300.30599474941448</v>
      </c>
      <c r="Q60" s="15"/>
      <c r="R60" s="20">
        <v>10.010199824980482</v>
      </c>
      <c r="T60" s="118">
        <v>-31.185017154254027</v>
      </c>
      <c r="U60" s="120">
        <v>-0.17993134271804934</v>
      </c>
      <c r="V60" s="20">
        <v>30.632351965529821</v>
      </c>
      <c r="W60" s="20">
        <v>28.951234640068101</v>
      </c>
      <c r="X60" s="20">
        <v>39.647951522043975</v>
      </c>
    </row>
    <row r="61" spans="1:24">
      <c r="A61" s="13" t="s">
        <v>119</v>
      </c>
      <c r="B61" s="13">
        <v>60</v>
      </c>
      <c r="C61" s="13" t="s">
        <v>372</v>
      </c>
      <c r="D61" s="13">
        <v>138899.15439232026</v>
      </c>
      <c r="E61" s="17">
        <v>289.5</v>
      </c>
      <c r="F61" s="13" t="s">
        <v>355</v>
      </c>
      <c r="G61" s="13">
        <v>771275247</v>
      </c>
      <c r="H61" s="13" t="s">
        <v>1504</v>
      </c>
      <c r="I61" s="13">
        <v>56.071720288000002</v>
      </c>
      <c r="J61" s="13">
        <v>5256723777</v>
      </c>
      <c r="K61" s="13">
        <v>93750000</v>
      </c>
      <c r="L61" s="13">
        <v>5.2967877296170895</v>
      </c>
      <c r="M61" s="13">
        <v>27843750000</v>
      </c>
      <c r="N61" s="13" t="s">
        <v>1187</v>
      </c>
      <c r="O61" s="13">
        <v>8.3273159889042656</v>
      </c>
      <c r="P61" s="13">
        <v>2077.2955773547828</v>
      </c>
      <c r="Q61" s="15"/>
      <c r="R61" s="20">
        <v>69.243185911826089</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13.44</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-46246.580372503129</v>
      </c>
      <c r="E63" s="17">
        <v>93.15</v>
      </c>
      <c r="F63" s="13" t="s">
        <v>287</v>
      </c>
      <c r="G63" s="13">
        <v>78553885</v>
      </c>
      <c r="H63" s="13" t="s">
        <v>1232</v>
      </c>
      <c r="I63" s="13">
        <v>327.97508876984125</v>
      </c>
      <c r="J63" s="13">
        <v>8264972237</v>
      </c>
      <c r="K63" s="13">
        <v>25200000</v>
      </c>
      <c r="L63" s="13">
        <v>0.2896561453991004</v>
      </c>
      <c r="M63" s="13">
        <v>2394000000</v>
      </c>
      <c r="N63" s="13" t="s">
        <v>805</v>
      </c>
      <c r="O63" s="13">
        <v>24.399331594818968</v>
      </c>
      <c r="P63" s="13">
        <v>435.81717207810948</v>
      </c>
      <c r="Q63" s="15"/>
      <c r="R63" s="20">
        <v>14.527239069270315</v>
      </c>
      <c r="T63" s="118">
        <v>-9.7146468788126583</v>
      </c>
      <c r="U63" s="120">
        <v>-2.3921327705382112</v>
      </c>
      <c r="V63" s="20">
        <v>39.956944979503639</v>
      </c>
      <c r="W63" s="20">
        <v>25.859932100935669</v>
      </c>
      <c r="X63" s="20">
        <v>49.435411032462206</v>
      </c>
    </row>
    <row r="64" spans="1:24">
      <c r="A64" s="13" t="s">
        <v>688</v>
      </c>
      <c r="B64" s="13">
        <v>60</v>
      </c>
      <c r="C64" s="13" t="s">
        <v>372</v>
      </c>
      <c r="D64" s="14">
        <v>-3282.1169433637911</v>
      </c>
      <c r="E64" s="17">
        <v>5.99</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374.20412035953518</v>
      </c>
      <c r="Q64" s="15"/>
      <c r="R64" s="20">
        <v>12.473470678651173</v>
      </c>
      <c r="T64" s="118">
        <v>-4.5479742061295614</v>
      </c>
      <c r="U64" s="118">
        <v>7.3386222325945649</v>
      </c>
      <c r="V64" s="20">
        <v>31.364787907283635</v>
      </c>
      <c r="W64" s="20">
        <v>33.718889666475555</v>
      </c>
      <c r="X64" s="20">
        <v>51.653101831328442</v>
      </c>
    </row>
    <row r="65" spans="1:24">
      <c r="A65" s="13" t="s">
        <v>377</v>
      </c>
      <c r="B65" s="13">
        <v>60</v>
      </c>
      <c r="C65" s="13" t="s">
        <v>372</v>
      </c>
      <c r="D65" s="14">
        <v>31226.085376384133</v>
      </c>
      <c r="E65" s="17">
        <v>123.7</v>
      </c>
      <c r="F65" s="13" t="s">
        <v>349</v>
      </c>
      <c r="G65" s="13">
        <v>-631248</v>
      </c>
      <c r="H65" s="13" t="s">
        <v>1507</v>
      </c>
      <c r="I65" s="13">
        <v>15.500313625</v>
      </c>
      <c r="J65" s="13">
        <v>124002509</v>
      </c>
      <c r="K65" s="13">
        <v>8000000</v>
      </c>
      <c r="L65" s="13">
        <v>7.7417788377169048</v>
      </c>
      <c r="M65" s="13">
        <v>960000000</v>
      </c>
      <c r="N65" s="13" t="s">
        <v>1508</v>
      </c>
      <c r="O65" s="13">
        <v>29.700334105349686</v>
      </c>
      <c r="P65" s="13">
        <v>2032.5277853789048</v>
      </c>
      <c r="Q65" s="15"/>
      <c r="R65" s="20">
        <v>67.750926179296826</v>
      </c>
      <c r="T65" s="120">
        <v>128.86496555693498</v>
      </c>
      <c r="U65" s="120">
        <v>105.00621742752415</v>
      </c>
      <c r="V65" s="20">
        <v>44.882973702487917</v>
      </c>
      <c r="W65" s="20">
        <v>57.600229879541274</v>
      </c>
      <c r="X65" s="20">
        <v>63.116279547332589</v>
      </c>
    </row>
    <row r="66" spans="1:24">
      <c r="A66" s="13" t="s">
        <v>72</v>
      </c>
      <c r="B66" s="13">
        <v>60</v>
      </c>
      <c r="C66" s="13" t="s">
        <v>372</v>
      </c>
      <c r="D66" s="14">
        <v>1444.5713144666784</v>
      </c>
      <c r="E66" s="17">
        <v>16.239999999999998</v>
      </c>
      <c r="F66" s="13" t="s">
        <v>221</v>
      </c>
      <c r="G66" s="13">
        <v>84066155</v>
      </c>
      <c r="H66" s="13" t="s">
        <v>1509</v>
      </c>
      <c r="I66" s="13">
        <v>21.318937706093191</v>
      </c>
      <c r="J66" s="13">
        <v>2379193448</v>
      </c>
      <c r="K66" s="13">
        <v>111600000</v>
      </c>
      <c r="L66" s="13">
        <v>0.70359978563626235</v>
      </c>
      <c r="M66" s="13">
        <v>1674000000</v>
      </c>
      <c r="N66" s="13" t="s">
        <v>807</v>
      </c>
      <c r="O66" s="13">
        <v>12.560142828813397</v>
      </c>
      <c r="P66" s="13">
        <v>1807.1095278656562</v>
      </c>
      <c r="Q66" s="15"/>
      <c r="R66" s="20">
        <v>60.236984262188543</v>
      </c>
      <c r="T66" s="118">
        <v>6.1120934785974868</v>
      </c>
      <c r="U66" s="118">
        <v>16.048074481050421</v>
      </c>
      <c r="V66" s="20">
        <v>49.705746451305451</v>
      </c>
      <c r="W66" s="20">
        <v>77.579472883080058</v>
      </c>
      <c r="X66" s="20">
        <v>59.689745045998237</v>
      </c>
    </row>
    <row r="67" spans="1:24">
      <c r="A67" s="13" t="s">
        <v>81</v>
      </c>
      <c r="B67" s="13">
        <v>60</v>
      </c>
      <c r="C67" s="13" t="s">
        <v>372</v>
      </c>
      <c r="D67" s="14">
        <v>-12632.364734551871</v>
      </c>
      <c r="E67" s="17">
        <v>33.119999999999997</v>
      </c>
      <c r="F67" s="13" t="s">
        <v>349</v>
      </c>
      <c r="G67" s="13">
        <v>-336099310</v>
      </c>
      <c r="H67" s="13" t="s">
        <v>1233</v>
      </c>
      <c r="I67" s="13">
        <v>23.797405879194631</v>
      </c>
      <c r="J67" s="13">
        <v>886453369</v>
      </c>
      <c r="K67" s="13">
        <v>37250000</v>
      </c>
      <c r="L67" s="13">
        <v>1.4287271550772345</v>
      </c>
      <c r="M67" s="13">
        <v>1266500000</v>
      </c>
      <c r="N67" s="13" t="s">
        <v>1234</v>
      </c>
      <c r="O67" s="13">
        <v>38.787078004221968</v>
      </c>
      <c r="P67" s="13">
        <v>61.186498299013898</v>
      </c>
      <c r="Q67" s="15"/>
      <c r="R67" s="20">
        <v>2.0395499433004631</v>
      </c>
      <c r="T67" s="118">
        <v>-4.1058107556797552</v>
      </c>
      <c r="U67" s="120">
        <v>6.9260345514987876</v>
      </c>
      <c r="V67" s="20">
        <v>48.384094269643668</v>
      </c>
      <c r="W67" s="20">
        <v>59.011459565463774</v>
      </c>
      <c r="X67" s="20">
        <v>49.600856355824085</v>
      </c>
    </row>
    <row r="68" spans="1:24">
      <c r="A68" s="13" t="s">
        <v>160</v>
      </c>
      <c r="B68" s="13">
        <v>60</v>
      </c>
      <c r="C68" s="13" t="s">
        <v>372</v>
      </c>
      <c r="D68" s="13">
        <v>247.61118369935443</v>
      </c>
      <c r="E68" s="17">
        <v>4.37</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2279.8419155555343</v>
      </c>
      <c r="Q68" s="15"/>
      <c r="R68" s="20">
        <v>75.994730518517812</v>
      </c>
      <c r="T68" s="118">
        <v>-2.524690553863782</v>
      </c>
      <c r="U68" s="120">
        <v>2.6015916768279812</v>
      </c>
      <c r="V68" s="20">
        <v>37.74142682824565</v>
      </c>
      <c r="W68" s="20">
        <v>58.29094386516519</v>
      </c>
      <c r="X68" s="20">
        <v>50.235027592646105</v>
      </c>
    </row>
    <row r="69" spans="1:24">
      <c r="A69" s="13" t="s">
        <v>523</v>
      </c>
      <c r="B69" s="13">
        <v>60</v>
      </c>
      <c r="C69" s="13" t="s">
        <v>372</v>
      </c>
      <c r="D69" s="14">
        <v>7041.2191417820932</v>
      </c>
      <c r="E69" s="17">
        <v>54.75</v>
      </c>
      <c r="F69" s="13" t="s">
        <v>221</v>
      </c>
      <c r="G69" s="13">
        <v>157582227</v>
      </c>
      <c r="H69" s="13" t="s">
        <v>1512</v>
      </c>
      <c r="I69" s="13">
        <v>111.0491663</v>
      </c>
      <c r="J69" s="13">
        <v>44419666520</v>
      </c>
      <c r="K69" s="13">
        <v>400000000</v>
      </c>
      <c r="L69" s="13">
        <v>0.49527611807023536</v>
      </c>
      <c r="M69" s="13">
        <v>22000000000</v>
      </c>
      <c r="N69" s="13" t="s">
        <v>1110</v>
      </c>
      <c r="O69" s="13">
        <v>20.376992076860382</v>
      </c>
      <c r="P69" s="13">
        <v>1309.9061225082014</v>
      </c>
      <c r="Q69" s="15"/>
      <c r="R69" s="20">
        <v>43.663537416940045</v>
      </c>
      <c r="T69" s="118">
        <v>-23.51636468823358</v>
      </c>
      <c r="U69" s="118"/>
      <c r="V69" s="20">
        <v>38.363209941882126</v>
      </c>
      <c r="W69" s="20">
        <v>48.270857941672006</v>
      </c>
      <c r="X69" s="20">
        <v>48.463698600028216</v>
      </c>
    </row>
    <row r="70" spans="1:24">
      <c r="A70" s="13" t="s">
        <v>310</v>
      </c>
      <c r="B70" s="13">
        <v>60</v>
      </c>
      <c r="C70" s="13" t="s">
        <v>372</v>
      </c>
      <c r="D70" s="13">
        <v>-6424.4169691486877</v>
      </c>
      <c r="E70" s="17">
        <v>11.94</v>
      </c>
      <c r="F70" s="13" t="s">
        <v>609</v>
      </c>
      <c r="G70" s="13">
        <v>4012898</v>
      </c>
      <c r="H70" s="13" t="s">
        <v>1513</v>
      </c>
      <c r="I70" s="13">
        <v>29.070794422222221</v>
      </c>
      <c r="J70" s="13">
        <v>1308185749</v>
      </c>
      <c r="K70" s="13">
        <v>45000000</v>
      </c>
      <c r="L70" s="13">
        <v>0.41278541706541705</v>
      </c>
      <c r="M70" s="13">
        <v>540000000</v>
      </c>
      <c r="N70" s="13" t="s">
        <v>1362</v>
      </c>
      <c r="O70" s="13">
        <v>1.7170568074462831</v>
      </c>
      <c r="P70" s="13">
        <v>464.6053555117453</v>
      </c>
      <c r="Q70" s="15"/>
      <c r="R70" s="20">
        <v>15.486845183724844</v>
      </c>
      <c r="T70" s="118">
        <v>-20.525419958037077</v>
      </c>
      <c r="U70" s="118">
        <v>15.437251981057045</v>
      </c>
      <c r="V70" s="20">
        <v>26.183514034742355</v>
      </c>
      <c r="W70" s="20">
        <v>45.656245243423427</v>
      </c>
      <c r="X70" s="20">
        <v>46.292998834192112</v>
      </c>
    </row>
    <row r="71" spans="1:24">
      <c r="A71" s="13" t="s">
        <v>309</v>
      </c>
      <c r="B71" s="13">
        <v>60</v>
      </c>
      <c r="C71" s="13" t="s">
        <v>372</v>
      </c>
      <c r="D71" s="14">
        <v>-132334.37898350816</v>
      </c>
      <c r="E71" s="17">
        <v>441</v>
      </c>
      <c r="F71" s="13" t="s">
        <v>609</v>
      </c>
      <c r="G71" s="13">
        <v>-47172595</v>
      </c>
      <c r="H71" s="13" t="s">
        <v>1363</v>
      </c>
      <c r="I71" s="13">
        <v>208.86394168000001</v>
      </c>
      <c r="J71" s="13">
        <v>5221598542</v>
      </c>
      <c r="K71" s="13">
        <v>25000000</v>
      </c>
      <c r="L71" s="13">
        <v>2.159300434399424</v>
      </c>
      <c r="M71" s="13">
        <v>11275000000</v>
      </c>
      <c r="N71" s="13" t="s">
        <v>1111</v>
      </c>
      <c r="O71" s="13">
        <v>22.602353734050737</v>
      </c>
      <c r="P71" s="13">
        <v>146.59762886519636</v>
      </c>
      <c r="Q71" s="15"/>
      <c r="R71" s="20">
        <v>4.8865876288398784</v>
      </c>
      <c r="T71" s="118">
        <v>-766.79606647115747</v>
      </c>
      <c r="U71" s="120">
        <v>382.7420454259186</v>
      </c>
      <c r="V71" s="20">
        <v>30.954199133856452</v>
      </c>
      <c r="W71" s="20">
        <v>45.439232515523045</v>
      </c>
      <c r="X71" s="20">
        <v>47.814486463053456</v>
      </c>
    </row>
    <row r="72" spans="1:24">
      <c r="A72" s="13" t="s">
        <v>217</v>
      </c>
      <c r="B72" s="13">
        <v>60</v>
      </c>
      <c r="C72" s="13" t="s">
        <v>372</v>
      </c>
      <c r="D72" s="14">
        <v>3454.8059626285622</v>
      </c>
      <c r="E72" s="17">
        <v>25.62</v>
      </c>
      <c r="F72" s="13" t="s">
        <v>208</v>
      </c>
      <c r="G72" s="13">
        <v>301575390</v>
      </c>
      <c r="H72" s="13" t="s">
        <v>1514</v>
      </c>
      <c r="I72" s="13">
        <v>58.256980209929075</v>
      </c>
      <c r="J72" s="13">
        <v>41071171048</v>
      </c>
      <c r="K72" s="13">
        <v>705000000</v>
      </c>
      <c r="L72" s="13">
        <v>0.44629845052573919</v>
      </c>
      <c r="M72" s="13">
        <v>18330000000</v>
      </c>
      <c r="N72" s="13" t="s">
        <v>808</v>
      </c>
      <c r="O72" s="13">
        <v>45.062376056892298</v>
      </c>
      <c r="P72" s="13">
        <v>1472.2720734961122</v>
      </c>
      <c r="Q72" s="15"/>
      <c r="R72" s="20">
        <v>49.07573578320374</v>
      </c>
      <c r="T72" s="118">
        <v>-9.6948610753599951</v>
      </c>
      <c r="U72" s="120">
        <v>11.855444653226641</v>
      </c>
      <c r="V72" s="20">
        <v>36.548869299501114</v>
      </c>
      <c r="W72" s="20">
        <v>49.797851811211309</v>
      </c>
      <c r="X72" s="20">
        <v>51.215201081066077</v>
      </c>
    </row>
    <row r="73" spans="1:24">
      <c r="A73" s="13" t="s">
        <v>36</v>
      </c>
      <c r="B73" s="13">
        <v>60</v>
      </c>
      <c r="C73" s="13" t="s">
        <v>372</v>
      </c>
      <c r="D73" s="14">
        <v>-8629.2574175132231</v>
      </c>
      <c r="E73" s="17">
        <v>30.1</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399.52890569137992</v>
      </c>
      <c r="Q73" s="15"/>
      <c r="R73" s="20">
        <v>13.317630189712665</v>
      </c>
      <c r="T73" s="118">
        <v>2.6348583551389027</v>
      </c>
      <c r="U73" s="120">
        <v>18.367887813254846</v>
      </c>
      <c r="V73" s="20">
        <v>44.059174664434948</v>
      </c>
      <c r="W73" s="20">
        <v>41.408925175323887</v>
      </c>
      <c r="X73" s="20">
        <v>56.423611647846535</v>
      </c>
    </row>
    <row r="74" spans="1:24">
      <c r="A74" s="13" t="s">
        <v>378</v>
      </c>
      <c r="B74" s="13">
        <v>60</v>
      </c>
      <c r="C74" s="13" t="s">
        <v>372</v>
      </c>
      <c r="D74" s="14">
        <v>-2890.179240700732</v>
      </c>
      <c r="E74" s="17">
        <v>29.8</v>
      </c>
      <c r="F74" s="13" t="s">
        <v>375</v>
      </c>
      <c r="G74" s="13" t="s">
        <v>810</v>
      </c>
      <c r="H74" s="13" t="s">
        <v>1516</v>
      </c>
      <c r="I74" s="13" t="s">
        <v>811</v>
      </c>
      <c r="J74" s="13" t="s">
        <v>812</v>
      </c>
      <c r="K74" s="13" t="s">
        <v>813</v>
      </c>
      <c r="L74" s="13" t="s">
        <v>781</v>
      </c>
      <c r="M74" s="13" t="s">
        <v>1517</v>
      </c>
      <c r="N74" s="13" t="s">
        <v>1518</v>
      </c>
      <c r="O74" s="13">
        <v>30.207879709360263</v>
      </c>
      <c r="P74" s="13">
        <v>769.04438765580653</v>
      </c>
      <c r="Q74" s="15"/>
      <c r="R74" s="20">
        <v>25.634812921860217</v>
      </c>
      <c r="T74" s="118">
        <v>22.21665628152671</v>
      </c>
      <c r="U74" s="118">
        <v>63.760769628001093</v>
      </c>
      <c r="V74" s="20">
        <v>49.779242224916629</v>
      </c>
      <c r="W74" s="20">
        <v>48.762427453952569</v>
      </c>
      <c r="X74" s="20">
        <v>69.610700626405588</v>
      </c>
    </row>
    <row r="75" spans="1:24">
      <c r="A75" s="13" t="s">
        <v>2</v>
      </c>
      <c r="B75" s="13">
        <v>60</v>
      </c>
      <c r="C75" s="13" t="s">
        <v>372</v>
      </c>
      <c r="D75" s="14">
        <v>158929.03928906322</v>
      </c>
      <c r="E75" s="17">
        <v>335.25</v>
      </c>
      <c r="F75" s="13" t="s">
        <v>255</v>
      </c>
      <c r="G75" s="13">
        <v>134970000</v>
      </c>
      <c r="H75" s="13" t="s">
        <v>1519</v>
      </c>
      <c r="I75" s="13">
        <v>324.73938244139015</v>
      </c>
      <c r="J75" s="13">
        <v>71378041000</v>
      </c>
      <c r="K75" s="13">
        <v>219801000</v>
      </c>
      <c r="L75" s="13">
        <v>1.0038819361825859</v>
      </c>
      <c r="M75" s="13">
        <v>71655126000</v>
      </c>
      <c r="N75" s="13" t="s">
        <v>1235</v>
      </c>
      <c r="O75" s="13">
        <v>13.468949484215686</v>
      </c>
      <c r="P75" s="13">
        <v>3000</v>
      </c>
      <c r="Q75" s="15"/>
      <c r="R75" s="20">
        <v>100</v>
      </c>
      <c r="T75" s="118">
        <v>245.96098286505338</v>
      </c>
      <c r="U75" s="118">
        <v>345.26257898274991</v>
      </c>
      <c r="V75" s="20">
        <v>63.152127180091547</v>
      </c>
      <c r="W75" s="20">
        <v>62.997972766882043</v>
      </c>
      <c r="X75" s="20">
        <v>65.460320552973556</v>
      </c>
    </row>
    <row r="76" spans="1:24">
      <c r="A76" s="13" t="s">
        <v>379</v>
      </c>
      <c r="B76" s="13">
        <v>60</v>
      </c>
      <c r="C76" s="13" t="s">
        <v>372</v>
      </c>
      <c r="D76" s="14">
        <v>-2173.1954088848138</v>
      </c>
      <c r="E76" s="17">
        <v>3.7</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199.83268237608513</v>
      </c>
      <c r="Q76" s="16" t="s">
        <v>2242</v>
      </c>
      <c r="R76" s="20">
        <v>6.661089412536171</v>
      </c>
      <c r="T76" s="118">
        <v>0.59264765446429557</v>
      </c>
      <c r="U76" s="120">
        <v>-1.8107941792191884</v>
      </c>
      <c r="V76" s="20">
        <v>62.080212987627888</v>
      </c>
      <c r="W76" s="20">
        <v>61.944991300675653</v>
      </c>
      <c r="X76" s="20">
        <v>50.457624535616404</v>
      </c>
    </row>
    <row r="77" spans="1:24">
      <c r="A77" s="13" t="s">
        <v>166</v>
      </c>
      <c r="B77" s="13">
        <v>60</v>
      </c>
      <c r="C77" s="13" t="s">
        <v>372</v>
      </c>
      <c r="D77" s="14">
        <v>3333.5586412177422</v>
      </c>
      <c r="E77" s="17">
        <v>25.82</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1318.5358057838655</v>
      </c>
      <c r="Q77" s="15"/>
      <c r="R77" s="20">
        <v>43.951193526128847</v>
      </c>
      <c r="T77" s="118">
        <v>-27.563535824097798</v>
      </c>
      <c r="U77" s="120">
        <v>3.7476572814534137</v>
      </c>
      <c r="V77" s="20">
        <v>38.163173781279042</v>
      </c>
      <c r="W77" s="20">
        <v>48.085519210126023</v>
      </c>
      <c r="X77" s="20">
        <v>45.277626196435101</v>
      </c>
    </row>
    <row r="78" spans="1:24">
      <c r="A78" s="13" t="s">
        <v>548</v>
      </c>
      <c r="B78" s="13">
        <v>60</v>
      </c>
      <c r="C78" s="13" t="s">
        <v>372</v>
      </c>
      <c r="D78" s="14">
        <v>105409.35541825036</v>
      </c>
      <c r="E78" s="17">
        <v>154.9</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2948.6926148487696</v>
      </c>
      <c r="Q78" s="15"/>
      <c r="R78" s="20">
        <v>98.289753828292319</v>
      </c>
      <c r="T78" s="118">
        <v>47.015090731835301</v>
      </c>
      <c r="U78" s="118"/>
      <c r="V78" s="20">
        <v>49.482498353374339</v>
      </c>
      <c r="W78" s="20">
        <v>57.458722940509169</v>
      </c>
      <c r="X78" s="20">
        <v>68.233851999985447</v>
      </c>
    </row>
    <row r="79" spans="1:24">
      <c r="A79" s="13" t="s">
        <v>94</v>
      </c>
      <c r="B79" s="13">
        <v>60</v>
      </c>
      <c r="C79" s="13" t="s">
        <v>372</v>
      </c>
      <c r="D79" s="14">
        <v>-24334.511335255869</v>
      </c>
      <c r="E79" s="17">
        <v>37.299999999999997</v>
      </c>
      <c r="F79" s="13" t="s">
        <v>605</v>
      </c>
      <c r="G79" s="13">
        <v>46315316</v>
      </c>
      <c r="H79" s="13" t="s">
        <v>1237</v>
      </c>
      <c r="I79" s="13">
        <v>42.786847569444447</v>
      </c>
      <c r="J79" s="13">
        <v>3080653025</v>
      </c>
      <c r="K79" s="13">
        <v>72000000</v>
      </c>
      <c r="L79" s="13">
        <v>0.88812338741069352</v>
      </c>
      <c r="M79" s="13">
        <v>2736000000</v>
      </c>
      <c r="N79" s="13" t="s">
        <v>1238</v>
      </c>
      <c r="O79" s="13">
        <v>52.822499176123891</v>
      </c>
      <c r="P79" s="13">
        <v>335.7887059464914</v>
      </c>
      <c r="Q79" s="15"/>
      <c r="R79" s="20">
        <v>11.192956864883048</v>
      </c>
      <c r="T79" s="118">
        <v>5.0358660760156937</v>
      </c>
      <c r="U79" s="120">
        <v>17.350535773913265</v>
      </c>
      <c r="V79" s="20">
        <v>46.795472924562688</v>
      </c>
      <c r="W79" s="20">
        <v>54.711415211820864</v>
      </c>
      <c r="X79" s="20">
        <v>55.91921993016711</v>
      </c>
    </row>
    <row r="80" spans="1:24">
      <c r="A80" s="13" t="s">
        <v>690</v>
      </c>
      <c r="B80" s="13">
        <v>60</v>
      </c>
      <c r="C80" s="13" t="s">
        <v>372</v>
      </c>
      <c r="D80" s="14">
        <v>-7899.0755658003309</v>
      </c>
      <c r="E80" s="17">
        <v>70</v>
      </c>
      <c r="F80" s="13" t="s">
        <v>375</v>
      </c>
      <c r="G80" s="13" t="s">
        <v>814</v>
      </c>
      <c r="H80" s="13" t="s">
        <v>1524</v>
      </c>
      <c r="I80" s="13" t="s">
        <v>815</v>
      </c>
      <c r="J80" s="13" t="s">
        <v>816</v>
      </c>
      <c r="K80" s="13" t="s">
        <v>817</v>
      </c>
      <c r="L80" s="13" t="s">
        <v>1103</v>
      </c>
      <c r="M80" s="13" t="s">
        <v>1525</v>
      </c>
      <c r="N80" s="13" t="s">
        <v>1239</v>
      </c>
      <c r="O80" s="13">
        <v>52.822499176123891</v>
      </c>
      <c r="P80" s="13">
        <v>410.28156259769452</v>
      </c>
      <c r="Q80" s="15"/>
      <c r="R80" s="20">
        <v>13.676052086589817</v>
      </c>
      <c r="T80" s="118">
        <v>-50.30012237539836</v>
      </c>
      <c r="U80" s="118">
        <v>95.045283001205547</v>
      </c>
      <c r="V80" s="20">
        <v>47.263434872657356</v>
      </c>
      <c r="W80" s="20">
        <v>52.754103508822155</v>
      </c>
      <c r="X80" s="20">
        <v>52.825205882428214</v>
      </c>
    </row>
    <row r="81" spans="1:24">
      <c r="A81" s="13" t="s">
        <v>648</v>
      </c>
      <c r="B81" s="13">
        <v>60</v>
      </c>
      <c r="C81" s="13" t="s">
        <v>372</v>
      </c>
      <c r="D81" s="14">
        <v>-11127.379661064901</v>
      </c>
      <c r="E81" s="17">
        <v>9.52</v>
      </c>
      <c r="F81" s="13" t="s">
        <v>233</v>
      </c>
      <c r="G81" s="13" t="s">
        <v>1076</v>
      </c>
      <c r="H81" s="13" t="s">
        <v>1526</v>
      </c>
      <c r="I81" s="13" t="s">
        <v>1077</v>
      </c>
      <c r="J81" s="13" t="s">
        <v>1078</v>
      </c>
      <c r="K81" s="13" t="s">
        <v>818</v>
      </c>
      <c r="L81" s="13" t="s">
        <v>1199</v>
      </c>
      <c r="M81" s="13" t="s">
        <v>1527</v>
      </c>
      <c r="N81" s="13" t="s">
        <v>819</v>
      </c>
      <c r="O81" s="13">
        <v>52.822499176123891</v>
      </c>
      <c r="P81" s="13">
        <v>153.74773748068705</v>
      </c>
      <c r="Q81" s="15"/>
      <c r="R81" s="20">
        <v>5.1249245826895686</v>
      </c>
      <c r="T81" s="118">
        <v>-21.829248724786208</v>
      </c>
      <c r="U81" s="118"/>
      <c r="V81" s="20">
        <v>31.99868548544864</v>
      </c>
      <c r="W81" s="20">
        <v>34.971340109390475</v>
      </c>
      <c r="X81" s="20">
        <v>39.728861539869321</v>
      </c>
    </row>
    <row r="82" spans="1:24">
      <c r="A82" s="13" t="s">
        <v>161</v>
      </c>
      <c r="B82" s="13">
        <v>60</v>
      </c>
      <c r="C82" s="13" t="s">
        <v>372</v>
      </c>
      <c r="D82" s="14">
        <v>-23143.159411011708</v>
      </c>
      <c r="E82" s="17">
        <v>148.5</v>
      </c>
      <c r="F82" s="13" t="s">
        <v>233</v>
      </c>
      <c r="G82" s="13">
        <v>-796663172</v>
      </c>
      <c r="H82" s="13" t="s">
        <v>1528</v>
      </c>
      <c r="I82" s="13">
        <v>113.83424635305241</v>
      </c>
      <c r="J82" s="13">
        <v>11386108733</v>
      </c>
      <c r="K82" s="13">
        <v>100023579</v>
      </c>
      <c r="L82" s="13">
        <v>1.3089206875221222</v>
      </c>
      <c r="M82" s="13">
        <v>14903513271</v>
      </c>
      <c r="N82" s="13" t="s">
        <v>625</v>
      </c>
      <c r="O82" s="13">
        <v>54.512083255061555</v>
      </c>
      <c r="P82" s="13">
        <v>207.12779956697793</v>
      </c>
      <c r="Q82" s="15"/>
      <c r="R82" s="20">
        <v>6.9042599855659308</v>
      </c>
      <c r="T82" s="118">
        <v>-49.032411187997127</v>
      </c>
      <c r="U82" s="120">
        <v>-131.08319229578171</v>
      </c>
      <c r="V82" s="20">
        <v>44.301323855731198</v>
      </c>
      <c r="W82" s="20">
        <v>41.92578666089274</v>
      </c>
      <c r="X82" s="20">
        <v>43.445092002800223</v>
      </c>
    </row>
    <row r="83" spans="1:24">
      <c r="A83" s="13" t="s">
        <v>380</v>
      </c>
      <c r="B83" s="13">
        <v>60</v>
      </c>
      <c r="C83" s="13" t="s">
        <v>372</v>
      </c>
      <c r="D83" s="14">
        <v>-68612.469420708265</v>
      </c>
      <c r="E83" s="17">
        <v>7.9</v>
      </c>
      <c r="F83" s="13" t="s">
        <v>605</v>
      </c>
      <c r="G83" s="13">
        <v>-20576283</v>
      </c>
      <c r="H83" s="13" t="s">
        <v>1529</v>
      </c>
      <c r="I83" s="13">
        <v>18.101530064761906</v>
      </c>
      <c r="J83" s="13">
        <v>4751651642</v>
      </c>
      <c r="K83" s="13">
        <v>262500000</v>
      </c>
      <c r="L83" s="13">
        <v>0.44195159035608444</v>
      </c>
      <c r="M83" s="13">
        <v>2100000000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873.22841058110612</v>
      </c>
      <c r="E84" s="17">
        <v>13.65</v>
      </c>
      <c r="F84" s="13" t="s">
        <v>353</v>
      </c>
      <c r="G84" s="13" t="s">
        <v>820</v>
      </c>
      <c r="H84" s="13" t="s">
        <v>1530</v>
      </c>
      <c r="I84" s="13" t="s">
        <v>821</v>
      </c>
      <c r="J84" s="13" t="s">
        <v>822</v>
      </c>
      <c r="K84" s="13" t="s">
        <v>823</v>
      </c>
      <c r="L84" s="13" t="s">
        <v>1194</v>
      </c>
      <c r="M84" s="13" t="s">
        <v>1531</v>
      </c>
      <c r="N84" s="13" t="s">
        <v>824</v>
      </c>
      <c r="O84" s="13">
        <v>67.709360458601765</v>
      </c>
      <c r="P84" s="13">
        <v>503.05982910974052</v>
      </c>
      <c r="Q84" s="15"/>
      <c r="R84" s="20">
        <v>16.768660970324685</v>
      </c>
      <c r="T84" s="118">
        <v>-6.4627508933916644</v>
      </c>
      <c r="U84" s="120">
        <v>8.6919197060795561</v>
      </c>
      <c r="V84" s="20">
        <v>32.343402341702436</v>
      </c>
      <c r="W84" s="20">
        <v>52.703594228502183</v>
      </c>
      <c r="X84" s="20">
        <v>50.029278713059227</v>
      </c>
    </row>
    <row r="85" spans="1:24">
      <c r="A85" s="13" t="s">
        <v>226</v>
      </c>
      <c r="B85" s="13">
        <v>60</v>
      </c>
      <c r="C85" s="13" t="s">
        <v>372</v>
      </c>
      <c r="D85" s="14">
        <v>-2437.1108000468666</v>
      </c>
      <c r="E85" s="17">
        <v>43.84</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797.60171493057624</v>
      </c>
      <c r="Q85" s="15"/>
      <c r="R85" s="20">
        <v>26.586723831019206</v>
      </c>
      <c r="T85" s="118">
        <v>-18.649873364742007</v>
      </c>
      <c r="U85" s="118">
        <v>54.254769218535728</v>
      </c>
      <c r="V85" s="20">
        <v>31.983415112612558</v>
      </c>
      <c r="W85" s="20">
        <v>55.449705495443723</v>
      </c>
      <c r="X85" s="20">
        <v>58.142913041842895</v>
      </c>
    </row>
    <row r="86" spans="1:24">
      <c r="A86" s="13" t="s">
        <v>382</v>
      </c>
      <c r="B86" s="13">
        <v>60</v>
      </c>
      <c r="C86" s="13" t="s">
        <v>372</v>
      </c>
      <c r="D86" s="14">
        <v>-580.98930251368586</v>
      </c>
      <c r="E86" s="17">
        <v>4.2</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347.15686787136173</v>
      </c>
      <c r="Q86" s="16" t="s">
        <v>2236</v>
      </c>
      <c r="R86" s="20">
        <v>11.571895595712057</v>
      </c>
      <c r="T86" s="118">
        <v>-4.0680421819838131</v>
      </c>
      <c r="U86" s="120">
        <v>-1.3119554398354882</v>
      </c>
      <c r="V86" s="20">
        <v>35.259709942528531</v>
      </c>
      <c r="W86" s="20">
        <v>63.500009095066908</v>
      </c>
      <c r="X86" s="20">
        <v>45.354029747712303</v>
      </c>
    </row>
    <row r="87" spans="1:24">
      <c r="A87" s="13" t="s">
        <v>522</v>
      </c>
      <c r="B87" s="13">
        <v>60</v>
      </c>
      <c r="C87" s="13" t="s">
        <v>372</v>
      </c>
      <c r="D87" s="14">
        <v>-546.69553303623002</v>
      </c>
      <c r="E87" s="17">
        <v>3.38</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261.08447187776108</v>
      </c>
      <c r="Q87" s="15"/>
      <c r="R87" s="20">
        <v>8.7028157292587025</v>
      </c>
      <c r="T87" s="118">
        <v>-5.7414241691148638</v>
      </c>
      <c r="U87" s="118"/>
      <c r="V87" s="20">
        <v>31.753640277899315</v>
      </c>
      <c r="W87" s="20">
        <v>48.636197825410498</v>
      </c>
      <c r="X87" s="20">
        <v>45.576152473672643</v>
      </c>
    </row>
    <row r="88" spans="1:24">
      <c r="A88" s="13" t="s">
        <v>245</v>
      </c>
      <c r="B88" s="13">
        <v>60</v>
      </c>
      <c r="C88" s="13" t="s">
        <v>372</v>
      </c>
      <c r="D88" s="14">
        <v>-706.07110502889373</v>
      </c>
      <c r="E88" s="17">
        <v>13.6</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830.88346471777936</v>
      </c>
      <c r="Q88" s="15"/>
      <c r="R88" s="20">
        <v>27.696115490592646</v>
      </c>
      <c r="T88" s="118">
        <v>-18.160017802355242</v>
      </c>
      <c r="U88" s="120">
        <v>0.847363349449477</v>
      </c>
      <c r="V88" s="20">
        <v>33.88084529411271</v>
      </c>
      <c r="W88" s="20">
        <v>47.942414272041056</v>
      </c>
      <c r="X88" s="20">
        <v>41.347655374717426</v>
      </c>
    </row>
    <row r="89" spans="1:24">
      <c r="A89" s="13" t="s">
        <v>667</v>
      </c>
      <c r="B89" s="13">
        <v>60</v>
      </c>
      <c r="C89" s="13" t="s">
        <v>372</v>
      </c>
      <c r="D89" s="14">
        <v>-343.68791291827347</v>
      </c>
      <c r="E89" s="17">
        <v>12.8</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305.32591648088965</v>
      </c>
      <c r="Q89" s="15"/>
      <c r="R89" s="20">
        <v>10.177530549362988</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31.9</v>
      </c>
      <c r="F90" s="13" t="s">
        <v>208</v>
      </c>
      <c r="G90" s="13">
        <v>-40830850</v>
      </c>
      <c r="H90" s="13" t="s">
        <v>1538</v>
      </c>
      <c r="I90" s="13">
        <v>23.047372492760555</v>
      </c>
      <c r="J90" s="13">
        <v>4337630740</v>
      </c>
      <c r="K90" s="13">
        <v>188205000</v>
      </c>
      <c r="L90" s="13">
        <v>1.3450557112198998</v>
      </c>
      <c r="M90" s="13">
        <v>5834355000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-5962.498935768821</v>
      </c>
      <c r="E91" s="17">
        <v>21.74</v>
      </c>
      <c r="F91" s="13" t="s">
        <v>356</v>
      </c>
      <c r="G91" s="13">
        <v>-162987339</v>
      </c>
      <c r="H91" s="13" t="s">
        <v>1539</v>
      </c>
      <c r="I91" s="13">
        <v>13.102513384326018</v>
      </c>
      <c r="J91" s="13">
        <v>1306156803</v>
      </c>
      <c r="K91" s="13">
        <v>99687500</v>
      </c>
      <c r="L91" s="13">
        <v>1.6790671648019584</v>
      </c>
      <c r="M91" s="13">
        <v>2193125000</v>
      </c>
      <c r="N91" s="13" t="s">
        <v>827</v>
      </c>
      <c r="O91" s="13">
        <v>75.860049402761945</v>
      </c>
      <c r="P91" s="13">
        <v>112.7507646889546</v>
      </c>
      <c r="Q91" s="15"/>
      <c r="R91" s="20">
        <v>3.7583588229651537</v>
      </c>
      <c r="T91" s="118">
        <v>-19.550904221830976</v>
      </c>
      <c r="U91" s="120">
        <v>12.761997863454759</v>
      </c>
      <c r="V91" s="20">
        <v>41.123475347485801</v>
      </c>
      <c r="W91" s="20">
        <v>39.301240538019222</v>
      </c>
      <c r="X91" s="20">
        <v>47.210804163591163</v>
      </c>
    </row>
    <row r="92" spans="1:24">
      <c r="A92" s="13" t="s">
        <v>52</v>
      </c>
      <c r="B92" s="13">
        <v>60</v>
      </c>
      <c r="C92" s="13" t="s">
        <v>372</v>
      </c>
      <c r="D92" s="14">
        <v>-7494.4483085624825</v>
      </c>
      <c r="E92" s="17">
        <v>124.6</v>
      </c>
      <c r="F92" s="13" t="s">
        <v>375</v>
      </c>
      <c r="G92" s="13">
        <v>62971520</v>
      </c>
      <c r="H92" s="13" t="s">
        <v>1540</v>
      </c>
      <c r="I92" s="13">
        <v>5.7119629303951784</v>
      </c>
      <c r="J92" s="13">
        <v>699845726</v>
      </c>
      <c r="K92" s="13">
        <v>122522806</v>
      </c>
      <c r="L92" s="13">
        <v>22.058966687180998</v>
      </c>
      <c r="M92" s="13">
        <v>15437873556</v>
      </c>
      <c r="N92" s="13" t="s">
        <v>502</v>
      </c>
      <c r="O92" s="13">
        <v>46.872969068110457</v>
      </c>
      <c r="P92" s="13">
        <v>378.27729771297595</v>
      </c>
      <c r="Q92" s="15"/>
      <c r="R92" s="20">
        <v>12.609243257099198</v>
      </c>
      <c r="T92" s="118">
        <v>-94.476384448194182</v>
      </c>
      <c r="U92" s="120">
        <v>-1063.1089002285191</v>
      </c>
      <c r="V92" s="20">
        <v>56.084258207649533</v>
      </c>
      <c r="W92" s="20">
        <v>53.099196313446328</v>
      </c>
      <c r="X92" s="20">
        <v>33.896329115326537</v>
      </c>
    </row>
    <row r="93" spans="1:24">
      <c r="A93" s="13" t="s">
        <v>462</v>
      </c>
      <c r="B93" s="13">
        <v>60</v>
      </c>
      <c r="C93" s="13" t="s">
        <v>372</v>
      </c>
      <c r="D93" s="14">
        <v>1994.3853446258686</v>
      </c>
      <c r="E93" s="17">
        <v>21.56</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923.55445374202611</v>
      </c>
      <c r="Q93" s="15"/>
      <c r="R93" s="20">
        <v>30.785148458067535</v>
      </c>
      <c r="T93" s="118">
        <v>-24.4487999211211</v>
      </c>
      <c r="U93" s="120">
        <v>-58.821943849546621</v>
      </c>
      <c r="V93" s="20">
        <v>36.633435719434807</v>
      </c>
      <c r="W93" s="20">
        <v>44.716506899200617</v>
      </c>
      <c r="X93" s="20">
        <v>34.744421068991876</v>
      </c>
    </row>
    <row r="94" spans="1:24">
      <c r="A94" s="13" t="s">
        <v>461</v>
      </c>
      <c r="B94" s="13">
        <v>60</v>
      </c>
      <c r="C94" s="13" t="s">
        <v>372</v>
      </c>
      <c r="D94" s="14">
        <v>-2517.6595949016446</v>
      </c>
      <c r="E94" s="17">
        <v>5.47</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82.401061000173058</v>
      </c>
      <c r="Q94" s="15"/>
      <c r="R94" s="20">
        <v>2.7467020333391021</v>
      </c>
      <c r="T94" s="118">
        <v>-6.9504935370646592</v>
      </c>
      <c r="U94" s="118"/>
      <c r="V94" s="20">
        <v>38.316141800888055</v>
      </c>
      <c r="W94" s="20">
        <v>37.958904308125064</v>
      </c>
      <c r="X94" s="20">
        <v>46.029400494009536</v>
      </c>
    </row>
    <row r="95" spans="1:24">
      <c r="A95" s="13" t="s">
        <v>631</v>
      </c>
      <c r="B95" s="13">
        <v>60</v>
      </c>
      <c r="C95" s="13" t="s">
        <v>372</v>
      </c>
      <c r="D95" s="14">
        <v>189628.36407783072</v>
      </c>
      <c r="E95" s="17">
        <v>168.3</v>
      </c>
      <c r="F95" s="13" t="s">
        <v>208</v>
      </c>
      <c r="G95" s="13">
        <v>-69780713</v>
      </c>
      <c r="H95" s="13" t="s">
        <v>1543</v>
      </c>
      <c r="I95" s="13">
        <v>5.7945494176776426</v>
      </c>
      <c r="J95" s="13">
        <v>3343455014</v>
      </c>
      <c r="K95" s="13">
        <v>577000000</v>
      </c>
      <c r="L95" s="13">
        <v>32.09913085434443</v>
      </c>
      <c r="M95" s="13">
        <v>107322000000</v>
      </c>
      <c r="N95" s="13" t="s">
        <v>829</v>
      </c>
      <c r="O95" s="13">
        <v>54.971075240939129</v>
      </c>
      <c r="P95" s="13">
        <v>2939.4618033019351</v>
      </c>
      <c r="Q95" s="15"/>
      <c r="R95" s="20">
        <v>97.982060110064509</v>
      </c>
      <c r="T95" s="120">
        <v>420.80306143485132</v>
      </c>
      <c r="U95" s="118"/>
      <c r="V95" s="20">
        <v>64.589867986940163</v>
      </c>
      <c r="W95" s="20">
        <v>50.96230178977148</v>
      </c>
      <c r="X95" s="20">
        <v>96.211866038640295</v>
      </c>
    </row>
    <row r="96" spans="1:24">
      <c r="A96" s="13" t="s">
        <v>675</v>
      </c>
      <c r="B96" s="13">
        <v>60</v>
      </c>
      <c r="C96" s="13" t="s">
        <v>372</v>
      </c>
      <c r="D96" s="14">
        <v>21575.985106729262</v>
      </c>
      <c r="E96" s="17">
        <v>292.5</v>
      </c>
      <c r="F96" s="13" t="s">
        <v>691</v>
      </c>
      <c r="G96" s="13">
        <v>174328179</v>
      </c>
      <c r="H96" s="13" t="s">
        <v>1544</v>
      </c>
      <c r="I96" s="13">
        <v>43.172415893986148</v>
      </c>
      <c r="J96" s="13">
        <v>1459734156</v>
      </c>
      <c r="K96" s="13">
        <v>33811732</v>
      </c>
      <c r="L96" s="13">
        <v>7.6900954724251855</v>
      </c>
      <c r="M96" s="13">
        <v>11225495024</v>
      </c>
      <c r="N96" s="13" t="s">
        <v>1114</v>
      </c>
      <c r="O96" s="13">
        <v>26.786695117843799</v>
      </c>
      <c r="P96" s="13">
        <v>1395.4201092191493</v>
      </c>
      <c r="Q96" s="15"/>
      <c r="R96" s="20">
        <v>46.514003640638308</v>
      </c>
      <c r="T96" s="118">
        <v>318.79580811750259</v>
      </c>
      <c r="U96" s="120">
        <v>279.09809764630268</v>
      </c>
      <c r="V96" s="20">
        <v>57.829677569965163</v>
      </c>
      <c r="W96" s="20">
        <v>39.394767454868976</v>
      </c>
      <c r="X96" s="20">
        <v>55.146196908645464</v>
      </c>
    </row>
    <row r="97" spans="1:24">
      <c r="A97" s="13" t="s">
        <v>272</v>
      </c>
      <c r="B97" s="13">
        <v>60</v>
      </c>
      <c r="C97" s="13" t="s">
        <v>372</v>
      </c>
      <c r="D97" s="14">
        <v>68625.842432709309</v>
      </c>
      <c r="E97" s="17">
        <v>409.75</v>
      </c>
      <c r="F97" s="13" t="s">
        <v>352</v>
      </c>
      <c r="G97" s="13">
        <v>6551167000</v>
      </c>
      <c r="H97" s="13" t="s">
        <v>1545</v>
      </c>
      <c r="I97" s="13">
        <v>314.96119499999998</v>
      </c>
      <c r="J97" s="13">
        <v>188976717000</v>
      </c>
      <c r="K97" s="13">
        <v>600000000</v>
      </c>
      <c r="L97" s="13">
        <v>1.2922226815909814</v>
      </c>
      <c r="M97" s="13">
        <v>244200000000</v>
      </c>
      <c r="N97" s="13" t="s">
        <v>1242</v>
      </c>
      <c r="O97" s="13">
        <v>52.098128192978109</v>
      </c>
      <c r="P97" s="13">
        <v>2015.0288871912883</v>
      </c>
      <c r="Q97" s="15"/>
      <c r="R97" s="20">
        <v>67.167629573042944</v>
      </c>
      <c r="T97" s="118">
        <v>135.33071135359535</v>
      </c>
      <c r="U97" s="118">
        <v>485.42669261614662</v>
      </c>
      <c r="V97" s="20">
        <v>46.242473428561517</v>
      </c>
      <c r="W97" s="20">
        <v>55.347321493317203</v>
      </c>
      <c r="X97" s="20">
        <v>76.174190814084454</v>
      </c>
    </row>
    <row r="98" spans="1:24">
      <c r="A98" s="13" t="s">
        <v>555</v>
      </c>
      <c r="B98" s="13">
        <v>60</v>
      </c>
      <c r="C98" s="13" t="s">
        <v>372</v>
      </c>
      <c r="D98" s="14">
        <v>-11164.335921801865</v>
      </c>
      <c r="E98" s="17">
        <v>163.1</v>
      </c>
      <c r="F98" s="13" t="s">
        <v>355</v>
      </c>
      <c r="G98" s="13">
        <v>-293057834</v>
      </c>
      <c r="H98" s="13" t="s">
        <v>1546</v>
      </c>
      <c r="I98" s="13">
        <v>15.936174571428571</v>
      </c>
      <c r="J98" s="13">
        <v>1784851552</v>
      </c>
      <c r="K98" s="13">
        <v>112000000</v>
      </c>
      <c r="L98" s="13">
        <v>11.044055724360879</v>
      </c>
      <c r="M98" s="13">
        <v>19712000000</v>
      </c>
      <c r="N98" s="13" t="s">
        <v>1035</v>
      </c>
      <c r="O98" s="13">
        <v>15.607867892503615</v>
      </c>
      <c r="P98" s="13">
        <v>1025.9354498013186</v>
      </c>
      <c r="Q98" s="15"/>
      <c r="R98" s="20">
        <v>34.19784832671062</v>
      </c>
      <c r="T98" s="118">
        <v>4.70037877724792</v>
      </c>
      <c r="U98" s="118"/>
      <c r="V98" s="20">
        <v>47.421685773650957</v>
      </c>
      <c r="W98" s="20">
        <v>38.548490119683407</v>
      </c>
      <c r="X98" s="20">
        <v>57.176737002903145</v>
      </c>
    </row>
    <row r="99" spans="1:24">
      <c r="A99" s="13" t="s">
        <v>515</v>
      </c>
      <c r="B99" s="13">
        <v>60</v>
      </c>
      <c r="C99" s="13" t="s">
        <v>372</v>
      </c>
      <c r="D99" s="14">
        <v>-730.07315313700974</v>
      </c>
      <c r="E99" s="17">
        <v>9.2100000000000009</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871.70675562313261</v>
      </c>
      <c r="Q99" s="16" t="s">
        <v>2376</v>
      </c>
      <c r="R99" s="20">
        <v>29.056891854104421</v>
      </c>
      <c r="T99" s="118">
        <v>1.409413522714118</v>
      </c>
      <c r="U99" s="118"/>
      <c r="V99" s="20">
        <v>49.954840174122616</v>
      </c>
      <c r="W99" s="20">
        <v>43.345626879166204</v>
      </c>
      <c r="X99" s="20">
        <v>40.60477373147372</v>
      </c>
    </row>
    <row r="100" spans="1:24">
      <c r="A100" s="13" t="s">
        <v>215</v>
      </c>
      <c r="B100" s="13">
        <v>60</v>
      </c>
      <c r="C100" s="13" t="s">
        <v>372</v>
      </c>
      <c r="D100" s="14">
        <v>3720.2294866888865</v>
      </c>
      <c r="E100" s="17">
        <v>17.87</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1079.5981739233607</v>
      </c>
      <c r="Q100" s="15"/>
      <c r="R100" s="20">
        <v>35.986605797445357</v>
      </c>
      <c r="T100" s="118">
        <v>-6.8026527713479723</v>
      </c>
      <c r="U100" s="120">
        <v>0.61527074420546057</v>
      </c>
      <c r="V100" s="20">
        <v>43.588672497865844</v>
      </c>
      <c r="W100" s="20">
        <v>40.987466895049351</v>
      </c>
      <c r="X100" s="20">
        <v>47.279879749598692</v>
      </c>
    </row>
    <row r="101" spans="1:24">
      <c r="A101" s="13" t="s">
        <v>183</v>
      </c>
      <c r="B101" s="13">
        <v>60</v>
      </c>
      <c r="C101" s="13" t="s">
        <v>372</v>
      </c>
      <c r="D101" s="14">
        <v>-1325.4616515078155</v>
      </c>
      <c r="E101" s="17">
        <v>23.66</v>
      </c>
      <c r="F101" s="13" t="s">
        <v>352</v>
      </c>
      <c r="G101" s="13">
        <v>-200662823</v>
      </c>
      <c r="H101" s="13" t="s">
        <v>1550</v>
      </c>
      <c r="I101" s="13">
        <v>1.6248204155684831</v>
      </c>
      <c r="J101" s="13">
        <v>130759168</v>
      </c>
      <c r="K101" s="13">
        <v>80476074</v>
      </c>
      <c r="L101" s="13">
        <v>14.770863148960997</v>
      </c>
      <c r="M101" s="13">
        <v>1931425776</v>
      </c>
      <c r="N101" s="13" t="s">
        <v>831</v>
      </c>
      <c r="O101" s="13">
        <v>99.461073524745089</v>
      </c>
      <c r="P101" s="13">
        <v>500.8024126081317</v>
      </c>
      <c r="Q101" s="15"/>
      <c r="R101" s="20">
        <v>16.693413753604389</v>
      </c>
      <c r="T101" s="118">
        <v>-15.345938995942028</v>
      </c>
      <c r="U101" s="120">
        <v>-10.38170363287712</v>
      </c>
      <c r="V101" s="20">
        <v>40.445371334166261</v>
      </c>
      <c r="W101" s="20">
        <v>42.586297515948161</v>
      </c>
      <c r="X101" s="20">
        <v>43.420222707669978</v>
      </c>
    </row>
    <row r="102" spans="1:24">
      <c r="A102" s="13" t="s">
        <v>692</v>
      </c>
      <c r="B102" s="13">
        <v>60</v>
      </c>
      <c r="C102" s="13" t="s">
        <v>372</v>
      </c>
      <c r="D102" s="13">
        <v>1006.1887339921105</v>
      </c>
      <c r="E102" s="17">
        <v>1.97</v>
      </c>
      <c r="F102" s="13" t="s">
        <v>693</v>
      </c>
      <c r="G102" s="13" t="s">
        <v>832</v>
      </c>
      <c r="H102" s="13" t="s">
        <v>1551</v>
      </c>
      <c r="I102" s="13" t="s">
        <v>833</v>
      </c>
      <c r="J102" s="13" t="s">
        <v>834</v>
      </c>
      <c r="K102" s="13" t="s">
        <v>835</v>
      </c>
      <c r="L102" s="13" t="s">
        <v>1552</v>
      </c>
      <c r="M102" s="13" t="s">
        <v>1553</v>
      </c>
      <c r="N102" s="13" t="s">
        <v>836</v>
      </c>
      <c r="O102" s="13">
        <v>99.461073524745089</v>
      </c>
      <c r="P102" s="13">
        <v>1558.1528532847376</v>
      </c>
      <c r="Q102" s="15"/>
      <c r="R102" s="20">
        <v>51.938428442824588</v>
      </c>
      <c r="T102" s="118">
        <v>0.68718478669869132</v>
      </c>
      <c r="U102" s="120">
        <v>-34.503785329814121</v>
      </c>
      <c r="V102" s="20">
        <v>59.52994222169805</v>
      </c>
      <c r="W102" s="20">
        <v>55.898368825223145</v>
      </c>
      <c r="X102" s="20">
        <v>37.142210329878935</v>
      </c>
    </row>
    <row r="103" spans="1:24">
      <c r="A103" s="13" t="s">
        <v>289</v>
      </c>
      <c r="B103" s="13">
        <v>60</v>
      </c>
      <c r="C103" s="13" t="s">
        <v>372</v>
      </c>
      <c r="D103" s="14">
        <v>184.11962177411479</v>
      </c>
      <c r="E103" s="17">
        <v>2.2599999999999998</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1936.8016470986604</v>
      </c>
      <c r="Q103" s="16" t="s">
        <v>2242</v>
      </c>
      <c r="R103" s="20">
        <v>64.560054903288673</v>
      </c>
      <c r="T103" s="118">
        <v>-55.327412296747518</v>
      </c>
      <c r="U103" s="118">
        <v>23.182156882532468</v>
      </c>
      <c r="V103" s="20">
        <v>36.455005404248737</v>
      </c>
      <c r="W103" s="20">
        <v>54.710770170960124</v>
      </c>
      <c r="X103" s="20">
        <v>44.881775759126725</v>
      </c>
    </row>
    <row r="104" spans="1:24">
      <c r="A104" s="13" t="s">
        <v>672</v>
      </c>
      <c r="B104" s="13">
        <v>60</v>
      </c>
      <c r="C104" s="13" t="s">
        <v>372</v>
      </c>
      <c r="D104" s="14">
        <v>15549.063045763702</v>
      </c>
      <c r="E104" s="17">
        <v>40.119999999999997</v>
      </c>
      <c r="F104" s="13" t="s">
        <v>349</v>
      </c>
      <c r="G104" s="13">
        <v>1111214</v>
      </c>
      <c r="H104" s="13" t="s">
        <v>1555</v>
      </c>
      <c r="I104" s="13">
        <v>3.5496870029198515</v>
      </c>
      <c r="J104" s="13">
        <v>620166725</v>
      </c>
      <c r="K104" s="13">
        <v>174710256</v>
      </c>
      <c r="L104" s="13">
        <v>11.550314144958358</v>
      </c>
      <c r="M104" s="13">
        <v>7163120496</v>
      </c>
      <c r="N104" s="13" t="s">
        <v>1556</v>
      </c>
      <c r="O104" s="13">
        <v>19.043078759373124</v>
      </c>
      <c r="P104" s="13">
        <v>1426.6581318477913</v>
      </c>
      <c r="Q104" s="15"/>
      <c r="R104" s="20">
        <v>47.555271061593047</v>
      </c>
      <c r="T104" s="118">
        <v>-14.862754979519934</v>
      </c>
      <c r="U104" s="118">
        <v>52.890815543992886</v>
      </c>
      <c r="V104" s="20">
        <v>62.612987346046552</v>
      </c>
      <c r="W104" s="20">
        <v>55.096856373848979</v>
      </c>
      <c r="X104" s="20">
        <v>54.149443204834334</v>
      </c>
    </row>
    <row r="105" spans="1:24">
      <c r="A105" s="13" t="s">
        <v>85</v>
      </c>
      <c r="B105" s="13">
        <v>60</v>
      </c>
      <c r="C105" s="13" t="s">
        <v>372</v>
      </c>
      <c r="D105" s="14">
        <v>-6503.3515471429128</v>
      </c>
      <c r="E105" s="17">
        <v>10.11</v>
      </c>
      <c r="F105" s="13" t="s">
        <v>200</v>
      </c>
      <c r="G105" s="13">
        <v>15898817</v>
      </c>
      <c r="H105" s="13" t="s">
        <v>1557</v>
      </c>
      <c r="I105" s="13">
        <v>12.7163603</v>
      </c>
      <c r="J105" s="13">
        <v>1271636030</v>
      </c>
      <c r="K105" s="13">
        <v>100000000</v>
      </c>
      <c r="L105" s="13">
        <v>0.78638853917972107</v>
      </c>
      <c r="M105" s="13">
        <v>1000000000</v>
      </c>
      <c r="N105" s="13" t="s">
        <v>1558</v>
      </c>
      <c r="O105" s="13">
        <v>43.630524173015907</v>
      </c>
      <c r="P105" s="13">
        <v>276.59547830685028</v>
      </c>
      <c r="Q105" s="15"/>
      <c r="R105" s="20">
        <v>9.21984927689501</v>
      </c>
      <c r="T105" s="118">
        <v>-24.794097916193216</v>
      </c>
      <c r="U105" s="118">
        <v>12.729499494767058</v>
      </c>
      <c r="V105" s="20">
        <v>28.88062830841443</v>
      </c>
      <c r="W105" s="20">
        <v>45.021897156207523</v>
      </c>
      <c r="X105" s="20">
        <v>45.562955595329392</v>
      </c>
    </row>
    <row r="106" spans="1:24">
      <c r="A106" s="13" t="s">
        <v>322</v>
      </c>
      <c r="B106" s="13">
        <v>60</v>
      </c>
      <c r="C106" s="13" t="s">
        <v>372</v>
      </c>
      <c r="D106" s="14">
        <v>-3869.953318642416</v>
      </c>
      <c r="E106" s="17">
        <v>43.68</v>
      </c>
      <c r="F106" s="13" t="s">
        <v>200</v>
      </c>
      <c r="G106" s="13">
        <v>-32821003</v>
      </c>
      <c r="H106" s="13" t="s">
        <v>1559</v>
      </c>
      <c r="I106" s="13">
        <v>9.206075573333333</v>
      </c>
      <c r="J106" s="13">
        <v>1380911336</v>
      </c>
      <c r="K106" s="13">
        <v>150000000</v>
      </c>
      <c r="L106" s="13">
        <v>4.7794524007006922</v>
      </c>
      <c r="M106" s="13">
        <v>6600000000</v>
      </c>
      <c r="N106" s="13" t="s">
        <v>837</v>
      </c>
      <c r="O106" s="13">
        <v>43.313206955788672</v>
      </c>
      <c r="P106" s="13">
        <v>850.55832659806094</v>
      </c>
      <c r="Q106" s="16" t="s">
        <v>2202</v>
      </c>
      <c r="R106" s="20">
        <v>28.351944219935366</v>
      </c>
      <c r="T106" s="118">
        <v>29.725306896819319</v>
      </c>
      <c r="U106" s="118">
        <v>85.926023548388528</v>
      </c>
      <c r="V106" s="20">
        <v>65.031442937061541</v>
      </c>
      <c r="W106" s="20">
        <v>37.909879694012197</v>
      </c>
      <c r="X106" s="20">
        <v>64.784464607802761</v>
      </c>
    </row>
    <row r="107" spans="1:24">
      <c r="A107" s="13" t="s">
        <v>383</v>
      </c>
      <c r="B107" s="13">
        <v>60</v>
      </c>
      <c r="C107" s="13" t="s">
        <v>372</v>
      </c>
      <c r="D107" s="13">
        <v>-189.30390190745607</v>
      </c>
      <c r="E107" s="17">
        <v>6.11</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555.35373899756769</v>
      </c>
      <c r="Q107" s="15"/>
      <c r="R107" s="20">
        <v>18.511791299918922</v>
      </c>
      <c r="T107" s="118">
        <v>-0.98636333406382448</v>
      </c>
      <c r="U107" s="120">
        <v>-4.7676478412155898</v>
      </c>
      <c r="V107" s="20">
        <v>53.2506553205519</v>
      </c>
      <c r="W107" s="20">
        <v>44.115475768783803</v>
      </c>
      <c r="X107" s="20">
        <v>45.047830194565876</v>
      </c>
    </row>
    <row r="108" spans="1:24">
      <c r="A108" s="13" t="s">
        <v>170</v>
      </c>
      <c r="B108" s="13">
        <v>60</v>
      </c>
      <c r="C108" s="13" t="s">
        <v>372</v>
      </c>
      <c r="D108" s="13">
        <v>6632.7376059173557</v>
      </c>
      <c r="E108" s="17">
        <v>22.5</v>
      </c>
      <c r="F108" s="13" t="s">
        <v>353</v>
      </c>
      <c r="G108" s="13">
        <v>-422832425</v>
      </c>
      <c r="H108" s="13" t="s">
        <v>1561</v>
      </c>
      <c r="I108" s="13">
        <v>17.935763557894738</v>
      </c>
      <c r="J108" s="13">
        <v>6815590152</v>
      </c>
      <c r="K108" s="13">
        <v>380000000</v>
      </c>
      <c r="L108" s="13">
        <v>1.1150905248857752</v>
      </c>
      <c r="M108" s="13">
        <v>7600000000</v>
      </c>
      <c r="N108" s="13" t="s">
        <v>1080</v>
      </c>
      <c r="O108" s="13">
        <v>56.972341440900088</v>
      </c>
      <c r="P108" s="13">
        <v>2589.7811866699835</v>
      </c>
      <c r="Q108" s="15"/>
      <c r="R108" s="20">
        <v>86.326039555666114</v>
      </c>
      <c r="T108" s="118">
        <v>-8.2576594947840931</v>
      </c>
      <c r="U108" s="120">
        <v>-9.3018001718748167</v>
      </c>
      <c r="V108" s="20">
        <v>31.247263971750041</v>
      </c>
      <c r="W108" s="20">
        <v>75.999846725527291</v>
      </c>
      <c r="X108" s="20">
        <v>42.704600284247945</v>
      </c>
    </row>
    <row r="109" spans="1:24">
      <c r="A109" s="13" t="s">
        <v>509</v>
      </c>
      <c r="B109" s="13">
        <v>60</v>
      </c>
      <c r="C109" s="13" t="s">
        <v>372</v>
      </c>
      <c r="D109" s="14">
        <v>-3829.0868662550361</v>
      </c>
      <c r="E109" s="17">
        <v>3.89</v>
      </c>
      <c r="F109" s="13" t="s">
        <v>607</v>
      </c>
      <c r="G109" s="13">
        <v>4623415</v>
      </c>
      <c r="H109" s="13" t="s">
        <v>1562</v>
      </c>
      <c r="I109" s="13">
        <v>-1.5499773885714285</v>
      </c>
      <c r="J109" s="13">
        <v>-1084984172</v>
      </c>
      <c r="K109" s="13">
        <v>700000000</v>
      </c>
      <c r="L109" s="13" t="s">
        <v>1563</v>
      </c>
      <c r="M109" s="13">
        <v>2800000000</v>
      </c>
      <c r="N109" s="13" t="s">
        <v>1176</v>
      </c>
      <c r="O109" s="13">
        <v>108.25166732410941</v>
      </c>
      <c r="P109" s="13">
        <v>213.52774937964449</v>
      </c>
      <c r="Q109" s="15"/>
      <c r="R109" s="20">
        <v>7.1175916459881501</v>
      </c>
      <c r="T109" s="118">
        <v>-10.459638274881691</v>
      </c>
      <c r="U109" s="118"/>
      <c r="V109" s="20">
        <v>30.190025657252956</v>
      </c>
      <c r="W109" s="20">
        <v>34.888537000507782</v>
      </c>
      <c r="X109" s="20">
        <v>43.781787968228159</v>
      </c>
    </row>
    <row r="110" spans="1:24">
      <c r="A110" s="13" t="s">
        <v>524</v>
      </c>
      <c r="B110" s="13">
        <v>60</v>
      </c>
      <c r="C110" s="13" t="s">
        <v>372</v>
      </c>
      <c r="D110" s="14">
        <v>1114.9771872504743</v>
      </c>
      <c r="E110" s="17">
        <v>6.5</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2223.1340400885965</v>
      </c>
      <c r="Q110" s="16" t="s">
        <v>2220</v>
      </c>
      <c r="R110" s="20">
        <v>74.104468002953212</v>
      </c>
      <c r="T110" s="118">
        <v>-1.723911770639095</v>
      </c>
      <c r="U110" s="118"/>
      <c r="V110" s="20">
        <v>47.820274486885197</v>
      </c>
      <c r="W110" s="20">
        <v>47.720578376059919</v>
      </c>
      <c r="X110" s="20">
        <v>31.623804839848816</v>
      </c>
    </row>
    <row r="111" spans="1:24">
      <c r="A111" s="13" t="s">
        <v>75</v>
      </c>
      <c r="B111" s="13">
        <v>60</v>
      </c>
      <c r="C111" s="13" t="s">
        <v>372</v>
      </c>
      <c r="D111" s="13">
        <v>-342.95255744607903</v>
      </c>
      <c r="E111" s="17">
        <v>6.24</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143.9957832168887</v>
      </c>
      <c r="Q111" s="15"/>
      <c r="R111" s="20">
        <v>4.7998594405629564</v>
      </c>
      <c r="T111" s="118">
        <v>-1.2288710818364379</v>
      </c>
      <c r="U111" s="120">
        <v>1.3617184011207328</v>
      </c>
      <c r="V111" s="20">
        <v>49.500753070097396</v>
      </c>
      <c r="W111" s="20">
        <v>58.424856282075034</v>
      </c>
      <c r="X111" s="20">
        <v>50.680536768845009</v>
      </c>
    </row>
    <row r="112" spans="1:24">
      <c r="A112" s="13" t="s">
        <v>261</v>
      </c>
      <c r="B112" s="13">
        <v>60</v>
      </c>
      <c r="C112" s="13" t="s">
        <v>372</v>
      </c>
      <c r="D112" s="14">
        <v>-13589.327811555875</v>
      </c>
      <c r="E112" s="17">
        <v>74.8</v>
      </c>
      <c r="F112" s="13" t="s">
        <v>255</v>
      </c>
      <c r="G112" s="13">
        <v>28632000</v>
      </c>
      <c r="H112" s="13" t="s">
        <v>1566</v>
      </c>
      <c r="I112" s="13">
        <v>85.509522576585368</v>
      </c>
      <c r="J112" s="13">
        <v>26090409000</v>
      </c>
      <c r="K112" s="13">
        <v>305117000</v>
      </c>
      <c r="L112" s="13">
        <v>0.88878989976738199</v>
      </c>
      <c r="M112" s="13">
        <v>23188892000</v>
      </c>
      <c r="N112" s="13" t="s">
        <v>838</v>
      </c>
      <c r="O112" s="13">
        <v>53.551947476257801</v>
      </c>
      <c r="P112" s="13">
        <v>133.7987875220378</v>
      </c>
      <c r="Q112" s="15"/>
      <c r="R112" s="20">
        <v>4.4599595840679269</v>
      </c>
      <c r="T112" s="118">
        <v>-36.472026759643938</v>
      </c>
      <c r="U112" s="120">
        <v>10.485131308669935</v>
      </c>
      <c r="V112" s="20">
        <v>37.420088284139581</v>
      </c>
      <c r="W112" s="20">
        <v>50.721314104126151</v>
      </c>
      <c r="X112" s="20">
        <v>46.815018485440945</v>
      </c>
    </row>
    <row r="113" spans="1:24">
      <c r="A113" s="13" t="s">
        <v>384</v>
      </c>
      <c r="B113" s="13">
        <v>60</v>
      </c>
      <c r="C113" s="13" t="s">
        <v>372</v>
      </c>
      <c r="D113" s="14">
        <v>759.92066959621241</v>
      </c>
      <c r="E113" s="17">
        <v>12.35</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1161.6400793943535</v>
      </c>
      <c r="Q113" s="15"/>
      <c r="R113" s="20">
        <v>38.721335979811784</v>
      </c>
      <c r="T113" s="118">
        <v>-9.8168249561434706</v>
      </c>
      <c r="U113" s="118">
        <v>13.542987206332331</v>
      </c>
      <c r="V113" s="20">
        <v>32.483213657197197</v>
      </c>
      <c r="W113" s="20">
        <v>57.802937459185195</v>
      </c>
      <c r="X113" s="20">
        <v>51.641379661056405</v>
      </c>
    </row>
    <row r="114" spans="1:24">
      <c r="A114" s="13" t="s">
        <v>308</v>
      </c>
      <c r="B114" s="13">
        <v>60</v>
      </c>
      <c r="C114" s="13" t="s">
        <v>372</v>
      </c>
      <c r="D114" s="14">
        <v>9.1783460762329128</v>
      </c>
      <c r="E114" s="17">
        <v>7.79</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504.96865820603978</v>
      </c>
      <c r="Q114" s="15"/>
      <c r="R114" s="20">
        <v>16.832288606867994</v>
      </c>
      <c r="T114" s="118">
        <v>-1.5910957177825402</v>
      </c>
      <c r="U114" s="120">
        <v>1.2996685616265324</v>
      </c>
      <c r="V114" s="20">
        <v>54.1386308294923</v>
      </c>
      <c r="W114" s="20">
        <v>44.72091593196415</v>
      </c>
      <c r="X114" s="20">
        <v>49.23244039191286</v>
      </c>
    </row>
    <row r="115" spans="1:24">
      <c r="A115" s="13" t="s">
        <v>694</v>
      </c>
      <c r="B115" s="13">
        <v>60</v>
      </c>
      <c r="C115" s="13" t="s">
        <v>372</v>
      </c>
      <c r="D115" s="14">
        <v>28545.984779060233</v>
      </c>
      <c r="E115" s="17">
        <v>93.6</v>
      </c>
      <c r="F115" s="13" t="s">
        <v>695</v>
      </c>
      <c r="G115" s="13" t="s">
        <v>1028</v>
      </c>
      <c r="H115" s="13" t="s">
        <v>1570</v>
      </c>
      <c r="I115" s="13" t="s">
        <v>1029</v>
      </c>
      <c r="J115" s="13" t="s">
        <v>1030</v>
      </c>
      <c r="K115" s="13" t="s">
        <v>839</v>
      </c>
      <c r="L115" s="13" t="s">
        <v>1386</v>
      </c>
      <c r="M115" s="13" t="s">
        <v>1571</v>
      </c>
      <c r="N115" s="13" t="s">
        <v>840</v>
      </c>
      <c r="P115" s="13">
        <v>2499.7259676738568</v>
      </c>
      <c r="Q115" s="15"/>
      <c r="R115" s="20">
        <v>83.324198922461889</v>
      </c>
      <c r="T115" s="118">
        <v>-81.416719605254997</v>
      </c>
      <c r="U115" s="120">
        <v>56.111086833289221</v>
      </c>
      <c r="V115" s="20">
        <v>33.850332938266007</v>
      </c>
      <c r="W115" s="20">
        <v>42.665462782932849</v>
      </c>
      <c r="X115" s="20">
        <v>48.551902708075673</v>
      </c>
    </row>
    <row r="116" spans="1:24">
      <c r="A116" s="13" t="s">
        <v>327</v>
      </c>
      <c r="B116" s="13">
        <v>60</v>
      </c>
      <c r="C116" s="13" t="s">
        <v>372</v>
      </c>
      <c r="D116" s="14">
        <v>14021.483678572189</v>
      </c>
      <c r="E116" s="17">
        <v>19.71</v>
      </c>
      <c r="F116" s="13" t="s">
        <v>375</v>
      </c>
      <c r="G116" s="13">
        <v>-84056857</v>
      </c>
      <c r="H116" s="13" t="s">
        <v>1572</v>
      </c>
      <c r="I116" s="13">
        <v>7.2089325758928569</v>
      </c>
      <c r="J116" s="13">
        <v>1614800897</v>
      </c>
      <c r="K116" s="13">
        <v>224000000</v>
      </c>
      <c r="L116" s="13">
        <v>2.7743358381352201</v>
      </c>
      <c r="M116" s="13">
        <v>4480000000</v>
      </c>
      <c r="N116" s="13" t="s">
        <v>1573</v>
      </c>
      <c r="O116" s="13">
        <v>75.060163807761711</v>
      </c>
      <c r="P116" s="13">
        <v>2290.7070888722969</v>
      </c>
      <c r="Q116" s="15"/>
      <c r="R116" s="20">
        <v>76.356902962409904</v>
      </c>
      <c r="T116" s="118">
        <v>-6.1834113032257321</v>
      </c>
      <c r="U116" s="120">
        <v>0.95372275194453238</v>
      </c>
      <c r="V116" s="20">
        <v>39.753849728120201</v>
      </c>
      <c r="W116" s="20">
        <v>44.502396055568958</v>
      </c>
      <c r="X116" s="20">
        <v>48.55557095685166</v>
      </c>
    </row>
    <row r="117" spans="1:24">
      <c r="A117" s="13" t="s">
        <v>385</v>
      </c>
      <c r="B117" s="13">
        <v>60</v>
      </c>
      <c r="C117" s="13" t="s">
        <v>372</v>
      </c>
      <c r="D117" s="14">
        <v>-11069.422793002932</v>
      </c>
      <c r="E117" s="17">
        <v>13</v>
      </c>
      <c r="F117" s="13" t="s">
        <v>287</v>
      </c>
      <c r="G117" s="13">
        <v>-7515031</v>
      </c>
      <c r="H117" s="13" t="s">
        <v>1574</v>
      </c>
      <c r="I117" s="13">
        <v>0.27896097659127889</v>
      </c>
      <c r="J117" s="13">
        <v>24898395</v>
      </c>
      <c r="K117" s="13">
        <v>89254043</v>
      </c>
      <c r="L117" s="13">
        <v>43.016769394171796</v>
      </c>
      <c r="M117" s="13">
        <v>1071048516</v>
      </c>
      <c r="N117" s="13" t="s">
        <v>1366</v>
      </c>
      <c r="O117" s="13">
        <v>84.854246792739289</v>
      </c>
      <c r="P117" s="13">
        <v>977.54340953888027</v>
      </c>
      <c r="Q117" s="16" t="s">
        <v>2203</v>
      </c>
      <c r="R117" s="20">
        <v>32.584780317962675</v>
      </c>
      <c r="T117" s="120">
        <v>27.494145531210972</v>
      </c>
      <c r="U117" s="118">
        <v>26.860721164624941</v>
      </c>
      <c r="V117" s="20">
        <v>51.226168002852432</v>
      </c>
      <c r="W117" s="20">
        <v>37.251889795817767</v>
      </c>
      <c r="X117" s="20">
        <v>62.483413088477498</v>
      </c>
    </row>
    <row r="118" spans="1:24">
      <c r="A118" s="13" t="s">
        <v>144</v>
      </c>
      <c r="B118" s="13">
        <v>60</v>
      </c>
      <c r="C118" s="13" t="s">
        <v>372</v>
      </c>
      <c r="D118" s="14">
        <v>327633.90309881745</v>
      </c>
      <c r="E118" s="17">
        <v>685.5</v>
      </c>
      <c r="F118" s="13" t="s">
        <v>200</v>
      </c>
      <c r="G118" s="13">
        <v>273620000</v>
      </c>
      <c r="H118" s="13" t="s">
        <v>1575</v>
      </c>
      <c r="I118" s="13">
        <v>277.78182574838473</v>
      </c>
      <c r="J118" s="13">
        <v>39381685000</v>
      </c>
      <c r="K118" s="13">
        <v>141772000</v>
      </c>
      <c r="L118" s="13">
        <v>2.4731639593379513</v>
      </c>
      <c r="M118" s="13">
        <v>97397364000</v>
      </c>
      <c r="N118" s="13" t="s">
        <v>1367</v>
      </c>
      <c r="O118" s="13">
        <v>54.759415974334225</v>
      </c>
      <c r="P118" s="13">
        <v>2187.5327510929837</v>
      </c>
      <c r="Q118" s="15"/>
      <c r="R118" s="20">
        <v>72.917758369766119</v>
      </c>
      <c r="T118" s="118">
        <v>301.34602196484707</v>
      </c>
      <c r="U118" s="120">
        <v>505.69804110540019</v>
      </c>
      <c r="V118" s="20">
        <v>66.010769158806866</v>
      </c>
      <c r="W118" s="20">
        <v>60.422523708626166</v>
      </c>
      <c r="X118" s="20">
        <v>59.089779989937348</v>
      </c>
    </row>
    <row r="119" spans="1:24">
      <c r="A119" s="13" t="s">
        <v>140</v>
      </c>
      <c r="B119" s="13">
        <v>60</v>
      </c>
      <c r="C119" s="13" t="s">
        <v>372</v>
      </c>
      <c r="D119" s="13">
        <v>-341760.69938888075</v>
      </c>
      <c r="E119" s="17">
        <v>1637</v>
      </c>
      <c r="F119" s="13" t="s">
        <v>349</v>
      </c>
      <c r="G119" s="13">
        <v>162266865</v>
      </c>
      <c r="H119" s="13" t="s">
        <v>1576</v>
      </c>
      <c r="I119" s="13">
        <v>1269.2041503999999</v>
      </c>
      <c r="J119" s="13">
        <v>35696366730</v>
      </c>
      <c r="K119" s="13">
        <v>28125000</v>
      </c>
      <c r="L119" s="13">
        <v>1.2937241022120125</v>
      </c>
      <c r="M119" s="13">
        <v>46181250000</v>
      </c>
      <c r="N119" s="13" t="s">
        <v>1245</v>
      </c>
      <c r="O119" s="13">
        <v>5.1148354266213447</v>
      </c>
      <c r="P119" s="13">
        <v>200.83630586104127</v>
      </c>
      <c r="Q119" s="15"/>
      <c r="R119" s="20">
        <v>6.6945435287013755</v>
      </c>
      <c r="T119" s="118">
        <v>-1296.9534442535019</v>
      </c>
      <c r="U119" s="120">
        <v>-98.013104683743677</v>
      </c>
      <c r="V119" s="20">
        <v>48.228500333754418</v>
      </c>
      <c r="W119" s="20">
        <v>36.533102874172776</v>
      </c>
      <c r="X119" s="20">
        <v>45.365873418049198</v>
      </c>
    </row>
    <row r="120" spans="1:24">
      <c r="A120" s="13" t="s">
        <v>149</v>
      </c>
      <c r="B120" s="13">
        <v>60</v>
      </c>
      <c r="C120" s="13" t="s">
        <v>372</v>
      </c>
      <c r="D120" s="14">
        <v>-27456.786425874037</v>
      </c>
      <c r="E120" s="17">
        <v>21.92</v>
      </c>
      <c r="F120" s="13" t="s">
        <v>353</v>
      </c>
      <c r="G120" s="13">
        <v>-433674414</v>
      </c>
      <c r="H120" s="13" t="s">
        <v>1577</v>
      </c>
      <c r="I120" s="13">
        <v>8.4083612293750001</v>
      </c>
      <c r="J120" s="13">
        <v>13453377967</v>
      </c>
      <c r="K120" s="13">
        <v>1600000000</v>
      </c>
      <c r="L120" s="13">
        <v>2.9732309683201215</v>
      </c>
      <c r="M120" s="13">
        <v>40000000000</v>
      </c>
      <c r="N120" s="13" t="s">
        <v>841</v>
      </c>
      <c r="O120" s="13">
        <v>29.110551719318927</v>
      </c>
      <c r="P120" s="13">
        <v>610.31539652010463</v>
      </c>
      <c r="Q120" s="15"/>
      <c r="R120" s="20">
        <v>20.343846550670154</v>
      </c>
      <c r="T120" s="118">
        <v>24.279009783610235</v>
      </c>
      <c r="U120" s="118">
        <v>45.351229626345955</v>
      </c>
      <c r="V120" s="20">
        <v>52.431485186170192</v>
      </c>
      <c r="W120" s="20">
        <v>52.619292471539396</v>
      </c>
      <c r="X120" s="20">
        <v>60.370426589596953</v>
      </c>
    </row>
    <row r="121" spans="1:24">
      <c r="A121" s="13" t="s">
        <v>93</v>
      </c>
      <c r="B121" s="13">
        <v>60</v>
      </c>
      <c r="C121" s="13" t="s">
        <v>372</v>
      </c>
      <c r="D121" s="14">
        <v>-3241.9877397628215</v>
      </c>
      <c r="E121" s="17">
        <v>3.65</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300.42783351502283</v>
      </c>
      <c r="Q121" s="15"/>
      <c r="R121" s="20">
        <v>10.014261117167427</v>
      </c>
      <c r="T121" s="118">
        <v>-3.8246897067250085</v>
      </c>
      <c r="U121" s="120">
        <v>4.2044583474899611</v>
      </c>
      <c r="V121" s="20">
        <v>28.952782002253155</v>
      </c>
      <c r="W121" s="20">
        <v>54.612793267595407</v>
      </c>
      <c r="X121" s="20">
        <v>50.113460497137417</v>
      </c>
    </row>
    <row r="122" spans="1:24">
      <c r="A122" s="13" t="s">
        <v>276</v>
      </c>
      <c r="B122" s="13">
        <v>60</v>
      </c>
      <c r="C122" s="13" t="s">
        <v>372</v>
      </c>
      <c r="D122" s="14">
        <v>1570.0976101799747</v>
      </c>
      <c r="E122" s="17">
        <v>5.78</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1981.0562696682628</v>
      </c>
      <c r="Q122" s="15"/>
      <c r="R122" s="20">
        <v>66.035208988942088</v>
      </c>
      <c r="T122" s="118">
        <v>-5.8568111651821297</v>
      </c>
      <c r="U122" s="120">
        <v>-3.8305788009668085</v>
      </c>
      <c r="V122" s="20">
        <v>32.274858443022083</v>
      </c>
      <c r="W122" s="20">
        <v>45.507823474580697</v>
      </c>
      <c r="X122" s="20">
        <v>38.373076939624802</v>
      </c>
    </row>
    <row r="123" spans="1:24">
      <c r="A123" s="13" t="s">
        <v>650</v>
      </c>
      <c r="B123" s="13">
        <v>60</v>
      </c>
      <c r="C123" s="13" t="s">
        <v>372</v>
      </c>
      <c r="D123" s="14">
        <v>-15770.359813678282</v>
      </c>
      <c r="E123" s="17">
        <v>32.04</v>
      </c>
      <c r="F123" s="13" t="s">
        <v>696</v>
      </c>
      <c r="G123" s="13">
        <v>-178534898</v>
      </c>
      <c r="H123" s="13" t="s">
        <v>1580</v>
      </c>
      <c r="I123" s="13">
        <v>30.064562201492539</v>
      </c>
      <c r="J123" s="13">
        <v>8057302670</v>
      </c>
      <c r="K123" s="13">
        <v>268000000</v>
      </c>
      <c r="L123" s="13">
        <v>1.0643760512970775</v>
      </c>
      <c r="M123" s="13">
        <v>8576000000</v>
      </c>
      <c r="N123" s="13" t="s">
        <v>642</v>
      </c>
      <c r="O123" s="13">
        <v>0.22537048400226301</v>
      </c>
      <c r="P123" s="13">
        <v>664.68091992470249</v>
      </c>
      <c r="Q123" s="15"/>
      <c r="R123" s="20">
        <v>22.156030664156749</v>
      </c>
      <c r="T123" s="118">
        <v>-22.931872222164245</v>
      </c>
      <c r="U123" s="118"/>
      <c r="V123" s="20">
        <v>35.847396698488012</v>
      </c>
      <c r="W123" s="20">
        <v>31.555736919307638</v>
      </c>
      <c r="X123" s="20">
        <v>60.989099971900799</v>
      </c>
    </row>
    <row r="124" spans="1:24">
      <c r="A124" s="13" t="s">
        <v>120</v>
      </c>
      <c r="B124" s="13">
        <v>60</v>
      </c>
      <c r="C124" s="13" t="s">
        <v>372</v>
      </c>
      <c r="D124" s="14">
        <v>-11979.220493706605</v>
      </c>
      <c r="E124" s="17">
        <v>32.24</v>
      </c>
      <c r="F124" s="13" t="s">
        <v>200</v>
      </c>
      <c r="G124" s="13">
        <v>-28264473</v>
      </c>
      <c r="H124" s="13" t="s">
        <v>1581</v>
      </c>
      <c r="I124" s="13">
        <v>14.149350011870846</v>
      </c>
      <c r="J124" s="13">
        <v>1191941245</v>
      </c>
      <c r="K124" s="13">
        <v>84240000</v>
      </c>
      <c r="L124" s="13">
        <v>2.3322626108135052</v>
      </c>
      <c r="M124" s="13">
        <v>2779920000</v>
      </c>
      <c r="N124" s="13" t="s">
        <v>1081</v>
      </c>
      <c r="O124" s="13">
        <v>41.741516858980198</v>
      </c>
      <c r="P124" s="13">
        <v>164.30585276794659</v>
      </c>
      <c r="Q124" s="15"/>
      <c r="R124" s="20">
        <v>5.4768617589315527</v>
      </c>
      <c r="T124" s="118">
        <v>-54.672697747425616</v>
      </c>
      <c r="U124" s="118">
        <v>71.894199749864214</v>
      </c>
      <c r="V124" s="20">
        <v>30.738633189759216</v>
      </c>
      <c r="W124" s="20">
        <v>51.542419110233702</v>
      </c>
      <c r="X124" s="20">
        <v>50.800249000983356</v>
      </c>
    </row>
    <row r="125" spans="1:24">
      <c r="A125" s="13" t="s">
        <v>50</v>
      </c>
      <c r="B125" s="13">
        <v>60</v>
      </c>
      <c r="C125" s="13" t="s">
        <v>372</v>
      </c>
      <c r="D125" s="14">
        <v>-399598.88438355504</v>
      </c>
      <c r="E125" s="17">
        <v>639.5</v>
      </c>
      <c r="F125" s="13" t="s">
        <v>200</v>
      </c>
      <c r="G125" s="13">
        <v>-1925420</v>
      </c>
      <c r="H125" s="13" t="s">
        <v>1582</v>
      </c>
      <c r="I125" s="13">
        <v>12.410261644776741</v>
      </c>
      <c r="J125" s="13">
        <v>91186532</v>
      </c>
      <c r="K125" s="13">
        <v>7347672</v>
      </c>
      <c r="L125" s="13">
        <v>57.452455105979908</v>
      </c>
      <c r="M125" s="13">
        <v>5238890136</v>
      </c>
      <c r="N125" s="13" t="s">
        <v>1246</v>
      </c>
      <c r="O125" s="13">
        <v>57.965254331545879</v>
      </c>
      <c r="P125" s="13">
        <v>424.55381582081594</v>
      </c>
      <c r="Q125" s="15"/>
      <c r="R125" s="20">
        <v>14.151793860693864</v>
      </c>
      <c r="T125" s="118">
        <v>-280.34717309314942</v>
      </c>
      <c r="U125" s="118">
        <v>2231.4421230477628</v>
      </c>
      <c r="V125" s="20">
        <v>44.083358398155916</v>
      </c>
      <c r="W125" s="20">
        <v>43.95826449781574</v>
      </c>
      <c r="X125" s="20">
        <v>61.986856360064515</v>
      </c>
    </row>
    <row r="126" spans="1:24">
      <c r="A126" s="13" t="s">
        <v>453</v>
      </c>
      <c r="B126" s="13">
        <v>60</v>
      </c>
      <c r="C126" s="13" t="s">
        <v>372</v>
      </c>
      <c r="D126" s="14">
        <v>-25930.585541183435</v>
      </c>
      <c r="E126" s="17">
        <v>101.5</v>
      </c>
      <c r="F126" s="13" t="s">
        <v>375</v>
      </c>
      <c r="G126" s="13">
        <v>-115451486</v>
      </c>
      <c r="H126" s="13" t="s">
        <v>1583</v>
      </c>
      <c r="I126" s="13">
        <v>70.171738457446807</v>
      </c>
      <c r="J126" s="13">
        <v>2638457366</v>
      </c>
      <c r="K126" s="13">
        <v>37600000</v>
      </c>
      <c r="L126" s="13">
        <v>1.4678273941076825</v>
      </c>
      <c r="M126" s="13">
        <v>3872800000</v>
      </c>
      <c r="N126" s="13" t="s">
        <v>1368</v>
      </c>
      <c r="O126" s="13">
        <v>45.616553430156905</v>
      </c>
      <c r="P126" s="13">
        <v>121.06335249671446</v>
      </c>
      <c r="Q126" s="15"/>
      <c r="R126" s="20">
        <v>4.0354450832238156</v>
      </c>
      <c r="T126" s="118">
        <v>-46.954340260453762</v>
      </c>
      <c r="U126" s="120">
        <v>59.707634220805232</v>
      </c>
      <c r="V126" s="20">
        <v>38.178831856752986</v>
      </c>
      <c r="W126" s="20">
        <v>45.582515535649279</v>
      </c>
      <c r="X126" s="20">
        <v>52.822385901780883</v>
      </c>
    </row>
    <row r="127" spans="1:24">
      <c r="A127" s="13" t="s">
        <v>488</v>
      </c>
      <c r="B127" s="13">
        <v>60</v>
      </c>
      <c r="C127" s="13" t="s">
        <v>372</v>
      </c>
      <c r="D127" s="14">
        <v>-3328.7837415187482</v>
      </c>
      <c r="E127" s="17">
        <v>34.4</v>
      </c>
      <c r="F127" s="13" t="s">
        <v>608</v>
      </c>
      <c r="G127" s="13">
        <v>-6732835</v>
      </c>
      <c r="H127" s="13" t="s">
        <v>1584</v>
      </c>
      <c r="I127" s="13">
        <v>19.128324107142856</v>
      </c>
      <c r="J127" s="13">
        <v>1606779225</v>
      </c>
      <c r="K127" s="13">
        <v>84000000</v>
      </c>
      <c r="L127" s="13">
        <v>1.9865828175616349</v>
      </c>
      <c r="M127" s="13">
        <v>3192000000</v>
      </c>
      <c r="N127" s="13" t="s">
        <v>842</v>
      </c>
      <c r="O127" s="13">
        <v>53.350129079536238</v>
      </c>
      <c r="P127" s="13">
        <v>1270.3268221748915</v>
      </c>
      <c r="Q127" s="15"/>
      <c r="R127" s="20">
        <v>42.34422740582972</v>
      </c>
      <c r="T127" s="118">
        <v>10.889438541600285</v>
      </c>
      <c r="U127" s="120">
        <v>27.828201898522309</v>
      </c>
      <c r="V127" s="20">
        <v>47.268578956805158</v>
      </c>
      <c r="W127" s="20">
        <v>47.381824536411301</v>
      </c>
      <c r="X127" s="20">
        <v>56.967611578680156</v>
      </c>
    </row>
    <row r="128" spans="1:24">
      <c r="A128" s="13" t="s">
        <v>213</v>
      </c>
      <c r="B128" s="13">
        <v>60</v>
      </c>
      <c r="C128" s="13" t="s">
        <v>372</v>
      </c>
      <c r="D128" s="14">
        <v>181.07619662237173</v>
      </c>
      <c r="E128" s="17">
        <v>1.34</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2113.2846391154708</v>
      </c>
      <c r="Q128" s="16" t="s">
        <v>2377</v>
      </c>
      <c r="R128" s="20">
        <v>70.44282130384903</v>
      </c>
      <c r="T128" s="118">
        <v>-2.1305600886367193</v>
      </c>
      <c r="U128" s="120">
        <v>-2.1377639589679154</v>
      </c>
      <c r="V128" s="20">
        <v>34.168988645978878</v>
      </c>
      <c r="W128" s="20">
        <v>53.981062784663699</v>
      </c>
      <c r="X128" s="20">
        <v>39.241322567194921</v>
      </c>
    </row>
    <row r="129" spans="1:24">
      <c r="A129" s="13" t="s">
        <v>386</v>
      </c>
      <c r="B129" s="13">
        <v>60</v>
      </c>
      <c r="C129" s="13" t="s">
        <v>372</v>
      </c>
      <c r="D129" s="14">
        <v>-6636.6839634744683</v>
      </c>
      <c r="E129" s="17">
        <v>69.849999999999994</v>
      </c>
      <c r="F129" s="13" t="s">
        <v>352</v>
      </c>
      <c r="G129" s="13">
        <v>5473469</v>
      </c>
      <c r="H129" s="13" t="s">
        <v>1586</v>
      </c>
      <c r="I129" s="13">
        <v>36.950207551020405</v>
      </c>
      <c r="J129" s="13">
        <v>181056017</v>
      </c>
      <c r="K129" s="13">
        <v>4900000</v>
      </c>
      <c r="L129" s="13">
        <v>1.9756316632106183</v>
      </c>
      <c r="M129" s="13">
        <v>357700000</v>
      </c>
      <c r="N129" s="13" t="s">
        <v>1117</v>
      </c>
      <c r="O129" s="13">
        <v>34.051998422297949</v>
      </c>
      <c r="P129" s="13">
        <v>347.2770951923365</v>
      </c>
      <c r="Q129" s="15"/>
      <c r="R129" s="20">
        <v>11.575903173077883</v>
      </c>
      <c r="T129" s="118">
        <v>-96.805210819247804</v>
      </c>
      <c r="U129" s="120">
        <v>-59.565637932124247</v>
      </c>
      <c r="V129" s="20">
        <v>43.073768712595026</v>
      </c>
      <c r="W129" s="20">
        <v>47.719593337941575</v>
      </c>
      <c r="X129" s="20">
        <v>41.5112894646239</v>
      </c>
    </row>
    <row r="130" spans="1:24">
      <c r="A130" s="13" t="s">
        <v>518</v>
      </c>
      <c r="B130" s="13">
        <v>60</v>
      </c>
      <c r="C130" s="13" t="s">
        <v>372</v>
      </c>
      <c r="D130" s="14">
        <v>61017.668736641397</v>
      </c>
      <c r="E130" s="17">
        <v>70.05</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-24294.412410649074</v>
      </c>
      <c r="E131" s="17">
        <v>77.849999999999994</v>
      </c>
      <c r="F131" s="13" t="s">
        <v>233</v>
      </c>
      <c r="G131" s="13">
        <v>5300546000</v>
      </c>
      <c r="H131" s="13" t="s">
        <v>1588</v>
      </c>
      <c r="I131" s="13">
        <v>29.820050112952494</v>
      </c>
      <c r="J131" s="13">
        <v>83438856000</v>
      </c>
      <c r="K131" s="13">
        <v>2798079000</v>
      </c>
      <c r="L131" s="13">
        <v>2.5821552850628731</v>
      </c>
      <c r="M131" s="13">
        <v>215452083000</v>
      </c>
      <c r="N131" s="13" t="s">
        <v>845</v>
      </c>
      <c r="O131" s="13">
        <v>55.277235208106767</v>
      </c>
      <c r="P131" s="13">
        <v>1283.8435207805594</v>
      </c>
      <c r="Q131" s="15"/>
      <c r="R131" s="20">
        <v>42.794784026018647</v>
      </c>
      <c r="T131" s="118">
        <v>59.835823284906411</v>
      </c>
      <c r="U131" s="120">
        <v>-385.16667944897137</v>
      </c>
      <c r="V131" s="20">
        <v>48.37330878235263</v>
      </c>
      <c r="W131" s="20">
        <v>33.16467354873798</v>
      </c>
      <c r="X131" s="20">
        <v>42.529062848173083</v>
      </c>
    </row>
    <row r="132" spans="1:24">
      <c r="A132" s="13" t="s">
        <v>48</v>
      </c>
      <c r="B132" s="13">
        <v>60</v>
      </c>
      <c r="C132" s="13" t="s">
        <v>372</v>
      </c>
      <c r="D132" s="14">
        <v>3269.3657016366728</v>
      </c>
      <c r="E132" s="17">
        <v>24.06</v>
      </c>
      <c r="F132" s="13" t="s">
        <v>200</v>
      </c>
      <c r="G132" s="13">
        <v>-306785046</v>
      </c>
      <c r="H132" s="13" t="s">
        <v>1589</v>
      </c>
      <c r="I132" s="13">
        <v>11.42622360544641</v>
      </c>
      <c r="J132" s="13">
        <v>4404805235</v>
      </c>
      <c r="K132" s="13">
        <v>385499653</v>
      </c>
      <c r="L132" s="13">
        <v>2.1879494803588062</v>
      </c>
      <c r="M132" s="13">
        <v>9637491325</v>
      </c>
      <c r="N132" s="13" t="s">
        <v>1590</v>
      </c>
      <c r="O132" s="13">
        <v>25.79853448839917</v>
      </c>
      <c r="P132" s="13">
        <v>1553.4606215728695</v>
      </c>
      <c r="Q132" s="15"/>
      <c r="R132" s="20">
        <v>51.782020719095648</v>
      </c>
      <c r="T132" s="120">
        <v>46.076261170348296</v>
      </c>
      <c r="U132" s="120">
        <v>0.40723270200352601</v>
      </c>
      <c r="V132" s="20">
        <v>56.394262061503909</v>
      </c>
      <c r="W132" s="20">
        <v>32.297324988452488</v>
      </c>
      <c r="X132" s="20">
        <v>62.168212820633237</v>
      </c>
    </row>
    <row r="133" spans="1:24">
      <c r="A133" s="13" t="s">
        <v>323</v>
      </c>
      <c r="B133" s="13">
        <v>60</v>
      </c>
      <c r="C133" s="13" t="s">
        <v>372</v>
      </c>
      <c r="D133" s="14">
        <v>-159.66759680465793</v>
      </c>
      <c r="E133" s="17">
        <v>4.07</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369.43160632277386</v>
      </c>
      <c r="Q133" s="15"/>
      <c r="R133" s="20">
        <v>12.314386877425795</v>
      </c>
      <c r="T133" s="118">
        <v>-4.2965695407734295</v>
      </c>
      <c r="U133" s="120">
        <v>0.55134238929872126</v>
      </c>
      <c r="V133" s="20">
        <v>39.562202648449869</v>
      </c>
      <c r="W133" s="20">
        <v>45.462957192888624</v>
      </c>
      <c r="X133" s="20">
        <v>45.804214929405731</v>
      </c>
    </row>
    <row r="134" spans="1:24">
      <c r="A134" s="13" t="s">
        <v>203</v>
      </c>
      <c r="B134" s="13">
        <v>60</v>
      </c>
      <c r="C134" s="13" t="s">
        <v>372</v>
      </c>
      <c r="D134" s="14">
        <v>-1122.3053201339717</v>
      </c>
      <c r="E134" s="17">
        <v>8.58</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248.52519574626578</v>
      </c>
      <c r="Q134" s="15"/>
      <c r="R134" s="20">
        <v>8.2841731915421928</v>
      </c>
      <c r="T134" s="118">
        <v>-9.3601164008805959</v>
      </c>
      <c r="U134" s="120">
        <v>-0.9746086851603053</v>
      </c>
      <c r="V134" s="20">
        <v>30.182634728138858</v>
      </c>
      <c r="W134" s="20">
        <v>56.297549189625258</v>
      </c>
      <c r="X134" s="20">
        <v>44.434350191529745</v>
      </c>
    </row>
    <row r="135" spans="1:24">
      <c r="A135" s="13" t="s">
        <v>549</v>
      </c>
      <c r="B135" s="13">
        <v>60</v>
      </c>
      <c r="C135" s="13" t="s">
        <v>372</v>
      </c>
      <c r="D135" s="14">
        <v>5066.1899947059828</v>
      </c>
      <c r="E135" s="17">
        <v>14.49</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1645.3152272754874</v>
      </c>
      <c r="Q135" s="16" t="s">
        <v>2378</v>
      </c>
      <c r="R135" s="20">
        <v>54.843840909182909</v>
      </c>
      <c r="T135" s="118">
        <v>3.32954049192832</v>
      </c>
      <c r="U135" s="118"/>
      <c r="V135" s="20">
        <v>49.291355963958594</v>
      </c>
      <c r="W135" s="20">
        <v>48.643939946079527</v>
      </c>
      <c r="X135" s="20">
        <v>70.163842491169561</v>
      </c>
    </row>
    <row r="136" spans="1:24">
      <c r="A136" s="13" t="s">
        <v>134</v>
      </c>
      <c r="B136" s="13">
        <v>60</v>
      </c>
      <c r="C136" s="13" t="s">
        <v>372</v>
      </c>
      <c r="D136" s="13">
        <v>129.7450699770053</v>
      </c>
      <c r="E136" s="17">
        <v>23.96</v>
      </c>
      <c r="F136" s="13" t="s">
        <v>697</v>
      </c>
      <c r="G136" s="13">
        <v>-36555569</v>
      </c>
      <c r="H136" s="13" t="s">
        <v>1594</v>
      </c>
      <c r="I136" s="13">
        <v>10.083290409090909</v>
      </c>
      <c r="J136" s="13">
        <v>443664778</v>
      </c>
      <c r="K136" s="13">
        <v>44000000</v>
      </c>
      <c r="L136" s="13">
        <v>2.3801754215431545</v>
      </c>
      <c r="M136" s="13">
        <v>1056000000</v>
      </c>
      <c r="N136" s="13" t="s">
        <v>1369</v>
      </c>
      <c r="O136" s="13">
        <v>10.941316003748438</v>
      </c>
      <c r="P136" s="13">
        <v>332.21182028352484</v>
      </c>
      <c r="Q136" s="15"/>
      <c r="R136" s="20">
        <v>11.073727342784162</v>
      </c>
      <c r="T136" s="118">
        <v>-10.403808243274213</v>
      </c>
      <c r="U136" s="120">
        <v>-7.6253894199304639</v>
      </c>
      <c r="V136" s="20">
        <v>45.140428253206871</v>
      </c>
      <c r="W136" s="20">
        <v>64.69359216536823</v>
      </c>
      <c r="X136" s="20">
        <v>47.710516164912832</v>
      </c>
    </row>
    <row r="137" spans="1:24">
      <c r="A137" s="13" t="s">
        <v>604</v>
      </c>
      <c r="B137" s="13">
        <v>60</v>
      </c>
      <c r="C137" s="13" t="s">
        <v>372</v>
      </c>
      <c r="D137" s="14">
        <v>-19669.20297886361</v>
      </c>
      <c r="E137" s="17">
        <v>31.16</v>
      </c>
      <c r="F137" s="13" t="s">
        <v>353</v>
      </c>
      <c r="G137" s="13">
        <v>29451851</v>
      </c>
      <c r="H137" s="13" t="s">
        <v>1595</v>
      </c>
      <c r="I137" s="13">
        <v>30.426908208333334</v>
      </c>
      <c r="J137" s="13">
        <v>5111720579</v>
      </c>
      <c r="K137" s="13">
        <v>168000000</v>
      </c>
      <c r="L137" s="13">
        <v>1.0517006782580633</v>
      </c>
      <c r="M137" s="13">
        <v>5376000000</v>
      </c>
      <c r="N137" s="13" t="s">
        <v>1181</v>
      </c>
      <c r="O137" s="13">
        <v>26.445393349074514</v>
      </c>
      <c r="P137" s="13">
        <v>458.98019428685046</v>
      </c>
      <c r="Q137" s="15"/>
      <c r="R137" s="20">
        <v>15.299339809561681</v>
      </c>
      <c r="T137" s="118">
        <v>-16.009281081756725</v>
      </c>
      <c r="U137" s="118"/>
      <c r="V137" s="20">
        <v>29.806249296310352</v>
      </c>
      <c r="W137" s="20">
        <v>27.77253149057421</v>
      </c>
      <c r="X137" s="20">
        <v>49.438864718292436</v>
      </c>
    </row>
    <row r="138" spans="1:24">
      <c r="A138" s="13" t="s">
        <v>274</v>
      </c>
      <c r="B138" s="13">
        <v>60</v>
      </c>
      <c r="C138" s="13" t="s">
        <v>372</v>
      </c>
      <c r="D138" s="14">
        <v>-6826.9727252172888</v>
      </c>
      <c r="E138" s="17">
        <v>43.36</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213.16463757702073</v>
      </c>
      <c r="Q138" s="15"/>
      <c r="R138" s="20">
        <v>7.1054879192340241</v>
      </c>
      <c r="T138" s="118">
        <v>-21.448740706356091</v>
      </c>
      <c r="U138" s="120">
        <v>37.879162812958427</v>
      </c>
      <c r="V138" s="20">
        <v>37.841097347296788</v>
      </c>
      <c r="W138" s="20">
        <v>56.060909523581032</v>
      </c>
      <c r="X138" s="20">
        <v>51.036371600508858</v>
      </c>
    </row>
    <row r="139" spans="1:24">
      <c r="A139" s="13" t="s">
        <v>292</v>
      </c>
      <c r="B139" s="13">
        <v>60</v>
      </c>
      <c r="C139" s="13" t="s">
        <v>372</v>
      </c>
      <c r="D139" s="13">
        <v>-172433.94221324479</v>
      </c>
      <c r="E139" s="17">
        <v>1432</v>
      </c>
      <c r="F139" s="13" t="s">
        <v>356</v>
      </c>
      <c r="G139" s="13">
        <v>-70950936</v>
      </c>
      <c r="H139" s="13" t="s">
        <v>1370</v>
      </c>
      <c r="I139" s="13">
        <v>335.94999436213993</v>
      </c>
      <c r="J139" s="13">
        <v>8163584863</v>
      </c>
      <c r="K139" s="13">
        <v>24300000</v>
      </c>
      <c r="L139" s="13">
        <v>4.2893288411449202</v>
      </c>
      <c r="M139" s="13">
        <v>35016300000</v>
      </c>
      <c r="N139" s="13" t="s">
        <v>1371</v>
      </c>
      <c r="O139" s="13">
        <v>63.288409796063938</v>
      </c>
      <c r="P139" s="13">
        <v>198.6906708538632</v>
      </c>
      <c r="Q139" s="15"/>
      <c r="R139" s="20">
        <v>6.6230223617954396</v>
      </c>
      <c r="T139" s="118">
        <v>-974.23015891854448</v>
      </c>
      <c r="U139" s="120">
        <v>153.53837016411262</v>
      </c>
      <c r="V139" s="20">
        <v>42.284829303116112</v>
      </c>
      <c r="W139" s="20">
        <v>51.00680153524776</v>
      </c>
      <c r="X139" s="20">
        <v>46.145228152536156</v>
      </c>
    </row>
    <row r="140" spans="1:24">
      <c r="A140" s="13" t="s">
        <v>16</v>
      </c>
      <c r="B140" s="13">
        <v>60</v>
      </c>
      <c r="C140" s="13" t="s">
        <v>372</v>
      </c>
      <c r="D140" s="13">
        <v>-173533.20316559804</v>
      </c>
      <c r="E140" s="17">
        <v>1510</v>
      </c>
      <c r="F140" s="13" t="s">
        <v>353</v>
      </c>
      <c r="G140" s="13">
        <v>-188709133</v>
      </c>
      <c r="H140" s="13">
        <v>876.24699999999996</v>
      </c>
      <c r="I140" s="13">
        <v>134.85954858757063</v>
      </c>
      <c r="J140" s="13">
        <v>238701401</v>
      </c>
      <c r="K140" s="13">
        <v>1770000</v>
      </c>
      <c r="L140" s="13">
        <v>11.226494644662768</v>
      </c>
      <c r="M140" s="13">
        <v>2679780000</v>
      </c>
      <c r="N140" s="13" t="s">
        <v>504</v>
      </c>
      <c r="O140" s="13">
        <v>91.202804858681304</v>
      </c>
      <c r="P140" s="13">
        <v>350.91607313264313</v>
      </c>
      <c r="Q140" s="15"/>
      <c r="R140" s="20">
        <v>11.697202437754772</v>
      </c>
      <c r="T140" s="118">
        <v>-1019.9912992880331</v>
      </c>
      <c r="U140" s="120">
        <v>-1341.913032662294</v>
      </c>
      <c r="V140" s="20">
        <v>45.656790767427488</v>
      </c>
      <c r="W140" s="20">
        <v>42.039625110744318</v>
      </c>
      <c r="X140" s="20">
        <v>40.595005890289315</v>
      </c>
    </row>
    <row r="141" spans="1:24">
      <c r="A141" s="13" t="s">
        <v>387</v>
      </c>
      <c r="B141" s="13">
        <v>60</v>
      </c>
      <c r="C141" s="13" t="s">
        <v>372</v>
      </c>
      <c r="D141" s="14">
        <v>-64655.879424861385</v>
      </c>
      <c r="E141" s="17">
        <v>254</v>
      </c>
      <c r="F141" s="13" t="s">
        <v>353</v>
      </c>
      <c r="G141" s="13">
        <v>-942067000</v>
      </c>
      <c r="H141" s="13" t="s">
        <v>1597</v>
      </c>
      <c r="I141" s="13">
        <v>192.5271719166131</v>
      </c>
      <c r="J141" s="13">
        <v>16771427000</v>
      </c>
      <c r="K141" s="13">
        <v>87112000</v>
      </c>
      <c r="L141" s="13">
        <v>1.2206069286769694</v>
      </c>
      <c r="M141" s="13">
        <v>20471320000</v>
      </c>
      <c r="N141" s="13" t="s">
        <v>848</v>
      </c>
      <c r="O141" s="13">
        <v>24.844937467379367</v>
      </c>
      <c r="P141" s="13">
        <v>394.74826072957342</v>
      </c>
      <c r="Q141" s="15"/>
      <c r="R141" s="20">
        <v>13.158275357652448</v>
      </c>
      <c r="T141" s="118">
        <v>-190.80934071069805</v>
      </c>
      <c r="U141" s="120">
        <v>-45.246622705276991</v>
      </c>
      <c r="V141" s="20">
        <v>44.503448854838553</v>
      </c>
      <c r="W141" s="20">
        <v>34.524526958017638</v>
      </c>
      <c r="X141" s="20">
        <v>43.751033956670554</v>
      </c>
    </row>
    <row r="142" spans="1:24">
      <c r="A142" s="13" t="s">
        <v>214</v>
      </c>
      <c r="B142" s="13">
        <v>60</v>
      </c>
      <c r="C142" s="13" t="s">
        <v>372</v>
      </c>
      <c r="D142" s="14">
        <v>-394.89634419191066</v>
      </c>
      <c r="E142" s="17">
        <v>2.25</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497.51750164326847</v>
      </c>
      <c r="Q142" s="15"/>
      <c r="R142" s="20">
        <v>16.583916721442282</v>
      </c>
      <c r="T142" s="118">
        <v>-3.5310793364427484</v>
      </c>
      <c r="U142" s="120">
        <v>-4.9578110892839078</v>
      </c>
      <c r="V142" s="20">
        <v>30.689378485235959</v>
      </c>
      <c r="W142" s="20">
        <v>53.793951595211766</v>
      </c>
      <c r="X142" s="20">
        <v>38.281377745136609</v>
      </c>
    </row>
    <row r="143" spans="1:24">
      <c r="A143" s="13" t="s">
        <v>388</v>
      </c>
      <c r="B143" s="13">
        <v>60</v>
      </c>
      <c r="C143" s="13" t="s">
        <v>372</v>
      </c>
      <c r="D143" s="14">
        <v>-3345.7645309120207</v>
      </c>
      <c r="E143" s="17">
        <v>120</v>
      </c>
      <c r="F143" s="13" t="s">
        <v>349</v>
      </c>
      <c r="G143" s="13">
        <v>-22534642</v>
      </c>
      <c r="H143" s="13" t="s">
        <v>1599</v>
      </c>
      <c r="I143" s="13">
        <v>23.490260985917242</v>
      </c>
      <c r="J143" s="13">
        <v>162494773</v>
      </c>
      <c r="K143" s="13">
        <v>6917538</v>
      </c>
      <c r="L143" s="13">
        <v>5.1510709086008566</v>
      </c>
      <c r="M143" s="13">
        <v>837022098</v>
      </c>
      <c r="N143" s="13" t="s">
        <v>1372</v>
      </c>
      <c r="O143" s="13">
        <v>55.537223898139715</v>
      </c>
      <c r="P143" s="13">
        <v>231.27049728761941</v>
      </c>
      <c r="Q143" s="15"/>
      <c r="R143" s="20">
        <v>7.7090165762539806</v>
      </c>
      <c r="T143" s="118">
        <v>-314.50531372769291</v>
      </c>
      <c r="U143" s="118">
        <v>115.04042894924993</v>
      </c>
      <c r="V143" s="20">
        <v>28.273251153369401</v>
      </c>
      <c r="W143" s="20">
        <v>54.563327582033935</v>
      </c>
      <c r="X143" s="20">
        <v>44.129284454216332</v>
      </c>
    </row>
    <row r="144" spans="1:24">
      <c r="A144" s="13" t="s">
        <v>698</v>
      </c>
      <c r="B144" s="13">
        <v>60</v>
      </c>
      <c r="C144" s="13" t="s">
        <v>372</v>
      </c>
      <c r="D144" s="14">
        <v>-26523.678949547288</v>
      </c>
      <c r="E144" s="17">
        <v>26.66</v>
      </c>
      <c r="F144" s="13" t="s">
        <v>699</v>
      </c>
      <c r="G144" s="13" t="s">
        <v>1032</v>
      </c>
      <c r="H144" s="13" t="s">
        <v>1600</v>
      </c>
      <c r="I144" s="13" t="s">
        <v>1031</v>
      </c>
      <c r="J144" s="13" t="s">
        <v>1033</v>
      </c>
      <c r="K144" s="13" t="s">
        <v>791</v>
      </c>
      <c r="L144" s="13" t="s">
        <v>1205</v>
      </c>
      <c r="M144" s="13" t="s">
        <v>1601</v>
      </c>
      <c r="N144" s="13" t="s">
        <v>1602</v>
      </c>
      <c r="P144" s="13">
        <v>838.42562199734232</v>
      </c>
      <c r="Q144" s="16" t="s">
        <v>2232</v>
      </c>
      <c r="R144" s="20">
        <v>27.947520733244744</v>
      </c>
      <c r="T144" s="118">
        <v>6.9036080825404866</v>
      </c>
      <c r="U144" s="118">
        <v>89.153223815711655</v>
      </c>
      <c r="V144" s="20">
        <v>28.90770065631337</v>
      </c>
      <c r="W144" s="20">
        <v>41.638132720010205</v>
      </c>
      <c r="X144" s="20">
        <v>66.671850377271284</v>
      </c>
    </row>
    <row r="145" spans="1:24">
      <c r="A145" s="13" t="s">
        <v>147</v>
      </c>
      <c r="B145" s="13">
        <v>60</v>
      </c>
      <c r="C145" s="13" t="s">
        <v>372</v>
      </c>
      <c r="D145" s="14">
        <v>268394.33049062337</v>
      </c>
      <c r="E145" s="17">
        <v>304.5</v>
      </c>
      <c r="F145" s="13" t="s">
        <v>352</v>
      </c>
      <c r="G145" s="13">
        <v>-1749407000</v>
      </c>
      <c r="H145" s="13" t="s">
        <v>1603</v>
      </c>
      <c r="I145" s="13">
        <v>-23.232543396935213</v>
      </c>
      <c r="J145" s="13">
        <v>-2968515000</v>
      </c>
      <c r="K145" s="13">
        <v>127774000</v>
      </c>
      <c r="L145" s="13" t="s">
        <v>1604</v>
      </c>
      <c r="M145" s="13">
        <v>42548742000</v>
      </c>
      <c r="N145" s="13" t="s">
        <v>1373</v>
      </c>
      <c r="O145" s="13">
        <v>107.83428805511595</v>
      </c>
      <c r="P145" s="13">
        <v>2974.041182936171</v>
      </c>
      <c r="Q145" s="15"/>
      <c r="R145" s="20">
        <v>99.134706097872368</v>
      </c>
      <c r="T145" s="120">
        <v>534.80164360992171</v>
      </c>
      <c r="U145" s="120">
        <v>241.3449621492218</v>
      </c>
      <c r="V145" s="20">
        <v>87.799306048740092</v>
      </c>
      <c r="W145" s="20">
        <v>98.803214768866141</v>
      </c>
      <c r="X145" s="20">
        <v>81.791069209492036</v>
      </c>
    </row>
    <row r="146" spans="1:24">
      <c r="A146" s="13" t="s">
        <v>103</v>
      </c>
      <c r="B146" s="13">
        <v>60</v>
      </c>
      <c r="C146" s="13" t="s">
        <v>372</v>
      </c>
      <c r="D146" s="14">
        <v>-3045.5741962823877</v>
      </c>
      <c r="E146" s="17">
        <v>23.78</v>
      </c>
      <c r="F146" s="13" t="s">
        <v>200</v>
      </c>
      <c r="G146" s="13">
        <v>-87222048</v>
      </c>
      <c r="H146" s="13" t="s">
        <v>1605</v>
      </c>
      <c r="I146" s="13">
        <v>10.378746610526315</v>
      </c>
      <c r="J146" s="13">
        <v>739485696</v>
      </c>
      <c r="K146" s="13">
        <v>71250000</v>
      </c>
      <c r="L146" s="13">
        <v>2.3124179537882501</v>
      </c>
      <c r="M146" s="13">
        <v>1710000000</v>
      </c>
      <c r="N146" s="13" t="s">
        <v>1119</v>
      </c>
      <c r="O146" s="13">
        <v>89.410013938106616</v>
      </c>
      <c r="P146" s="13">
        <v>280.34885097661754</v>
      </c>
      <c r="Q146" s="15"/>
      <c r="R146" s="20">
        <v>9.3449616992205851</v>
      </c>
      <c r="T146" s="118">
        <v>23.12459943139821</v>
      </c>
      <c r="U146" s="120">
        <v>12.521261194585662</v>
      </c>
      <c r="V146" s="20">
        <v>72.301696579441426</v>
      </c>
      <c r="W146" s="20">
        <v>63.4307820751782</v>
      </c>
      <c r="X146" s="20">
        <v>58.09097065323995</v>
      </c>
    </row>
    <row r="147" spans="1:24">
      <c r="A147" s="13" t="s">
        <v>457</v>
      </c>
      <c r="B147" s="13">
        <v>60</v>
      </c>
      <c r="C147" s="13" t="s">
        <v>372</v>
      </c>
      <c r="D147" s="14">
        <v>-31132.071046295772</v>
      </c>
      <c r="E147" s="17">
        <v>15.91</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579.75843246346506</v>
      </c>
      <c r="Q147" s="16" t="s">
        <v>2379</v>
      </c>
      <c r="R147" s="20">
        <v>19.325281082115502</v>
      </c>
      <c r="T147" s="118">
        <v>-85.275296049140721</v>
      </c>
      <c r="U147" s="118">
        <v>57.351630602912955</v>
      </c>
      <c r="V147" s="20">
        <v>20.738836017267111</v>
      </c>
      <c r="W147" s="20">
        <v>42.121586360920702</v>
      </c>
      <c r="X147" s="20">
        <v>45.187360265815968</v>
      </c>
    </row>
    <row r="148" spans="1:24">
      <c r="A148" s="13" t="s">
        <v>459</v>
      </c>
      <c r="B148" s="13">
        <v>60</v>
      </c>
      <c r="C148" s="13" t="s">
        <v>372</v>
      </c>
      <c r="D148" s="14">
        <v>-12925.158085023866</v>
      </c>
      <c r="E148" s="17">
        <v>31.44</v>
      </c>
      <c r="F148" s="13" t="s">
        <v>208</v>
      </c>
      <c r="G148" s="13">
        <v>737659411</v>
      </c>
      <c r="H148" s="13" t="s">
        <v>1607</v>
      </c>
      <c r="I148" s="13">
        <v>14.936897663493051</v>
      </c>
      <c r="J148" s="13">
        <v>16106307516</v>
      </c>
      <c r="K148" s="13">
        <v>1078290009</v>
      </c>
      <c r="L148" s="13">
        <v>2.2092941080164583</v>
      </c>
      <c r="M148" s="13">
        <v>35583570297</v>
      </c>
      <c r="N148" s="13" t="s">
        <v>1311</v>
      </c>
      <c r="O148" s="13">
        <v>55.741824471158907</v>
      </c>
      <c r="P148" s="13">
        <v>805.53055784945695</v>
      </c>
      <c r="Q148" s="16" t="s">
        <v>2380</v>
      </c>
      <c r="R148" s="20">
        <v>26.851018594981898</v>
      </c>
      <c r="T148" s="118">
        <v>21.170702012185814</v>
      </c>
      <c r="U148" s="120">
        <v>26.351934333001488</v>
      </c>
      <c r="V148" s="20">
        <v>53.019002020850181</v>
      </c>
      <c r="W148" s="20">
        <v>45.473039189159294</v>
      </c>
      <c r="X148" s="20">
        <v>67.969062794673732</v>
      </c>
    </row>
    <row r="149" spans="1:24">
      <c r="A149" s="13" t="s">
        <v>20</v>
      </c>
      <c r="B149" s="13">
        <v>60</v>
      </c>
      <c r="C149" s="13" t="s">
        <v>372</v>
      </c>
      <c r="D149" s="14">
        <v>2274.5029334262235</v>
      </c>
      <c r="E149" s="17">
        <v>9.48</v>
      </c>
      <c r="F149" s="13" t="s">
        <v>287</v>
      </c>
      <c r="G149" s="13">
        <v>-80036018</v>
      </c>
      <c r="H149" s="13" t="s">
        <v>1374</v>
      </c>
      <c r="I149" s="13">
        <v>4.3377910374999997</v>
      </c>
      <c r="J149" s="13">
        <v>1735116415</v>
      </c>
      <c r="K149" s="13">
        <v>400000000</v>
      </c>
      <c r="L149" s="13">
        <v>2.305320821946117</v>
      </c>
      <c r="M149" s="13">
        <v>4000000000</v>
      </c>
      <c r="N149" s="13" t="s">
        <v>1082</v>
      </c>
      <c r="O149" s="13">
        <v>62.669573509340381</v>
      </c>
      <c r="P149" s="13">
        <v>1573.2663197853826</v>
      </c>
      <c r="Q149" s="15"/>
      <c r="R149" s="20">
        <v>52.442210659512753</v>
      </c>
      <c r="T149" s="120">
        <v>11.147582021987983</v>
      </c>
      <c r="U149" s="118">
        <v>12.445437422356465</v>
      </c>
      <c r="V149" s="20">
        <v>58.007056437638518</v>
      </c>
      <c r="W149" s="20">
        <v>51.282550321302097</v>
      </c>
      <c r="X149" s="20">
        <v>70.3079743969909</v>
      </c>
    </row>
    <row r="150" spans="1:24">
      <c r="A150" s="13" t="s">
        <v>345</v>
      </c>
      <c r="B150" s="13">
        <v>60</v>
      </c>
      <c r="C150" s="13" t="s">
        <v>372</v>
      </c>
      <c r="D150" s="14">
        <v>-2914.0785541402893</v>
      </c>
      <c r="E150" s="17">
        <v>7.76</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123.63472288924842</v>
      </c>
      <c r="Q150" s="15"/>
      <c r="R150" s="20">
        <v>4.121157429641614</v>
      </c>
      <c r="T150" s="118">
        <v>-11.927381821875525</v>
      </c>
      <c r="U150" s="120">
        <v>7.4836737984077395</v>
      </c>
      <c r="V150" s="20">
        <v>36.760938883976131</v>
      </c>
      <c r="W150" s="20">
        <v>44.800133160780007</v>
      </c>
      <c r="X150" s="20">
        <v>47.120440328419818</v>
      </c>
    </row>
    <row r="151" spans="1:24">
      <c r="A151" s="13" t="s">
        <v>238</v>
      </c>
      <c r="B151" s="13">
        <v>60</v>
      </c>
      <c r="C151" s="13" t="s">
        <v>372</v>
      </c>
      <c r="D151" s="13">
        <v>-473.34844326936354</v>
      </c>
      <c r="E151" s="17">
        <v>1.58</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271.2363690146301</v>
      </c>
      <c r="Q151" s="15"/>
      <c r="R151" s="20">
        <v>9.0412123004876701</v>
      </c>
      <c r="T151" s="118">
        <v>-2.4350498171280233</v>
      </c>
      <c r="U151" s="120">
        <v>-7.4674408995157915</v>
      </c>
      <c r="V151" s="20">
        <v>28.278556266222996</v>
      </c>
      <c r="W151" s="20">
        <v>51.160339856834703</v>
      </c>
      <c r="X151" s="20">
        <v>36.468911143412683</v>
      </c>
    </row>
    <row r="152" spans="1:24">
      <c r="A152" s="13" t="s">
        <v>545</v>
      </c>
      <c r="B152" s="13">
        <v>60</v>
      </c>
      <c r="C152" s="13" t="s">
        <v>372</v>
      </c>
      <c r="D152" s="14">
        <v>-10606.20824058347</v>
      </c>
      <c r="E152" s="17">
        <v>6.08</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-120.65481065591577</v>
      </c>
      <c r="E153" s="17">
        <v>2.23</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533.09321497377664</v>
      </c>
      <c r="Q153" s="15"/>
      <c r="R153" s="20">
        <v>17.769773832459222</v>
      </c>
      <c r="T153" s="118">
        <v>-1.847596871030297</v>
      </c>
      <c r="U153" s="120">
        <v>-1.9011858463704856</v>
      </c>
      <c r="V153" s="20">
        <v>37.622101755939333</v>
      </c>
      <c r="W153" s="20">
        <v>33.820249080969724</v>
      </c>
      <c r="X153" s="20">
        <v>44.31875632011748</v>
      </c>
    </row>
    <row r="154" spans="1:24">
      <c r="A154" s="13" t="s">
        <v>15</v>
      </c>
      <c r="B154" s="13">
        <v>60</v>
      </c>
      <c r="C154" s="13" t="s">
        <v>372</v>
      </c>
      <c r="D154" s="14">
        <v>-546.07886311306868</v>
      </c>
      <c r="E154" s="17">
        <v>2.0099999999999998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117.64535629897686</v>
      </c>
      <c r="Q154" s="16" t="s">
        <v>2381</v>
      </c>
      <c r="R154" s="20">
        <v>3.9215118766325623</v>
      </c>
      <c r="T154" s="118">
        <v>-3.6389962234231676</v>
      </c>
      <c r="U154" s="120">
        <v>-4.0819695668997547</v>
      </c>
      <c r="V154" s="20">
        <v>55.984368683676976</v>
      </c>
      <c r="W154" s="20">
        <v>46.067580740705168</v>
      </c>
      <c r="X154" s="20">
        <v>46.48889201375669</v>
      </c>
    </row>
    <row r="155" spans="1:24">
      <c r="A155" s="13" t="s">
        <v>18</v>
      </c>
      <c r="B155" s="13">
        <v>60</v>
      </c>
      <c r="C155" s="13" t="s">
        <v>372</v>
      </c>
      <c r="D155" s="14">
        <v>-150.38940963819414</v>
      </c>
      <c r="E155" s="17">
        <v>34.700000000000003</v>
      </c>
      <c r="F155" s="13" t="s">
        <v>287</v>
      </c>
      <c r="G155" s="13">
        <v>31231591</v>
      </c>
      <c r="H155" s="13" t="s">
        <v>1613</v>
      </c>
      <c r="I155" s="13">
        <v>13.399435777777779</v>
      </c>
      <c r="J155" s="13">
        <v>723569532</v>
      </c>
      <c r="K155" s="13">
        <v>54000000</v>
      </c>
      <c r="L155" s="13">
        <v>2.6120502818518347</v>
      </c>
      <c r="M155" s="13">
        <v>1890000000</v>
      </c>
      <c r="N155" s="13" t="s">
        <v>849</v>
      </c>
      <c r="O155" s="13">
        <v>60.410642505321476</v>
      </c>
      <c r="P155" s="13">
        <v>520.52640506921944</v>
      </c>
      <c r="Q155" s="15"/>
      <c r="R155" s="20">
        <v>17.35088016897398</v>
      </c>
      <c r="T155" s="118">
        <v>-16.357006594630974</v>
      </c>
      <c r="U155" s="120">
        <v>19.102176954299921</v>
      </c>
      <c r="V155" s="20">
        <v>43.92521323483323</v>
      </c>
      <c r="W155" s="20">
        <v>54.07336674361671</v>
      </c>
      <c r="X155" s="20">
        <v>51.20278964125653</v>
      </c>
    </row>
    <row r="156" spans="1:24">
      <c r="A156" s="13" t="s">
        <v>73</v>
      </c>
      <c r="B156" s="13">
        <v>60</v>
      </c>
      <c r="C156" s="13" t="s">
        <v>372</v>
      </c>
      <c r="D156" s="14">
        <v>-939.13423992784578</v>
      </c>
      <c r="E156" s="17">
        <v>9.65</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119.302388801137</v>
      </c>
      <c r="Q156" s="15"/>
      <c r="R156" s="20">
        <v>3.9767462933712334</v>
      </c>
      <c r="T156" s="118">
        <v>-12.405120029965957</v>
      </c>
      <c r="U156" s="120">
        <v>4.5127097416959927</v>
      </c>
      <c r="V156" s="20">
        <v>39.647563025202999</v>
      </c>
      <c r="W156" s="20">
        <v>63.514100071981559</v>
      </c>
      <c r="X156" s="20">
        <v>44.666086601165105</v>
      </c>
    </row>
    <row r="157" spans="1:24">
      <c r="A157" s="13" t="s">
        <v>95</v>
      </c>
      <c r="B157" s="13">
        <v>60</v>
      </c>
      <c r="C157" s="13" t="s">
        <v>372</v>
      </c>
      <c r="D157" s="14">
        <v>-5180.4994131542517</v>
      </c>
      <c r="E157" s="17">
        <v>39.659999999999997</v>
      </c>
      <c r="F157" s="13" t="s">
        <v>355</v>
      </c>
      <c r="G157" s="13">
        <v>-26354647</v>
      </c>
      <c r="H157" s="13" t="s">
        <v>1252</v>
      </c>
      <c r="I157" s="13">
        <v>18.193141782608695</v>
      </c>
      <c r="J157" s="13">
        <v>418442261</v>
      </c>
      <c r="K157" s="13">
        <v>23000000</v>
      </c>
      <c r="L157" s="13">
        <v>2.1986306971035128</v>
      </c>
      <c r="M157" s="13">
        <v>920000000</v>
      </c>
      <c r="N157" s="13" t="s">
        <v>620</v>
      </c>
      <c r="O157" s="13">
        <v>77.610472899512956</v>
      </c>
      <c r="P157" s="13">
        <v>439.27059947542119</v>
      </c>
      <c r="Q157" s="15"/>
      <c r="R157" s="20">
        <v>14.642353315847373</v>
      </c>
      <c r="T157" s="118">
        <v>-19.540149898385337</v>
      </c>
      <c r="U157" s="120">
        <v>6.2127266284208815</v>
      </c>
      <c r="V157" s="20">
        <v>47.030395460362683</v>
      </c>
      <c r="W157" s="20">
        <v>43.099187542133421</v>
      </c>
      <c r="X157" s="20">
        <v>47.586556247309026</v>
      </c>
    </row>
    <row r="158" spans="1:24">
      <c r="A158" s="13" t="s">
        <v>258</v>
      </c>
      <c r="B158" s="13">
        <v>60</v>
      </c>
      <c r="C158" s="13" t="s">
        <v>372</v>
      </c>
      <c r="D158" s="14">
        <v>54688.242352227688</v>
      </c>
      <c r="E158" s="17">
        <v>90.2</v>
      </c>
      <c r="F158" s="13" t="s">
        <v>255</v>
      </c>
      <c r="G158" s="13">
        <v>-90890793</v>
      </c>
      <c r="H158" s="13" t="s">
        <v>1615</v>
      </c>
      <c r="I158" s="13">
        <v>144.20925423952113</v>
      </c>
      <c r="J158" s="13">
        <v>28844632356</v>
      </c>
      <c r="K158" s="13">
        <v>200019288</v>
      </c>
      <c r="L158" s="13">
        <v>0.65876493503122813</v>
      </c>
      <c r="M158" s="13">
        <v>19001832360</v>
      </c>
      <c r="N158" s="13" t="s">
        <v>1253</v>
      </c>
      <c r="O158" s="13">
        <v>30.081226856197521</v>
      </c>
      <c r="P158" s="13">
        <v>2744.1202864521824</v>
      </c>
      <c r="Q158" s="15"/>
      <c r="R158" s="20">
        <v>91.470676215072743</v>
      </c>
      <c r="T158" s="118">
        <v>19.250092815762656</v>
      </c>
      <c r="U158" s="120">
        <v>18.566395217977032</v>
      </c>
      <c r="V158" s="20">
        <v>54.254128737897112</v>
      </c>
      <c r="W158" s="20">
        <v>60.838328626048053</v>
      </c>
      <c r="X158" s="20">
        <v>55.516611691521085</v>
      </c>
    </row>
    <row r="159" spans="1:24">
      <c r="A159" s="13" t="s">
        <v>60</v>
      </c>
      <c r="B159" s="13">
        <v>60</v>
      </c>
      <c r="C159" s="13" t="s">
        <v>372</v>
      </c>
      <c r="D159" s="14">
        <v>-42169.880293659502</v>
      </c>
      <c r="E159" s="17">
        <v>85.65</v>
      </c>
      <c r="F159" s="13" t="s">
        <v>355</v>
      </c>
      <c r="G159" s="13">
        <v>11913466</v>
      </c>
      <c r="H159" s="13" t="s">
        <v>1375</v>
      </c>
      <c r="I159" s="13">
        <v>12.862473866666667</v>
      </c>
      <c r="J159" s="13">
        <v>385874216</v>
      </c>
      <c r="K159" s="13">
        <v>30000000</v>
      </c>
      <c r="L159" s="13">
        <v>7.1525898480866621</v>
      </c>
      <c r="M159" s="13">
        <v>2760000000</v>
      </c>
      <c r="N159" s="13" t="s">
        <v>850</v>
      </c>
      <c r="O159" s="13">
        <v>89.311552722303588</v>
      </c>
      <c r="P159" s="13">
        <v>735.6945675819079</v>
      </c>
      <c r="Q159" s="15"/>
      <c r="R159" s="20">
        <v>24.523152252730263</v>
      </c>
      <c r="T159" s="118">
        <v>63.384847111987597</v>
      </c>
      <c r="U159" s="118">
        <v>165.24707002585274</v>
      </c>
      <c r="V159" s="20">
        <v>49.554598259716258</v>
      </c>
      <c r="W159" s="20">
        <v>45.786695437784545</v>
      </c>
      <c r="X159" s="20">
        <v>64.965587410009704</v>
      </c>
    </row>
    <row r="160" spans="1:24">
      <c r="A160" s="13" t="s">
        <v>317</v>
      </c>
      <c r="B160" s="13">
        <v>60</v>
      </c>
      <c r="C160" s="13" t="s">
        <v>372</v>
      </c>
      <c r="D160" s="14">
        <v>-7986.6241228672407</v>
      </c>
      <c r="E160" s="17">
        <v>32.619999999999997</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476.7440426109618</v>
      </c>
      <c r="Q160" s="15"/>
      <c r="R160" s="20">
        <v>15.891468087032059</v>
      </c>
      <c r="T160" s="118">
        <v>-3.0799306269256732</v>
      </c>
      <c r="U160" s="120">
        <v>9.0899912534980842</v>
      </c>
      <c r="V160" s="20">
        <v>37.954937531714997</v>
      </c>
      <c r="W160" s="20">
        <v>45.360542715708235</v>
      </c>
      <c r="X160" s="20">
        <v>50.723572339231524</v>
      </c>
    </row>
    <row r="161" spans="1:24">
      <c r="A161" s="13" t="s">
        <v>389</v>
      </c>
      <c r="B161" s="13">
        <v>60</v>
      </c>
      <c r="C161" s="13" t="s">
        <v>372</v>
      </c>
      <c r="D161" s="14">
        <v>-2400.6012583248103</v>
      </c>
      <c r="E161" s="17">
        <v>7.31</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836.02664911505553</v>
      </c>
      <c r="Q161" s="15"/>
      <c r="R161" s="20">
        <v>27.86755497050185</v>
      </c>
      <c r="T161" s="118">
        <v>5.8399336655346179</v>
      </c>
      <c r="U161" s="120">
        <v>0.78514965975217343</v>
      </c>
      <c r="V161" s="20">
        <v>51.317997875031097</v>
      </c>
      <c r="W161" s="20">
        <v>58.390781017234197</v>
      </c>
      <c r="X161" s="20">
        <v>54.093516711339817</v>
      </c>
    </row>
    <row r="162" spans="1:24">
      <c r="A162" s="13" t="s">
        <v>391</v>
      </c>
      <c r="B162" s="13">
        <v>60</v>
      </c>
      <c r="C162" s="13" t="s">
        <v>372</v>
      </c>
      <c r="D162" s="14">
        <v>8386.0937658248604</v>
      </c>
      <c r="E162" s="17">
        <v>27.5</v>
      </c>
      <c r="F162" s="13" t="s">
        <v>287</v>
      </c>
      <c r="G162" s="13">
        <v>-2418566</v>
      </c>
      <c r="H162" s="13" t="s">
        <v>1618</v>
      </c>
      <c r="I162" s="13">
        <v>1.5504114553990611</v>
      </c>
      <c r="J162" s="13">
        <v>16511882</v>
      </c>
      <c r="K162" s="13">
        <v>10650000</v>
      </c>
      <c r="L162" s="13">
        <v>16.769741934929041</v>
      </c>
      <c r="M162" s="13">
        <v>276900000</v>
      </c>
      <c r="N162" s="13" t="s">
        <v>1619</v>
      </c>
      <c r="O162" s="13">
        <v>49.366315461455031</v>
      </c>
      <c r="P162" s="13">
        <v>1740.3934098051802</v>
      </c>
      <c r="Q162" s="15"/>
      <c r="R162" s="20">
        <v>58.013113660172671</v>
      </c>
      <c r="T162" s="118">
        <v>-5.696153423428072</v>
      </c>
      <c r="U162" s="120">
        <v>12.369729071744473</v>
      </c>
      <c r="V162" s="20">
        <v>53.968114114377599</v>
      </c>
      <c r="W162" s="20">
        <v>55.917269793692661</v>
      </c>
      <c r="X162" s="20">
        <v>49.356193896312838</v>
      </c>
    </row>
    <row r="163" spans="1:24">
      <c r="A163" s="13" t="s">
        <v>53</v>
      </c>
      <c r="B163" s="13">
        <v>60</v>
      </c>
      <c r="C163" s="13" t="s">
        <v>372</v>
      </c>
      <c r="D163" s="14">
        <v>-9821.9168798913961</v>
      </c>
      <c r="E163" s="17">
        <v>20.7</v>
      </c>
      <c r="F163" s="13" t="s">
        <v>375</v>
      </c>
      <c r="G163" s="13">
        <v>24742161</v>
      </c>
      <c r="H163" s="13" t="s">
        <v>1620</v>
      </c>
      <c r="I163" s="13">
        <v>6.7165122588235295</v>
      </c>
      <c r="J163" s="13">
        <v>1141807084</v>
      </c>
      <c r="K163" s="13">
        <v>170000000</v>
      </c>
      <c r="L163" s="13">
        <v>3.4243963404942406</v>
      </c>
      <c r="M163" s="13">
        <v>3910000000</v>
      </c>
      <c r="N163" s="13" t="s">
        <v>852</v>
      </c>
      <c r="O163" s="13">
        <v>67.602118559514665</v>
      </c>
      <c r="P163" s="13">
        <v>77.208776102529413</v>
      </c>
      <c r="Q163" s="16" t="s">
        <v>2203</v>
      </c>
      <c r="R163" s="20">
        <v>2.5736258700843138</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41.91252505423293</v>
      </c>
      <c r="E165" s="17">
        <v>11.08</v>
      </c>
      <c r="F165" s="13" t="s">
        <v>233</v>
      </c>
      <c r="G165" s="13">
        <v>80169598</v>
      </c>
      <c r="H165" s="13" t="s">
        <v>1622</v>
      </c>
      <c r="I165" s="13">
        <v>1.3315031954937939</v>
      </c>
      <c r="J165" s="13">
        <v>1973820337</v>
      </c>
      <c r="K165" s="13">
        <v>1482400000</v>
      </c>
      <c r="L165" s="13">
        <v>8.2613395425766143</v>
      </c>
      <c r="M165" s="13">
        <v>16306400000</v>
      </c>
      <c r="N165" s="13" t="s">
        <v>1377</v>
      </c>
      <c r="O165" s="13">
        <v>27.257322878498496</v>
      </c>
      <c r="P165" s="13">
        <v>1740.7454630023706</v>
      </c>
      <c r="Q165" s="16" t="s">
        <v>2222</v>
      </c>
      <c r="R165" s="20">
        <v>58.024848766745684</v>
      </c>
      <c r="T165" s="120">
        <v>14.208647314546248</v>
      </c>
      <c r="U165" s="118"/>
      <c r="V165" s="20">
        <v>32.375652603915761</v>
      </c>
      <c r="W165" s="20">
        <v>46.170647475100189</v>
      </c>
      <c r="X165" s="20">
        <v>77.212367104672225</v>
      </c>
    </row>
    <row r="166" spans="1:24">
      <c r="A166" s="13" t="s">
        <v>49</v>
      </c>
      <c r="B166" s="13">
        <v>60</v>
      </c>
      <c r="C166" s="13" t="s">
        <v>372</v>
      </c>
      <c r="D166" s="14">
        <v>-498.38795503710287</v>
      </c>
      <c r="E166" s="17">
        <v>8.24</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191.45536157411649</v>
      </c>
      <c r="Q166" s="15"/>
      <c r="R166" s="20">
        <v>6.3818453858038833</v>
      </c>
      <c r="T166" s="118">
        <v>-2.1598821931899614</v>
      </c>
      <c r="U166" s="120">
        <v>4.6725049296410681</v>
      </c>
      <c r="V166" s="20">
        <v>51.999683193805211</v>
      </c>
      <c r="W166" s="20">
        <v>48.992886366058933</v>
      </c>
      <c r="X166" s="20">
        <v>51.585701468404174</v>
      </c>
    </row>
    <row r="167" spans="1:24">
      <c r="A167" s="13" t="s">
        <v>40</v>
      </c>
      <c r="B167" s="13">
        <v>60</v>
      </c>
      <c r="C167" s="13" t="s">
        <v>372</v>
      </c>
      <c r="D167" s="14">
        <v>-277.13466361507955</v>
      </c>
      <c r="E167" s="17">
        <v>4.37</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163.53312086966972</v>
      </c>
      <c r="Q167" s="16" t="s">
        <v>2382</v>
      </c>
      <c r="R167" s="20">
        <v>5.4511040289889907</v>
      </c>
      <c r="T167" s="118">
        <v>-7.6750341149786294</v>
      </c>
      <c r="U167" s="120">
        <v>10.31377838854592</v>
      </c>
      <c r="V167" s="20">
        <v>42.398581042948507</v>
      </c>
      <c r="W167" s="20">
        <v>36.259754943314334</v>
      </c>
      <c r="X167" s="20">
        <v>50.112767275396408</v>
      </c>
    </row>
    <row r="168" spans="1:24">
      <c r="A168" s="13" t="s">
        <v>295</v>
      </c>
      <c r="B168" s="13">
        <v>60</v>
      </c>
      <c r="C168" s="13" t="s">
        <v>372</v>
      </c>
      <c r="D168" s="14">
        <v>-61108.118181383586</v>
      </c>
      <c r="E168" s="17">
        <v>160</v>
      </c>
      <c r="F168" s="13" t="s">
        <v>357</v>
      </c>
      <c r="G168" s="13">
        <v>564104000</v>
      </c>
      <c r="H168" s="13" t="s">
        <v>1625</v>
      </c>
      <c r="I168" s="13">
        <v>308.2192409090909</v>
      </c>
      <c r="J168" s="13">
        <v>67808233000</v>
      </c>
      <c r="K168" s="13">
        <v>220000000</v>
      </c>
      <c r="L168" s="13">
        <v>0.52559989286256725</v>
      </c>
      <c r="M168" s="13">
        <v>35640000000</v>
      </c>
      <c r="N168" s="13" t="s">
        <v>854</v>
      </c>
      <c r="O168" s="13">
        <v>52.323195234686352</v>
      </c>
      <c r="P168" s="13">
        <v>236.82867975505749</v>
      </c>
      <c r="Q168" s="15"/>
      <c r="R168" s="20">
        <v>7.8942893251685833</v>
      </c>
      <c r="T168" s="118">
        <v>-0.96031179999528149</v>
      </c>
      <c r="U168" s="120">
        <v>-17.870163511395276</v>
      </c>
      <c r="V168" s="20">
        <v>61.856186554572851</v>
      </c>
      <c r="W168" s="20">
        <v>54.173864089892248</v>
      </c>
      <c r="X168" s="20">
        <v>50.21005493440888</v>
      </c>
    </row>
    <row r="169" spans="1:24">
      <c r="A169" s="13" t="s">
        <v>67</v>
      </c>
      <c r="B169" s="13">
        <v>60</v>
      </c>
      <c r="C169" s="13" t="s">
        <v>372</v>
      </c>
      <c r="D169" s="13">
        <v>382863.09916551545</v>
      </c>
      <c r="E169" s="17">
        <v>11300</v>
      </c>
      <c r="F169" s="13" t="s">
        <v>608</v>
      </c>
      <c r="G169" s="13" t="s">
        <v>1255</v>
      </c>
      <c r="H169" s="13">
        <v>348.71699999999998</v>
      </c>
      <c r="I169" s="13" t="s">
        <v>1256</v>
      </c>
      <c r="J169" s="13" t="s">
        <v>1257</v>
      </c>
      <c r="K169" s="13" t="s">
        <v>855</v>
      </c>
      <c r="L169" s="13" t="s">
        <v>1401</v>
      </c>
      <c r="M169" s="13" t="s">
        <v>1626</v>
      </c>
      <c r="N169" s="13" t="s">
        <v>856</v>
      </c>
      <c r="P169" s="13">
        <v>1252.7749703802624</v>
      </c>
      <c r="Q169" s="15"/>
      <c r="R169" s="20">
        <v>41.759165679342082</v>
      </c>
      <c r="T169" s="118">
        <v>3729.0344356126297</v>
      </c>
      <c r="U169" s="118">
        <v>14337.597684930024</v>
      </c>
      <c r="V169" s="20">
        <v>49.334450023857123</v>
      </c>
      <c r="W169" s="20">
        <v>61.22564849608159</v>
      </c>
      <c r="X169" s="20">
        <v>62.516214213436982</v>
      </c>
    </row>
    <row r="170" spans="1:24">
      <c r="A170" s="13" t="s">
        <v>508</v>
      </c>
      <c r="B170" s="13">
        <v>60</v>
      </c>
      <c r="C170" s="13" t="s">
        <v>372</v>
      </c>
      <c r="D170" s="14">
        <v>-5318.7445506571148</v>
      </c>
      <c r="E170" s="17">
        <v>27.56</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192.92900982486407</v>
      </c>
      <c r="Q170" s="15"/>
      <c r="R170" s="20">
        <v>6.4309669941621355</v>
      </c>
      <c r="T170" s="118">
        <v>-32.799574803689708</v>
      </c>
      <c r="U170" s="120">
        <v>-5.1222311708639978</v>
      </c>
      <c r="V170" s="20">
        <v>49.621685152474718</v>
      </c>
      <c r="W170" s="20">
        <v>46.100729096294806</v>
      </c>
      <c r="X170" s="20">
        <v>42.990446162408375</v>
      </c>
    </row>
    <row r="171" spans="1:24">
      <c r="A171" s="13" t="s">
        <v>670</v>
      </c>
      <c r="B171" s="13">
        <v>60</v>
      </c>
      <c r="C171" s="13" t="s">
        <v>372</v>
      </c>
      <c r="D171" s="14">
        <v>-60124.141728237249</v>
      </c>
      <c r="E171" s="17">
        <v>118.4</v>
      </c>
      <c r="F171" s="13" t="s">
        <v>355</v>
      </c>
      <c r="G171" s="13">
        <v>5825744</v>
      </c>
      <c r="H171" s="13" t="s">
        <v>1629</v>
      </c>
      <c r="I171" s="13">
        <v>13.821162329032258</v>
      </c>
      <c r="J171" s="13">
        <v>2142280161</v>
      </c>
      <c r="K171" s="13">
        <v>155000000</v>
      </c>
      <c r="L171" s="13">
        <v>8.6823377906453008</v>
      </c>
      <c r="M171" s="13">
        <v>18600000000</v>
      </c>
      <c r="N171" s="13" t="s">
        <v>857</v>
      </c>
      <c r="O171" s="13">
        <v>37.162606644808648</v>
      </c>
      <c r="P171" s="13">
        <v>446.68884735053979</v>
      </c>
      <c r="Q171" s="15"/>
      <c r="R171" s="20">
        <v>14.889628245017994</v>
      </c>
      <c r="T171" s="118">
        <v>16.745350717496876</v>
      </c>
      <c r="U171" s="118"/>
      <c r="V171" s="20">
        <v>42.508569073398256</v>
      </c>
      <c r="W171" s="20">
        <v>48.302668525567576</v>
      </c>
      <c r="X171" s="20"/>
    </row>
    <row r="172" spans="1:24">
      <c r="A172" s="13" t="s">
        <v>171</v>
      </c>
      <c r="B172" s="13">
        <v>60</v>
      </c>
      <c r="C172" s="13" t="s">
        <v>372</v>
      </c>
      <c r="D172" s="14">
        <v>-46813.532261278538</v>
      </c>
      <c r="E172" s="17">
        <v>65.5</v>
      </c>
      <c r="F172" s="13" t="s">
        <v>353</v>
      </c>
      <c r="G172" s="13">
        <v>-7099673</v>
      </c>
      <c r="H172" s="13" t="s">
        <v>1630</v>
      </c>
      <c r="I172" s="13">
        <v>1.4946742564102564</v>
      </c>
      <c r="J172" s="13">
        <v>58292296</v>
      </c>
      <c r="K172" s="13">
        <v>39000000</v>
      </c>
      <c r="L172" s="13">
        <v>44.156778453193887</v>
      </c>
      <c r="M172" s="13">
        <v>2574000000</v>
      </c>
      <c r="N172" s="13" t="s">
        <v>1258</v>
      </c>
      <c r="O172" s="13">
        <v>69.007396190071745</v>
      </c>
      <c r="P172" s="13">
        <v>358.25809456712739</v>
      </c>
      <c r="Q172" s="15"/>
      <c r="R172" s="20">
        <v>11.941936485570913</v>
      </c>
      <c r="T172" s="118">
        <v>19.111752718523576</v>
      </c>
      <c r="U172" s="118">
        <v>192.34584271284021</v>
      </c>
      <c r="V172" s="20">
        <v>45.9249315759564</v>
      </c>
      <c r="W172" s="20">
        <v>44.960558027841905</v>
      </c>
      <c r="X172" s="20">
        <v>61.683889340351904</v>
      </c>
    </row>
    <row r="173" spans="1:24">
      <c r="A173" s="13" t="s">
        <v>253</v>
      </c>
      <c r="B173" s="13">
        <v>60</v>
      </c>
      <c r="C173" s="13" t="s">
        <v>372</v>
      </c>
      <c r="D173" s="14">
        <v>1982.7784169549645</v>
      </c>
      <c r="E173" s="17">
        <v>21.6</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1706.3453596223385</v>
      </c>
      <c r="Q173" s="15"/>
      <c r="R173" s="20">
        <v>56.878178654077949</v>
      </c>
      <c r="T173" s="118">
        <v>0.700519114944953</v>
      </c>
      <c r="U173" s="118">
        <v>23.330628283215447</v>
      </c>
      <c r="V173" s="20">
        <v>46.633212391239091</v>
      </c>
      <c r="W173" s="20">
        <v>61.727322890026905</v>
      </c>
      <c r="X173" s="20">
        <v>59.624705458051508</v>
      </c>
    </row>
    <row r="174" spans="1:24">
      <c r="A174" s="13" t="s">
        <v>361</v>
      </c>
      <c r="B174" s="13">
        <v>60</v>
      </c>
      <c r="C174" s="13" t="s">
        <v>372</v>
      </c>
      <c r="D174" s="14">
        <v>-104.72268588962663</v>
      </c>
      <c r="E174" s="17">
        <v>22.14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481.19289932874716</v>
      </c>
      <c r="Q174" s="15"/>
      <c r="R174" s="20">
        <v>16.039763310958239</v>
      </c>
      <c r="T174" s="118">
        <v>-15.990652966995285</v>
      </c>
      <c r="U174" s="120">
        <v>-5.0346269921048403</v>
      </c>
      <c r="V174" s="20">
        <v>31.572850172125872</v>
      </c>
      <c r="W174" s="20">
        <v>51.423091336271057</v>
      </c>
      <c r="X174" s="20">
        <v>45.535149068614452</v>
      </c>
    </row>
    <row r="175" spans="1:24">
      <c r="A175" s="13" t="s">
        <v>701</v>
      </c>
      <c r="B175" s="13">
        <v>60</v>
      </c>
      <c r="C175" s="13" t="s">
        <v>372</v>
      </c>
      <c r="D175" s="13">
        <v>-81737.906885909979</v>
      </c>
      <c r="E175" s="17">
        <v>2196</v>
      </c>
      <c r="F175" s="13" t="s">
        <v>699</v>
      </c>
      <c r="G175" s="13" t="s">
        <v>1084</v>
      </c>
      <c r="H175" s="13" t="s">
        <v>1633</v>
      </c>
      <c r="I175" s="13" t="s">
        <v>1085</v>
      </c>
      <c r="J175" s="13" t="s">
        <v>1086</v>
      </c>
      <c r="K175" s="13" t="s">
        <v>858</v>
      </c>
      <c r="L175" s="13" t="s">
        <v>1094</v>
      </c>
      <c r="M175" s="13" t="s">
        <v>1634</v>
      </c>
      <c r="N175" s="13" t="s">
        <v>859</v>
      </c>
      <c r="P175" s="13">
        <v>1359.6426819509561</v>
      </c>
      <c r="Q175" s="15"/>
      <c r="R175" s="20">
        <v>45.32142273169854</v>
      </c>
      <c r="T175" s="118">
        <v>-1426.820780661858</v>
      </c>
      <c r="U175" s="118"/>
      <c r="V175" s="20">
        <v>29.946622558748714</v>
      </c>
      <c r="W175" s="20">
        <v>68.112280032366215</v>
      </c>
      <c r="X175" s="20">
        <v>58.419610603015023</v>
      </c>
    </row>
    <row r="176" spans="1:24">
      <c r="A176" s="13" t="s">
        <v>673</v>
      </c>
      <c r="B176" s="13">
        <v>60</v>
      </c>
      <c r="C176" s="13" t="s">
        <v>372</v>
      </c>
      <c r="D176" s="14">
        <v>10370.373649046627</v>
      </c>
      <c r="E176" s="17">
        <v>122.1</v>
      </c>
      <c r="F176" s="13" t="s">
        <v>349</v>
      </c>
      <c r="G176" s="13">
        <v>-253569202</v>
      </c>
      <c r="H176" s="13" t="s">
        <v>1378</v>
      </c>
      <c r="I176" s="13">
        <v>40.151693577587025</v>
      </c>
      <c r="J176" s="13">
        <v>1474864054</v>
      </c>
      <c r="K176" s="13">
        <v>36732300</v>
      </c>
      <c r="L176" s="13">
        <v>3.3871547594175753</v>
      </c>
      <c r="M176" s="13">
        <v>4995592800</v>
      </c>
      <c r="N176" s="13" t="s">
        <v>1121</v>
      </c>
      <c r="O176" s="13">
        <v>15.272355791452421</v>
      </c>
      <c r="P176" s="13">
        <v>2614.5972571131069</v>
      </c>
      <c r="Q176" s="15"/>
      <c r="R176" s="20">
        <v>87.153241903770237</v>
      </c>
      <c r="T176" s="118">
        <v>88.977767357035447</v>
      </c>
      <c r="U176" s="118">
        <v>219.62527134201508</v>
      </c>
      <c r="V176" s="20">
        <v>74.149769901144893</v>
      </c>
      <c r="W176" s="20">
        <v>44.513066451499789</v>
      </c>
      <c r="X176" s="20">
        <v>76.73382886720546</v>
      </c>
    </row>
    <row r="177" spans="1:24">
      <c r="A177" s="13" t="s">
        <v>109</v>
      </c>
      <c r="B177" s="13">
        <v>60</v>
      </c>
      <c r="C177" s="13" t="s">
        <v>372</v>
      </c>
      <c r="D177" s="14">
        <v>-152.22374213492708</v>
      </c>
      <c r="E177" s="17">
        <v>4.97</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1140.2753132757848</v>
      </c>
      <c r="Q177" s="15"/>
      <c r="R177" s="20">
        <v>38.009177109192827</v>
      </c>
      <c r="T177" s="118">
        <v>2.3299481421379209</v>
      </c>
      <c r="U177" s="120">
        <v>4.6278239613651895</v>
      </c>
      <c r="V177" s="20">
        <v>52.515887326245313</v>
      </c>
      <c r="W177" s="20">
        <v>46.461345060872681</v>
      </c>
      <c r="X177" s="20">
        <v>61.919267620246508</v>
      </c>
    </row>
    <row r="178" spans="1:24">
      <c r="A178" s="13" t="s">
        <v>552</v>
      </c>
      <c r="B178" s="13">
        <v>60</v>
      </c>
      <c r="C178" s="13" t="s">
        <v>372</v>
      </c>
      <c r="D178" s="14">
        <v>6245.8384687530706</v>
      </c>
      <c r="E178" s="17">
        <v>22.14</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1884.0062620246254</v>
      </c>
      <c r="Q178" s="15"/>
      <c r="R178" s="20">
        <v>62.800208734154175</v>
      </c>
      <c r="T178" s="118">
        <v>10.274796890153794</v>
      </c>
      <c r="U178" s="118"/>
      <c r="V178" s="20">
        <v>59.195075003775322</v>
      </c>
      <c r="W178" s="20">
        <v>49.580064926182239</v>
      </c>
      <c r="X178" s="20">
        <v>57.336354867477468</v>
      </c>
    </row>
    <row r="179" spans="1:24">
      <c r="A179" s="13" t="s">
        <v>319</v>
      </c>
      <c r="B179" s="13">
        <v>60</v>
      </c>
      <c r="C179" s="13" t="s">
        <v>372</v>
      </c>
      <c r="D179" s="14">
        <v>-221.77724750319427</v>
      </c>
      <c r="E179" s="17">
        <v>12.95</v>
      </c>
      <c r="F179" s="13" t="s">
        <v>255</v>
      </c>
      <c r="G179" s="13">
        <v>46750790</v>
      </c>
      <c r="H179" s="13" t="s">
        <v>1638</v>
      </c>
      <c r="I179" s="13">
        <v>27.440305023333334</v>
      </c>
      <c r="J179" s="13">
        <v>8232091507</v>
      </c>
      <c r="K179" s="13">
        <v>300000000</v>
      </c>
      <c r="L179" s="13">
        <v>0.47375566667155122</v>
      </c>
      <c r="M179" s="13">
        <v>3900000000</v>
      </c>
      <c r="N179" s="13" t="s">
        <v>782</v>
      </c>
      <c r="O179" s="13">
        <v>59.146560517776486</v>
      </c>
      <c r="P179" s="13">
        <v>692.45812648176411</v>
      </c>
      <c r="Q179" s="15"/>
      <c r="R179" s="20">
        <v>23.081937549392137</v>
      </c>
      <c r="T179" s="118">
        <v>-8.9582727840227605</v>
      </c>
      <c r="U179" s="120">
        <v>-1.8426914888576107</v>
      </c>
      <c r="V179" s="20">
        <v>38.788185958746936</v>
      </c>
      <c r="W179" s="20">
        <v>44.728801968468886</v>
      </c>
      <c r="X179" s="20">
        <v>45.686495159322931</v>
      </c>
    </row>
    <row r="180" spans="1:24">
      <c r="A180" s="13" t="s">
        <v>22</v>
      </c>
      <c r="B180" s="13">
        <v>60</v>
      </c>
      <c r="C180" s="13" t="s">
        <v>372</v>
      </c>
      <c r="D180" s="14">
        <v>-842.16934388889445</v>
      </c>
      <c r="E180" s="17">
        <v>7.55</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1424.3422846445026</v>
      </c>
      <c r="Q180" s="15"/>
      <c r="R180" s="20">
        <v>47.478076154816755</v>
      </c>
      <c r="T180" s="118">
        <v>-4.8735532536616244</v>
      </c>
      <c r="U180" s="120">
        <v>4.5627272775728578</v>
      </c>
      <c r="V180" s="20">
        <v>31.992789851260234</v>
      </c>
      <c r="W180" s="20">
        <v>51.188157754021461</v>
      </c>
      <c r="X180" s="20">
        <v>49.721477814874959</v>
      </c>
    </row>
    <row r="181" spans="1:24">
      <c r="A181" s="13" t="s">
        <v>479</v>
      </c>
      <c r="B181" s="13">
        <v>60</v>
      </c>
      <c r="C181" s="13" t="s">
        <v>372</v>
      </c>
      <c r="D181" s="14">
        <v>16.692367427992849</v>
      </c>
      <c r="E181" s="17">
        <v>79.95</v>
      </c>
      <c r="F181" s="13" t="s">
        <v>352</v>
      </c>
      <c r="G181" s="13">
        <v>70568097</v>
      </c>
      <c r="H181" s="13" t="s">
        <v>1640</v>
      </c>
      <c r="I181" s="13">
        <v>31.76895696875</v>
      </c>
      <c r="J181" s="13">
        <v>5083033115</v>
      </c>
      <c r="K181" s="13">
        <v>160000000</v>
      </c>
      <c r="L181" s="13">
        <v>2.5811360467597506</v>
      </c>
      <c r="M181" s="13">
        <v>13120000000</v>
      </c>
      <c r="N181" s="13" t="s">
        <v>1260</v>
      </c>
      <c r="O181" s="13">
        <v>69.290963055675064</v>
      </c>
      <c r="P181" s="13">
        <v>1505.9035596712906</v>
      </c>
      <c r="Q181" s="15"/>
      <c r="R181" s="20">
        <v>50.196785322376357</v>
      </c>
      <c r="T181" s="118">
        <v>45.763110330331074</v>
      </c>
      <c r="U181" s="118"/>
      <c r="V181" s="20">
        <v>41.993783631944922</v>
      </c>
      <c r="W181" s="20">
        <v>36.916375911558177</v>
      </c>
      <c r="X181" s="20">
        <v>62.758549358816865</v>
      </c>
    </row>
    <row r="182" spans="1:24">
      <c r="A182" s="13" t="s">
        <v>249</v>
      </c>
      <c r="B182" s="13">
        <v>60</v>
      </c>
      <c r="C182" s="13" t="s">
        <v>372</v>
      </c>
      <c r="D182" s="14">
        <v>2257.6624227724551</v>
      </c>
      <c r="E182" s="17">
        <v>70.45</v>
      </c>
      <c r="F182" s="13" t="s">
        <v>349</v>
      </c>
      <c r="G182" s="13">
        <v>-924269000</v>
      </c>
      <c r="H182" s="13" t="s">
        <v>1641</v>
      </c>
      <c r="I182" s="13">
        <v>96.666401074044884</v>
      </c>
      <c r="J182" s="13">
        <v>66241618000</v>
      </c>
      <c r="K182" s="13">
        <v>685260000</v>
      </c>
      <c r="L182" s="13">
        <v>0.74482963263367152</v>
      </c>
      <c r="M182" s="13">
        <v>49338720000</v>
      </c>
      <c r="N182" s="13" t="s">
        <v>1087</v>
      </c>
      <c r="O182" s="13">
        <v>19.039314033005702</v>
      </c>
      <c r="P182" s="13">
        <v>602.26197603024707</v>
      </c>
      <c r="Q182" s="15"/>
      <c r="R182" s="20">
        <v>20.075399201008235</v>
      </c>
      <c r="T182" s="118">
        <v>-92.187972696529101</v>
      </c>
      <c r="U182" s="118">
        <v>95.390071766607463</v>
      </c>
      <c r="V182" s="20">
        <v>44.018661306003224</v>
      </c>
      <c r="W182" s="20">
        <v>79.519364290898679</v>
      </c>
      <c r="X182" s="20">
        <v>50.372548791162565</v>
      </c>
    </row>
    <row r="183" spans="1:24">
      <c r="A183" s="13" t="s">
        <v>702</v>
      </c>
      <c r="B183" s="13">
        <v>60</v>
      </c>
      <c r="C183" s="13" t="s">
        <v>372</v>
      </c>
      <c r="D183" s="14">
        <v>-8335.4000983631231</v>
      </c>
      <c r="E183" s="17">
        <v>33.5</v>
      </c>
      <c r="F183" s="13" t="s">
        <v>208</v>
      </c>
      <c r="G183" s="13">
        <v>45967799</v>
      </c>
      <c r="H183" s="13" t="s">
        <v>1642</v>
      </c>
      <c r="I183" s="13">
        <v>34.107976729629627</v>
      </c>
      <c r="J183" s="13">
        <v>18418307434</v>
      </c>
      <c r="K183" s="13">
        <v>540000000</v>
      </c>
      <c r="L183" s="13">
        <v>0.93819695766948186</v>
      </c>
      <c r="M183" s="13">
        <v>17280000000</v>
      </c>
      <c r="N183" s="13" t="s">
        <v>1184</v>
      </c>
      <c r="O183" s="13">
        <v>50.05341483616828</v>
      </c>
      <c r="P183" s="13">
        <v>461.37702480376475</v>
      </c>
      <c r="Q183" s="15"/>
      <c r="R183" s="20">
        <v>15.379234160125492</v>
      </c>
      <c r="T183" s="118">
        <v>7.7170034322566039</v>
      </c>
      <c r="U183" s="118"/>
      <c r="V183" s="20">
        <v>40.347486789442641</v>
      </c>
      <c r="W183" s="20">
        <v>51.879193356098959</v>
      </c>
      <c r="X183" s="20"/>
    </row>
    <row r="184" spans="1:24">
      <c r="A184" s="13" t="s">
        <v>141</v>
      </c>
      <c r="B184" s="13">
        <v>60</v>
      </c>
      <c r="C184" s="13" t="s">
        <v>372</v>
      </c>
      <c r="D184" s="14">
        <v>-37687.704146607073</v>
      </c>
      <c r="E184" s="17">
        <v>300.5</v>
      </c>
      <c r="F184" s="13" t="s">
        <v>349</v>
      </c>
      <c r="G184" s="13">
        <v>-367159109</v>
      </c>
      <c r="H184" s="13" t="s">
        <v>1643</v>
      </c>
      <c r="I184" s="13">
        <v>287.61479368571429</v>
      </c>
      <c r="J184" s="13">
        <v>30199553337</v>
      </c>
      <c r="K184" s="13">
        <v>105000000</v>
      </c>
      <c r="L184" s="13">
        <v>1.0673998929814039</v>
      </c>
      <c r="M184" s="13">
        <v>32235000000</v>
      </c>
      <c r="N184" s="13" t="s">
        <v>779</v>
      </c>
      <c r="O184" s="13">
        <v>2.3430278880361248</v>
      </c>
      <c r="P184" s="13">
        <v>431.73800818529583</v>
      </c>
      <c r="Q184" s="15"/>
      <c r="R184" s="20">
        <v>14.39126693950986</v>
      </c>
      <c r="T184" s="118">
        <v>-60.548463244971344</v>
      </c>
      <c r="U184" s="118">
        <v>354.93207205449323</v>
      </c>
      <c r="V184" s="20">
        <v>45.923378605160977</v>
      </c>
      <c r="W184" s="20">
        <v>58.492385103974023</v>
      </c>
      <c r="X184" s="20">
        <v>57.404484283479519</v>
      </c>
    </row>
    <row r="185" spans="1:24">
      <c r="A185" s="13" t="s">
        <v>88</v>
      </c>
      <c r="B185" s="13">
        <v>60</v>
      </c>
      <c r="C185" s="13" t="s">
        <v>372</v>
      </c>
      <c r="D185" s="14">
        <v>-1436.3386433608127</v>
      </c>
      <c r="E185" s="17">
        <v>17.66</v>
      </c>
      <c r="F185" s="13" t="s">
        <v>355</v>
      </c>
      <c r="G185" s="13">
        <v>-57888264</v>
      </c>
      <c r="H185" s="13" t="s">
        <v>1644</v>
      </c>
      <c r="I185" s="13">
        <v>2.2863317253897604</v>
      </c>
      <c r="J185" s="13">
        <v>919494030</v>
      </c>
      <c r="K185" s="13">
        <v>402170000</v>
      </c>
      <c r="L185" s="13">
        <v>7.4354914517498285</v>
      </c>
      <c r="M185" s="13">
        <v>6836890000</v>
      </c>
      <c r="N185" s="13" t="s">
        <v>1261</v>
      </c>
      <c r="O185" s="13">
        <v>28.948460304915347</v>
      </c>
      <c r="P185" s="13">
        <v>818.26673003679809</v>
      </c>
      <c r="Q185" s="15"/>
      <c r="R185" s="20">
        <v>27.275557667893271</v>
      </c>
      <c r="T185" s="118">
        <v>13.558038845038105</v>
      </c>
      <c r="U185" s="118">
        <v>36.269861898416806</v>
      </c>
      <c r="V185" s="20">
        <v>51.81355882467345</v>
      </c>
      <c r="W185" s="20">
        <v>48.493167170357147</v>
      </c>
      <c r="X185" s="20">
        <v>68.69747471387609</v>
      </c>
    </row>
    <row r="186" spans="1:24">
      <c r="A186" s="13" t="s">
        <v>98</v>
      </c>
      <c r="B186" s="13">
        <v>60</v>
      </c>
      <c r="C186" s="13" t="s">
        <v>372</v>
      </c>
      <c r="D186" s="14">
        <v>-342.09441763174198</v>
      </c>
      <c r="E186" s="17">
        <v>35.42</v>
      </c>
      <c r="F186" s="13" t="s">
        <v>376</v>
      </c>
      <c r="G186" s="13">
        <v>100241054</v>
      </c>
      <c r="H186" s="13" t="s">
        <v>1379</v>
      </c>
      <c r="I186" s="13">
        <v>116.97849250769231</v>
      </c>
      <c r="J186" s="13">
        <v>7603602013</v>
      </c>
      <c r="K186" s="13">
        <v>65000000</v>
      </c>
      <c r="L186" s="13">
        <v>0.30774887954409824</v>
      </c>
      <c r="M186" s="13">
        <v>2340000000</v>
      </c>
      <c r="N186" s="13" t="s">
        <v>862</v>
      </c>
      <c r="O186" s="13">
        <v>15.291719785102396</v>
      </c>
      <c r="P186" s="13">
        <v>1168.8604221601133</v>
      </c>
      <c r="Q186" s="15"/>
      <c r="R186" s="20">
        <v>38.962014072003775</v>
      </c>
      <c r="T186" s="118">
        <v>4.5259619849268518</v>
      </c>
      <c r="U186" s="118">
        <v>45.7067091276285</v>
      </c>
      <c r="V186" s="20">
        <v>63.832728040569421</v>
      </c>
      <c r="W186" s="20">
        <v>60.214226822155787</v>
      </c>
      <c r="X186" s="20">
        <v>63.870634730858903</v>
      </c>
    </row>
    <row r="187" spans="1:24">
      <c r="A187" s="13" t="s">
        <v>674</v>
      </c>
      <c r="B187" s="13">
        <v>60</v>
      </c>
      <c r="C187" s="13" t="s">
        <v>372</v>
      </c>
      <c r="D187" s="14">
        <v>-1956.5053741724014</v>
      </c>
      <c r="E187" s="17">
        <v>16.88</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954.8396149476614</v>
      </c>
      <c r="Q187" s="16" t="s">
        <v>2252</v>
      </c>
      <c r="R187" s="20">
        <v>31.827987164922046</v>
      </c>
      <c r="T187" s="120">
        <v>22.091978436610624</v>
      </c>
      <c r="U187" s="118"/>
      <c r="V187" s="20">
        <v>65.229027468143741</v>
      </c>
      <c r="W187" s="20">
        <v>72.514052590247388</v>
      </c>
      <c r="X187" s="20">
        <v>63.78667960493555</v>
      </c>
    </row>
    <row r="188" spans="1:24">
      <c r="A188" s="13" t="s">
        <v>190</v>
      </c>
      <c r="B188" s="13">
        <v>60</v>
      </c>
      <c r="C188" s="13" t="s">
        <v>372</v>
      </c>
      <c r="D188" s="13">
        <v>-1180607.3421555902</v>
      </c>
      <c r="E188" s="17">
        <v>4810</v>
      </c>
      <c r="F188" s="13" t="s">
        <v>375</v>
      </c>
      <c r="G188" s="13">
        <v>-123597000</v>
      </c>
      <c r="H188" s="13" t="s">
        <v>1646</v>
      </c>
      <c r="I188" s="13">
        <v>2682.7714285714287</v>
      </c>
      <c r="J188" s="13">
        <v>8450730000</v>
      </c>
      <c r="K188" s="13">
        <v>3150000</v>
      </c>
      <c r="L188" s="13">
        <v>1.8152869633747617</v>
      </c>
      <c r="M188" s="13">
        <v>15340500000</v>
      </c>
      <c r="N188" s="13" t="s">
        <v>1262</v>
      </c>
      <c r="O188" s="13">
        <v>21.29059238382284</v>
      </c>
      <c r="P188" s="13">
        <v>180.03838933696096</v>
      </c>
      <c r="Q188" s="15"/>
      <c r="R188" s="20">
        <v>6.0012796445653658</v>
      </c>
      <c r="T188" s="118">
        <v>-5243.6945267678948</v>
      </c>
      <c r="U188" s="120">
        <v>-8961.6562881205209</v>
      </c>
      <c r="V188" s="20">
        <v>37.686388106612135</v>
      </c>
      <c r="W188" s="20">
        <v>49.412264544196503</v>
      </c>
      <c r="X188" s="20">
        <v>38.683234195091472</v>
      </c>
    </row>
    <row r="189" spans="1:24">
      <c r="A189" s="13" t="s">
        <v>634</v>
      </c>
      <c r="B189" s="13">
        <v>60</v>
      </c>
      <c r="C189" s="13" t="s">
        <v>372</v>
      </c>
      <c r="D189" s="13">
        <v>-6614.3260453693738</v>
      </c>
      <c r="E189" s="17">
        <v>24.96</v>
      </c>
      <c r="F189" s="13" t="s">
        <v>221</v>
      </c>
      <c r="G189" s="13">
        <v>520774798</v>
      </c>
      <c r="H189" s="13" t="s">
        <v>1647</v>
      </c>
      <c r="I189" s="13">
        <v>12.044055625</v>
      </c>
      <c r="J189" s="13">
        <v>2408811125</v>
      </c>
      <c r="K189" s="13">
        <v>200000000</v>
      </c>
      <c r="L189" s="13">
        <v>2.1587412753251876</v>
      </c>
      <c r="M189" s="13">
        <v>5200000000</v>
      </c>
      <c r="N189" s="13" t="s">
        <v>863</v>
      </c>
      <c r="O189" s="13">
        <v>67.950097492857083</v>
      </c>
      <c r="P189" s="13">
        <v>483.33056067386906</v>
      </c>
      <c r="Q189" s="15"/>
      <c r="R189" s="20">
        <v>16.111018689128969</v>
      </c>
      <c r="T189" s="118">
        <v>-0.36454766857048071</v>
      </c>
      <c r="U189" s="118"/>
      <c r="V189" s="20">
        <v>40.060854381677835</v>
      </c>
      <c r="W189" s="20">
        <v>21.779125578914414</v>
      </c>
      <c r="X189" s="20">
        <v>66.356640044223923</v>
      </c>
    </row>
    <row r="190" spans="1:24">
      <c r="A190" s="13" t="s">
        <v>392</v>
      </c>
      <c r="B190" s="13">
        <v>60</v>
      </c>
      <c r="C190" s="13" t="s">
        <v>372</v>
      </c>
      <c r="D190" s="14">
        <v>-5844.7049223899585</v>
      </c>
      <c r="E190" s="17">
        <v>15.48</v>
      </c>
      <c r="F190" s="13" t="s">
        <v>393</v>
      </c>
      <c r="G190" s="13">
        <v>36441663</v>
      </c>
      <c r="H190" s="13" t="s">
        <v>1648</v>
      </c>
      <c r="I190" s="13">
        <v>4.2054781720000003</v>
      </c>
      <c r="J190" s="13">
        <v>2102739086</v>
      </c>
      <c r="K190" s="13">
        <v>500000000</v>
      </c>
      <c r="L190" s="13">
        <v>3.8045614186105445</v>
      </c>
      <c r="M190" s="13">
        <v>8000000000</v>
      </c>
      <c r="N190" s="13" t="s">
        <v>507</v>
      </c>
      <c r="O190" s="13">
        <v>17.293000450887352</v>
      </c>
      <c r="P190" s="13">
        <v>1299.838019745333</v>
      </c>
      <c r="Q190" s="15"/>
      <c r="R190" s="20">
        <v>43.327933991511102</v>
      </c>
      <c r="T190" s="118">
        <v>13.474391849969933</v>
      </c>
      <c r="U190" s="118">
        <v>34.452222556774821</v>
      </c>
      <c r="V190" s="20">
        <v>44.534557762156005</v>
      </c>
      <c r="W190" s="20">
        <v>38.763618029644221</v>
      </c>
      <c r="X190" s="20">
        <v>78.390119946706605</v>
      </c>
    </row>
    <row r="191" spans="1:24">
      <c r="A191" s="13" t="s">
        <v>10</v>
      </c>
      <c r="B191" s="13">
        <v>60</v>
      </c>
      <c r="C191" s="13" t="s">
        <v>372</v>
      </c>
      <c r="D191" s="14">
        <v>28320.576363999095</v>
      </c>
      <c r="E191" s="17">
        <v>105.6</v>
      </c>
      <c r="F191" s="13" t="s">
        <v>255</v>
      </c>
      <c r="G191" s="13">
        <v>58835982</v>
      </c>
      <c r="H191" s="13" t="s">
        <v>1649</v>
      </c>
      <c r="I191" s="13">
        <v>95.519633450000001</v>
      </c>
      <c r="J191" s="13">
        <v>9551963345</v>
      </c>
      <c r="K191" s="13">
        <v>100000000</v>
      </c>
      <c r="L191" s="13">
        <v>1.12018855323612</v>
      </c>
      <c r="M191" s="13">
        <v>10700000000</v>
      </c>
      <c r="N191" s="13" t="s">
        <v>1381</v>
      </c>
      <c r="O191" s="13">
        <v>17.27077558124892</v>
      </c>
      <c r="P191" s="13">
        <v>1127.0240614334439</v>
      </c>
      <c r="Q191" s="15"/>
      <c r="R191" s="20">
        <v>37.567468714448133</v>
      </c>
      <c r="T191" s="118">
        <v>-52.880726679644283</v>
      </c>
      <c r="U191" s="118">
        <v>114.30543359517941</v>
      </c>
      <c r="V191" s="20">
        <v>39.559912824153109</v>
      </c>
      <c r="W191" s="20">
        <v>49.760804637970431</v>
      </c>
      <c r="X191" s="20">
        <v>53.834103226991871</v>
      </c>
    </row>
    <row r="192" spans="1:24">
      <c r="A192" s="13" t="s">
        <v>41</v>
      </c>
      <c r="B192" s="13">
        <v>60</v>
      </c>
      <c r="C192" s="13" t="s">
        <v>372</v>
      </c>
      <c r="D192" s="14">
        <v>5886.746028583545</v>
      </c>
      <c r="E192" s="17">
        <v>35.9</v>
      </c>
      <c r="F192" s="13" t="s">
        <v>255</v>
      </c>
      <c r="G192" s="13">
        <v>294689392</v>
      </c>
      <c r="H192" s="13" t="s">
        <v>1650</v>
      </c>
      <c r="I192" s="13">
        <v>18.45519021651376</v>
      </c>
      <c r="J192" s="13">
        <v>10058078668</v>
      </c>
      <c r="K192" s="13">
        <v>545000000</v>
      </c>
      <c r="L192" s="13">
        <v>2.0048560630327334</v>
      </c>
      <c r="M192" s="13">
        <v>20165000000</v>
      </c>
      <c r="N192" s="13" t="s">
        <v>606</v>
      </c>
      <c r="O192" s="13">
        <v>46.074526176296651</v>
      </c>
      <c r="P192" s="13">
        <v>1374.5461886924295</v>
      </c>
      <c r="Q192" s="15"/>
      <c r="R192" s="20">
        <v>45.81820628974765</v>
      </c>
      <c r="T192" s="118">
        <v>0.93907911350513018</v>
      </c>
      <c r="U192" s="118">
        <v>41.411462644260588</v>
      </c>
      <c r="V192" s="20">
        <v>40.697355345868644</v>
      </c>
      <c r="W192" s="20">
        <v>75.415955054720314</v>
      </c>
      <c r="X192" s="20">
        <v>58.132220504705522</v>
      </c>
    </row>
    <row r="193" spans="1:24">
      <c r="A193" s="13" t="s">
        <v>157</v>
      </c>
      <c r="B193" s="13">
        <v>60</v>
      </c>
      <c r="C193" s="13" t="s">
        <v>372</v>
      </c>
      <c r="D193" s="13">
        <v>-179.53711938813566</v>
      </c>
      <c r="E193" s="17">
        <v>2.87</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425.34489324853865</v>
      </c>
      <c r="Q193" s="15"/>
      <c r="R193" s="20">
        <v>14.178163108284622</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45.8</v>
      </c>
      <c r="F194" s="13" t="s">
        <v>200</v>
      </c>
      <c r="G194" s="13">
        <v>110254907</v>
      </c>
      <c r="H194" s="13" t="s">
        <v>1652</v>
      </c>
      <c r="I194" s="13">
        <v>52.223683100000002</v>
      </c>
      <c r="J194" s="13">
        <v>14622631268</v>
      </c>
      <c r="K194" s="13">
        <v>280000000</v>
      </c>
      <c r="L194" s="13">
        <v>0.88082642336652817</v>
      </c>
      <c r="M194" s="13">
        <v>12880000000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2417.2809328914013</v>
      </c>
      <c r="E195" s="17">
        <v>19.440000000000001</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586.42457827024805</v>
      </c>
      <c r="Q195" s="15"/>
      <c r="R195" s="20">
        <v>19.547485942341602</v>
      </c>
      <c r="T195" s="118">
        <v>-13.930314527314636</v>
      </c>
      <c r="U195" s="118">
        <v>21.99076349862775</v>
      </c>
      <c r="V195" s="20">
        <v>35.659537423304414</v>
      </c>
      <c r="W195" s="20">
        <v>64.609339612742687</v>
      </c>
      <c r="X195" s="20">
        <v>52.374804365902818</v>
      </c>
    </row>
    <row r="196" spans="1:24">
      <c r="A196" s="13" t="s">
        <v>436</v>
      </c>
      <c r="B196" s="13">
        <v>60</v>
      </c>
      <c r="C196" s="13" t="s">
        <v>372</v>
      </c>
      <c r="D196" s="14">
        <v>-28514.862484640347</v>
      </c>
      <c r="E196" s="17">
        <v>56.8</v>
      </c>
      <c r="F196" s="13" t="s">
        <v>233</v>
      </c>
      <c r="G196" s="13">
        <v>-3381110</v>
      </c>
      <c r="H196" s="13" t="s">
        <v>1654</v>
      </c>
      <c r="I196" s="13">
        <v>38.655173208594569</v>
      </c>
      <c r="J196" s="13">
        <v>358892796</v>
      </c>
      <c r="K196" s="13">
        <v>9284470</v>
      </c>
      <c r="L196" s="13">
        <v>1.4745762408672032</v>
      </c>
      <c r="M196" s="13">
        <v>529214790</v>
      </c>
      <c r="N196" s="13" t="s">
        <v>1655</v>
      </c>
      <c r="O196" s="13">
        <v>22.042094139091056</v>
      </c>
      <c r="P196" s="13">
        <v>429.48044516294692</v>
      </c>
      <c r="Q196" s="15"/>
      <c r="R196" s="20">
        <v>14.316014838764897</v>
      </c>
      <c r="T196" s="118">
        <v>-135.80342968095948</v>
      </c>
      <c r="U196" s="118">
        <v>78.487233364476481</v>
      </c>
      <c r="V196" s="20">
        <v>35.527714088488736</v>
      </c>
      <c r="W196" s="20">
        <v>30.65934789103618</v>
      </c>
      <c r="X196" s="20">
        <v>45.767111215237215</v>
      </c>
    </row>
    <row r="197" spans="1:24">
      <c r="A197" s="13" t="s">
        <v>514</v>
      </c>
      <c r="B197" s="13">
        <v>60</v>
      </c>
      <c r="C197" s="13" t="s">
        <v>372</v>
      </c>
      <c r="D197" s="14">
        <v>-2182.1239486953114</v>
      </c>
      <c r="E197" s="17">
        <v>4.74</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209.15112177127872</v>
      </c>
      <c r="Q197" s="16" t="s">
        <v>2220</v>
      </c>
      <c r="R197" s="20">
        <v>6.971704059042624</v>
      </c>
      <c r="T197" s="118">
        <v>-5.5854080796922645</v>
      </c>
      <c r="U197" s="118"/>
      <c r="V197" s="20">
        <v>31.937629111832386</v>
      </c>
      <c r="W197" s="20">
        <v>49.602175955209702</v>
      </c>
      <c r="X197" s="20">
        <v>35.278576926105302</v>
      </c>
    </row>
    <row r="198" spans="1:24">
      <c r="A198" s="13" t="s">
        <v>455</v>
      </c>
      <c r="B198" s="13">
        <v>60</v>
      </c>
      <c r="C198" s="13" t="s">
        <v>372</v>
      </c>
      <c r="D198" s="14">
        <v>-1316.8988277604487</v>
      </c>
      <c r="E198" s="17">
        <v>5.59</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360.57872874205577</v>
      </c>
      <c r="Q198" s="15"/>
      <c r="R198" s="20">
        <v>12.019290958068526</v>
      </c>
      <c r="T198" s="118">
        <v>-1.1366370014731064</v>
      </c>
      <c r="U198" s="120">
        <v>-2.7284941827199116</v>
      </c>
      <c r="V198" s="20">
        <v>38.413589730554655</v>
      </c>
      <c r="W198" s="20">
        <v>47.264003166276446</v>
      </c>
      <c r="X198" s="20">
        <v>46.356400556125642</v>
      </c>
    </row>
    <row r="199" spans="1:24">
      <c r="A199" s="13" t="s">
        <v>175</v>
      </c>
      <c r="B199" s="13">
        <v>60</v>
      </c>
      <c r="C199" s="13" t="s">
        <v>372</v>
      </c>
      <c r="D199" s="14">
        <v>-8888.3396758643939</v>
      </c>
      <c r="E199" s="17">
        <v>26.28</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262.43686671409563</v>
      </c>
      <c r="Q199" s="15"/>
      <c r="R199" s="20">
        <v>8.7478955571365216</v>
      </c>
      <c r="T199" s="118">
        <v>-22.887116456819747</v>
      </c>
      <c r="U199" s="120">
        <v>-2.4234210125855782</v>
      </c>
      <c r="V199" s="20">
        <v>25.611071353556365</v>
      </c>
      <c r="W199" s="20">
        <v>27.238019248423935</v>
      </c>
      <c r="X199" s="20">
        <v>44.905461036185791</v>
      </c>
    </row>
    <row r="200" spans="1:24">
      <c r="A200" s="13" t="s">
        <v>86</v>
      </c>
      <c r="B200" s="13">
        <v>60</v>
      </c>
      <c r="C200" s="13" t="s">
        <v>372</v>
      </c>
      <c r="D200" s="14">
        <v>-13000.948313004645</v>
      </c>
      <c r="E200" s="17">
        <v>13.37</v>
      </c>
      <c r="F200" s="13" t="s">
        <v>375</v>
      </c>
      <c r="G200" s="13">
        <v>-28139576</v>
      </c>
      <c r="H200" s="13" t="s">
        <v>1659</v>
      </c>
      <c r="I200" s="13">
        <v>7.0063077533333331</v>
      </c>
      <c r="J200" s="13">
        <v>1050946163</v>
      </c>
      <c r="K200" s="13">
        <v>150000000</v>
      </c>
      <c r="L200" s="13">
        <v>1.9981994072897149</v>
      </c>
      <c r="M200" s="13">
        <v>2100000000</v>
      </c>
      <c r="N200" s="13" t="s">
        <v>1266</v>
      </c>
      <c r="O200" s="13">
        <v>57.399320855989679</v>
      </c>
      <c r="P200" s="13">
        <v>399.54521804401702</v>
      </c>
      <c r="Q200" s="15"/>
      <c r="R200" s="20">
        <v>13.318173934800567</v>
      </c>
      <c r="T200" s="118">
        <v>-47.299120234386294</v>
      </c>
      <c r="U200" s="120">
        <v>-8.5481268391272636</v>
      </c>
      <c r="V200" s="20">
        <v>36.549136894420265</v>
      </c>
      <c r="W200" s="20">
        <v>36.581677127636453</v>
      </c>
      <c r="X200" s="20">
        <v>43.875619161859746</v>
      </c>
    </row>
    <row r="201" spans="1:24">
      <c r="A201" s="13" t="s">
        <v>394</v>
      </c>
      <c r="B201" s="13">
        <v>60</v>
      </c>
      <c r="C201" s="13" t="s">
        <v>372</v>
      </c>
      <c r="D201" s="14">
        <v>-23103.11627945822</v>
      </c>
      <c r="E201" s="17">
        <v>149.9</v>
      </c>
      <c r="F201" s="13" t="s">
        <v>375</v>
      </c>
      <c r="G201" s="13">
        <v>1749577</v>
      </c>
      <c r="H201" s="13" t="s">
        <v>1197</v>
      </c>
      <c r="I201" s="13">
        <v>36.702989354838707</v>
      </c>
      <c r="J201" s="13">
        <v>227558534</v>
      </c>
      <c r="K201" s="13">
        <v>6200000</v>
      </c>
      <c r="L201" s="13">
        <v>4.0323690958564535</v>
      </c>
      <c r="M201" s="13">
        <v>917600000</v>
      </c>
      <c r="N201" s="13" t="s">
        <v>809</v>
      </c>
      <c r="O201" s="13">
        <v>47.885560001479988</v>
      </c>
      <c r="P201" s="13">
        <v>229.04379707646814</v>
      </c>
      <c r="Q201" s="15"/>
      <c r="R201" s="20">
        <v>7.6347932358822712</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74.55</v>
      </c>
      <c r="F202" s="13" t="s">
        <v>355</v>
      </c>
      <c r="G202" s="13">
        <v>-4892536</v>
      </c>
      <c r="H202" s="13" t="s">
        <v>1660</v>
      </c>
      <c r="I202" s="13">
        <v>10.435658305882352</v>
      </c>
      <c r="J202" s="13">
        <v>1774061912</v>
      </c>
      <c r="K202" s="13">
        <v>170000000</v>
      </c>
      <c r="L202" s="13">
        <v>6.3244692443405546</v>
      </c>
      <c r="M202" s="13">
        <v>11220000000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1343.8895701298393</v>
      </c>
      <c r="E203" s="17">
        <v>16.97</v>
      </c>
      <c r="F203" s="13" t="s">
        <v>208</v>
      </c>
      <c r="G203" s="13">
        <v>147302768</v>
      </c>
      <c r="H203" s="13" t="s">
        <v>1661</v>
      </c>
      <c r="I203" s="13">
        <v>26.831403821758499</v>
      </c>
      <c r="J203" s="13">
        <v>11730613818</v>
      </c>
      <c r="K203" s="13">
        <v>437197170</v>
      </c>
      <c r="L203" s="13">
        <v>0.6335859321014774</v>
      </c>
      <c r="M203" s="13">
        <v>7432351890</v>
      </c>
      <c r="N203" s="13" t="s">
        <v>1662</v>
      </c>
      <c r="O203" s="13">
        <v>13.468328786144243</v>
      </c>
      <c r="P203" s="13">
        <v>1364.5972109230554</v>
      </c>
      <c r="Q203" s="15"/>
      <c r="R203" s="20">
        <v>45.486573697435183</v>
      </c>
      <c r="T203" s="118">
        <v>15.437322404515292</v>
      </c>
      <c r="U203" s="118"/>
      <c r="V203" s="20">
        <v>67.525434936830962</v>
      </c>
      <c r="W203" s="20">
        <v>46.819045355137646</v>
      </c>
      <c r="X203" s="20">
        <v>55.663432571170574</v>
      </c>
    </row>
    <row r="204" spans="1:24">
      <c r="A204" s="13" t="s">
        <v>486</v>
      </c>
      <c r="B204" s="13">
        <v>60</v>
      </c>
      <c r="C204" s="13" t="s">
        <v>372</v>
      </c>
      <c r="D204" s="14">
        <v>2989.8102513635295</v>
      </c>
      <c r="E204" s="17">
        <v>10.34</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2841.3199842187096</v>
      </c>
      <c r="Q204" s="15"/>
      <c r="R204" s="20">
        <v>94.710666140623658</v>
      </c>
      <c r="T204" s="118">
        <v>-4.1960944768172759</v>
      </c>
      <c r="U204" s="118">
        <v>17.523546525347726</v>
      </c>
      <c r="V204" s="20">
        <v>34.686694252986477</v>
      </c>
      <c r="W204" s="20">
        <v>49.802292131862444</v>
      </c>
      <c r="X204" s="20">
        <v>55.603321422919514</v>
      </c>
    </row>
    <row r="205" spans="1:24">
      <c r="A205" s="13" t="s">
        <v>218</v>
      </c>
      <c r="B205" s="13">
        <v>60</v>
      </c>
      <c r="C205" s="13" t="s">
        <v>372</v>
      </c>
      <c r="D205" s="14">
        <v>13256.348940548434</v>
      </c>
      <c r="E205" s="17">
        <v>113.7</v>
      </c>
      <c r="F205" s="13" t="s">
        <v>208</v>
      </c>
      <c r="G205" s="13">
        <v>1079652000</v>
      </c>
      <c r="H205" s="13" t="s">
        <v>1664</v>
      </c>
      <c r="I205" s="13">
        <v>85.285931643282481</v>
      </c>
      <c r="J205" s="13">
        <v>100728570000</v>
      </c>
      <c r="K205" s="13">
        <v>1181069000</v>
      </c>
      <c r="L205" s="13">
        <v>1.3249547471983372</v>
      </c>
      <c r="M205" s="13">
        <v>133460797000</v>
      </c>
      <c r="N205" s="13" t="s">
        <v>844</v>
      </c>
      <c r="O205" s="13">
        <v>61.968624806499939</v>
      </c>
      <c r="P205" s="13">
        <v>2066.0042634662113</v>
      </c>
      <c r="Q205" s="15"/>
      <c r="R205" s="20">
        <v>68.866808782207045</v>
      </c>
      <c r="T205" s="118">
        <v>34.151581781676015</v>
      </c>
      <c r="U205" s="118">
        <v>161.04883245779504</v>
      </c>
      <c r="V205" s="20">
        <v>53.940256199100091</v>
      </c>
      <c r="W205" s="20">
        <v>33.651818904839388</v>
      </c>
      <c r="X205" s="20">
        <v>67.753946147631567</v>
      </c>
    </row>
    <row r="206" spans="1:24">
      <c r="A206" s="13" t="s">
        <v>395</v>
      </c>
      <c r="B206" s="13">
        <v>60</v>
      </c>
      <c r="C206" s="13" t="s">
        <v>372</v>
      </c>
      <c r="D206" s="14">
        <v>-1275.658389417913</v>
      </c>
      <c r="E206" s="17">
        <v>86.65</v>
      </c>
      <c r="F206" s="13" t="s">
        <v>376</v>
      </c>
      <c r="G206" s="13">
        <v>4518370000</v>
      </c>
      <c r="H206" s="13" t="s">
        <v>1665</v>
      </c>
      <c r="I206" s="13">
        <v>64.206837483636235</v>
      </c>
      <c r="J206" s="13">
        <v>386633607000</v>
      </c>
      <c r="K206" s="13">
        <v>6021689000</v>
      </c>
      <c r="L206" s="13">
        <v>1.3549958759792964</v>
      </c>
      <c r="M206" s="13">
        <v>523886943000</v>
      </c>
      <c r="N206" s="13" t="s">
        <v>495</v>
      </c>
      <c r="O206" s="13">
        <v>22.788018269674151</v>
      </c>
      <c r="P206" s="13">
        <v>890.80197388393242</v>
      </c>
      <c r="Q206" s="15"/>
      <c r="R206" s="20">
        <v>29.693399129464414</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58.9</v>
      </c>
      <c r="F207" s="13" t="s">
        <v>374</v>
      </c>
      <c r="G207" s="13">
        <v>0</v>
      </c>
      <c r="H207" s="13" t="s">
        <v>1666</v>
      </c>
      <c r="I207" s="13">
        <v>1.6490523266393005</v>
      </c>
      <c r="J207" s="13">
        <v>20572406000</v>
      </c>
      <c r="K207" s="13">
        <v>12475290000</v>
      </c>
      <c r="L207" s="13">
        <v>35.778124833818659</v>
      </c>
      <c r="M207" s="13">
        <v>736042110000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-2215.3816268564606</v>
      </c>
      <c r="E208" s="17">
        <v>4.72</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101.8667870233548</v>
      </c>
      <c r="Q208" s="16" t="s">
        <v>2257</v>
      </c>
      <c r="R208" s="20">
        <v>3.3955595674451602</v>
      </c>
      <c r="T208" s="118">
        <v>-49.692007303815956</v>
      </c>
      <c r="U208" s="118">
        <v>11.506711382043342</v>
      </c>
      <c r="V208" s="20">
        <v>32.252885893109024</v>
      </c>
      <c r="W208" s="20">
        <v>41.060429223374683</v>
      </c>
      <c r="X208" s="20">
        <v>42.201277937366399</v>
      </c>
    </row>
    <row r="209" spans="1:24">
      <c r="A209" s="13" t="s">
        <v>532</v>
      </c>
      <c r="B209" s="13">
        <v>60</v>
      </c>
      <c r="C209" s="13" t="s">
        <v>372</v>
      </c>
      <c r="D209" s="13">
        <v>-1238.1820309997593</v>
      </c>
      <c r="E209" s="17">
        <v>4.17</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83.854759792999531</v>
      </c>
      <c r="Q209" s="16" t="s">
        <v>2383</v>
      </c>
      <c r="R209" s="20">
        <v>2.7951586597666509</v>
      </c>
      <c r="T209" s="118">
        <v>-6.8696399977934419E-2</v>
      </c>
      <c r="U209" s="118"/>
      <c r="V209" s="20">
        <v>45.132655573578724</v>
      </c>
      <c r="W209" s="20">
        <v>44.940107369948585</v>
      </c>
      <c r="X209" s="20">
        <v>46.75722664283078</v>
      </c>
    </row>
    <row r="210" spans="1:24">
      <c r="A210" s="13" t="s">
        <v>167</v>
      </c>
      <c r="B210" s="13">
        <v>60</v>
      </c>
      <c r="C210" s="13" t="s">
        <v>372</v>
      </c>
      <c r="D210" s="14">
        <v>357.71883427295313</v>
      </c>
      <c r="E210" s="17">
        <v>5.6</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780.08097240694815</v>
      </c>
      <c r="Q210" s="15"/>
      <c r="R210" s="20">
        <v>26.002699080231604</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-38388.466770676358</v>
      </c>
      <c r="E211" s="17">
        <v>143.69999999999999</v>
      </c>
      <c r="F211" s="13" t="s">
        <v>200</v>
      </c>
      <c r="G211" s="13">
        <v>-127375317</v>
      </c>
      <c r="H211" s="13" t="s">
        <v>1671</v>
      </c>
      <c r="I211" s="13">
        <v>187.75405065000001</v>
      </c>
      <c r="J211" s="13">
        <v>3755081013</v>
      </c>
      <c r="K211" s="13">
        <v>20000000</v>
      </c>
      <c r="L211" s="13">
        <v>0.77761305012888682</v>
      </c>
      <c r="M211" s="13">
        <v>2920000000</v>
      </c>
      <c r="N211" s="13" t="s">
        <v>1672</v>
      </c>
      <c r="O211" s="13">
        <v>26.672591286716067</v>
      </c>
      <c r="P211" s="13">
        <v>150.71475320728899</v>
      </c>
      <c r="Q211" s="15"/>
      <c r="R211" s="20">
        <v>5.0238251069096327</v>
      </c>
      <c r="T211" s="118">
        <v>-149.68051698919027</v>
      </c>
      <c r="U211" s="120">
        <v>-22.524757041077237</v>
      </c>
      <c r="V211" s="20">
        <v>34.716068342472553</v>
      </c>
      <c r="W211" s="20">
        <v>36.003132876102242</v>
      </c>
      <c r="X211" s="20">
        <v>43.408676487220028</v>
      </c>
    </row>
    <row r="212" spans="1:24">
      <c r="A212" s="13" t="s">
        <v>202</v>
      </c>
      <c r="B212" s="13">
        <v>60</v>
      </c>
      <c r="C212" s="13" t="s">
        <v>372</v>
      </c>
      <c r="D212" s="14">
        <v>-15760.314568349258</v>
      </c>
      <c r="E212" s="17">
        <v>42.72</v>
      </c>
      <c r="F212" s="13" t="s">
        <v>200</v>
      </c>
      <c r="G212" s="13">
        <v>117049208</v>
      </c>
      <c r="H212" s="13" t="s">
        <v>1673</v>
      </c>
      <c r="I212" s="13">
        <v>76.213562508376413</v>
      </c>
      <c r="J212" s="13">
        <v>5927165415</v>
      </c>
      <c r="K212" s="13">
        <v>77770481</v>
      </c>
      <c r="L212" s="13">
        <v>0.56420404170549032</v>
      </c>
      <c r="M212" s="13">
        <v>3344130683</v>
      </c>
      <c r="N212" s="13" t="s">
        <v>1384</v>
      </c>
      <c r="O212" s="13">
        <v>67.682098111339656</v>
      </c>
      <c r="P212" s="13">
        <v>64.033578176990275</v>
      </c>
      <c r="Q212" s="15"/>
      <c r="R212" s="20">
        <v>2.1344526058996758</v>
      </c>
      <c r="T212" s="118">
        <v>-58.196281202352154</v>
      </c>
      <c r="U212" s="120">
        <v>-118.14202620922231</v>
      </c>
      <c r="V212" s="20">
        <v>38.237522155393421</v>
      </c>
      <c r="W212" s="20">
        <v>53.803297636729603</v>
      </c>
      <c r="X212" s="20">
        <v>36.809757928310859</v>
      </c>
    </row>
    <row r="213" spans="1:24">
      <c r="A213" s="13" t="s">
        <v>206</v>
      </c>
      <c r="B213" s="13">
        <v>60</v>
      </c>
      <c r="C213" s="13" t="s">
        <v>372</v>
      </c>
      <c r="D213" s="14">
        <v>-7224.744540589114</v>
      </c>
      <c r="E213" s="17">
        <v>36.5</v>
      </c>
      <c r="F213" s="13" t="s">
        <v>200</v>
      </c>
      <c r="G213" s="13">
        <v>405786000</v>
      </c>
      <c r="H213" s="13" t="s">
        <v>1674</v>
      </c>
      <c r="I213" s="13">
        <v>42.21376442857143</v>
      </c>
      <c r="J213" s="13">
        <v>295496351000</v>
      </c>
      <c r="K213" s="13">
        <v>7000000000</v>
      </c>
      <c r="L213" s="13">
        <v>0.87649136486291157</v>
      </c>
      <c r="M213" s="13">
        <v>259000000000</v>
      </c>
      <c r="N213" s="13" t="s">
        <v>1385</v>
      </c>
      <c r="O213" s="13">
        <v>47.143383227344799</v>
      </c>
      <c r="P213" s="13">
        <v>923.37543481443811</v>
      </c>
      <c r="Q213" s="15"/>
      <c r="R213" s="20">
        <v>30.779181160481269</v>
      </c>
      <c r="T213" s="118">
        <v>13.599617991644948</v>
      </c>
      <c r="U213" s="118">
        <v>43.538355203526855</v>
      </c>
      <c r="V213" s="20">
        <v>33.620360788546741</v>
      </c>
      <c r="W213" s="20">
        <v>45.005572979989267</v>
      </c>
      <c r="X213" s="20">
        <v>60.989222201933131</v>
      </c>
    </row>
    <row r="214" spans="1:24">
      <c r="A214" s="13" t="s">
        <v>29</v>
      </c>
      <c r="B214" s="13">
        <v>60</v>
      </c>
      <c r="C214" s="13" t="s">
        <v>372</v>
      </c>
      <c r="D214" s="14">
        <v>-445.61529231177843</v>
      </c>
      <c r="E214" s="17">
        <v>22.7</v>
      </c>
      <c r="F214" s="13" t="s">
        <v>233</v>
      </c>
      <c r="G214" s="13">
        <v>-15955475</v>
      </c>
      <c r="H214" s="13" t="s">
        <v>1675</v>
      </c>
      <c r="I214" s="13">
        <v>12.609632</v>
      </c>
      <c r="J214" s="13">
        <v>453946752</v>
      </c>
      <c r="K214" s="13">
        <v>36000000</v>
      </c>
      <c r="L214" s="13">
        <v>1.8240024768367546</v>
      </c>
      <c r="M214" s="13">
        <v>828000000</v>
      </c>
      <c r="N214" s="13" t="s">
        <v>1269</v>
      </c>
      <c r="O214" s="13">
        <v>39.925299861183376</v>
      </c>
      <c r="P214" s="13">
        <v>757.18062140046163</v>
      </c>
      <c r="Q214" s="15"/>
      <c r="R214" s="20">
        <v>25.239354046682056</v>
      </c>
      <c r="T214" s="118">
        <v>8.1778459747989274</v>
      </c>
      <c r="U214" s="120">
        <v>21.773913538603971</v>
      </c>
      <c r="V214" s="20">
        <v>57.215316389484002</v>
      </c>
      <c r="W214" s="20">
        <v>67.030580528275664</v>
      </c>
      <c r="X214" s="20">
        <v>60.574970349929423</v>
      </c>
    </row>
    <row r="215" spans="1:24">
      <c r="A215" s="13" t="s">
        <v>396</v>
      </c>
      <c r="B215" s="13">
        <v>60</v>
      </c>
      <c r="C215" s="13" t="s">
        <v>372</v>
      </c>
      <c r="D215" s="14">
        <v>-5065.6472927411041</v>
      </c>
      <c r="E215" s="17">
        <v>44.04</v>
      </c>
      <c r="F215" s="13" t="s">
        <v>607</v>
      </c>
      <c r="G215" s="13">
        <v>852352853</v>
      </c>
      <c r="H215" s="13" t="s">
        <v>1676</v>
      </c>
      <c r="I215" s="13">
        <v>13.853868122</v>
      </c>
      <c r="J215" s="13">
        <v>6926934061</v>
      </c>
      <c r="K215" s="13">
        <v>500000000</v>
      </c>
      <c r="L215" s="13">
        <v>3.3203723028770433</v>
      </c>
      <c r="M215" s="13">
        <v>23000000000</v>
      </c>
      <c r="N215" s="13" t="s">
        <v>867</v>
      </c>
      <c r="O215" s="13">
        <v>39.736357104147906</v>
      </c>
      <c r="P215" s="13">
        <v>1176.9174535197189</v>
      </c>
      <c r="Q215" s="15"/>
      <c r="R215" s="20">
        <v>39.23058178399063</v>
      </c>
      <c r="T215" s="118">
        <v>16.324670979224933</v>
      </c>
      <c r="U215" s="120">
        <v>35.66575689075691</v>
      </c>
      <c r="V215" s="20">
        <v>34.019802456945328</v>
      </c>
      <c r="W215" s="20">
        <v>33.291098475010315</v>
      </c>
      <c r="X215" s="20">
        <v>55.09483771845489</v>
      </c>
    </row>
    <row r="216" spans="1:24">
      <c r="A216" s="13" t="s">
        <v>61</v>
      </c>
      <c r="B216" s="13">
        <v>60</v>
      </c>
      <c r="C216" s="13" t="s">
        <v>372</v>
      </c>
      <c r="D216" s="14">
        <v>-1023.4816109115563</v>
      </c>
      <c r="E216" s="17">
        <v>5.09</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730.7787066610872</v>
      </c>
      <c r="Q216" s="15"/>
      <c r="R216" s="20">
        <v>24.35929022203624</v>
      </c>
      <c r="T216" s="118">
        <v>3.5749710854215522</v>
      </c>
      <c r="U216" s="118">
        <v>6.1674378510342986</v>
      </c>
      <c r="V216" s="20">
        <v>51.892099053943497</v>
      </c>
      <c r="W216" s="20">
        <v>60.069957507881817</v>
      </c>
      <c r="X216" s="20">
        <v>60.83847610272764</v>
      </c>
    </row>
    <row r="217" spans="1:24">
      <c r="A217" s="13" t="s">
        <v>210</v>
      </c>
      <c r="B217" s="13">
        <v>60</v>
      </c>
      <c r="C217" s="13" t="s">
        <v>372</v>
      </c>
      <c r="D217" s="14">
        <v>-65.40315124029749</v>
      </c>
      <c r="E217" s="17">
        <v>3.32</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477.22938917601272</v>
      </c>
      <c r="Q217" s="15"/>
      <c r="R217" s="20">
        <v>15.907646305867091</v>
      </c>
      <c r="T217" s="118">
        <v>-6.0320232032478671</v>
      </c>
      <c r="U217" s="120">
        <v>-2.7886159146216549</v>
      </c>
      <c r="V217" s="20">
        <v>39.378184161314728</v>
      </c>
      <c r="W217" s="20">
        <v>48.058450603159848</v>
      </c>
      <c r="X217" s="20">
        <v>43.623737184254857</v>
      </c>
    </row>
    <row r="218" spans="1:24">
      <c r="A218" s="13" t="s">
        <v>311</v>
      </c>
      <c r="B218" s="13">
        <v>60</v>
      </c>
      <c r="C218" s="13" t="s">
        <v>372</v>
      </c>
      <c r="D218" s="14">
        <v>-780.78184960801877</v>
      </c>
      <c r="E218" s="17">
        <v>5.54</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803.7687170548927</v>
      </c>
      <c r="Q218" s="15"/>
      <c r="R218" s="20">
        <v>26.792290568496423</v>
      </c>
      <c r="T218" s="118">
        <v>0.6329092244271628</v>
      </c>
      <c r="U218" s="120">
        <v>-4.1851841088233677</v>
      </c>
      <c r="V218" s="20">
        <v>36.742877077047325</v>
      </c>
      <c r="W218" s="20">
        <v>69.636529143407643</v>
      </c>
      <c r="X218" s="20">
        <v>48.002258300367167</v>
      </c>
    </row>
    <row r="219" spans="1:24">
      <c r="A219" s="13" t="s">
        <v>703</v>
      </c>
      <c r="B219" s="13">
        <v>60</v>
      </c>
      <c r="C219" s="13" t="s">
        <v>372</v>
      </c>
      <c r="D219" s="14">
        <v>4658.5373333441457</v>
      </c>
      <c r="E219" s="17">
        <v>15.5</v>
      </c>
      <c r="F219" s="13" t="s">
        <v>689</v>
      </c>
      <c r="G219" s="13">
        <v>-5598285</v>
      </c>
      <c r="H219" s="13" t="s">
        <v>1681</v>
      </c>
      <c r="I219" s="13">
        <v>3.4662939499999998</v>
      </c>
      <c r="J219" s="13">
        <v>69325879</v>
      </c>
      <c r="K219" s="13">
        <v>20000000</v>
      </c>
      <c r="L219" s="13">
        <v>4.0388957780109793</v>
      </c>
      <c r="M219" s="13">
        <v>280000000</v>
      </c>
      <c r="N219" s="13" t="s">
        <v>1271</v>
      </c>
      <c r="O219" s="13">
        <v>12.430338475408345</v>
      </c>
      <c r="P219" s="13">
        <v>2080.2402765623683</v>
      </c>
      <c r="Q219" s="16" t="s">
        <v>2232</v>
      </c>
      <c r="R219" s="20">
        <v>69.341342552078942</v>
      </c>
      <c r="T219" s="120">
        <v>21.237352112458545</v>
      </c>
      <c r="U219" s="118">
        <v>22.668616414962422</v>
      </c>
      <c r="V219" s="20">
        <v>67.787417532506282</v>
      </c>
      <c r="W219" s="20">
        <v>80.138254625024231</v>
      </c>
      <c r="X219" s="20">
        <v>78.395079700443802</v>
      </c>
    </row>
    <row r="220" spans="1:24">
      <c r="A220" s="13" t="s">
        <v>12</v>
      </c>
      <c r="B220" s="13">
        <v>60</v>
      </c>
      <c r="C220" s="13" t="s">
        <v>372</v>
      </c>
      <c r="D220" s="14">
        <v>-2086.2507175561618</v>
      </c>
      <c r="E220" s="17">
        <v>10.14</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109.91765820156306</v>
      </c>
      <c r="Q220" s="15"/>
      <c r="R220" s="20">
        <v>3.6639219400521017</v>
      </c>
      <c r="T220" s="118">
        <v>0.99967136629409481</v>
      </c>
      <c r="U220" s="118">
        <v>13.529230346053183</v>
      </c>
      <c r="V220" s="20">
        <v>81.35236063066958</v>
      </c>
      <c r="W220" s="20">
        <v>87.907931433437057</v>
      </c>
      <c r="X220" s="20">
        <v>55.875715859679325</v>
      </c>
    </row>
    <row r="221" spans="1:24">
      <c r="A221" s="13" t="s">
        <v>704</v>
      </c>
      <c r="B221" s="13">
        <v>60</v>
      </c>
      <c r="C221" s="13" t="s">
        <v>372</v>
      </c>
      <c r="D221" s="14">
        <v>1695.9624654857919</v>
      </c>
      <c r="E221" s="17">
        <v>13.2</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2288.9578763236805</v>
      </c>
      <c r="Q221" s="16" t="s">
        <v>2232</v>
      </c>
      <c r="R221" s="20">
        <v>76.298595877456009</v>
      </c>
      <c r="T221" s="120">
        <v>21.36406534254176</v>
      </c>
      <c r="U221" s="118">
        <v>18.907595762220105</v>
      </c>
      <c r="V221" s="20">
        <v>58.872000840282432</v>
      </c>
      <c r="W221" s="20">
        <v>55.742669004263632</v>
      </c>
      <c r="X221" s="20">
        <v>79.325317155721777</v>
      </c>
    </row>
    <row r="222" spans="1:24">
      <c r="A222" s="13" t="s">
        <v>460</v>
      </c>
      <c r="B222" s="13">
        <v>60</v>
      </c>
      <c r="C222" s="13" t="s">
        <v>372</v>
      </c>
      <c r="D222" s="14">
        <v>-6263.3882100382725</v>
      </c>
      <c r="E222" s="17">
        <v>74.849999999999994</v>
      </c>
      <c r="F222" s="13" t="s">
        <v>375</v>
      </c>
      <c r="G222" s="13">
        <v>414998000</v>
      </c>
      <c r="H222" s="13" t="s">
        <v>1685</v>
      </c>
      <c r="I222" s="13">
        <v>18.44051515151515</v>
      </c>
      <c r="J222" s="13">
        <v>12170740000</v>
      </c>
      <c r="K222" s="13">
        <v>660000000</v>
      </c>
      <c r="L222" s="13">
        <v>4.5009588570621011</v>
      </c>
      <c r="M222" s="13">
        <v>54780000000</v>
      </c>
      <c r="N222" s="13" t="s">
        <v>1392</v>
      </c>
      <c r="O222" s="13">
        <v>43.206535630773466</v>
      </c>
      <c r="P222" s="13">
        <v>1298.5397412150999</v>
      </c>
      <c r="Q222" s="15"/>
      <c r="R222" s="20">
        <v>43.284658040503331</v>
      </c>
      <c r="T222" s="120">
        <v>132.25404858530908</v>
      </c>
      <c r="U222" s="118">
        <v>94.609471311061881</v>
      </c>
      <c r="V222" s="20">
        <v>47.245647020757303</v>
      </c>
      <c r="W222" s="20">
        <v>64.101857526054957</v>
      </c>
      <c r="X222" s="20">
        <v>77.923300819940508</v>
      </c>
    </row>
    <row r="223" spans="1:24">
      <c r="A223" s="13" t="s">
        <v>397</v>
      </c>
      <c r="B223" s="13">
        <v>60</v>
      </c>
      <c r="C223" s="13" t="s">
        <v>372</v>
      </c>
      <c r="D223" s="14">
        <v>-488.67799111699475</v>
      </c>
      <c r="E223" s="17">
        <v>3.79</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410.83044244040087</v>
      </c>
      <c r="Q223" s="15"/>
      <c r="R223" s="20">
        <v>13.694348081346696</v>
      </c>
      <c r="T223" s="118">
        <v>-6.3036497946270176</v>
      </c>
      <c r="U223" s="120">
        <v>-16.168463212389</v>
      </c>
      <c r="V223" s="20">
        <v>30.029742729865468</v>
      </c>
      <c r="W223" s="20">
        <v>36.413157515812429</v>
      </c>
      <c r="X223" s="20">
        <v>38.179295014620571</v>
      </c>
    </row>
    <row r="224" spans="1:24">
      <c r="A224" s="13" t="s">
        <v>705</v>
      </c>
      <c r="B224" s="13">
        <v>60</v>
      </c>
      <c r="C224" s="13" t="s">
        <v>372</v>
      </c>
      <c r="D224" s="14">
        <v>-1342.5044923625862</v>
      </c>
      <c r="E224" s="17">
        <v>4.88</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203.2973319094684</v>
      </c>
      <c r="Q224" s="16" t="s">
        <v>2232</v>
      </c>
      <c r="R224" s="20">
        <v>6.7765777303156129</v>
      </c>
      <c r="T224" s="118">
        <v>-0.2783491443296171</v>
      </c>
      <c r="U224" s="120">
        <v>5.2318351801341922</v>
      </c>
      <c r="V224" s="20">
        <v>54.520900218160193</v>
      </c>
      <c r="W224" s="20">
        <v>47.27433768848703</v>
      </c>
      <c r="X224" s="20">
        <v>57.186762118159521</v>
      </c>
    </row>
    <row r="225" spans="1:24">
      <c r="A225" s="13" t="s">
        <v>445</v>
      </c>
      <c r="B225" s="13">
        <v>60</v>
      </c>
      <c r="C225" s="13" t="s">
        <v>372</v>
      </c>
      <c r="D225" s="14">
        <v>618.86127719530839</v>
      </c>
      <c r="E225" s="17">
        <v>2.64</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1231.480768167002</v>
      </c>
      <c r="Q225" s="15"/>
      <c r="R225" s="20">
        <v>41.049358938900063</v>
      </c>
      <c r="T225" s="118">
        <v>-2.9015908020163872</v>
      </c>
      <c r="U225" s="118"/>
      <c r="V225" s="20">
        <v>50.409908778735556</v>
      </c>
      <c r="W225" s="20">
        <v>54.232209523674378</v>
      </c>
      <c r="X225" s="20">
        <v>43.016494882875143</v>
      </c>
    </row>
    <row r="226" spans="1:24">
      <c r="A226" s="13" t="s">
        <v>30</v>
      </c>
      <c r="B226" s="13">
        <v>60</v>
      </c>
      <c r="C226" s="13" t="s">
        <v>372</v>
      </c>
      <c r="D226" s="14">
        <v>-915.22357155506381</v>
      </c>
      <c r="E226" s="17">
        <v>15.43</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973.43652392552826</v>
      </c>
      <c r="Q226" s="15"/>
      <c r="R226" s="20">
        <v>32.447884130850944</v>
      </c>
      <c r="T226" s="118">
        <v>16.902826007450464</v>
      </c>
      <c r="U226" s="120">
        <v>6.5862393421333643</v>
      </c>
      <c r="V226" s="20">
        <v>71.86096724185542</v>
      </c>
      <c r="W226" s="20">
        <v>37.483594873549741</v>
      </c>
      <c r="X226" s="20">
        <v>60.945255657165625</v>
      </c>
    </row>
    <row r="227" spans="1:24">
      <c r="A227" s="13" t="s">
        <v>706</v>
      </c>
      <c r="B227" s="13">
        <v>60</v>
      </c>
      <c r="C227" s="13" t="s">
        <v>372</v>
      </c>
      <c r="D227" s="14">
        <v>7.5305524851021488</v>
      </c>
      <c r="E227" s="17">
        <v>3.1</v>
      </c>
      <c r="F227" s="13" t="s">
        <v>693</v>
      </c>
      <c r="G227" s="13" t="s">
        <v>872</v>
      </c>
      <c r="H227" s="13" t="s">
        <v>1689</v>
      </c>
      <c r="I227" s="13" t="s">
        <v>864</v>
      </c>
      <c r="J227" s="13" t="s">
        <v>873</v>
      </c>
      <c r="K227" s="13" t="s">
        <v>874</v>
      </c>
      <c r="L227" s="13" t="s">
        <v>1185</v>
      </c>
      <c r="M227" s="13" t="s">
        <v>1690</v>
      </c>
      <c r="N227" s="13" t="s">
        <v>497</v>
      </c>
      <c r="O227" s="13">
        <v>22.517969335342844</v>
      </c>
      <c r="P227" s="13">
        <v>740.95312817223385</v>
      </c>
      <c r="Q227" s="16" t="s">
        <v>2384</v>
      </c>
      <c r="R227" s="20">
        <v>24.698437605741127</v>
      </c>
      <c r="T227" s="118">
        <v>-9.9652596987974729</v>
      </c>
      <c r="U227" s="120">
        <v>-183.18880183798714</v>
      </c>
      <c r="V227" s="20">
        <v>53.353880391840313</v>
      </c>
      <c r="W227" s="20">
        <v>43.046543728394347</v>
      </c>
      <c r="X227" s="20">
        <v>34.638182631450604</v>
      </c>
    </row>
    <row r="228" spans="1:24">
      <c r="A228" s="13" t="s">
        <v>707</v>
      </c>
      <c r="B228" s="13">
        <v>60</v>
      </c>
      <c r="C228" s="13" t="s">
        <v>372</v>
      </c>
      <c r="D228" s="14">
        <v>1180.286626052176</v>
      </c>
      <c r="E228" s="17">
        <v>11.29</v>
      </c>
      <c r="F228" s="13" t="s">
        <v>697</v>
      </c>
      <c r="G228" s="13">
        <v>-42754773</v>
      </c>
      <c r="H228" s="13" t="s">
        <v>1691</v>
      </c>
      <c r="I228" s="13">
        <v>11.408042261333334</v>
      </c>
      <c r="J228" s="13">
        <v>1069503962</v>
      </c>
      <c r="K228" s="13">
        <v>93750000</v>
      </c>
      <c r="L228" s="13">
        <v>0.8765745928110924</v>
      </c>
      <c r="M228" s="13">
        <v>937500000</v>
      </c>
      <c r="N228" s="13" t="s">
        <v>1387</v>
      </c>
      <c r="O228" s="13">
        <v>14.341569462501884</v>
      </c>
      <c r="P228" s="13">
        <v>2099.1231986396156</v>
      </c>
      <c r="Q228" s="15"/>
      <c r="R228" s="20">
        <v>69.970773287987186</v>
      </c>
      <c r="T228" s="118">
        <v>-6.8896949876305236</v>
      </c>
      <c r="U228" s="120">
        <v>6.3312439025100353</v>
      </c>
      <c r="V228" s="20">
        <v>44.268065356822802</v>
      </c>
      <c r="W228" s="20">
        <v>61.333458208935937</v>
      </c>
      <c r="X228" s="20">
        <v>50.687191282857142</v>
      </c>
    </row>
    <row r="229" spans="1:24">
      <c r="A229" s="13" t="s">
        <v>54</v>
      </c>
      <c r="B229" s="13">
        <v>60</v>
      </c>
      <c r="C229" s="13" t="s">
        <v>372</v>
      </c>
      <c r="D229" s="14">
        <v>2604.0534331491472</v>
      </c>
      <c r="E229" s="17">
        <v>287.25</v>
      </c>
      <c r="F229" s="13" t="s">
        <v>375</v>
      </c>
      <c r="G229" s="13">
        <v>43394990</v>
      </c>
      <c r="H229" s="13" t="s">
        <v>1692</v>
      </c>
      <c r="I229" s="13">
        <v>45.297119170345717</v>
      </c>
      <c r="J229" s="13">
        <v>646697458</v>
      </c>
      <c r="K229" s="13">
        <v>14276790</v>
      </c>
      <c r="L229" s="13">
        <v>6.4021731472462351</v>
      </c>
      <c r="M229" s="13">
        <v>4140269100</v>
      </c>
      <c r="N229" s="13" t="s">
        <v>1274</v>
      </c>
      <c r="O229" s="13">
        <v>14.140957331902888</v>
      </c>
      <c r="P229" s="13">
        <v>460.96676948799836</v>
      </c>
      <c r="Q229" s="15"/>
      <c r="R229" s="20">
        <v>15.365558982933278</v>
      </c>
      <c r="T229" s="118">
        <v>-58.685057279776629</v>
      </c>
      <c r="U229" s="120">
        <v>48.197940632948644</v>
      </c>
      <c r="V229" s="20">
        <v>55.441277728774025</v>
      </c>
      <c r="W229" s="20">
        <v>60.592333143065694</v>
      </c>
      <c r="X229" s="20">
        <v>50.52864036121543</v>
      </c>
    </row>
    <row r="230" spans="1:24">
      <c r="A230" s="13" t="s">
        <v>152</v>
      </c>
      <c r="B230" s="13">
        <v>60</v>
      </c>
      <c r="C230" s="13" t="s">
        <v>372</v>
      </c>
      <c r="D230" s="14">
        <v>-807.7062822798631</v>
      </c>
      <c r="E230" s="17">
        <v>4.67</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720.99078314954306</v>
      </c>
      <c r="Q230" s="16" t="s">
        <v>2254</v>
      </c>
      <c r="R230" s="20">
        <v>24.033026104984767</v>
      </c>
      <c r="T230" s="118">
        <v>2.0902198021769358</v>
      </c>
      <c r="U230" s="118">
        <v>8.1263283809790785</v>
      </c>
      <c r="V230" s="20">
        <v>42.846069973228907</v>
      </c>
      <c r="W230" s="20">
        <v>54.273469928628671</v>
      </c>
      <c r="X230" s="20">
        <v>65.531737406562314</v>
      </c>
    </row>
    <row r="231" spans="1:24">
      <c r="A231" s="13" t="s">
        <v>328</v>
      </c>
      <c r="B231" s="13">
        <v>60</v>
      </c>
      <c r="C231" s="13" t="s">
        <v>372</v>
      </c>
      <c r="D231" s="14">
        <v>-879.85351669384704</v>
      </c>
      <c r="E231" s="17">
        <v>1.48</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401.01254720372538</v>
      </c>
      <c r="Q231" s="15"/>
      <c r="R231" s="20">
        <v>13.367084906790845</v>
      </c>
      <c r="T231" s="118">
        <v>-4.8155266988448853</v>
      </c>
      <c r="U231" s="120">
        <v>-4.5669714438105924</v>
      </c>
      <c r="V231" s="20">
        <v>17.61399414679363</v>
      </c>
      <c r="W231" s="20">
        <v>43.403814959286464</v>
      </c>
      <c r="X231" s="20">
        <v>35.379603712975303</v>
      </c>
    </row>
    <row r="232" spans="1:24">
      <c r="A232" s="13" t="s">
        <v>467</v>
      </c>
      <c r="B232" s="13">
        <v>60</v>
      </c>
      <c r="C232" s="13" t="s">
        <v>372</v>
      </c>
      <c r="D232" s="14">
        <v>-1458.2476315302983</v>
      </c>
      <c r="E232" s="17">
        <v>107.9</v>
      </c>
      <c r="F232" s="13" t="s">
        <v>355</v>
      </c>
      <c r="G232" s="13">
        <v>9762773</v>
      </c>
      <c r="H232" s="13" t="s">
        <v>1695</v>
      </c>
      <c r="I232" s="13">
        <v>40.686512328358212</v>
      </c>
      <c r="J232" s="13">
        <v>2725996326</v>
      </c>
      <c r="K232" s="13">
        <v>67000000</v>
      </c>
      <c r="L232" s="13">
        <v>2.7527549939918736</v>
      </c>
      <c r="M232" s="13">
        <v>7504000000</v>
      </c>
      <c r="N232" s="13" t="s">
        <v>1389</v>
      </c>
      <c r="O232" s="13">
        <v>59.562529766186529</v>
      </c>
      <c r="P232" s="13">
        <v>1202.5803819881332</v>
      </c>
      <c r="Q232" s="15"/>
      <c r="R232" s="20">
        <v>40.086012732937775</v>
      </c>
      <c r="T232" s="120">
        <v>199.5807750102189</v>
      </c>
      <c r="U232" s="118"/>
      <c r="V232" s="20">
        <v>77.143985550113385</v>
      </c>
      <c r="W232" s="20">
        <v>47.916683484229999</v>
      </c>
      <c r="X232" s="20">
        <v>72.032899743859502</v>
      </c>
    </row>
    <row r="233" spans="1:24">
      <c r="A233" s="13" t="s">
        <v>114</v>
      </c>
      <c r="B233" s="13">
        <v>60</v>
      </c>
      <c r="C233" s="13" t="s">
        <v>372</v>
      </c>
      <c r="D233" s="13">
        <v>745.26922106371796</v>
      </c>
      <c r="E233" s="17">
        <v>2.4</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922.63115996575527</v>
      </c>
      <c r="Q233" s="16" t="s">
        <v>2219</v>
      </c>
      <c r="R233" s="20">
        <v>30.75437199885851</v>
      </c>
      <c r="T233" s="118">
        <v>-0.69507979560234912</v>
      </c>
      <c r="U233" s="118">
        <v>3.3184335682878929</v>
      </c>
      <c r="V233" s="20">
        <v>59.93176958378119</v>
      </c>
      <c r="W233" s="20">
        <v>43.534911443860523</v>
      </c>
      <c r="X233" s="20">
        <v>54.857787215194946</v>
      </c>
    </row>
    <row r="234" spans="1:24">
      <c r="A234" s="13" t="s">
        <v>761</v>
      </c>
      <c r="B234" s="13">
        <v>60</v>
      </c>
      <c r="C234" s="13" t="s">
        <v>372</v>
      </c>
      <c r="D234" s="14">
        <v>-5828.3244256789858</v>
      </c>
      <c r="E234" s="17">
        <v>31.42</v>
      </c>
      <c r="F234" s="13" t="s">
        <v>255</v>
      </c>
      <c r="G234" s="13">
        <v>29754818</v>
      </c>
      <c r="H234" s="13" t="s">
        <v>1697</v>
      </c>
      <c r="I234" s="13">
        <v>22.487149943750001</v>
      </c>
      <c r="J234" s="13">
        <v>3597943991</v>
      </c>
      <c r="K234" s="13">
        <v>160000000</v>
      </c>
      <c r="L234" s="13">
        <v>1.4230349368437403</v>
      </c>
      <c r="M234" s="13">
        <v>5120000000</v>
      </c>
      <c r="N234" s="13" t="s">
        <v>819</v>
      </c>
      <c r="O234" s="13">
        <v>32.403975575786674</v>
      </c>
      <c r="P234" s="13">
        <v>0</v>
      </c>
      <c r="Q234" s="15"/>
      <c r="R234" s="20">
        <v>0</v>
      </c>
      <c r="T234" s="118"/>
      <c r="U234" s="118"/>
      <c r="V234" s="20">
        <v>56.973643034402784</v>
      </c>
      <c r="W234" s="20">
        <v>19.010838459150637</v>
      </c>
      <c r="X234" s="20"/>
    </row>
    <row r="235" spans="1:24">
      <c r="A235" s="13" t="s">
        <v>191</v>
      </c>
      <c r="B235" s="13">
        <v>60</v>
      </c>
      <c r="C235" s="13" t="s">
        <v>372</v>
      </c>
      <c r="D235" s="14">
        <v>-10466.75997964499</v>
      </c>
      <c r="E235" s="17">
        <v>75.650000000000006</v>
      </c>
      <c r="F235" s="13" t="s">
        <v>375</v>
      </c>
      <c r="G235" s="13">
        <v>5498818000</v>
      </c>
      <c r="H235" s="13" t="s">
        <v>1698</v>
      </c>
      <c r="I235" s="13">
        <v>46.85977686586304</v>
      </c>
      <c r="J235" s="13">
        <v>164435643000</v>
      </c>
      <c r="K235" s="13">
        <v>3509100000</v>
      </c>
      <c r="L235" s="13">
        <v>1.6218600489189561</v>
      </c>
      <c r="M235" s="13">
        <v>266691600000</v>
      </c>
      <c r="N235" s="13" t="s">
        <v>1275</v>
      </c>
      <c r="O235" s="13">
        <v>64.142292396100544</v>
      </c>
      <c r="P235" s="13">
        <v>420.35565125657064</v>
      </c>
      <c r="Q235" s="15"/>
      <c r="R235" s="20">
        <v>14.011855041885688</v>
      </c>
      <c r="T235" s="118">
        <v>-80.563991080502859</v>
      </c>
      <c r="U235" s="120">
        <v>4.0208475027183965</v>
      </c>
      <c r="V235" s="20">
        <v>43.480769776952869</v>
      </c>
      <c r="W235" s="20">
        <v>60.475501305833511</v>
      </c>
      <c r="X235" s="20">
        <v>43.859124919224456</v>
      </c>
    </row>
    <row r="236" spans="1:24">
      <c r="A236" s="13" t="s">
        <v>471</v>
      </c>
      <c r="B236" s="13">
        <v>60</v>
      </c>
      <c r="C236" s="13" t="s">
        <v>372</v>
      </c>
      <c r="D236" s="14">
        <v>-8752.7991733555591</v>
      </c>
      <c r="E236" s="17">
        <v>7.83</v>
      </c>
      <c r="F236" s="13" t="s">
        <v>221</v>
      </c>
      <c r="G236" s="13">
        <v>-26535988</v>
      </c>
      <c r="H236" s="13" t="s">
        <v>1699</v>
      </c>
      <c r="I236" s="13">
        <v>3.5820731343999999</v>
      </c>
      <c r="J236" s="13">
        <v>4477591418</v>
      </c>
      <c r="K236" s="13">
        <v>1250000000</v>
      </c>
      <c r="L236" s="13">
        <v>2.233343569446693</v>
      </c>
      <c r="M236" s="13">
        <v>10000000000</v>
      </c>
      <c r="N236" s="13" t="s">
        <v>1065</v>
      </c>
      <c r="O236" s="13">
        <v>69.736044483809337</v>
      </c>
      <c r="P236" s="13">
        <v>334.63868515017828</v>
      </c>
      <c r="Q236" s="15"/>
      <c r="R236" s="20">
        <v>11.154622838339275</v>
      </c>
      <c r="T236" s="118">
        <v>-19.567539556025775</v>
      </c>
      <c r="U236" s="118"/>
      <c r="V236" s="20">
        <v>24.590158723515813</v>
      </c>
      <c r="W236" s="20">
        <v>40.77380011761656</v>
      </c>
      <c r="X236" s="20">
        <v>50.839668231866185</v>
      </c>
    </row>
    <row r="237" spans="1:24">
      <c r="A237" s="13" t="s">
        <v>708</v>
      </c>
      <c r="B237" s="13">
        <v>60</v>
      </c>
      <c r="C237" s="13" t="s">
        <v>372</v>
      </c>
      <c r="D237" s="14">
        <v>8886.9944310394549</v>
      </c>
      <c r="E237" s="17">
        <v>131.9</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1046.1000840870799</v>
      </c>
      <c r="Q237" s="15"/>
      <c r="R237" s="20">
        <v>34.870002802902668</v>
      </c>
      <c r="T237" s="118">
        <v>-51.663217881033603</v>
      </c>
      <c r="U237" s="120">
        <v>109.90058080416631</v>
      </c>
      <c r="V237" s="20">
        <v>44.751885403553011</v>
      </c>
      <c r="W237" s="20">
        <v>67.027816703112052</v>
      </c>
      <c r="X237" s="20">
        <v>52.463701956798964</v>
      </c>
    </row>
    <row r="238" spans="1:24">
      <c r="A238" s="13" t="s">
        <v>709</v>
      </c>
      <c r="B238" s="13">
        <v>60</v>
      </c>
      <c r="C238" s="13" t="s">
        <v>372</v>
      </c>
      <c r="D238" s="14">
        <v>-926.93399253644066</v>
      </c>
      <c r="E238" s="17">
        <v>26.74</v>
      </c>
      <c r="F238" s="13" t="s">
        <v>699</v>
      </c>
      <c r="G238" s="13" t="s">
        <v>1013</v>
      </c>
      <c r="H238" s="13" t="s">
        <v>1701</v>
      </c>
      <c r="I238" s="13" t="s">
        <v>793</v>
      </c>
      <c r="J238" s="13" t="s">
        <v>1014</v>
      </c>
      <c r="K238" s="13" t="s">
        <v>876</v>
      </c>
      <c r="L238" s="13" t="s">
        <v>1702</v>
      </c>
      <c r="M238" s="13" t="s">
        <v>1703</v>
      </c>
      <c r="N238" s="13" t="s">
        <v>877</v>
      </c>
      <c r="P238" s="13">
        <v>522.77589546433057</v>
      </c>
      <c r="Q238" s="15"/>
      <c r="R238" s="20">
        <v>17.425863182144351</v>
      </c>
      <c r="T238" s="118">
        <v>-10.878887859043864</v>
      </c>
      <c r="U238" s="120">
        <v>23.527713687157039</v>
      </c>
      <c r="V238" s="20">
        <v>36.017139360182661</v>
      </c>
      <c r="W238" s="20">
        <v>50.186525576819825</v>
      </c>
      <c r="X238" s="20">
        <v>52.48723126441336</v>
      </c>
    </row>
    <row r="239" spans="1:24">
      <c r="A239" s="13" t="s">
        <v>765</v>
      </c>
      <c r="B239" s="13">
        <v>60</v>
      </c>
      <c r="C239" s="13" t="s">
        <v>372</v>
      </c>
      <c r="D239" s="14">
        <v>-15885.912744752204</v>
      </c>
      <c r="E239" s="17">
        <v>285</v>
      </c>
      <c r="F239" s="13" t="s">
        <v>743</v>
      </c>
      <c r="G239" s="13">
        <v>16005244</v>
      </c>
      <c r="H239" s="13" t="s">
        <v>1391</v>
      </c>
      <c r="I239" s="13">
        <v>27.513072088552811</v>
      </c>
      <c r="J239" s="13">
        <v>311457358</v>
      </c>
      <c r="K239" s="13">
        <v>11320341</v>
      </c>
      <c r="L239" s="13">
        <v>10.467751440953275</v>
      </c>
      <c r="M239" s="13">
        <v>3260258208</v>
      </c>
      <c r="N239" s="13" t="s">
        <v>1276</v>
      </c>
      <c r="O239" s="13">
        <v>63.902350149513119</v>
      </c>
      <c r="P239" s="13">
        <v>497.83991886072482</v>
      </c>
      <c r="Q239" s="15"/>
      <c r="R239" s="20">
        <v>16.59466396202416</v>
      </c>
      <c r="T239" s="118">
        <v>-117.87035851119128</v>
      </c>
      <c r="U239" s="118">
        <v>575.45724313516132</v>
      </c>
      <c r="V239" s="20">
        <v>54.342211201116932</v>
      </c>
      <c r="W239" s="20">
        <v>75.742626819178241</v>
      </c>
      <c r="X239" s="20">
        <v>64.631172386800017</v>
      </c>
    </row>
    <row r="240" spans="1:24">
      <c r="A240" s="13" t="s">
        <v>398</v>
      </c>
      <c r="B240" s="13">
        <v>60</v>
      </c>
      <c r="C240" s="13" t="s">
        <v>372</v>
      </c>
      <c r="D240" s="14">
        <v>-1745.3580617252751</v>
      </c>
      <c r="E240" s="17">
        <v>5.73</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450.19851797150352</v>
      </c>
      <c r="Q240" s="15"/>
      <c r="R240" s="20">
        <v>15.006617265716784</v>
      </c>
      <c r="T240" s="118">
        <v>-0.20003013972777595</v>
      </c>
      <c r="U240" s="118">
        <v>6.5153341380915641</v>
      </c>
      <c r="V240" s="20">
        <v>52.006767549318013</v>
      </c>
      <c r="W240" s="20">
        <v>43.393281599266771</v>
      </c>
      <c r="X240" s="20">
        <v>57.991377328850064</v>
      </c>
    </row>
    <row r="241" spans="1:24">
      <c r="A241" s="13" t="s">
        <v>102</v>
      </c>
      <c r="B241" s="13">
        <v>60</v>
      </c>
      <c r="C241" s="13" t="s">
        <v>372</v>
      </c>
      <c r="D241" s="14">
        <v>-402.69375614592207</v>
      </c>
      <c r="E241" s="17">
        <v>27.62</v>
      </c>
      <c r="F241" s="13" t="s">
        <v>255</v>
      </c>
      <c r="G241" s="13">
        <v>-1305327</v>
      </c>
      <c r="H241" s="13" t="s">
        <v>1705</v>
      </c>
      <c r="I241" s="13">
        <v>25.42794219393004</v>
      </c>
      <c r="J241" s="13">
        <v>1186366071</v>
      </c>
      <c r="K241" s="13">
        <v>46656000</v>
      </c>
      <c r="L241" s="13">
        <v>1.1011508436842341</v>
      </c>
      <c r="M241" s="13">
        <v>1306368000</v>
      </c>
      <c r="N241" s="13" t="s">
        <v>1706</v>
      </c>
      <c r="O241" s="13">
        <v>25.26565196327811</v>
      </c>
      <c r="P241" s="13">
        <v>743.49499527080741</v>
      </c>
      <c r="Q241" s="15"/>
      <c r="R241" s="20">
        <v>24.783166509026913</v>
      </c>
      <c r="T241" s="118">
        <v>-12.968014824330432</v>
      </c>
      <c r="U241" s="120">
        <v>18.576038362399601</v>
      </c>
      <c r="V241" s="20">
        <v>32.770731893536208</v>
      </c>
      <c r="W241" s="20">
        <v>65.087417360739423</v>
      </c>
      <c r="X241" s="20">
        <v>50.75089471153629</v>
      </c>
    </row>
    <row r="242" spans="1:24">
      <c r="A242" s="13" t="s">
        <v>244</v>
      </c>
      <c r="B242" s="13">
        <v>60</v>
      </c>
      <c r="C242" s="13" t="s">
        <v>372</v>
      </c>
      <c r="D242" s="14">
        <v>4438.6570372145507</v>
      </c>
      <c r="E242" s="17">
        <v>11.04</v>
      </c>
      <c r="F242" s="13" t="s">
        <v>357</v>
      </c>
      <c r="G242" s="13">
        <v>374434153</v>
      </c>
      <c r="H242" s="13" t="s">
        <v>1707</v>
      </c>
      <c r="I242" s="13">
        <v>2.6108828031111111</v>
      </c>
      <c r="J242" s="13">
        <v>11748972614</v>
      </c>
      <c r="K242" s="13">
        <v>4500000000</v>
      </c>
      <c r="L242" s="13">
        <v>4.2131343417224514</v>
      </c>
      <c r="M242" s="13">
        <v>49500000000</v>
      </c>
      <c r="N242" s="13" t="s">
        <v>1708</v>
      </c>
      <c r="O242" s="13">
        <v>47.373497903469016</v>
      </c>
      <c r="P242" s="13">
        <v>2093.5706869734749</v>
      </c>
      <c r="Q242" s="15"/>
      <c r="R242" s="20">
        <v>69.785689565782505</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10.3</v>
      </c>
      <c r="F243" s="13" t="s">
        <v>255</v>
      </c>
      <c r="G243" s="13">
        <v>52028005</v>
      </c>
      <c r="H243" s="13" t="s">
        <v>1710</v>
      </c>
      <c r="I243" s="13">
        <v>10.998305908045976</v>
      </c>
      <c r="J243" s="13">
        <v>6697968298</v>
      </c>
      <c r="K243" s="13">
        <v>609000000</v>
      </c>
      <c r="L243" s="13">
        <v>0.81830784443046944</v>
      </c>
      <c r="M243" s="13">
        <v>5481000000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-1543.5437425096588</v>
      </c>
      <c r="E244" s="17">
        <v>5.0599999999999996</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312.64584875203042</v>
      </c>
      <c r="Q244" s="15"/>
      <c r="R244" s="20">
        <v>10.421528291734347</v>
      </c>
      <c r="T244" s="118">
        <v>-12.744794175417162</v>
      </c>
      <c r="U244" s="120">
        <v>4.8408191816957657</v>
      </c>
      <c r="V244" s="20">
        <v>27.509756008489777</v>
      </c>
      <c r="W244" s="20">
        <v>44.901197843584768</v>
      </c>
      <c r="X244" s="20">
        <v>43.894930510864256</v>
      </c>
    </row>
    <row r="245" spans="1:24">
      <c r="A245" s="13" t="s">
        <v>55</v>
      </c>
      <c r="B245" s="13">
        <v>60</v>
      </c>
      <c r="C245" s="13" t="s">
        <v>372</v>
      </c>
      <c r="D245" s="14">
        <v>-9981.2458587199872</v>
      </c>
      <c r="E245" s="17">
        <v>35.94</v>
      </c>
      <c r="F245" s="13" t="s">
        <v>375</v>
      </c>
      <c r="G245" s="13">
        <v>47613264</v>
      </c>
      <c r="H245" s="13" t="s">
        <v>1712</v>
      </c>
      <c r="I245" s="13">
        <v>9.640428505939683</v>
      </c>
      <c r="J245" s="13">
        <v>3590822435</v>
      </c>
      <c r="K245" s="13">
        <v>372475397</v>
      </c>
      <c r="L245" s="13">
        <v>3.734273842476981</v>
      </c>
      <c r="M245" s="13">
        <v>13409114292</v>
      </c>
      <c r="N245" s="13" t="s">
        <v>661</v>
      </c>
      <c r="O245" s="13">
        <v>40.345835379165877</v>
      </c>
      <c r="P245" s="13">
        <v>832.38291864873713</v>
      </c>
      <c r="Q245" s="15"/>
      <c r="R245" s="20">
        <v>27.746097288291239</v>
      </c>
      <c r="T245" s="120">
        <v>43.255959858266451</v>
      </c>
      <c r="U245" s="118">
        <v>79.497477612314043</v>
      </c>
      <c r="V245" s="20">
        <v>50.994675920327204</v>
      </c>
      <c r="W245" s="20">
        <v>63.594461632427219</v>
      </c>
      <c r="X245" s="20">
        <v>77.979084427005887</v>
      </c>
    </row>
    <row r="246" spans="1:24">
      <c r="A246" s="13" t="s">
        <v>211</v>
      </c>
      <c r="B246" s="13">
        <v>60</v>
      </c>
      <c r="C246" s="13" t="s">
        <v>372</v>
      </c>
      <c r="D246" s="14">
        <v>-1189.8108805820584</v>
      </c>
      <c r="E246" s="17">
        <v>67.2</v>
      </c>
      <c r="F246" s="13" t="s">
        <v>208</v>
      </c>
      <c r="G246" s="13">
        <v>167767000</v>
      </c>
      <c r="H246" s="13" t="s">
        <v>1713</v>
      </c>
      <c r="I246" s="13">
        <v>33.345119565217388</v>
      </c>
      <c r="J246" s="13">
        <v>15338755000</v>
      </c>
      <c r="K246" s="13">
        <v>460000000</v>
      </c>
      <c r="L246" s="13">
        <v>2.2192153144111111</v>
      </c>
      <c r="M246" s="13">
        <v>34040000000</v>
      </c>
      <c r="N246" s="13" t="s">
        <v>1392</v>
      </c>
      <c r="O246" s="13">
        <v>44.753513851165764</v>
      </c>
      <c r="P246" s="13">
        <v>1334.5950271313466</v>
      </c>
      <c r="Q246" s="15"/>
      <c r="R246" s="20">
        <v>44.486500904378218</v>
      </c>
      <c r="T246" s="120">
        <v>82.413549690136847</v>
      </c>
      <c r="U246" s="120">
        <v>62.940141289670279</v>
      </c>
      <c r="V246" s="20">
        <v>53.931463838019951</v>
      </c>
      <c r="W246" s="20">
        <v>52.977144780788436</v>
      </c>
      <c r="X246" s="20">
        <v>66.95249069589002</v>
      </c>
    </row>
    <row r="247" spans="1:24">
      <c r="A247" s="13" t="s">
        <v>487</v>
      </c>
      <c r="B247" s="13">
        <v>60</v>
      </c>
      <c r="C247" s="13" t="s">
        <v>372</v>
      </c>
      <c r="D247" s="14">
        <v>27058.713651158683</v>
      </c>
      <c r="E247" s="17">
        <v>67.25</v>
      </c>
      <c r="F247" s="13" t="s">
        <v>605</v>
      </c>
      <c r="G247" s="13">
        <v>-103901230</v>
      </c>
      <c r="H247" s="13" t="s">
        <v>1714</v>
      </c>
      <c r="I247" s="13">
        <v>26.880030181818181</v>
      </c>
      <c r="J247" s="13">
        <v>3548163984</v>
      </c>
      <c r="K247" s="13">
        <v>132000000</v>
      </c>
      <c r="L247" s="13">
        <v>2.6041637426191744</v>
      </c>
      <c r="M247" s="13">
        <v>9240000000</v>
      </c>
      <c r="N247" s="13" t="s">
        <v>1715</v>
      </c>
      <c r="O247" s="13">
        <v>16.988510926249347</v>
      </c>
      <c r="P247" s="13">
        <v>1291.227883022548</v>
      </c>
      <c r="Q247" s="15"/>
      <c r="R247" s="20">
        <v>43.04092943408493</v>
      </c>
      <c r="T247" s="118">
        <v>-20.323302677377058</v>
      </c>
      <c r="U247" s="118"/>
      <c r="V247" s="20">
        <v>63.75576199863044</v>
      </c>
      <c r="W247" s="20">
        <v>50.020644437678712</v>
      </c>
      <c r="X247" s="20">
        <v>50.552742972015011</v>
      </c>
    </row>
    <row r="248" spans="1:24">
      <c r="A248" s="13" t="s">
        <v>710</v>
      </c>
      <c r="B248" s="13">
        <v>60</v>
      </c>
      <c r="C248" s="13" t="s">
        <v>372</v>
      </c>
      <c r="D248" s="14">
        <v>-3028.0953951155175</v>
      </c>
      <c r="E248" s="17">
        <v>11.32</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42.097012302826315</v>
      </c>
      <c r="Q248" s="15"/>
      <c r="R248" s="20">
        <v>1.4032337434275439</v>
      </c>
      <c r="T248" s="118">
        <v>-1.5746155187672706</v>
      </c>
      <c r="U248" s="120">
        <v>7.2836143580342849</v>
      </c>
      <c r="V248" s="20">
        <v>50.553486737333174</v>
      </c>
      <c r="W248" s="20">
        <v>63.852123672455036</v>
      </c>
      <c r="X248" s="20">
        <v>53.55538969601006</v>
      </c>
    </row>
    <row r="249" spans="1:24">
      <c r="A249" s="13" t="s">
        <v>711</v>
      </c>
      <c r="B249" s="13">
        <v>60</v>
      </c>
      <c r="C249" s="13" t="s">
        <v>372</v>
      </c>
      <c r="D249" s="14">
        <v>-3207.3344843571049</v>
      </c>
      <c r="E249" s="17">
        <v>51.25</v>
      </c>
      <c r="F249" s="13" t="s">
        <v>695</v>
      </c>
      <c r="G249" s="13" t="s">
        <v>1015</v>
      </c>
      <c r="H249" s="13" t="s">
        <v>1717</v>
      </c>
      <c r="I249" s="13" t="s">
        <v>883</v>
      </c>
      <c r="J249" s="13" t="s">
        <v>1016</v>
      </c>
      <c r="K249" s="13" t="s">
        <v>880</v>
      </c>
      <c r="L249" s="13" t="s">
        <v>1552</v>
      </c>
      <c r="M249" s="13" t="s">
        <v>1718</v>
      </c>
      <c r="N249" s="13" t="s">
        <v>881</v>
      </c>
      <c r="P249" s="13">
        <v>298.46295665658471</v>
      </c>
      <c r="Q249" s="15"/>
      <c r="R249" s="20">
        <v>9.9487652218861573</v>
      </c>
      <c r="T249" s="118">
        <v>-64.960561520635878</v>
      </c>
      <c r="U249" s="120">
        <v>35.305340678674284</v>
      </c>
      <c r="V249" s="20">
        <v>32.836201620404353</v>
      </c>
      <c r="W249" s="20">
        <v>41.150801268390936</v>
      </c>
      <c r="X249" s="20">
        <v>44.4008385405768</v>
      </c>
    </row>
    <row r="250" spans="1:24">
      <c r="A250" s="13" t="s">
        <v>635</v>
      </c>
      <c r="B250" s="13">
        <v>60</v>
      </c>
      <c r="C250" s="13" t="s">
        <v>372</v>
      </c>
      <c r="D250" s="14">
        <v>-3096.3750533462076</v>
      </c>
      <c r="E250" s="17">
        <v>156.9</v>
      </c>
      <c r="F250" s="13" t="s">
        <v>376</v>
      </c>
      <c r="G250" s="13">
        <v>610474964</v>
      </c>
      <c r="H250" s="13" t="s">
        <v>1719</v>
      </c>
      <c r="I250" s="13">
        <v>58.6988959733416</v>
      </c>
      <c r="J250" s="13">
        <v>18936263841</v>
      </c>
      <c r="K250" s="13">
        <v>322600000</v>
      </c>
      <c r="L250" s="13">
        <v>2.7428113822297266</v>
      </c>
      <c r="M250" s="13">
        <v>51938600000</v>
      </c>
      <c r="N250" s="13" t="s">
        <v>963</v>
      </c>
      <c r="O250" s="13">
        <v>71.554226529256525</v>
      </c>
      <c r="P250" s="13">
        <v>372.4899891504927</v>
      </c>
      <c r="Q250" s="15"/>
      <c r="R250" s="20">
        <v>12.41633297168309</v>
      </c>
      <c r="T250" s="118">
        <v>-26.535772130964972</v>
      </c>
      <c r="U250" s="118"/>
      <c r="V250" s="20">
        <v>59.825418133852239</v>
      </c>
      <c r="W250" s="20">
        <v>60.062269133817793</v>
      </c>
      <c r="X250" s="20">
        <v>53.670727304082135</v>
      </c>
    </row>
    <row r="251" spans="1:24">
      <c r="A251" s="13" t="s">
        <v>131</v>
      </c>
      <c r="B251" s="13">
        <v>60</v>
      </c>
      <c r="C251" s="13" t="s">
        <v>372</v>
      </c>
      <c r="D251" s="14">
        <v>46.059283129635809</v>
      </c>
      <c r="E251" s="17">
        <v>2.99</v>
      </c>
      <c r="F251" s="13" t="s">
        <v>349</v>
      </c>
      <c r="G251" s="13">
        <v>-882648890</v>
      </c>
      <c r="H251" s="13" t="s">
        <v>1720</v>
      </c>
      <c r="I251" s="13">
        <v>9.0341280333333334</v>
      </c>
      <c r="J251" s="13">
        <v>5420476820</v>
      </c>
      <c r="K251" s="13">
        <v>600000000</v>
      </c>
      <c r="L251" s="13">
        <v>0.33207410708934643</v>
      </c>
      <c r="M251" s="13">
        <v>1800000000</v>
      </c>
      <c r="N251" s="13" t="s">
        <v>1131</v>
      </c>
      <c r="O251" s="13">
        <v>33.234709875584507</v>
      </c>
      <c r="P251" s="13">
        <v>580.92207526520838</v>
      </c>
      <c r="Q251" s="15"/>
      <c r="R251" s="20">
        <v>19.364069175506945</v>
      </c>
      <c r="T251" s="118">
        <v>-4.2690165871530494</v>
      </c>
      <c r="U251" s="120">
        <v>-0.10212115238920738</v>
      </c>
      <c r="V251" s="20">
        <v>35.557662142424334</v>
      </c>
      <c r="W251" s="20">
        <v>55.154989258175853</v>
      </c>
      <c r="X251" s="20">
        <v>42.3945753853871</v>
      </c>
    </row>
    <row r="252" spans="1:24">
      <c r="A252" s="13" t="s">
        <v>248</v>
      </c>
      <c r="B252" s="13">
        <v>60</v>
      </c>
      <c r="C252" s="13" t="s">
        <v>372</v>
      </c>
      <c r="D252" s="14">
        <v>-1245.3226127265182</v>
      </c>
      <c r="E252" s="17">
        <v>16.71</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1372.6876820353687</v>
      </c>
      <c r="Q252" s="15"/>
      <c r="R252" s="20">
        <v>45.756256067845619</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-3581.5649040164035</v>
      </c>
      <c r="E254" s="17">
        <v>45</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1233.387692991962</v>
      </c>
      <c r="Q254" s="16" t="s">
        <v>2385</v>
      </c>
      <c r="R254" s="20">
        <v>41.112923099732065</v>
      </c>
      <c r="T254" s="120">
        <v>51.490681661444668</v>
      </c>
      <c r="U254" s="118">
        <v>105.12397540791781</v>
      </c>
      <c r="V254" s="20">
        <v>54.940758386938313</v>
      </c>
      <c r="W254" s="20">
        <v>51.320404591752848</v>
      </c>
      <c r="X254" s="20">
        <v>97.30986680662788</v>
      </c>
    </row>
    <row r="255" spans="1:24">
      <c r="A255" s="13" t="s">
        <v>456</v>
      </c>
      <c r="B255" s="13">
        <v>60</v>
      </c>
      <c r="C255" s="13" t="s">
        <v>372</v>
      </c>
      <c r="D255" s="14">
        <v>-14430.408065744941</v>
      </c>
      <c r="E255" s="17">
        <v>16.989999999999998</v>
      </c>
      <c r="F255" s="13" t="s">
        <v>233</v>
      </c>
      <c r="G255" s="13">
        <v>260197818</v>
      </c>
      <c r="H255" s="13" t="s">
        <v>1724</v>
      </c>
      <c r="I255" s="13">
        <v>31.102090517142859</v>
      </c>
      <c r="J255" s="13">
        <v>10885731681</v>
      </c>
      <c r="K255" s="13">
        <v>350000000</v>
      </c>
      <c r="L255" s="13">
        <v>0.54658705306737942</v>
      </c>
      <c r="M255" s="13">
        <v>5950000000</v>
      </c>
      <c r="N255" s="13" t="s">
        <v>882</v>
      </c>
      <c r="O255" s="13">
        <v>39.128424600098072</v>
      </c>
      <c r="P255" s="13">
        <v>135.9938194609401</v>
      </c>
      <c r="Q255" s="15"/>
      <c r="R255" s="20">
        <v>4.5331273153646698</v>
      </c>
      <c r="T255" s="118">
        <v>-1.1345535787341987</v>
      </c>
      <c r="U255" s="120">
        <v>-0.27228746662842696</v>
      </c>
      <c r="V255" s="20">
        <v>40.859994008120921</v>
      </c>
      <c r="W255" s="20">
        <v>43.936378391264391</v>
      </c>
      <c r="X255" s="20">
        <v>49.522295786572336</v>
      </c>
    </row>
    <row r="256" spans="1:24">
      <c r="A256" s="13" t="s">
        <v>113</v>
      </c>
      <c r="B256" s="13">
        <v>60</v>
      </c>
      <c r="C256" s="13" t="s">
        <v>372</v>
      </c>
      <c r="D256" s="14">
        <v>-17584.138518476495</v>
      </c>
      <c r="E256" s="17">
        <v>292</v>
      </c>
      <c r="F256" s="13" t="s">
        <v>353</v>
      </c>
      <c r="G256" s="13">
        <v>62342924</v>
      </c>
      <c r="H256" s="13" t="s">
        <v>1725</v>
      </c>
      <c r="I256" s="13">
        <v>584.8653100555556</v>
      </c>
      <c r="J256" s="13">
        <v>10527575581</v>
      </c>
      <c r="K256" s="13">
        <v>18000000</v>
      </c>
      <c r="L256" s="13">
        <v>0.50438963455018104</v>
      </c>
      <c r="M256" s="13">
        <v>5310000000</v>
      </c>
      <c r="N256" s="13" t="s">
        <v>1393</v>
      </c>
      <c r="O256" s="13">
        <v>26.71039890836218</v>
      </c>
      <c r="P256" s="13">
        <v>451.49037000190469</v>
      </c>
      <c r="Q256" s="15"/>
      <c r="R256" s="20">
        <v>15.04967900006349</v>
      </c>
      <c r="T256" s="118">
        <v>-238.33851821801147</v>
      </c>
      <c r="U256" s="120">
        <v>-19.064500181695507</v>
      </c>
      <c r="V256" s="20">
        <v>31.626371818318809</v>
      </c>
      <c r="W256" s="20">
        <v>64.4214787388117</v>
      </c>
      <c r="X256" s="20">
        <v>43.037618044776515</v>
      </c>
    </row>
    <row r="257" spans="1:24">
      <c r="A257" s="13" t="s">
        <v>260</v>
      </c>
      <c r="B257" s="13">
        <v>60</v>
      </c>
      <c r="C257" s="13" t="s">
        <v>372</v>
      </c>
      <c r="D257" s="14">
        <v>-244.93240049389797</v>
      </c>
      <c r="E257" s="17">
        <v>2.63</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290.65611967560392</v>
      </c>
      <c r="Q257" s="16" t="s">
        <v>2234</v>
      </c>
      <c r="R257" s="20">
        <v>9.6885373225201299</v>
      </c>
      <c r="T257" s="118">
        <v>-1.2152613468517481</v>
      </c>
      <c r="U257" s="120">
        <v>-0.89467322035177599</v>
      </c>
      <c r="V257" s="20">
        <v>42.333523813544119</v>
      </c>
      <c r="W257" s="20">
        <v>46.755964262658409</v>
      </c>
      <c r="X257" s="20">
        <v>45.017923868921805</v>
      </c>
    </row>
    <row r="258" spans="1:24">
      <c r="A258" s="13" t="s">
        <v>437</v>
      </c>
      <c r="B258" s="13">
        <v>60</v>
      </c>
      <c r="C258" s="13" t="s">
        <v>372</v>
      </c>
      <c r="D258" s="14">
        <v>-4429.7028498006339</v>
      </c>
      <c r="E258" s="17">
        <v>21.74</v>
      </c>
      <c r="F258" s="13" t="s">
        <v>696</v>
      </c>
      <c r="G258" s="13">
        <v>-1360985632</v>
      </c>
      <c r="H258" s="13" t="s">
        <v>1727</v>
      </c>
      <c r="I258" s="13">
        <v>69.054407441558439</v>
      </c>
      <c r="J258" s="13">
        <v>26585946865</v>
      </c>
      <c r="K258" s="13">
        <v>385000000</v>
      </c>
      <c r="L258" s="13">
        <v>0.31858936764635709</v>
      </c>
      <c r="M258" s="13">
        <v>8470000000</v>
      </c>
      <c r="N258" s="13" t="s">
        <v>883</v>
      </c>
      <c r="O258" s="13">
        <v>4.7881423273020793</v>
      </c>
      <c r="P258" s="13">
        <v>848.656459784037</v>
      </c>
      <c r="Q258" s="15"/>
      <c r="R258" s="20">
        <v>28.288548659467899</v>
      </c>
      <c r="T258" s="118">
        <v>19.500238717224327</v>
      </c>
      <c r="U258" s="120">
        <v>7.1956649986326227</v>
      </c>
      <c r="V258" s="20">
        <v>62.563561884464995</v>
      </c>
      <c r="W258" s="20">
        <v>27.775190614006465</v>
      </c>
      <c r="X258" s="20">
        <v>57.530344795928748</v>
      </c>
    </row>
    <row r="259" spans="1:24">
      <c r="A259" s="13" t="s">
        <v>713</v>
      </c>
      <c r="B259" s="13">
        <v>60</v>
      </c>
      <c r="C259" s="13" t="s">
        <v>372</v>
      </c>
      <c r="D259" s="14">
        <v>-7625.2989299408473</v>
      </c>
      <c r="E259" s="17">
        <v>11.65</v>
      </c>
      <c r="F259" s="13" t="s">
        <v>689</v>
      </c>
      <c r="G259" s="13">
        <v>-6134544</v>
      </c>
      <c r="H259" s="13" t="s">
        <v>1728</v>
      </c>
      <c r="I259" s="13">
        <v>2.4384674400000002</v>
      </c>
      <c r="J259" s="13">
        <v>91442529</v>
      </c>
      <c r="K259" s="13">
        <v>37500000</v>
      </c>
      <c r="L259" s="13">
        <v>4.9211237366368117</v>
      </c>
      <c r="M259" s="13">
        <v>450000000</v>
      </c>
      <c r="N259" s="13" t="s">
        <v>1133</v>
      </c>
      <c r="O259" s="13">
        <v>4.7752863045947738</v>
      </c>
      <c r="P259" s="13">
        <v>587.68711188462146</v>
      </c>
      <c r="Q259" s="15"/>
      <c r="R259" s="20">
        <v>19.589570396154048</v>
      </c>
      <c r="T259" s="118">
        <v>-11.78558286840623</v>
      </c>
      <c r="U259" s="118">
        <v>21.148005360302431</v>
      </c>
      <c r="V259" s="20">
        <v>39.263224317190222</v>
      </c>
      <c r="W259" s="20">
        <v>54.491534945547521</v>
      </c>
      <c r="X259" s="20">
        <v>54.3303627039801</v>
      </c>
    </row>
    <row r="260" spans="1:24">
      <c r="A260" s="13" t="s">
        <v>337</v>
      </c>
      <c r="B260" s="13">
        <v>60</v>
      </c>
      <c r="C260" s="13" t="s">
        <v>372</v>
      </c>
      <c r="D260" s="14">
        <v>-83140.685892687994</v>
      </c>
      <c r="E260" s="17">
        <v>301.75</v>
      </c>
      <c r="F260" s="13" t="s">
        <v>356</v>
      </c>
      <c r="G260" s="13">
        <v>887823164</v>
      </c>
      <c r="H260" s="13" t="s">
        <v>1729</v>
      </c>
      <c r="I260" s="13">
        <v>121.49303746078431</v>
      </c>
      <c r="J260" s="13">
        <v>12392289821</v>
      </c>
      <c r="K260" s="13">
        <v>102000000</v>
      </c>
      <c r="L260" s="13">
        <v>2.4116608336059993</v>
      </c>
      <c r="M260" s="13">
        <v>29886000000</v>
      </c>
      <c r="N260" s="13" t="s">
        <v>1281</v>
      </c>
      <c r="O260" s="13">
        <v>23.739501236649485</v>
      </c>
      <c r="P260" s="13">
        <v>574.99649928281758</v>
      </c>
      <c r="Q260" s="15"/>
      <c r="R260" s="20">
        <v>19.166549976093918</v>
      </c>
      <c r="T260" s="118">
        <v>150.58582512342696</v>
      </c>
      <c r="U260" s="118">
        <v>514.64296627938836</v>
      </c>
      <c r="V260" s="20">
        <v>61.804928534951785</v>
      </c>
      <c r="W260" s="20">
        <v>56.559875185526202</v>
      </c>
      <c r="X260" s="20">
        <v>63.893130486009483</v>
      </c>
    </row>
    <row r="261" spans="1:24">
      <c r="A261" s="13" t="s">
        <v>553</v>
      </c>
      <c r="B261" s="13">
        <v>60</v>
      </c>
      <c r="C261" s="13" t="s">
        <v>372</v>
      </c>
      <c r="D261" s="14">
        <v>-87283.936622247886</v>
      </c>
      <c r="E261" s="17">
        <v>187.5</v>
      </c>
      <c r="F261" s="13" t="s">
        <v>357</v>
      </c>
      <c r="G261" s="13">
        <v>199317137</v>
      </c>
      <c r="H261" s="13" t="s">
        <v>1730</v>
      </c>
      <c r="I261" s="13">
        <v>79.556253432000005</v>
      </c>
      <c r="J261" s="13">
        <v>9944531679</v>
      </c>
      <c r="K261" s="13">
        <v>125000000</v>
      </c>
      <c r="L261" s="13">
        <v>2.6270719268930995</v>
      </c>
      <c r="M261" s="13">
        <v>26125000000</v>
      </c>
      <c r="N261" s="13" t="s">
        <v>1394</v>
      </c>
      <c r="O261" s="13">
        <v>14.881840592712162</v>
      </c>
      <c r="P261" s="13">
        <v>199.46416699787935</v>
      </c>
      <c r="Q261" s="15"/>
      <c r="R261" s="20">
        <v>6.6488055665959784</v>
      </c>
      <c r="T261" s="118">
        <v>-100.4973096258243</v>
      </c>
      <c r="U261" s="118"/>
      <c r="V261" s="20">
        <v>45.690943602352</v>
      </c>
      <c r="W261" s="20">
        <v>21.51580431917078</v>
      </c>
      <c r="X261" s="20">
        <v>51.826628437481276</v>
      </c>
    </row>
    <row r="262" spans="1:24">
      <c r="A262" s="13" t="s">
        <v>122</v>
      </c>
      <c r="B262" s="13">
        <v>60</v>
      </c>
      <c r="C262" s="13" t="s">
        <v>372</v>
      </c>
      <c r="D262" s="14">
        <v>114.12399293364572</v>
      </c>
      <c r="E262" s="17">
        <v>12.85</v>
      </c>
      <c r="F262" s="13" t="s">
        <v>356</v>
      </c>
      <c r="G262" s="13">
        <v>-64393000</v>
      </c>
      <c r="H262" s="13" t="s">
        <v>1731</v>
      </c>
      <c r="I262" s="13">
        <v>19.424466666666667</v>
      </c>
      <c r="J262" s="13">
        <v>2913670000</v>
      </c>
      <c r="K262" s="13">
        <v>150000000</v>
      </c>
      <c r="L262" s="13">
        <v>0.66925904443536843</v>
      </c>
      <c r="M262" s="13">
        <v>1950000000</v>
      </c>
      <c r="N262" s="13" t="s">
        <v>1174</v>
      </c>
      <c r="O262" s="13">
        <v>32.591821078338377</v>
      </c>
      <c r="P262" s="13">
        <v>1339.056722855498</v>
      </c>
      <c r="Q262" s="15"/>
      <c r="R262" s="20">
        <v>44.635224095183268</v>
      </c>
      <c r="T262" s="118">
        <v>5.8503815737106279</v>
      </c>
      <c r="U262" s="120">
        <v>11.804342002453136</v>
      </c>
      <c r="V262" s="20">
        <v>50.520798069738227</v>
      </c>
      <c r="W262" s="20">
        <v>36.386811519099595</v>
      </c>
      <c r="X262" s="20">
        <v>65.177566544072704</v>
      </c>
    </row>
    <row r="263" spans="1:24">
      <c r="A263" s="13" t="s">
        <v>438</v>
      </c>
      <c r="B263" s="13">
        <v>60</v>
      </c>
      <c r="C263" s="13" t="s">
        <v>372</v>
      </c>
      <c r="D263" s="14">
        <v>-1468.0505932935794</v>
      </c>
      <c r="E263" s="17">
        <v>4.49</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401.4716736651223</v>
      </c>
      <c r="Q263" s="15"/>
      <c r="R263" s="20">
        <v>13.382389122170743</v>
      </c>
      <c r="T263" s="118">
        <v>-2.1597032477054334</v>
      </c>
      <c r="U263" s="120">
        <v>3.9336056963008037</v>
      </c>
      <c r="V263" s="20">
        <v>34.374286891492908</v>
      </c>
      <c r="W263" s="20">
        <v>40.166492382146018</v>
      </c>
      <c r="X263" s="20">
        <v>52.449409203557984</v>
      </c>
    </row>
    <row r="264" spans="1:24">
      <c r="A264" s="13" t="s">
        <v>714</v>
      </c>
      <c r="B264" s="13">
        <v>60</v>
      </c>
      <c r="C264" s="13" t="s">
        <v>372</v>
      </c>
      <c r="D264" s="13">
        <v>110.60813904043786</v>
      </c>
      <c r="E264" s="17">
        <v>1.01</v>
      </c>
      <c r="F264" s="13" t="s">
        <v>693</v>
      </c>
      <c r="G264" s="13" t="s">
        <v>884</v>
      </c>
      <c r="H264" s="13" t="s">
        <v>1733</v>
      </c>
      <c r="I264" s="13" t="s">
        <v>860</v>
      </c>
      <c r="J264" s="13" t="s">
        <v>885</v>
      </c>
      <c r="K264" s="13" t="s">
        <v>886</v>
      </c>
      <c r="L264" s="13" t="s">
        <v>901</v>
      </c>
      <c r="M264" s="13" t="s">
        <v>1734</v>
      </c>
      <c r="N264" s="13" t="s">
        <v>612</v>
      </c>
      <c r="O264" s="13">
        <v>36.360147536214136</v>
      </c>
      <c r="P264" s="13">
        <v>878.82412604626836</v>
      </c>
      <c r="Q264" s="15"/>
      <c r="R264" s="20">
        <v>29.294137534875613</v>
      </c>
      <c r="T264" s="118">
        <v>-0.66997676954133834</v>
      </c>
      <c r="U264" s="120">
        <v>-9.0809431383047627</v>
      </c>
      <c r="V264" s="20">
        <v>55.187265606867761</v>
      </c>
      <c r="W264" s="20">
        <v>50.985307589533392</v>
      </c>
      <c r="X264" s="20">
        <v>33.680358629336787</v>
      </c>
    </row>
    <row r="265" spans="1:24">
      <c r="A265" s="13" t="s">
        <v>262</v>
      </c>
      <c r="B265" s="13">
        <v>60</v>
      </c>
      <c r="C265" s="13" t="s">
        <v>372</v>
      </c>
      <c r="D265" s="14">
        <v>128082.21976499567</v>
      </c>
      <c r="E265" s="17">
        <v>482.5</v>
      </c>
      <c r="F265" s="13" t="s">
        <v>255</v>
      </c>
      <c r="G265" s="13">
        <v>3685710974</v>
      </c>
      <c r="H265" s="13" t="s">
        <v>1735</v>
      </c>
      <c r="I265" s="13">
        <v>105.95432893413174</v>
      </c>
      <c r="J265" s="13">
        <v>35388745864</v>
      </c>
      <c r="K265" s="13">
        <v>334000000</v>
      </c>
      <c r="L265" s="13">
        <v>4.4736256155675331</v>
      </c>
      <c r="M265" s="13">
        <v>158316000000</v>
      </c>
      <c r="N265" s="13" t="s">
        <v>887</v>
      </c>
      <c r="O265" s="13">
        <v>41.265120286241007</v>
      </c>
      <c r="P265" s="13">
        <v>1836.195318817016</v>
      </c>
      <c r="Q265" s="15"/>
      <c r="R265" s="20">
        <v>61.206510627233868</v>
      </c>
      <c r="T265" s="118">
        <v>-169.92643753327513</v>
      </c>
      <c r="U265" s="118">
        <v>666.10021715461357</v>
      </c>
      <c r="V265" s="20">
        <v>45.264548870010039</v>
      </c>
      <c r="W265" s="20">
        <v>48.153890240912759</v>
      </c>
      <c r="X265" s="20">
        <v>57.13270823054188</v>
      </c>
    </row>
    <row r="266" spans="1:24">
      <c r="A266" s="13" t="s">
        <v>550</v>
      </c>
      <c r="B266" s="13">
        <v>60</v>
      </c>
      <c r="C266" s="13" t="s">
        <v>372</v>
      </c>
      <c r="D266" s="13">
        <v>-919081.49868510012</v>
      </c>
      <c r="E266" s="17">
        <v>1384</v>
      </c>
      <c r="F266" s="13" t="s">
        <v>233</v>
      </c>
      <c r="G266" s="13">
        <v>-34585163</v>
      </c>
      <c r="H266" s="13" t="s">
        <v>1736</v>
      </c>
      <c r="I266" s="13">
        <v>21.349161128205129</v>
      </c>
      <c r="J266" s="13">
        <v>832617284</v>
      </c>
      <c r="K266" s="13">
        <v>39000000</v>
      </c>
      <c r="L266" s="13">
        <v>68.855164433506999</v>
      </c>
      <c r="M266" s="13">
        <v>57330000000</v>
      </c>
      <c r="N266" s="13" t="s">
        <v>1737</v>
      </c>
      <c r="O266" s="13">
        <v>15.489860437091497</v>
      </c>
      <c r="P266" s="13">
        <v>1261.9134409019136</v>
      </c>
      <c r="Q266" s="15"/>
      <c r="R266" s="20">
        <v>42.063781363397119</v>
      </c>
      <c r="T266" s="120">
        <v>5333.902151441348</v>
      </c>
      <c r="U266" s="118"/>
      <c r="V266" s="20">
        <v>55.97539040080401</v>
      </c>
      <c r="W266" s="20">
        <v>44.260276955209719</v>
      </c>
      <c r="X266" s="20">
        <v>98.543821252183193</v>
      </c>
    </row>
    <row r="267" spans="1:24">
      <c r="A267" s="13" t="s">
        <v>216</v>
      </c>
      <c r="B267" s="13">
        <v>60</v>
      </c>
      <c r="C267" s="13" t="s">
        <v>372</v>
      </c>
      <c r="D267" s="14">
        <v>-5155.8230202585873</v>
      </c>
      <c r="E267" s="17">
        <v>22.02</v>
      </c>
      <c r="F267" s="13" t="s">
        <v>208</v>
      </c>
      <c r="G267" s="13">
        <v>164148082</v>
      </c>
      <c r="H267" s="13" t="s">
        <v>1738</v>
      </c>
      <c r="I267" s="13">
        <v>29.053411653703705</v>
      </c>
      <c r="J267" s="13">
        <v>15688842293</v>
      </c>
      <c r="K267" s="13">
        <v>540000000</v>
      </c>
      <c r="L267" s="13">
        <v>0.75722604498998514</v>
      </c>
      <c r="M267" s="13">
        <v>11880000000</v>
      </c>
      <c r="N267" s="13" t="s">
        <v>1283</v>
      </c>
      <c r="O267" s="13">
        <v>29.454461619168644</v>
      </c>
      <c r="P267" s="13">
        <v>217.06278035529772</v>
      </c>
      <c r="Q267" s="15"/>
      <c r="R267" s="20">
        <v>7.2354260118432574</v>
      </c>
      <c r="T267" s="118">
        <v>-11.774523403389985</v>
      </c>
      <c r="U267" s="120">
        <v>5.1384968758206995</v>
      </c>
      <c r="V267" s="20">
        <v>34.913267557283476</v>
      </c>
      <c r="W267" s="20">
        <v>23.101955572004265</v>
      </c>
      <c r="X267" s="20">
        <v>46.751033230331416</v>
      </c>
    </row>
    <row r="268" spans="1:24">
      <c r="A268" s="13" t="s">
        <v>346</v>
      </c>
      <c r="B268" s="13">
        <v>60</v>
      </c>
      <c r="C268" s="13" t="s">
        <v>372</v>
      </c>
      <c r="D268" s="14">
        <v>-16682.588507370965</v>
      </c>
      <c r="E268" s="17">
        <v>52.65</v>
      </c>
      <c r="F268" s="13" t="s">
        <v>715</v>
      </c>
      <c r="G268" s="13">
        <v>-149675006</v>
      </c>
      <c r="H268" s="13" t="s">
        <v>1739</v>
      </c>
      <c r="I268" s="13">
        <v>20.805705400000001</v>
      </c>
      <c r="J268" s="13">
        <v>1352370851</v>
      </c>
      <c r="K268" s="13">
        <v>65000000</v>
      </c>
      <c r="L268" s="13">
        <v>2.5954419214260334</v>
      </c>
      <c r="M268" s="13">
        <v>3510000000</v>
      </c>
      <c r="N268" s="13" t="s">
        <v>1284</v>
      </c>
      <c r="O268" s="13">
        <v>69.050759590759228</v>
      </c>
      <c r="P268" s="13">
        <v>15.312024812486891</v>
      </c>
      <c r="Q268" s="15"/>
      <c r="R268" s="20">
        <v>0.51040082708289636</v>
      </c>
      <c r="T268" s="118">
        <v>-98.643004098073277</v>
      </c>
      <c r="U268" s="120">
        <v>-60.956489734211772</v>
      </c>
      <c r="V268" s="20">
        <v>41.438244376054911</v>
      </c>
      <c r="W268" s="20">
        <v>43.415358705038287</v>
      </c>
      <c r="X268" s="20">
        <v>42.614619121197272</v>
      </c>
    </row>
    <row r="269" spans="1:24">
      <c r="A269" s="13" t="s">
        <v>439</v>
      </c>
      <c r="B269" s="13">
        <v>60</v>
      </c>
      <c r="C269" s="13" t="s">
        <v>372</v>
      </c>
      <c r="D269" s="14">
        <v>20442.58824742684</v>
      </c>
      <c r="E269" s="17">
        <v>49.44</v>
      </c>
      <c r="F269" s="13" t="s">
        <v>374</v>
      </c>
      <c r="G269" s="13">
        <v>0</v>
      </c>
      <c r="H269" s="13" t="s">
        <v>1740</v>
      </c>
      <c r="I269" s="13">
        <v>32.162408775887023</v>
      </c>
      <c r="J269" s="13">
        <v>231079767000</v>
      </c>
      <c r="K269" s="13">
        <v>7184778000</v>
      </c>
      <c r="L269" s="13">
        <v>1.2436879426142056</v>
      </c>
      <c r="M269" s="13">
        <v>287391120000</v>
      </c>
      <c r="N269" s="13" t="s">
        <v>1134</v>
      </c>
      <c r="O269" s="13">
        <v>445.04371990188656</v>
      </c>
      <c r="P269" s="13">
        <v>2097.4948171253495</v>
      </c>
      <c r="Q269" s="15"/>
      <c r="R269" s="20">
        <v>69.916493904178324</v>
      </c>
      <c r="T269" s="118">
        <v>-36.468318489140827</v>
      </c>
      <c r="U269" s="118">
        <v>58.40437926500389</v>
      </c>
      <c r="V269" s="20">
        <v>24.690839711503543</v>
      </c>
      <c r="W269" s="20">
        <v>56.016243971355088</v>
      </c>
      <c r="X269" s="20">
        <v>53.398358349203818</v>
      </c>
    </row>
    <row r="270" spans="1:24">
      <c r="A270" s="13" t="s">
        <v>716</v>
      </c>
      <c r="B270" s="13">
        <v>60</v>
      </c>
      <c r="C270" s="13" t="s">
        <v>372</v>
      </c>
      <c r="D270" s="14">
        <v>-1692.5868066382677</v>
      </c>
      <c r="E270" s="17">
        <v>12.98</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484.18015063985769</v>
      </c>
      <c r="Q270" s="15"/>
      <c r="R270" s="20">
        <v>16.139338354661923</v>
      </c>
      <c r="T270" s="118">
        <v>-19.970970656604887</v>
      </c>
      <c r="U270" s="120">
        <v>-0.21398398639499661</v>
      </c>
      <c r="V270" s="20">
        <v>30.383122467475918</v>
      </c>
      <c r="W270" s="20">
        <v>62.368470053205115</v>
      </c>
      <c r="X270" s="20">
        <v>42.466271400309239</v>
      </c>
    </row>
    <row r="271" spans="1:24">
      <c r="A271" s="13" t="s">
        <v>483</v>
      </c>
      <c r="B271" s="13">
        <v>60</v>
      </c>
      <c r="C271" s="13" t="s">
        <v>372</v>
      </c>
      <c r="D271" s="14">
        <v>40797.547813443911</v>
      </c>
      <c r="E271" s="17">
        <v>59.1</v>
      </c>
      <c r="F271" s="13" t="s">
        <v>375</v>
      </c>
      <c r="G271" s="13">
        <v>-70180474</v>
      </c>
      <c r="H271" s="13" t="s">
        <v>1743</v>
      </c>
      <c r="I271" s="13">
        <v>28.509360293453724</v>
      </c>
      <c r="J271" s="13">
        <v>6314823305</v>
      </c>
      <c r="K271" s="13">
        <v>221500000</v>
      </c>
      <c r="L271" s="13">
        <v>2.2799529463635562</v>
      </c>
      <c r="M271" s="13">
        <v>14397500000</v>
      </c>
      <c r="N271" s="13" t="s">
        <v>617</v>
      </c>
      <c r="O271" s="13">
        <v>27.47061773616468</v>
      </c>
      <c r="P271" s="13">
        <v>2107.5316152582227</v>
      </c>
      <c r="Q271" s="15"/>
      <c r="R271" s="20">
        <v>70.25105384194076</v>
      </c>
      <c r="T271" s="118">
        <v>16.481636642610908</v>
      </c>
      <c r="U271" s="118"/>
      <c r="V271" s="20">
        <v>40.670903085639225</v>
      </c>
      <c r="W271" s="20">
        <v>30.946986289234179</v>
      </c>
      <c r="X271" s="20">
        <v>48.915057364399473</v>
      </c>
    </row>
    <row r="272" spans="1:24">
      <c r="A272" s="13" t="s">
        <v>186</v>
      </c>
      <c r="B272" s="13">
        <v>60</v>
      </c>
      <c r="C272" s="13" t="s">
        <v>372</v>
      </c>
      <c r="D272" s="14">
        <v>-441.16995893507038</v>
      </c>
      <c r="E272" s="17">
        <v>2.39</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305.05857715560205</v>
      </c>
      <c r="Q272" s="15"/>
      <c r="R272" s="20">
        <v>10.168619238520069</v>
      </c>
      <c r="T272" s="118">
        <v>-2.1509800181690819</v>
      </c>
      <c r="U272" s="120">
        <v>2.4999337101158003</v>
      </c>
      <c r="V272" s="20">
        <v>45.363069023516054</v>
      </c>
      <c r="W272" s="20">
        <v>29.307917197305105</v>
      </c>
      <c r="X272" s="20">
        <v>50.240042383427124</v>
      </c>
    </row>
    <row r="273" spans="1:24">
      <c r="A273" s="13" t="s">
        <v>169</v>
      </c>
      <c r="B273" s="13">
        <v>60</v>
      </c>
      <c r="C273" s="13" t="s">
        <v>372</v>
      </c>
      <c r="D273" s="14">
        <v>-394700.6959873552</v>
      </c>
      <c r="E273" s="17">
        <v>61.5</v>
      </c>
      <c r="F273" s="13" t="s">
        <v>349</v>
      </c>
      <c r="G273" s="13">
        <v>-246395102</v>
      </c>
      <c r="H273" s="13" t="s">
        <v>1745</v>
      </c>
      <c r="I273" s="13">
        <v>3.1254224233158712</v>
      </c>
      <c r="J273" s="13">
        <v>6092873180</v>
      </c>
      <c r="K273" s="13">
        <v>1949455899</v>
      </c>
      <c r="L273" s="13">
        <v>21.757058979520725</v>
      </c>
      <c r="M273" s="13">
        <v>132563001132</v>
      </c>
      <c r="N273" s="13" t="s">
        <v>888</v>
      </c>
      <c r="O273" s="13">
        <v>18.367108928461228</v>
      </c>
      <c r="P273" s="13">
        <v>1047.757495769788</v>
      </c>
      <c r="Q273" s="16" t="s">
        <v>2228</v>
      </c>
      <c r="R273" s="20">
        <v>34.925249858992935</v>
      </c>
      <c r="T273" s="120">
        <v>563.09288044195932</v>
      </c>
      <c r="U273" s="118">
        <v>481.63122209060259</v>
      </c>
      <c r="V273" s="20">
        <v>45.971699557064689</v>
      </c>
      <c r="W273" s="20">
        <v>4.702100222673737</v>
      </c>
      <c r="X273" s="20">
        <v>73.775292102437277</v>
      </c>
    </row>
    <row r="274" spans="1:24">
      <c r="A274" s="13" t="s">
        <v>263</v>
      </c>
      <c r="B274" s="13">
        <v>60</v>
      </c>
      <c r="C274" s="13" t="s">
        <v>372</v>
      </c>
      <c r="D274" s="13">
        <v>-882.78306206996501</v>
      </c>
      <c r="E274" s="17">
        <v>2.61</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267.01438280857877</v>
      </c>
      <c r="Q274" s="15"/>
      <c r="R274" s="20">
        <v>8.9004794269526251</v>
      </c>
      <c r="T274" s="118">
        <v>-2.8020213180938081</v>
      </c>
      <c r="U274" s="120">
        <v>-19.382628236604717</v>
      </c>
      <c r="V274" s="20">
        <v>34.337796419565251</v>
      </c>
      <c r="W274" s="20">
        <v>48.193326363478128</v>
      </c>
      <c r="X274" s="20">
        <v>34.942935801425712</v>
      </c>
    </row>
    <row r="275" spans="1:24">
      <c r="A275" s="13" t="s">
        <v>400</v>
      </c>
      <c r="B275" s="13">
        <v>60</v>
      </c>
      <c r="C275" s="13" t="s">
        <v>372</v>
      </c>
      <c r="D275" s="14">
        <v>5595.2858547234464</v>
      </c>
      <c r="E275" s="17">
        <v>13.2</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1734.2559881154368</v>
      </c>
      <c r="Q275" s="15"/>
      <c r="R275" s="20">
        <v>57.808532937181226</v>
      </c>
      <c r="T275" s="118">
        <v>-7.0932496375954557</v>
      </c>
      <c r="U275" s="120">
        <v>-13.812320694710571</v>
      </c>
      <c r="V275" s="20">
        <v>46.043195132211167</v>
      </c>
      <c r="W275" s="20">
        <v>63.569375588777326</v>
      </c>
      <c r="X275" s="20">
        <v>46.16547246766703</v>
      </c>
    </row>
    <row r="276" spans="1:24">
      <c r="A276" s="13" t="s">
        <v>231</v>
      </c>
      <c r="B276" s="13">
        <v>60</v>
      </c>
      <c r="C276" s="13" t="s">
        <v>372</v>
      </c>
      <c r="D276" s="14">
        <v>-1501.18323936705</v>
      </c>
      <c r="E276" s="17">
        <v>4.4800000000000004</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1550.0821742550445</v>
      </c>
      <c r="Q276" s="15"/>
      <c r="R276" s="20">
        <v>51.66940580850148</v>
      </c>
      <c r="T276" s="118">
        <v>-3.6678556093392078</v>
      </c>
      <c r="U276" s="118">
        <v>7.4637136784293467</v>
      </c>
      <c r="V276" s="20">
        <v>27.028299479615118</v>
      </c>
      <c r="W276" s="20">
        <v>57.616760895062392</v>
      </c>
      <c r="X276" s="20">
        <v>55.722027678971926</v>
      </c>
    </row>
    <row r="277" spans="1:24">
      <c r="A277" s="13" t="s">
        <v>543</v>
      </c>
      <c r="B277" s="13">
        <v>60</v>
      </c>
      <c r="C277" s="13" t="s">
        <v>372</v>
      </c>
      <c r="D277" s="14">
        <v>-7642.5565322533375</v>
      </c>
      <c r="E277" s="17">
        <v>56.9</v>
      </c>
      <c r="F277" s="13" t="s">
        <v>356</v>
      </c>
      <c r="G277" s="13">
        <v>-25344686</v>
      </c>
      <c r="H277" s="13" t="s">
        <v>1749</v>
      </c>
      <c r="I277" s="13">
        <v>45.594528567982501</v>
      </c>
      <c r="J277" s="13">
        <v>4125761531</v>
      </c>
      <c r="K277" s="13">
        <v>90488084</v>
      </c>
      <c r="L277" s="13">
        <v>1.2501500024287273</v>
      </c>
      <c r="M277" s="13">
        <v>5157820788</v>
      </c>
      <c r="N277" s="13" t="s">
        <v>891</v>
      </c>
      <c r="O277" s="13">
        <v>59.170664817978519</v>
      </c>
      <c r="P277" s="13">
        <v>23.979360688530278</v>
      </c>
      <c r="Q277" s="15"/>
      <c r="R277" s="20">
        <v>0.79931202295100923</v>
      </c>
      <c r="T277" s="118">
        <v>-46.198078139812466</v>
      </c>
      <c r="U277" s="118"/>
      <c r="V277" s="20">
        <v>35.494112262679984</v>
      </c>
      <c r="W277" s="20">
        <v>75.386290451437134</v>
      </c>
      <c r="X277" s="20">
        <v>49.327479429947068</v>
      </c>
    </row>
    <row r="278" spans="1:24">
      <c r="A278" s="13" t="s">
        <v>537</v>
      </c>
      <c r="B278" s="13">
        <v>60</v>
      </c>
      <c r="C278" s="13" t="s">
        <v>372</v>
      </c>
      <c r="D278" s="14">
        <v>-13758.702133048075</v>
      </c>
      <c r="E278" s="17">
        <v>90.8</v>
      </c>
      <c r="F278" s="13" t="s">
        <v>356</v>
      </c>
      <c r="G278" s="13">
        <v>266471917</v>
      </c>
      <c r="H278" s="13" t="s">
        <v>1750</v>
      </c>
      <c r="I278" s="13">
        <v>65.840335815972225</v>
      </c>
      <c r="J278" s="13">
        <v>7584806686</v>
      </c>
      <c r="K278" s="13">
        <v>115200000</v>
      </c>
      <c r="L278" s="13">
        <v>1.3973197259677661</v>
      </c>
      <c r="M278" s="13">
        <v>10598400000</v>
      </c>
      <c r="N278" s="13" t="s">
        <v>1135</v>
      </c>
      <c r="O278" s="13">
        <v>59.497423677855373</v>
      </c>
      <c r="P278" s="13">
        <v>740.22288128189587</v>
      </c>
      <c r="Q278" s="15"/>
      <c r="R278" s="20">
        <v>24.674096042729861</v>
      </c>
      <c r="T278" s="118">
        <v>34.965684860005837</v>
      </c>
      <c r="U278" s="118"/>
      <c r="V278" s="20">
        <v>39.858495865873415</v>
      </c>
      <c r="W278" s="20">
        <v>21.209100661567664</v>
      </c>
      <c r="X278" s="20">
        <v>53.670578326870192</v>
      </c>
    </row>
    <row r="279" spans="1:24">
      <c r="A279" s="13" t="s">
        <v>401</v>
      </c>
      <c r="B279" s="13">
        <v>60</v>
      </c>
      <c r="C279" s="13" t="s">
        <v>372</v>
      </c>
      <c r="D279" s="14">
        <v>-6657.4838827245485</v>
      </c>
      <c r="E279" s="17">
        <v>34.840000000000003</v>
      </c>
      <c r="F279" s="13" t="s">
        <v>355</v>
      </c>
      <c r="G279" s="13">
        <v>82928795</v>
      </c>
      <c r="H279" s="13" t="s">
        <v>1751</v>
      </c>
      <c r="I279" s="13">
        <v>10.53288652</v>
      </c>
      <c r="J279" s="13">
        <v>3159865956</v>
      </c>
      <c r="K279" s="13">
        <v>300000000</v>
      </c>
      <c r="L279" s="13">
        <v>3.322925765272557</v>
      </c>
      <c r="M279" s="13">
        <v>10500000000</v>
      </c>
      <c r="N279" s="13" t="s">
        <v>1066</v>
      </c>
      <c r="O279" s="13">
        <v>15.003075765692493</v>
      </c>
      <c r="P279" s="13">
        <v>171.58521100184109</v>
      </c>
      <c r="Q279" s="15"/>
      <c r="R279" s="20">
        <v>5.7195070333947031</v>
      </c>
      <c r="T279" s="118">
        <v>-15.179585925718087</v>
      </c>
      <c r="U279" s="120">
        <v>21.182429638770657</v>
      </c>
      <c r="V279" s="20">
        <v>47.291979863105766</v>
      </c>
      <c r="W279" s="20">
        <v>43.032922294092018</v>
      </c>
      <c r="X279" s="20">
        <v>49.451387085978673</v>
      </c>
    </row>
    <row r="280" spans="1:24">
      <c r="A280" s="13" t="s">
        <v>90</v>
      </c>
      <c r="B280" s="13">
        <v>60</v>
      </c>
      <c r="C280" s="13" t="s">
        <v>372</v>
      </c>
      <c r="D280" s="14">
        <v>-757.20776984960821</v>
      </c>
      <c r="E280" s="17">
        <v>2.6</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477.70322896920896</v>
      </c>
      <c r="Q280" s="15"/>
      <c r="R280" s="20">
        <v>15.9234409656403</v>
      </c>
      <c r="T280" s="118">
        <v>-3.0884787928550805</v>
      </c>
      <c r="U280" s="118">
        <v>2.7699765391620224</v>
      </c>
      <c r="V280" s="20">
        <v>38.159807498666382</v>
      </c>
      <c r="W280" s="20">
        <v>41.313085950628853</v>
      </c>
      <c r="X280" s="20">
        <v>49.06281807521593</v>
      </c>
    </row>
    <row r="281" spans="1:24">
      <c r="A281" s="13" t="s">
        <v>298</v>
      </c>
      <c r="B281" s="13">
        <v>60</v>
      </c>
      <c r="C281" s="13" t="s">
        <v>372</v>
      </c>
      <c r="D281" s="14">
        <v>799.94567248369287</v>
      </c>
      <c r="E281" s="17">
        <v>3.87</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2136.1426202459375</v>
      </c>
      <c r="Q281" s="15"/>
      <c r="R281" s="20">
        <v>71.204754008197909</v>
      </c>
      <c r="T281" s="118">
        <v>0.66828249232897097</v>
      </c>
      <c r="U281" s="120">
        <v>-0.83845962310909794</v>
      </c>
      <c r="V281" s="20">
        <v>49.154679157291788</v>
      </c>
      <c r="W281" s="20">
        <v>53.178037968943414</v>
      </c>
      <c r="X281" s="20">
        <v>50.117397032669729</v>
      </c>
    </row>
    <row r="282" spans="1:24">
      <c r="A282" s="13" t="s">
        <v>116</v>
      </c>
      <c r="B282" s="13">
        <v>60</v>
      </c>
      <c r="C282" s="13" t="s">
        <v>372</v>
      </c>
      <c r="D282" s="13">
        <v>375.71599536783572</v>
      </c>
      <c r="E282" s="17">
        <v>7.21</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1374.5903075800109</v>
      </c>
      <c r="Q282" s="15"/>
      <c r="R282" s="20">
        <v>45.819676919333695</v>
      </c>
      <c r="T282" s="118">
        <v>4.0992595824313671</v>
      </c>
      <c r="U282" s="120">
        <v>6.8022903479731589</v>
      </c>
      <c r="V282" s="20">
        <v>57.42910154895042</v>
      </c>
      <c r="W282" s="20">
        <v>62.089743047818388</v>
      </c>
      <c r="X282" s="20">
        <v>57.713188143071164</v>
      </c>
    </row>
    <row r="283" spans="1:24">
      <c r="A283" s="13" t="s">
        <v>717</v>
      </c>
      <c r="B283" s="13">
        <v>60</v>
      </c>
      <c r="C283" s="13" t="s">
        <v>372</v>
      </c>
      <c r="D283" s="14">
        <v>-5986.0900958349812</v>
      </c>
      <c r="E283" s="17">
        <v>19.03</v>
      </c>
      <c r="F283" s="13" t="s">
        <v>374</v>
      </c>
      <c r="G283" s="13">
        <v>0</v>
      </c>
      <c r="H283" s="13" t="s">
        <v>1755</v>
      </c>
      <c r="I283" s="13">
        <v>6.5476325581395347</v>
      </c>
      <c r="J283" s="13">
        <v>5630964000</v>
      </c>
      <c r="K283" s="13">
        <v>860000000</v>
      </c>
      <c r="L283" s="13">
        <v>2.9018121941465087</v>
      </c>
      <c r="M283" s="13">
        <v>16340000000</v>
      </c>
      <c r="N283" s="13" t="s">
        <v>490</v>
      </c>
      <c r="O283" s="13">
        <v>136.2496245406914</v>
      </c>
      <c r="P283" s="13">
        <v>861.17506815800971</v>
      </c>
      <c r="Q283" s="15"/>
      <c r="R283" s="20">
        <v>28.705835605266991</v>
      </c>
      <c r="T283" s="118">
        <v>16.993883215225019</v>
      </c>
      <c r="U283" s="118">
        <v>22.038327735732217</v>
      </c>
      <c r="V283" s="20">
        <v>48.974347523767328</v>
      </c>
      <c r="W283" s="20">
        <v>64.813538854902546</v>
      </c>
      <c r="X283" s="20">
        <v>62.052695312911773</v>
      </c>
    </row>
    <row r="284" spans="1:24">
      <c r="A284" s="13" t="s">
        <v>469</v>
      </c>
      <c r="B284" s="13">
        <v>60</v>
      </c>
      <c r="C284" s="13" t="s">
        <v>372</v>
      </c>
      <c r="D284" s="14">
        <v>-3417.8000996510696</v>
      </c>
      <c r="E284" s="17">
        <v>3.75</v>
      </c>
      <c r="F284" s="13" t="s">
        <v>696</v>
      </c>
      <c r="G284" s="13">
        <v>-20352695</v>
      </c>
      <c r="H284" s="13" t="s">
        <v>1756</v>
      </c>
      <c r="I284" s="13">
        <v>1.275447525179856</v>
      </c>
      <c r="J284" s="13">
        <v>443218015</v>
      </c>
      <c r="K284" s="13">
        <v>347500000</v>
      </c>
      <c r="L284" s="13">
        <v>3.1361541114252769</v>
      </c>
      <c r="M284" s="13">
        <v>1390000000</v>
      </c>
      <c r="N284" s="13" t="s">
        <v>1397</v>
      </c>
      <c r="O284" s="13">
        <v>15.606924946468032</v>
      </c>
      <c r="P284" s="13">
        <v>734.78317641789772</v>
      </c>
      <c r="Q284" s="15"/>
      <c r="R284" s="20">
        <v>24.492772547263257</v>
      </c>
      <c r="T284" s="118">
        <v>4.3658036930927402</v>
      </c>
      <c r="U284" s="118">
        <v>6.8917832112552313</v>
      </c>
      <c r="V284" s="20">
        <v>44.362439760118697</v>
      </c>
      <c r="W284" s="20">
        <v>42.815553475321856</v>
      </c>
      <c r="X284" s="20">
        <v>61.676686667285026</v>
      </c>
    </row>
    <row r="285" spans="1:24">
      <c r="A285" s="13" t="s">
        <v>300</v>
      </c>
      <c r="B285" s="13">
        <v>60</v>
      </c>
      <c r="C285" s="13" t="s">
        <v>372</v>
      </c>
      <c r="D285" s="14">
        <v>-2622.9450125209032</v>
      </c>
      <c r="E285" s="17">
        <v>2.91</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507.25653654733395</v>
      </c>
      <c r="Q285" s="15"/>
      <c r="R285" s="20">
        <v>16.908551218244465</v>
      </c>
      <c r="T285" s="118">
        <v>-3.1473838525676712</v>
      </c>
      <c r="U285" s="120">
        <v>0.77328657687423696</v>
      </c>
      <c r="V285" s="20">
        <v>33.603784445512098</v>
      </c>
      <c r="W285" s="20">
        <v>29.12315585118106</v>
      </c>
      <c r="X285" s="20">
        <v>47.072899905602114</v>
      </c>
    </row>
    <row r="286" spans="1:24">
      <c r="A286" s="13" t="s">
        <v>133</v>
      </c>
      <c r="B286" s="13">
        <v>60</v>
      </c>
      <c r="C286" s="13" t="s">
        <v>372</v>
      </c>
      <c r="D286" s="14">
        <v>114715.06461191694</v>
      </c>
      <c r="E286" s="17">
        <v>212.7</v>
      </c>
      <c r="F286" s="13" t="s">
        <v>349</v>
      </c>
      <c r="G286" s="13">
        <v>-298631022</v>
      </c>
      <c r="H286" s="13" t="s">
        <v>1758</v>
      </c>
      <c r="I286" s="13">
        <v>4.1349895952917644</v>
      </c>
      <c r="J286" s="13">
        <v>2247762700</v>
      </c>
      <c r="K286" s="13">
        <v>543595733</v>
      </c>
      <c r="L286" s="13">
        <v>50.786101188528484</v>
      </c>
      <c r="M286" s="13">
        <v>114155103930</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-11515.989369832268</v>
      </c>
      <c r="E287" s="17">
        <v>51.4</v>
      </c>
      <c r="F287" s="13" t="s">
        <v>718</v>
      </c>
      <c r="G287" s="13">
        <v>-85773363</v>
      </c>
      <c r="H287" s="13" t="s">
        <v>1760</v>
      </c>
      <c r="I287" s="13">
        <v>1.8321772883435583</v>
      </c>
      <c r="J287" s="13">
        <v>298644898</v>
      </c>
      <c r="K287" s="13">
        <v>163000000</v>
      </c>
      <c r="L287" s="13">
        <v>27.835734196939136</v>
      </c>
      <c r="M287" s="13">
        <v>8313000000</v>
      </c>
      <c r="N287" s="13" t="s">
        <v>654</v>
      </c>
      <c r="O287" s="13">
        <v>43.681114393218152</v>
      </c>
      <c r="P287" s="13">
        <v>74.425369525386031</v>
      </c>
      <c r="Q287" s="15"/>
      <c r="R287" s="20">
        <v>2.4808456508462009</v>
      </c>
      <c r="T287" s="118">
        <v>-86.998968454048295</v>
      </c>
      <c r="U287" s="118">
        <v>100.7327419942078</v>
      </c>
      <c r="V287" s="20">
        <v>38.061825350811887</v>
      </c>
      <c r="W287" s="20">
        <v>72.67781752883451</v>
      </c>
      <c r="X287" s="20">
        <v>51.946498324346869</v>
      </c>
    </row>
    <row r="288" spans="1:24">
      <c r="A288" s="13" t="s">
        <v>56</v>
      </c>
      <c r="B288" s="13">
        <v>60</v>
      </c>
      <c r="C288" s="13" t="s">
        <v>372</v>
      </c>
      <c r="D288" s="13">
        <v>-116.4294716487646</v>
      </c>
      <c r="E288" s="17">
        <v>1.96</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309.20203457123961</v>
      </c>
      <c r="Q288" s="15"/>
      <c r="R288" s="20">
        <v>10.306734485707986</v>
      </c>
      <c r="T288" s="118">
        <v>-1.1265021986292822</v>
      </c>
      <c r="U288" s="120">
        <v>-0.61134515350251828</v>
      </c>
      <c r="V288" s="20">
        <v>43.088329246914292</v>
      </c>
      <c r="W288" s="20">
        <v>38.815626350197284</v>
      </c>
      <c r="X288" s="20">
        <v>45.49205544511517</v>
      </c>
    </row>
    <row r="289" spans="1:24">
      <c r="A289" s="13" t="s">
        <v>83</v>
      </c>
      <c r="B289" s="13">
        <v>60</v>
      </c>
      <c r="C289" s="13" t="s">
        <v>372</v>
      </c>
      <c r="D289" s="14">
        <v>-125.81523637686499</v>
      </c>
      <c r="E289" s="17">
        <v>1.17</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556.16426557890316</v>
      </c>
      <c r="Q289" s="15"/>
      <c r="R289" s="20">
        <v>18.538808852630105</v>
      </c>
      <c r="T289" s="118">
        <v>-1.5949405241503678</v>
      </c>
      <c r="U289" s="120">
        <v>-0.10698716752375104</v>
      </c>
      <c r="V289" s="20">
        <v>24.500558276256299</v>
      </c>
      <c r="W289" s="20">
        <v>51.490018606968668</v>
      </c>
      <c r="X289" s="20">
        <v>41.877007407151517</v>
      </c>
    </row>
    <row r="290" spans="1:24">
      <c r="A290" s="13" t="s">
        <v>142</v>
      </c>
      <c r="B290" s="13">
        <v>60</v>
      </c>
      <c r="C290" s="13" t="s">
        <v>372</v>
      </c>
      <c r="D290" s="14">
        <v>-98.470599889728391</v>
      </c>
      <c r="E290" s="17">
        <v>1.06</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837.06503655075346</v>
      </c>
      <c r="Q290" s="16" t="s">
        <v>2203</v>
      </c>
      <c r="R290" s="20">
        <v>27.902167885025115</v>
      </c>
      <c r="T290" s="118">
        <v>-4.3073628372069495</v>
      </c>
      <c r="U290" s="120">
        <v>-1.2238322853128225</v>
      </c>
      <c r="V290" s="20">
        <v>32.125808403131131</v>
      </c>
      <c r="W290" s="20">
        <v>56.379153129512424</v>
      </c>
      <c r="X290" s="20">
        <v>39.407242085220794</v>
      </c>
    </row>
    <row r="291" spans="1:24">
      <c r="A291" s="13" t="s">
        <v>403</v>
      </c>
      <c r="B291" s="13">
        <v>60</v>
      </c>
      <c r="C291" s="13" t="s">
        <v>372</v>
      </c>
      <c r="D291" s="14">
        <v>-176.92203914078331</v>
      </c>
      <c r="E291" s="17">
        <v>1.57</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508.94252268286408</v>
      </c>
      <c r="Q291" s="15"/>
      <c r="R291" s="20">
        <v>16.964750756095469</v>
      </c>
      <c r="T291" s="118">
        <v>-2.3929189833950826</v>
      </c>
      <c r="U291" s="120">
        <v>0.31062382689221124</v>
      </c>
      <c r="V291" s="20">
        <v>27.103150028756144</v>
      </c>
      <c r="W291" s="20">
        <v>43.58880992937052</v>
      </c>
      <c r="X291" s="20">
        <v>42.953428208935286</v>
      </c>
    </row>
    <row r="292" spans="1:24">
      <c r="A292" s="13" t="s">
        <v>111</v>
      </c>
      <c r="B292" s="13">
        <v>60</v>
      </c>
      <c r="C292" s="13" t="s">
        <v>372</v>
      </c>
      <c r="D292" s="14">
        <v>-335.31194736372117</v>
      </c>
      <c r="E292" s="17">
        <v>1.21</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583.26611779348593</v>
      </c>
      <c r="Q292" s="15"/>
      <c r="R292" s="20">
        <v>19.44220392644953</v>
      </c>
      <c r="T292" s="118">
        <v>-2.4838522295590115</v>
      </c>
      <c r="U292" s="120">
        <v>-3.391385315508153</v>
      </c>
      <c r="V292" s="20">
        <v>38.920902360963296</v>
      </c>
      <c r="W292" s="20">
        <v>51.354355108615309</v>
      </c>
      <c r="X292" s="20">
        <v>38.400796719808845</v>
      </c>
    </row>
    <row r="293" spans="1:24">
      <c r="A293" s="13" t="s">
        <v>329</v>
      </c>
      <c r="B293" s="13">
        <v>60</v>
      </c>
      <c r="C293" s="13" t="s">
        <v>372</v>
      </c>
      <c r="D293" s="14">
        <v>-1101.3116402745381</v>
      </c>
      <c r="E293" s="17">
        <v>2.2200000000000002</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80.216264979694117</v>
      </c>
      <c r="Q293" s="15"/>
      <c r="R293" s="20">
        <v>2.6738754993231373</v>
      </c>
      <c r="T293" s="118">
        <v>-5.1575292843904741</v>
      </c>
      <c r="U293" s="120">
        <v>-2.8268432129045218</v>
      </c>
      <c r="V293" s="20">
        <v>41.914026714467028</v>
      </c>
      <c r="W293" s="20">
        <v>87.714995120240644</v>
      </c>
      <c r="X293" s="20">
        <v>44.002503781818739</v>
      </c>
    </row>
    <row r="294" spans="1:24">
      <c r="A294" s="13" t="s">
        <v>285</v>
      </c>
      <c r="B294" s="13">
        <v>60</v>
      </c>
      <c r="C294" s="13" t="s">
        <v>372</v>
      </c>
      <c r="D294" s="14">
        <v>2823.0780011456422</v>
      </c>
      <c r="E294" s="17">
        <v>11.36</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2033.2608669270303</v>
      </c>
      <c r="Q294" s="15"/>
      <c r="R294" s="20">
        <v>67.77536223090101</v>
      </c>
      <c r="T294" s="118">
        <v>0.45248885298567743</v>
      </c>
      <c r="U294" s="120">
        <v>9.5889574743187289</v>
      </c>
      <c r="V294" s="20">
        <v>36.910562219130739</v>
      </c>
      <c r="W294" s="20">
        <v>54.112754708045408</v>
      </c>
      <c r="X294" s="20">
        <v>57.933177770890168</v>
      </c>
    </row>
    <row r="295" spans="1:24">
      <c r="A295" s="13" t="s">
        <v>187</v>
      </c>
      <c r="B295" s="13">
        <v>60</v>
      </c>
      <c r="C295" s="13" t="s">
        <v>372</v>
      </c>
      <c r="D295" s="14">
        <v>-2235.441531616651</v>
      </c>
      <c r="E295" s="17">
        <v>5.38</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984.83089827783874</v>
      </c>
      <c r="Q295" s="15"/>
      <c r="R295" s="20">
        <v>32.827696609261288</v>
      </c>
      <c r="T295" s="120">
        <v>10.945955037811705</v>
      </c>
      <c r="U295" s="118">
        <v>8.4488851503053439</v>
      </c>
      <c r="V295" s="20">
        <v>58.098334097744392</v>
      </c>
      <c r="W295" s="20">
        <v>47.95169854369918</v>
      </c>
      <c r="X295" s="20">
        <v>68.065428960903532</v>
      </c>
    </row>
    <row r="296" spans="1:24">
      <c r="A296" s="13" t="s">
        <v>464</v>
      </c>
      <c r="B296" s="13">
        <v>60</v>
      </c>
      <c r="C296" s="13" t="s">
        <v>372</v>
      </c>
      <c r="D296" s="14">
        <v>-49904.087093866561</v>
      </c>
      <c r="E296" s="17">
        <v>370.75</v>
      </c>
      <c r="F296" s="13" t="s">
        <v>355</v>
      </c>
      <c r="G296" s="13">
        <v>3056816</v>
      </c>
      <c r="H296" s="13" t="s">
        <v>1771</v>
      </c>
      <c r="I296" s="13">
        <v>83.411775666666671</v>
      </c>
      <c r="J296" s="13">
        <v>2001882616</v>
      </c>
      <c r="K296" s="13">
        <v>24000000</v>
      </c>
      <c r="L296" s="13">
        <v>4.5197455273771157</v>
      </c>
      <c r="M296" s="13">
        <v>9048000000</v>
      </c>
      <c r="N296" s="13" t="s">
        <v>621</v>
      </c>
      <c r="O296" s="13">
        <v>86.727216051470165</v>
      </c>
      <c r="P296" s="13">
        <v>282.43809266141153</v>
      </c>
      <c r="Q296" s="15"/>
      <c r="R296" s="20">
        <v>9.4146030887137169</v>
      </c>
      <c r="T296" s="118">
        <v>-160.13943978706266</v>
      </c>
      <c r="U296" s="120">
        <v>-28.267576108265757</v>
      </c>
      <c r="V296" s="20">
        <v>45.164273441964333</v>
      </c>
      <c r="W296" s="20">
        <v>49.417732293575575</v>
      </c>
      <c r="X296" s="20">
        <v>47.791988144305741</v>
      </c>
    </row>
    <row r="297" spans="1:24">
      <c r="A297" s="13" t="s">
        <v>546</v>
      </c>
      <c r="B297" s="13">
        <v>60</v>
      </c>
      <c r="C297" s="13" t="s">
        <v>372</v>
      </c>
      <c r="D297" s="14">
        <v>-149517.08561872863</v>
      </c>
      <c r="E297" s="17">
        <v>230.9</v>
      </c>
      <c r="F297" s="13" t="s">
        <v>357</v>
      </c>
      <c r="G297" s="13" t="s">
        <v>894</v>
      </c>
      <c r="H297" s="13" t="s">
        <v>1772</v>
      </c>
      <c r="I297" s="13" t="s">
        <v>895</v>
      </c>
      <c r="J297" s="13" t="s">
        <v>896</v>
      </c>
      <c r="K297" s="13" t="s">
        <v>806</v>
      </c>
      <c r="L297" s="13" t="s">
        <v>1773</v>
      </c>
      <c r="M297" s="13" t="s">
        <v>1774</v>
      </c>
      <c r="N297" s="13" t="s">
        <v>879</v>
      </c>
      <c r="O297" s="13">
        <v>86.727216051470165</v>
      </c>
      <c r="P297" s="13">
        <v>165.66805833230444</v>
      </c>
      <c r="Q297" s="15"/>
      <c r="R297" s="20">
        <v>5.5222686110768144</v>
      </c>
      <c r="T297" s="118">
        <v>70.429172249648104</v>
      </c>
      <c r="U297" s="120">
        <v>-302.41030113196985</v>
      </c>
      <c r="V297" s="20">
        <v>44.621101176555698</v>
      </c>
      <c r="W297" s="20">
        <v>24.116408468256491</v>
      </c>
      <c r="X297" s="20">
        <v>45.064752340777055</v>
      </c>
    </row>
    <row r="298" spans="1:24">
      <c r="A298" s="13" t="s">
        <v>336</v>
      </c>
      <c r="B298" s="13">
        <v>60</v>
      </c>
      <c r="C298" s="13" t="s">
        <v>372</v>
      </c>
      <c r="D298" s="14">
        <v>-26693.568523810711</v>
      </c>
      <c r="E298" s="17">
        <v>239.1</v>
      </c>
      <c r="F298" s="13" t="s">
        <v>357</v>
      </c>
      <c r="G298" s="13">
        <v>-13239520</v>
      </c>
      <c r="H298" s="13" t="s">
        <v>1289</v>
      </c>
      <c r="I298" s="13">
        <v>47.312649948559674</v>
      </c>
      <c r="J298" s="13">
        <v>919757915</v>
      </c>
      <c r="K298" s="13">
        <v>19440000</v>
      </c>
      <c r="L298" s="13">
        <v>5.1571831268231056</v>
      </c>
      <c r="M298" s="13">
        <v>4743360000</v>
      </c>
      <c r="N298" s="13" t="s">
        <v>1095</v>
      </c>
      <c r="O298" s="13">
        <v>78.501147953787751</v>
      </c>
      <c r="P298" s="13">
        <v>291.54591978362328</v>
      </c>
      <c r="Q298" s="15"/>
      <c r="R298" s="20">
        <v>9.7181973261207766</v>
      </c>
      <c r="T298" s="118">
        <v>-142.97601513382943</v>
      </c>
      <c r="U298" s="120">
        <v>180.81634454260467</v>
      </c>
      <c r="V298" s="20">
        <v>49.886368027776655</v>
      </c>
      <c r="W298" s="20">
        <v>44.087376946175965</v>
      </c>
      <c r="X298" s="20">
        <v>50.612328672653305</v>
      </c>
    </row>
    <row r="299" spans="1:24">
      <c r="A299" s="13" t="s">
        <v>185</v>
      </c>
      <c r="B299" s="13">
        <v>60</v>
      </c>
      <c r="C299" s="13" t="s">
        <v>372</v>
      </c>
      <c r="D299" s="13">
        <v>-1770.5703288102991</v>
      </c>
      <c r="E299" s="17">
        <v>6.72</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231828.89806331217</v>
      </c>
      <c r="E300" s="17">
        <v>788.5</v>
      </c>
      <c r="F300" s="13" t="s">
        <v>349</v>
      </c>
      <c r="G300" s="13">
        <v>1083260368</v>
      </c>
      <c r="H300" s="13" t="s">
        <v>1776</v>
      </c>
      <c r="I300" s="13">
        <v>143.79636840000001</v>
      </c>
      <c r="J300" s="13">
        <v>26961819075</v>
      </c>
      <c r="K300" s="13">
        <v>187500000</v>
      </c>
      <c r="L300" s="13">
        <v>5.549514281057462</v>
      </c>
      <c r="M300" s="13">
        <v>149625000000</v>
      </c>
      <c r="N300" s="13" t="s">
        <v>617</v>
      </c>
      <c r="O300" s="13">
        <v>12.479133752746055</v>
      </c>
      <c r="P300" s="13">
        <v>1928.4225282869434</v>
      </c>
      <c r="Q300" s="15"/>
      <c r="R300" s="20">
        <v>64.280750942898109</v>
      </c>
      <c r="T300" s="120">
        <v>1279.505492488139</v>
      </c>
      <c r="U300" s="118"/>
      <c r="V300" s="20">
        <v>74.354323800756362</v>
      </c>
      <c r="W300" s="20">
        <v>75.316137313128294</v>
      </c>
      <c r="X300" s="20">
        <v>65.872657366993224</v>
      </c>
    </row>
    <row r="301" spans="1:24">
      <c r="A301" s="13" t="s">
        <v>719</v>
      </c>
      <c r="B301" s="13">
        <v>60</v>
      </c>
      <c r="C301" s="13" t="s">
        <v>372</v>
      </c>
      <c r="D301" s="13">
        <v>-48.443712294101715</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6203.8254229062768</v>
      </c>
      <c r="E302" s="17">
        <v>72.900000000000006</v>
      </c>
      <c r="F302" s="13" t="s">
        <v>349</v>
      </c>
      <c r="G302" s="13" t="s">
        <v>897</v>
      </c>
      <c r="H302" s="13" t="s">
        <v>1777</v>
      </c>
      <c r="I302" s="13" t="s">
        <v>898</v>
      </c>
      <c r="J302" s="13" t="s">
        <v>899</v>
      </c>
      <c r="K302" s="13" t="s">
        <v>900</v>
      </c>
      <c r="L302" s="13" t="s">
        <v>1198</v>
      </c>
      <c r="M302" s="13" t="s">
        <v>1778</v>
      </c>
      <c r="N302" s="13" t="s">
        <v>1290</v>
      </c>
      <c r="O302" s="13">
        <v>368.74689757873256</v>
      </c>
      <c r="P302" s="13">
        <v>999.22389656893279</v>
      </c>
      <c r="Q302" s="15"/>
      <c r="R302" s="20">
        <v>33.307463218964429</v>
      </c>
      <c r="T302" s="118">
        <v>-0.50028641678508734</v>
      </c>
      <c r="U302" s="120">
        <v>-68.11978394570815</v>
      </c>
      <c r="V302" s="20">
        <v>54.537017027979743</v>
      </c>
      <c r="W302" s="20">
        <v>57.891670087372859</v>
      </c>
      <c r="X302" s="20">
        <v>43.276257677609962</v>
      </c>
    </row>
    <row r="303" spans="1:24">
      <c r="A303" s="13" t="s">
        <v>720</v>
      </c>
      <c r="B303" s="13">
        <v>60</v>
      </c>
      <c r="C303" s="13" t="s">
        <v>372</v>
      </c>
      <c r="D303" s="13">
        <v>44126238.446263015</v>
      </c>
      <c r="E303" s="17">
        <v>500000</v>
      </c>
      <c r="F303" s="13" t="s">
        <v>374</v>
      </c>
      <c r="G303" s="13">
        <v>0</v>
      </c>
      <c r="H303" s="13">
        <v>7.4329999999999998</v>
      </c>
      <c r="I303" s="13">
        <v>19.92258620689655</v>
      </c>
      <c r="J303" s="13">
        <v>577755</v>
      </c>
      <c r="K303" s="13">
        <v>29000</v>
      </c>
      <c r="L303" s="13">
        <v>25097.143252762849</v>
      </c>
      <c r="M303" s="13">
        <v>14500000000</v>
      </c>
      <c r="N303" s="13" t="s">
        <v>614</v>
      </c>
      <c r="O303" s="13">
        <v>368.7554026000949</v>
      </c>
      <c r="P303" s="13">
        <v>1115.3659339029441</v>
      </c>
      <c r="Q303" s="15"/>
      <c r="R303" s="20">
        <v>37.178864463431474</v>
      </c>
      <c r="T303" s="118">
        <v>361509.8908501619</v>
      </c>
      <c r="U303" s="120">
        <v>143058.59670933685</v>
      </c>
      <c r="V303" s="20">
        <v>57.225499214492146</v>
      </c>
      <c r="W303" s="20">
        <v>54.15348699353104</v>
      </c>
      <c r="X303" s="20">
        <v>55.156568947060471</v>
      </c>
    </row>
    <row r="304" spans="1:24">
      <c r="A304" s="13" t="s">
        <v>721</v>
      </c>
      <c r="B304" s="13">
        <v>60</v>
      </c>
      <c r="C304" s="13" t="s">
        <v>372</v>
      </c>
      <c r="D304" s="14">
        <v>-331.32902967349054</v>
      </c>
      <c r="E304" s="17">
        <v>13</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1134.1001418916321</v>
      </c>
      <c r="Q304" s="15"/>
      <c r="R304" s="20">
        <v>37.803338063054404</v>
      </c>
      <c r="T304" s="118">
        <v>-10.888367960585228</v>
      </c>
      <c r="U304" s="120">
        <v>6.7181456453934274</v>
      </c>
      <c r="V304" s="20">
        <v>30.591999271450508</v>
      </c>
      <c r="W304" s="20">
        <v>68.93528002987857</v>
      </c>
      <c r="X304" s="20">
        <v>47.652513726069571</v>
      </c>
    </row>
    <row r="305" spans="1:24">
      <c r="A305" s="13" t="s">
        <v>205</v>
      </c>
      <c r="B305" s="13">
        <v>60</v>
      </c>
      <c r="C305" s="13" t="s">
        <v>372</v>
      </c>
      <c r="D305" s="14">
        <v>1018.5747062033812</v>
      </c>
      <c r="E305" s="17">
        <v>54.55</v>
      </c>
      <c r="F305" s="13" t="s">
        <v>200</v>
      </c>
      <c r="G305" s="13">
        <v>1502626000</v>
      </c>
      <c r="H305" s="13" t="s">
        <v>1781</v>
      </c>
      <c r="I305" s="13">
        <v>48.743763448275864</v>
      </c>
      <c r="J305" s="13">
        <v>141356914000</v>
      </c>
      <c r="K305" s="13">
        <v>2900000000</v>
      </c>
      <c r="L305" s="13">
        <v>1.0873185870483846</v>
      </c>
      <c r="M305" s="13">
        <v>153700000000</v>
      </c>
      <c r="N305" s="13" t="s">
        <v>1433</v>
      </c>
      <c r="O305" s="13">
        <v>42.073912866682321</v>
      </c>
      <c r="P305" s="13">
        <v>2013.3841053328997</v>
      </c>
      <c r="Q305" s="15"/>
      <c r="R305" s="20">
        <v>67.112803511096658</v>
      </c>
      <c r="T305" s="118">
        <v>7.5621071147273256</v>
      </c>
      <c r="U305" s="120">
        <v>48.217221296635557</v>
      </c>
      <c r="V305" s="20">
        <v>34.831815270945285</v>
      </c>
      <c r="W305" s="20">
        <v>39.892978904274948</v>
      </c>
      <c r="X305" s="20">
        <v>60.690955873151843</v>
      </c>
    </row>
    <row r="306" spans="1:24">
      <c r="A306" s="13" t="s">
        <v>722</v>
      </c>
      <c r="B306" s="13">
        <v>60</v>
      </c>
      <c r="C306" s="13" t="s">
        <v>372</v>
      </c>
      <c r="D306" s="14">
        <v>-1312.7266293641426</v>
      </c>
      <c r="E306" s="17">
        <v>19.37</v>
      </c>
      <c r="F306" s="13" t="s">
        <v>699</v>
      </c>
      <c r="G306" s="13" t="s">
        <v>1018</v>
      </c>
      <c r="H306" s="13" t="s">
        <v>1782</v>
      </c>
      <c r="I306" s="13" t="s">
        <v>1019</v>
      </c>
      <c r="J306" s="13" t="s">
        <v>1020</v>
      </c>
      <c r="K306" s="13" t="s">
        <v>902</v>
      </c>
      <c r="L306" s="13" t="s">
        <v>925</v>
      </c>
      <c r="M306" s="13" t="s">
        <v>1783</v>
      </c>
      <c r="N306" s="13" t="s">
        <v>1291</v>
      </c>
      <c r="P306" s="13">
        <v>552.95227581996846</v>
      </c>
      <c r="Q306" s="15"/>
      <c r="R306" s="20">
        <v>18.431742527332283</v>
      </c>
      <c r="T306" s="118">
        <v>1.4963570765619494</v>
      </c>
      <c r="U306" s="118">
        <v>22.953084223043199</v>
      </c>
      <c r="V306" s="20">
        <v>58.845237333450626</v>
      </c>
      <c r="W306" s="20">
        <v>76.292700762771474</v>
      </c>
      <c r="X306" s="20">
        <v>60.398378089113727</v>
      </c>
    </row>
    <row r="307" spans="1:24">
      <c r="A307" s="13" t="s">
        <v>338</v>
      </c>
      <c r="B307" s="13">
        <v>60</v>
      </c>
      <c r="C307" s="13" t="s">
        <v>372</v>
      </c>
      <c r="D307" s="14">
        <v>-6388.8313384634539</v>
      </c>
      <c r="E307" s="17">
        <v>15.64</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367.95206128248356</v>
      </c>
      <c r="Q307" s="16" t="s">
        <v>2225</v>
      </c>
      <c r="R307" s="20">
        <v>12.265068709416118</v>
      </c>
      <c r="T307" s="118">
        <v>4.2423574577638234</v>
      </c>
      <c r="U307" s="118">
        <v>37.024572691358969</v>
      </c>
      <c r="V307" s="20">
        <v>49.373772495900369</v>
      </c>
      <c r="W307" s="20">
        <v>44.354000868194525</v>
      </c>
      <c r="X307" s="20">
        <v>62.737339238699292</v>
      </c>
    </row>
    <row r="308" spans="1:24">
      <c r="A308" s="13" t="s">
        <v>228</v>
      </c>
      <c r="B308" s="13">
        <v>60</v>
      </c>
      <c r="C308" s="13" t="s">
        <v>372</v>
      </c>
      <c r="D308" s="14">
        <v>-585.07174198187067</v>
      </c>
      <c r="E308" s="17">
        <v>24.78</v>
      </c>
      <c r="F308" s="13" t="s">
        <v>221</v>
      </c>
      <c r="G308" s="13">
        <v>-611029605</v>
      </c>
      <c r="H308" s="13" t="s">
        <v>1785</v>
      </c>
      <c r="I308" s="13">
        <v>56.942628103259452</v>
      </c>
      <c r="J308" s="13">
        <v>54593744694</v>
      </c>
      <c r="K308" s="13">
        <v>958750000</v>
      </c>
      <c r="L308" s="13">
        <v>0.43903839413005552</v>
      </c>
      <c r="M308" s="13">
        <v>23968750000</v>
      </c>
      <c r="N308" s="13" t="s">
        <v>1291</v>
      </c>
      <c r="O308" s="13">
        <v>16.806199459896121</v>
      </c>
      <c r="P308" s="13">
        <v>1274.5591781275755</v>
      </c>
      <c r="Q308" s="15"/>
      <c r="R308" s="20">
        <v>42.485305937585849</v>
      </c>
      <c r="T308" s="118">
        <v>25.285394904686491</v>
      </c>
      <c r="U308" s="120">
        <v>24.351044236590909</v>
      </c>
      <c r="V308" s="20">
        <v>63.61781842756848</v>
      </c>
      <c r="W308" s="20">
        <v>60.187085409203959</v>
      </c>
      <c r="X308" s="20">
        <v>67.770368498849265</v>
      </c>
    </row>
    <row r="309" spans="1:24">
      <c r="A309" s="13" t="s">
        <v>42</v>
      </c>
      <c r="B309" s="13">
        <v>60</v>
      </c>
      <c r="C309" s="13" t="s">
        <v>372</v>
      </c>
      <c r="D309" s="14">
        <v>-119.65123296558744</v>
      </c>
      <c r="E309" s="17">
        <v>7.42</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97.433805191728581</v>
      </c>
      <c r="Q309" s="15"/>
      <c r="R309" s="20">
        <v>3.2477935063909529</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-2222.487847320238</v>
      </c>
      <c r="E311" s="17">
        <v>34.299999999999997</v>
      </c>
      <c r="F311" s="13" t="s">
        <v>679</v>
      </c>
      <c r="G311" s="13">
        <v>871646000</v>
      </c>
      <c r="H311" s="13" t="s">
        <v>1790</v>
      </c>
      <c r="I311" s="13">
        <v>20.947497333333335</v>
      </c>
      <c r="J311" s="13">
        <v>31421246000</v>
      </c>
      <c r="K311" s="13">
        <v>1500000000</v>
      </c>
      <c r="L311" s="13">
        <v>1.5753671894488208</v>
      </c>
      <c r="M311" s="13">
        <v>49500000000</v>
      </c>
      <c r="N311" s="13" t="s">
        <v>1791</v>
      </c>
      <c r="O311" s="13">
        <v>77.830087534897643</v>
      </c>
      <c r="P311" s="13">
        <v>1354.4748928359736</v>
      </c>
      <c r="Q311" s="15"/>
      <c r="R311" s="20">
        <v>45.149163094532454</v>
      </c>
      <c r="T311" s="118">
        <v>-34.03391843671308</v>
      </c>
      <c r="U311" s="120">
        <v>13.043977357938275</v>
      </c>
      <c r="V311" s="20">
        <v>29.63735575726098</v>
      </c>
      <c r="W311" s="20">
        <v>53.838176116673054</v>
      </c>
      <c r="X311" s="20">
        <v>43.987680152349618</v>
      </c>
    </row>
    <row r="312" spans="1:24">
      <c r="A312" s="13" t="s">
        <v>290</v>
      </c>
      <c r="B312" s="13">
        <v>60</v>
      </c>
      <c r="C312" s="13" t="s">
        <v>372</v>
      </c>
      <c r="D312" s="13">
        <v>-283.72477412437649</v>
      </c>
      <c r="E312" s="17">
        <v>6.97</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1050.1724006459576</v>
      </c>
      <c r="Q312" s="15"/>
      <c r="R312" s="20">
        <v>35.005746688198585</v>
      </c>
      <c r="T312" s="118">
        <v>-4.203844131793657</v>
      </c>
      <c r="U312" s="120">
        <v>-9.3100591527972476</v>
      </c>
      <c r="V312" s="20">
        <v>38.298896134773159</v>
      </c>
      <c r="W312" s="20">
        <v>35.390781397586373</v>
      </c>
      <c r="X312" s="20">
        <v>41.186644495042636</v>
      </c>
    </row>
    <row r="313" spans="1:24">
      <c r="A313" s="13" t="s">
        <v>725</v>
      </c>
      <c r="B313" s="13">
        <v>60</v>
      </c>
      <c r="C313" s="13" t="s">
        <v>372</v>
      </c>
      <c r="D313" s="14">
        <v>-731.46598201319966</v>
      </c>
      <c r="E313" s="17">
        <v>7.37</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456.24679377146367</v>
      </c>
      <c r="Q313" s="15"/>
      <c r="R313" s="20">
        <v>15.20822645904879</v>
      </c>
      <c r="T313" s="118">
        <v>-4.177791779181943</v>
      </c>
      <c r="U313" s="120">
        <v>0.16756735756196406</v>
      </c>
      <c r="V313" s="20">
        <v>29.01503049876138</v>
      </c>
      <c r="W313" s="20">
        <v>42.171945865177882</v>
      </c>
      <c r="X313" s="20">
        <v>44.068798954785031</v>
      </c>
    </row>
    <row r="314" spans="1:24">
      <c r="A314" s="13" t="s">
        <v>484</v>
      </c>
      <c r="B314" s="13">
        <v>60</v>
      </c>
      <c r="C314" s="13" t="s">
        <v>372</v>
      </c>
      <c r="D314" s="13">
        <v>-4825.7564342642654</v>
      </c>
      <c r="E314" s="17">
        <v>6.74</v>
      </c>
      <c r="F314" s="13" t="s">
        <v>208</v>
      </c>
      <c r="G314" s="13">
        <v>-565215489</v>
      </c>
      <c r="H314" s="13" t="s">
        <v>1794</v>
      </c>
      <c r="I314" s="13">
        <v>7.3978248012276211</v>
      </c>
      <c r="J314" s="13">
        <v>18078434358</v>
      </c>
      <c r="K314" s="13">
        <v>2443750000</v>
      </c>
      <c r="L314" s="13">
        <v>0.94622408452257412</v>
      </c>
      <c r="M314" s="13">
        <v>17106250000</v>
      </c>
      <c r="N314" s="13" t="s">
        <v>1795</v>
      </c>
      <c r="O314" s="13">
        <v>10.091855288331461</v>
      </c>
      <c r="P314" s="13">
        <v>18.350211297651605</v>
      </c>
      <c r="Q314" s="15"/>
      <c r="R314" s="20">
        <v>0.6116737099217201</v>
      </c>
      <c r="T314" s="118">
        <v>-5.2863616636122934</v>
      </c>
      <c r="U314" s="120">
        <v>7.8801986769812338</v>
      </c>
      <c r="V314" s="20">
        <v>39.601617594357798</v>
      </c>
      <c r="W314" s="20">
        <v>46.251136340669419</v>
      </c>
      <c r="X314" s="20">
        <v>45.374709690514194</v>
      </c>
    </row>
    <row r="315" spans="1:24">
      <c r="A315" s="13" t="s">
        <v>307</v>
      </c>
      <c r="B315" s="13">
        <v>60</v>
      </c>
      <c r="C315" s="13" t="s">
        <v>372</v>
      </c>
      <c r="D315" s="14">
        <v>-22154.637479197347</v>
      </c>
      <c r="E315" s="17">
        <v>50.1</v>
      </c>
      <c r="F315" s="13" t="s">
        <v>255</v>
      </c>
      <c r="G315" s="13">
        <v>-50345394</v>
      </c>
      <c r="H315" s="13" t="s">
        <v>1796</v>
      </c>
      <c r="I315" s="13">
        <v>2.2701280620811288</v>
      </c>
      <c r="J315" s="13">
        <v>402238316</v>
      </c>
      <c r="K315" s="13">
        <v>177187500</v>
      </c>
      <c r="L315" s="13">
        <v>23.787204300049826</v>
      </c>
      <c r="M315" s="13">
        <v>9568125000</v>
      </c>
      <c r="N315" s="13" t="s">
        <v>1137</v>
      </c>
      <c r="O315" s="13">
        <v>37.623042739957093</v>
      </c>
      <c r="P315" s="13">
        <v>387.83311404629848</v>
      </c>
      <c r="Q315" s="16" t="s">
        <v>2235</v>
      </c>
      <c r="R315" s="20">
        <v>12.92777046820995</v>
      </c>
      <c r="T315" s="118">
        <v>30.79142955420906</v>
      </c>
      <c r="U315" s="118">
        <v>136.38783574659939</v>
      </c>
      <c r="V315" s="20">
        <v>48.917167099796643</v>
      </c>
      <c r="W315" s="20">
        <v>32.550663672654586</v>
      </c>
      <c r="X315" s="20">
        <v>71.129730854726759</v>
      </c>
    </row>
    <row r="316" spans="1:24">
      <c r="A316" s="13" t="s">
        <v>297</v>
      </c>
      <c r="B316" s="13">
        <v>60</v>
      </c>
      <c r="C316" s="13" t="s">
        <v>372</v>
      </c>
      <c r="D316" s="13">
        <v>-21058.578542527684</v>
      </c>
      <c r="E316" s="17">
        <v>48.28</v>
      </c>
      <c r="F316" s="13" t="s">
        <v>426</v>
      </c>
      <c r="G316" s="13">
        <v>-25349652</v>
      </c>
      <c r="H316" s="13" t="s">
        <v>1797</v>
      </c>
      <c r="I316" s="13">
        <v>20.987781039963785</v>
      </c>
      <c r="J316" s="13">
        <v>367547592</v>
      </c>
      <c r="K316" s="13">
        <v>17512456</v>
      </c>
      <c r="L316" s="13">
        <v>2.4299853282673665</v>
      </c>
      <c r="M316" s="13">
        <v>893135256</v>
      </c>
      <c r="N316" s="13" t="s">
        <v>1138</v>
      </c>
      <c r="O316" s="13">
        <v>33.33316440542422</v>
      </c>
      <c r="P316" s="13">
        <v>160.12380339695059</v>
      </c>
      <c r="Q316" s="15"/>
      <c r="R316" s="20">
        <v>5.3374601132316863</v>
      </c>
      <c r="T316" s="118">
        <v>-49.64938833415367</v>
      </c>
      <c r="U316" s="120">
        <v>49.616924134224192</v>
      </c>
      <c r="V316" s="20">
        <v>32.060585776814072</v>
      </c>
      <c r="W316" s="20">
        <v>42.005872476509616</v>
      </c>
      <c r="X316" s="20">
        <v>48.973750689900058</v>
      </c>
    </row>
    <row r="317" spans="1:24">
      <c r="A317" s="13" t="s">
        <v>324</v>
      </c>
      <c r="B317" s="13">
        <v>60</v>
      </c>
      <c r="C317" s="13" t="s">
        <v>372</v>
      </c>
      <c r="D317" s="14">
        <v>-1488.0054849662904</v>
      </c>
      <c r="E317" s="17">
        <v>10.11</v>
      </c>
      <c r="F317" s="13" t="s">
        <v>200</v>
      </c>
      <c r="G317" s="13">
        <v>-705417106</v>
      </c>
      <c r="H317" s="13" t="s">
        <v>1798</v>
      </c>
      <c r="I317" s="13">
        <v>12.719679675333333</v>
      </c>
      <c r="J317" s="13">
        <v>19079519513</v>
      </c>
      <c r="K317" s="13">
        <v>1500000000</v>
      </c>
      <c r="L317" s="13">
        <v>0.78618332027594384</v>
      </c>
      <c r="M317" s="13">
        <v>15000000000</v>
      </c>
      <c r="N317" s="13" t="s">
        <v>1090</v>
      </c>
      <c r="O317" s="13">
        <v>56.651725632344082</v>
      </c>
      <c r="P317" s="13">
        <v>1529.9292285823576</v>
      </c>
      <c r="Q317" s="15"/>
      <c r="R317" s="20">
        <v>50.99764095274525</v>
      </c>
      <c r="T317" s="120">
        <v>27.884276497902718</v>
      </c>
      <c r="U317" s="120">
        <v>13.754503024340767</v>
      </c>
      <c r="V317" s="20">
        <v>65.997833147859978</v>
      </c>
      <c r="W317" s="20">
        <v>45.635887754197022</v>
      </c>
      <c r="X317" s="20">
        <v>82.165075817799433</v>
      </c>
    </row>
    <row r="318" spans="1:24">
      <c r="A318" s="13" t="s">
        <v>182</v>
      </c>
      <c r="B318" s="13">
        <v>60</v>
      </c>
      <c r="C318" s="13" t="s">
        <v>372</v>
      </c>
      <c r="D318" s="14">
        <v>109.35816079603811</v>
      </c>
      <c r="E318" s="17">
        <v>15.59</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1651.3601282589088</v>
      </c>
      <c r="Q318" s="15"/>
      <c r="R318" s="20">
        <v>55.045337608630298</v>
      </c>
      <c r="T318" s="118">
        <v>-15.433929558529069</v>
      </c>
      <c r="U318" s="120">
        <v>-15.937782245529704</v>
      </c>
      <c r="V318" s="20">
        <v>38.69152217883137</v>
      </c>
      <c r="W318" s="20">
        <v>33.915578445338895</v>
      </c>
      <c r="X318" s="20">
        <v>38.270792983213667</v>
      </c>
    </row>
    <row r="319" spans="1:24">
      <c r="A319" s="13" t="s">
        <v>84</v>
      </c>
      <c r="B319" s="13">
        <v>60</v>
      </c>
      <c r="C319" s="13" t="s">
        <v>372</v>
      </c>
      <c r="D319" s="14">
        <v>-159024.16003920962</v>
      </c>
      <c r="E319" s="17">
        <v>376.75</v>
      </c>
      <c r="F319" s="13" t="s">
        <v>605</v>
      </c>
      <c r="G319" s="13">
        <v>-83036840</v>
      </c>
      <c r="H319" s="13" t="s">
        <v>1800</v>
      </c>
      <c r="I319" s="13">
        <v>99.094206499999999</v>
      </c>
      <c r="J319" s="13">
        <v>1981884130</v>
      </c>
      <c r="K319" s="13">
        <v>20000000</v>
      </c>
      <c r="L319" s="13">
        <v>3.945740258791012</v>
      </c>
      <c r="M319" s="13">
        <v>7820000000</v>
      </c>
      <c r="N319" s="13" t="s">
        <v>1295</v>
      </c>
      <c r="O319" s="13">
        <v>32.715736228460969</v>
      </c>
      <c r="P319" s="13">
        <v>510.8946233587447</v>
      </c>
      <c r="Q319" s="15"/>
      <c r="R319" s="20">
        <v>17.029820778624824</v>
      </c>
      <c r="T319" s="118">
        <v>-263.93321937426776</v>
      </c>
      <c r="U319" s="118">
        <v>853.74609918264639</v>
      </c>
      <c r="V319" s="20">
        <v>40.105216368342333</v>
      </c>
      <c r="W319" s="20">
        <v>38.417380075724111</v>
      </c>
      <c r="X319" s="20">
        <v>56.048853148886352</v>
      </c>
    </row>
    <row r="320" spans="1:24">
      <c r="A320" s="13" t="s">
        <v>284</v>
      </c>
      <c r="B320" s="13">
        <v>60</v>
      </c>
      <c r="C320" s="13" t="s">
        <v>372</v>
      </c>
      <c r="D320" s="13">
        <v>-3790.4212550745697</v>
      </c>
      <c r="E320" s="17">
        <v>8.1999999999999993</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108.58499211627844</v>
      </c>
      <c r="Q320" s="15"/>
      <c r="R320" s="20">
        <v>3.6194997372092814</v>
      </c>
      <c r="T320" s="118">
        <v>-5.6794311267942099</v>
      </c>
      <c r="U320" s="120">
        <v>0.69708170874042352</v>
      </c>
      <c r="V320" s="20">
        <v>41.092967778161395</v>
      </c>
      <c r="W320" s="20">
        <v>71.7092509092261</v>
      </c>
      <c r="X320" s="20">
        <v>47.615944279192547</v>
      </c>
    </row>
    <row r="321" spans="1:24">
      <c r="A321" s="13" t="s">
        <v>192</v>
      </c>
      <c r="B321" s="13">
        <v>60</v>
      </c>
      <c r="C321" s="13" t="s">
        <v>372</v>
      </c>
      <c r="D321" s="14">
        <v>988.98616685442425</v>
      </c>
      <c r="E321" s="17">
        <v>12.43</v>
      </c>
      <c r="F321" s="13" t="s">
        <v>375</v>
      </c>
      <c r="G321" s="13">
        <v>65458000</v>
      </c>
      <c r="H321" s="13" t="s">
        <v>1802</v>
      </c>
      <c r="I321" s="13">
        <v>8.8858444444444444</v>
      </c>
      <c r="J321" s="13">
        <v>7997260000</v>
      </c>
      <c r="K321" s="13">
        <v>900000000</v>
      </c>
      <c r="L321" s="13">
        <v>1.237923988966221</v>
      </c>
      <c r="M321" s="13">
        <v>9900000000</v>
      </c>
      <c r="N321" s="13" t="s">
        <v>905</v>
      </c>
      <c r="O321" s="13">
        <v>65.77616697572104</v>
      </c>
      <c r="P321" s="13">
        <v>2231.0473451447069</v>
      </c>
      <c r="Q321" s="15"/>
      <c r="R321" s="20">
        <v>74.368244838156897</v>
      </c>
      <c r="T321" s="118">
        <v>-7.0270328755535516</v>
      </c>
      <c r="U321" s="120">
        <v>-0.21801499067052532</v>
      </c>
      <c r="V321" s="20">
        <v>27.763220615802165</v>
      </c>
      <c r="W321" s="20">
        <v>44.77519358580242</v>
      </c>
      <c r="X321" s="20">
        <v>46.395549208367882</v>
      </c>
    </row>
    <row r="322" spans="1:24">
      <c r="A322" s="13" t="s">
        <v>440</v>
      </c>
      <c r="B322" s="13">
        <v>60</v>
      </c>
      <c r="C322" s="13" t="s">
        <v>372</v>
      </c>
      <c r="D322" s="14">
        <v>-79473.624286909515</v>
      </c>
      <c r="E322" s="17">
        <v>159.6</v>
      </c>
      <c r="F322" s="13" t="s">
        <v>605</v>
      </c>
      <c r="G322" s="13">
        <v>-204398626</v>
      </c>
      <c r="H322" s="13" t="s">
        <v>1803</v>
      </c>
      <c r="I322" s="13">
        <v>33.749494693333332</v>
      </c>
      <c r="J322" s="13">
        <v>2531212102</v>
      </c>
      <c r="K322" s="13">
        <v>75000000</v>
      </c>
      <c r="L322" s="13">
        <v>4.6222914273977347</v>
      </c>
      <c r="M322" s="13">
        <v>11700000000</v>
      </c>
      <c r="N322" s="13" t="s">
        <v>1057</v>
      </c>
      <c r="O322" s="13">
        <v>42.61632195758196</v>
      </c>
      <c r="P322" s="13">
        <v>1554.0847192789256</v>
      </c>
      <c r="Q322" s="15"/>
      <c r="R322" s="20">
        <v>51.802823975964188</v>
      </c>
      <c r="T322" s="120">
        <v>334.46615035436423</v>
      </c>
      <c r="U322" s="118">
        <v>189.09461644127688</v>
      </c>
      <c r="V322" s="20">
        <v>45.890625278141641</v>
      </c>
      <c r="W322" s="20">
        <v>54.12895855431713</v>
      </c>
      <c r="X322" s="20">
        <v>65.706452163400783</v>
      </c>
    </row>
    <row r="323" spans="1:24">
      <c r="A323" s="13" t="s">
        <v>57</v>
      </c>
      <c r="B323" s="13">
        <v>60</v>
      </c>
      <c r="C323" s="13" t="s">
        <v>372</v>
      </c>
      <c r="D323" s="13">
        <v>-957.86818406208954</v>
      </c>
      <c r="E323" s="17">
        <v>1.87</v>
      </c>
      <c r="F323" s="13" t="s">
        <v>375</v>
      </c>
      <c r="G323" s="13">
        <v>480331723</v>
      </c>
      <c r="H323" s="13" t="s">
        <v>1804</v>
      </c>
      <c r="I323" s="13">
        <v>4.6144886799024727</v>
      </c>
      <c r="J323" s="13">
        <v>9936147750</v>
      </c>
      <c r="K323" s="13">
        <v>2153250000</v>
      </c>
      <c r="L323" s="13">
        <v>0.43341746805244519</v>
      </c>
      <c r="M323" s="13">
        <v>4306500000</v>
      </c>
      <c r="N323" s="13" t="s">
        <v>1139</v>
      </c>
      <c r="O323" s="13">
        <v>34.170746035762861</v>
      </c>
      <c r="P323" s="13">
        <v>483.79654147510246</v>
      </c>
      <c r="Q323" s="15"/>
      <c r="R323" s="20">
        <v>16.126551382503415</v>
      </c>
      <c r="T323" s="118">
        <v>-2.7023939068606895</v>
      </c>
      <c r="U323" s="120">
        <v>1.0061085070081344</v>
      </c>
      <c r="V323" s="20">
        <v>27.395466421075913</v>
      </c>
      <c r="W323" s="20">
        <v>45.864297102592701</v>
      </c>
      <c r="X323" s="20">
        <v>45.780783180863857</v>
      </c>
    </row>
    <row r="324" spans="1:24">
      <c r="A324" s="13" t="s">
        <v>463</v>
      </c>
      <c r="B324" s="13">
        <v>60</v>
      </c>
      <c r="C324" s="13" t="s">
        <v>372</v>
      </c>
      <c r="D324" s="14">
        <v>273.10714705718556</v>
      </c>
      <c r="E324" s="17">
        <v>4.07</v>
      </c>
      <c r="F324" s="13" t="s">
        <v>233</v>
      </c>
      <c r="G324" s="13" t="s">
        <v>906</v>
      </c>
      <c r="H324" s="13" t="s">
        <v>1805</v>
      </c>
      <c r="I324" s="13" t="s">
        <v>907</v>
      </c>
      <c r="J324" s="13" t="s">
        <v>908</v>
      </c>
      <c r="K324" s="13" t="s">
        <v>909</v>
      </c>
      <c r="L324" s="13" t="s">
        <v>1068</v>
      </c>
      <c r="M324" s="13" t="s">
        <v>1806</v>
      </c>
      <c r="N324" s="13" t="s">
        <v>639</v>
      </c>
      <c r="O324" s="13">
        <v>34.170746035762861</v>
      </c>
      <c r="P324" s="13">
        <v>1355.6900204064266</v>
      </c>
      <c r="Q324" s="16" t="s">
        <v>2386</v>
      </c>
      <c r="R324" s="20">
        <v>45.189667346880888</v>
      </c>
      <c r="T324" s="118">
        <v>-3.6643840784337911</v>
      </c>
      <c r="U324" s="120">
        <v>-6.5825058644516332</v>
      </c>
      <c r="V324" s="20">
        <v>24.526971889850788</v>
      </c>
      <c r="W324" s="20">
        <v>41.891015664689583</v>
      </c>
      <c r="X324" s="20">
        <v>45.265649259709122</v>
      </c>
    </row>
    <row r="325" spans="1:24">
      <c r="A325" s="13" t="s">
        <v>519</v>
      </c>
      <c r="B325" s="13">
        <v>60</v>
      </c>
      <c r="C325" s="13" t="s">
        <v>372</v>
      </c>
      <c r="D325" s="14">
        <v>-13419.825028110388</v>
      </c>
      <c r="E325" s="17">
        <v>16.89</v>
      </c>
      <c r="F325" s="13" t="s">
        <v>255</v>
      </c>
      <c r="G325" s="13">
        <v>229985505</v>
      </c>
      <c r="H325" s="13" t="s">
        <v>1807</v>
      </c>
      <c r="I325" s="13">
        <v>8.5522056583333335</v>
      </c>
      <c r="J325" s="13">
        <v>5131323395</v>
      </c>
      <c r="K325" s="13">
        <v>600000000</v>
      </c>
      <c r="L325" s="13">
        <v>2.1047201995733889</v>
      </c>
      <c r="M325" s="13">
        <v>10800000000</v>
      </c>
      <c r="N325" s="13" t="s">
        <v>1297</v>
      </c>
      <c r="O325" s="13">
        <v>63.177769907081412</v>
      </c>
      <c r="P325" s="13">
        <v>976.24639711886846</v>
      </c>
      <c r="Q325" s="15"/>
      <c r="R325" s="20">
        <v>32.541546570628945</v>
      </c>
      <c r="T325" s="118">
        <v>5.2603007594191808</v>
      </c>
      <c r="U325" s="118"/>
      <c r="V325" s="20">
        <v>28.838158337684224</v>
      </c>
      <c r="W325" s="20">
        <v>11.01893191205949</v>
      </c>
      <c r="X325" s="20">
        <v>28.824238239618758</v>
      </c>
    </row>
    <row r="326" spans="1:24">
      <c r="A326" s="13" t="s">
        <v>344</v>
      </c>
      <c r="B326" s="13">
        <v>60</v>
      </c>
      <c r="C326" s="13" t="s">
        <v>372</v>
      </c>
      <c r="D326" s="14">
        <v>672.30265305742159</v>
      </c>
      <c r="E326" s="17">
        <v>13.96</v>
      </c>
      <c r="F326" s="13" t="s">
        <v>200</v>
      </c>
      <c r="G326" s="13">
        <v>123979435</v>
      </c>
      <c r="H326" s="13" t="s">
        <v>1808</v>
      </c>
      <c r="I326" s="13">
        <v>7.1293935430809396</v>
      </c>
      <c r="J326" s="13">
        <v>13652788635</v>
      </c>
      <c r="K326" s="13">
        <v>1915000000</v>
      </c>
      <c r="L326" s="13">
        <v>2.1039657734362924</v>
      </c>
      <c r="M326" s="13">
        <v>28725000000</v>
      </c>
      <c r="N326" s="13" t="s">
        <v>910</v>
      </c>
      <c r="O326" s="13">
        <v>52.196302135846381</v>
      </c>
      <c r="P326" s="13">
        <v>1441.2695904372179</v>
      </c>
      <c r="Q326" s="15"/>
      <c r="R326" s="20">
        <v>48.042319681240592</v>
      </c>
      <c r="T326" s="118">
        <v>10.023798450692869</v>
      </c>
      <c r="U326" s="120">
        <v>5.2210334763999633</v>
      </c>
      <c r="V326" s="20">
        <v>58.438070726349181</v>
      </c>
      <c r="W326" s="20">
        <v>58.474013227890225</v>
      </c>
      <c r="X326" s="20">
        <v>57.692185186423302</v>
      </c>
    </row>
    <row r="327" spans="1:24">
      <c r="A327" s="13" t="s">
        <v>252</v>
      </c>
      <c r="B327" s="13">
        <v>60</v>
      </c>
      <c r="C327" s="13" t="s">
        <v>372</v>
      </c>
      <c r="D327" s="14">
        <v>42392.953834846878</v>
      </c>
      <c r="E327" s="17">
        <v>216</v>
      </c>
      <c r="F327" s="13" t="s">
        <v>349</v>
      </c>
      <c r="G327" s="13">
        <v>2084000000</v>
      </c>
      <c r="H327" s="13" t="s">
        <v>1809</v>
      </c>
      <c r="I327" s="13">
        <v>281.77089905362777</v>
      </c>
      <c r="J327" s="13">
        <v>714571000000</v>
      </c>
      <c r="K327" s="13">
        <v>2536000000</v>
      </c>
      <c r="L327" s="13">
        <v>0.75238429771149407</v>
      </c>
      <c r="M327" s="13">
        <v>537632000000</v>
      </c>
      <c r="N327" s="13" t="s">
        <v>1298</v>
      </c>
      <c r="O327" s="13">
        <v>80.097979008971549</v>
      </c>
      <c r="P327" s="13">
        <v>2395.8771351890691</v>
      </c>
      <c r="Q327" s="15"/>
      <c r="R327" s="20">
        <v>79.86257117296897</v>
      </c>
      <c r="T327" s="118">
        <v>29.995647296265986</v>
      </c>
      <c r="U327" s="120">
        <v>129.8501191476862</v>
      </c>
      <c r="V327" s="20">
        <v>53.19637416581233</v>
      </c>
      <c r="W327" s="20">
        <v>63.555070753898619</v>
      </c>
      <c r="X327" s="20">
        <v>58.807303176587773</v>
      </c>
    </row>
    <row r="328" spans="1:24">
      <c r="A328" s="13" t="s">
        <v>406</v>
      </c>
      <c r="B328" s="13">
        <v>60</v>
      </c>
      <c r="C328" s="13" t="s">
        <v>372</v>
      </c>
      <c r="D328" s="14">
        <v>20039.075462624965</v>
      </c>
      <c r="E328" s="17">
        <v>359.75</v>
      </c>
      <c r="F328" s="13" t="s">
        <v>233</v>
      </c>
      <c r="G328" s="13">
        <v>-339048262</v>
      </c>
      <c r="H328" s="13" t="s">
        <v>1810</v>
      </c>
      <c r="I328" s="13">
        <v>22.034585433333334</v>
      </c>
      <c r="J328" s="13">
        <v>7271413193</v>
      </c>
      <c r="K328" s="13">
        <v>330000000</v>
      </c>
      <c r="L328" s="13">
        <v>16.791784039661298</v>
      </c>
      <c r="M328" s="13">
        <v>122100000000</v>
      </c>
      <c r="N328" s="13" t="s">
        <v>1037</v>
      </c>
      <c r="O328" s="13">
        <v>45.498581235768057</v>
      </c>
      <c r="P328" s="13">
        <v>380.88597930823903</v>
      </c>
      <c r="Q328" s="16" t="s">
        <v>2387</v>
      </c>
      <c r="R328" s="20">
        <v>12.696199310274634</v>
      </c>
      <c r="T328" s="118">
        <v>-341.66027498716517</v>
      </c>
      <c r="U328" s="120">
        <v>-944.77012276261348</v>
      </c>
      <c r="V328" s="20">
        <v>55.979880955765601</v>
      </c>
      <c r="W328" s="20">
        <v>47.477675562655676</v>
      </c>
      <c r="X328" s="20">
        <v>38.123749397852329</v>
      </c>
    </row>
    <row r="329" spans="1:24">
      <c r="A329" s="13" t="s">
        <v>407</v>
      </c>
      <c r="B329" s="13">
        <v>60</v>
      </c>
      <c r="C329" s="13" t="s">
        <v>372</v>
      </c>
      <c r="D329" s="14">
        <v>1646.7134249585413</v>
      </c>
      <c r="E329" s="17">
        <v>8.1</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1412.2252929212391</v>
      </c>
      <c r="Q329" s="15"/>
      <c r="R329" s="20">
        <v>47.074176430707972</v>
      </c>
      <c r="T329" s="120">
        <v>31.756919416171225</v>
      </c>
      <c r="U329" s="118">
        <v>15.477641104800895</v>
      </c>
      <c r="V329" s="20">
        <v>79.523669524615499</v>
      </c>
      <c r="W329" s="20">
        <v>62.967301219198724</v>
      </c>
      <c r="X329" s="20">
        <v>87.631051632494589</v>
      </c>
    </row>
    <row r="330" spans="1:24">
      <c r="A330" s="13" t="s">
        <v>97</v>
      </c>
      <c r="B330" s="13">
        <v>60</v>
      </c>
      <c r="C330" s="13" t="s">
        <v>372</v>
      </c>
      <c r="D330" s="14">
        <v>-1842.8789242855714</v>
      </c>
      <c r="E330" s="17">
        <v>7.93</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74.526238469753011</v>
      </c>
      <c r="Q330" s="15"/>
      <c r="R330" s="20">
        <v>2.484207948991767</v>
      </c>
      <c r="T330" s="118">
        <v>-4.9054383276309288</v>
      </c>
      <c r="U330" s="120">
        <v>0.7927831285184439</v>
      </c>
      <c r="V330" s="20">
        <v>38.646416483322604</v>
      </c>
      <c r="W330" s="20">
        <v>43.169945958965641</v>
      </c>
      <c r="X330" s="20">
        <v>47.403673700079935</v>
      </c>
    </row>
    <row r="331" spans="1:24">
      <c r="A331" s="13" t="s">
        <v>107</v>
      </c>
      <c r="B331" s="13">
        <v>60</v>
      </c>
      <c r="C331" s="13" t="s">
        <v>372</v>
      </c>
      <c r="D331" s="14">
        <v>4696.6441280689432</v>
      </c>
      <c r="E331" s="17">
        <v>12.12</v>
      </c>
      <c r="F331" s="13" t="s">
        <v>221</v>
      </c>
      <c r="G331" s="13">
        <v>32367219</v>
      </c>
      <c r="H331" s="13" t="s">
        <v>1813</v>
      </c>
      <c r="I331" s="13">
        <v>1.367528517</v>
      </c>
      <c r="J331" s="13">
        <v>1367528517</v>
      </c>
      <c r="K331" s="13">
        <v>1000000000</v>
      </c>
      <c r="L331" s="13">
        <v>8.0437079470423942</v>
      </c>
      <c r="M331" s="13">
        <v>11000000000</v>
      </c>
      <c r="N331" s="13" t="s">
        <v>1814</v>
      </c>
      <c r="O331" s="13">
        <v>84.668967591995113</v>
      </c>
      <c r="P331" s="13">
        <v>1672.3171311986243</v>
      </c>
      <c r="Q331" s="15"/>
      <c r="R331" s="20">
        <v>55.743904373287478</v>
      </c>
      <c r="T331" s="118">
        <v>5.2306616918202131</v>
      </c>
      <c r="U331" s="118">
        <v>27.074843851658414</v>
      </c>
      <c r="V331" s="20">
        <v>52.987797906495963</v>
      </c>
      <c r="W331" s="20">
        <v>82.064836371575296</v>
      </c>
      <c r="X331" s="20">
        <v>71.754693978638898</v>
      </c>
    </row>
    <row r="332" spans="1:24">
      <c r="A332" s="13" t="s">
        <v>148</v>
      </c>
      <c r="B332" s="13">
        <v>60</v>
      </c>
      <c r="C332" s="13" t="s">
        <v>372</v>
      </c>
      <c r="D332" s="14">
        <v>-3734.9036607673902</v>
      </c>
      <c r="E332" s="17">
        <v>13.06</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450.06434322109544</v>
      </c>
      <c r="Q332" s="15"/>
      <c r="R332" s="20">
        <v>15.002144774036514</v>
      </c>
      <c r="T332" s="118">
        <v>-10.492225504069719</v>
      </c>
      <c r="U332" s="118">
        <v>16.05385486494308</v>
      </c>
      <c r="V332" s="20">
        <v>27.188326829420948</v>
      </c>
      <c r="W332" s="20">
        <v>49.919369964033805</v>
      </c>
      <c r="X332" s="20">
        <v>52.840537060436617</v>
      </c>
    </row>
    <row r="333" spans="1:24">
      <c r="A333" s="13" t="s">
        <v>76</v>
      </c>
      <c r="B333" s="13">
        <v>60</v>
      </c>
      <c r="C333" s="13" t="s">
        <v>372</v>
      </c>
      <c r="D333" s="14">
        <v>959.47883248826747</v>
      </c>
      <c r="E333" s="17">
        <v>4.78</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1272.1129906409997</v>
      </c>
      <c r="Q333" s="15"/>
      <c r="R333" s="20">
        <v>42.403766354699989</v>
      </c>
      <c r="T333" s="118">
        <v>-6.1614447287240992</v>
      </c>
      <c r="U333" s="120">
        <v>1.4164295378885949</v>
      </c>
      <c r="V333" s="20">
        <v>29.854842155062435</v>
      </c>
      <c r="W333" s="20">
        <v>44.71174428259792</v>
      </c>
      <c r="X333" s="20">
        <v>44.394163613082718</v>
      </c>
    </row>
    <row r="334" spans="1:24">
      <c r="A334" s="13" t="s">
        <v>273</v>
      </c>
      <c r="B334" s="13">
        <v>60</v>
      </c>
      <c r="C334" s="13" t="s">
        <v>372</v>
      </c>
      <c r="D334" s="14">
        <v>-1006.863090341561</v>
      </c>
      <c r="E334" s="17">
        <v>25.96</v>
      </c>
      <c r="F334" s="13" t="s">
        <v>353</v>
      </c>
      <c r="G334" s="13">
        <v>6350791</v>
      </c>
      <c r="H334" s="13" t="s">
        <v>1817</v>
      </c>
      <c r="I334" s="13">
        <v>15.494413515217392</v>
      </c>
      <c r="J334" s="13">
        <v>7127430217</v>
      </c>
      <c r="K334" s="13">
        <v>460000000</v>
      </c>
      <c r="L334" s="13">
        <v>1.6780241455712313</v>
      </c>
      <c r="M334" s="13">
        <v>11960000000</v>
      </c>
      <c r="N334" s="13" t="s">
        <v>1300</v>
      </c>
      <c r="O334" s="13">
        <v>26.686013538602005</v>
      </c>
      <c r="P334" s="13">
        <v>258.83742391823796</v>
      </c>
      <c r="Q334" s="15"/>
      <c r="R334" s="20">
        <v>8.6279141306079321</v>
      </c>
      <c r="T334" s="118">
        <v>-36.166598389928666</v>
      </c>
      <c r="U334" s="120">
        <v>12.950903124911086</v>
      </c>
      <c r="V334" s="20">
        <v>34.824469586211023</v>
      </c>
      <c r="W334" s="20">
        <v>46.579796824387429</v>
      </c>
      <c r="X334" s="20">
        <v>43.701628507483221</v>
      </c>
    </row>
    <row r="335" spans="1:24">
      <c r="A335" s="13" t="s">
        <v>58</v>
      </c>
      <c r="B335" s="13">
        <v>60</v>
      </c>
      <c r="C335" s="13" t="s">
        <v>372</v>
      </c>
      <c r="D335" s="14">
        <v>-3696.7451909782767</v>
      </c>
      <c r="E335" s="17">
        <v>27.42</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328.68160809202323</v>
      </c>
      <c r="Q335" s="15"/>
      <c r="R335" s="20">
        <v>10.95605360306744</v>
      </c>
      <c r="T335" s="118">
        <v>-18.02403639081696</v>
      </c>
      <c r="U335" s="120">
        <v>16.023519139575555</v>
      </c>
      <c r="V335" s="20">
        <v>43.557455273699887</v>
      </c>
      <c r="W335" s="20">
        <v>47.669300164693688</v>
      </c>
      <c r="X335" s="20">
        <v>49.437504000056272</v>
      </c>
    </row>
    <row r="336" spans="1:24">
      <c r="A336" s="13" t="s">
        <v>726</v>
      </c>
      <c r="B336" s="13">
        <v>60</v>
      </c>
      <c r="C336" s="13" t="s">
        <v>372</v>
      </c>
      <c r="D336" s="14">
        <v>-603.91327540434861</v>
      </c>
      <c r="E336" s="17">
        <v>8.9</v>
      </c>
      <c r="F336" s="13" t="s">
        <v>374</v>
      </c>
      <c r="G336" s="13">
        <v>0</v>
      </c>
      <c r="H336" s="13" t="s">
        <v>1818</v>
      </c>
      <c r="I336" s="13">
        <v>3.5890787</v>
      </c>
      <c r="J336" s="13">
        <v>35890787000</v>
      </c>
      <c r="K336" s="13">
        <v>10000000000</v>
      </c>
      <c r="L336" s="13">
        <v>2.2289842794475363</v>
      </c>
      <c r="M336" s="13">
        <v>80000000000</v>
      </c>
      <c r="N336" s="13" t="s">
        <v>916</v>
      </c>
      <c r="O336" s="13">
        <v>0</v>
      </c>
      <c r="P336" s="13">
        <v>444.05212275549337</v>
      </c>
      <c r="Q336" s="15"/>
      <c r="R336" s="20">
        <v>14.801737425183113</v>
      </c>
      <c r="T336" s="118">
        <v>-4.3475259028327073</v>
      </c>
      <c r="U336" s="120">
        <v>-15.927150730384163</v>
      </c>
      <c r="V336" s="20">
        <v>44.472155621035284</v>
      </c>
      <c r="W336" s="20">
        <v>53.133242512824751</v>
      </c>
      <c r="X336" s="20">
        <v>43.122604520620101</v>
      </c>
    </row>
    <row r="337" spans="1:24">
      <c r="A337" s="13" t="s">
        <v>342</v>
      </c>
      <c r="B337" s="13">
        <v>60</v>
      </c>
      <c r="C337" s="13" t="s">
        <v>372</v>
      </c>
      <c r="D337" s="14">
        <v>-41401.715896983122</v>
      </c>
      <c r="E337" s="17">
        <v>63.05</v>
      </c>
      <c r="F337" s="13" t="s">
        <v>349</v>
      </c>
      <c r="G337" s="13">
        <v>-1935096000</v>
      </c>
      <c r="H337" s="13" t="s">
        <v>1819</v>
      </c>
      <c r="I337" s="13">
        <v>21.456772307692308</v>
      </c>
      <c r="J337" s="13">
        <v>34867255000</v>
      </c>
      <c r="K337" s="13">
        <v>1625000000</v>
      </c>
      <c r="L337" s="13">
        <v>3.0293465889414009</v>
      </c>
      <c r="M337" s="13">
        <v>105625000000</v>
      </c>
      <c r="N337" s="13" t="s">
        <v>1191</v>
      </c>
      <c r="O337" s="13">
        <v>32.953772312255239</v>
      </c>
      <c r="P337" s="13">
        <v>0</v>
      </c>
      <c r="Q337" s="15"/>
      <c r="R337" s="20">
        <v>0</v>
      </c>
      <c r="T337" s="118">
        <v>-387.62196255057245</v>
      </c>
      <c r="U337" s="118"/>
      <c r="V337" s="20">
        <v>38.077490392632228</v>
      </c>
      <c r="W337" s="20">
        <v>41.367362404939314</v>
      </c>
      <c r="X337" s="20">
        <v>46.580796952208516</v>
      </c>
    </row>
    <row r="338" spans="1:24">
      <c r="A338" s="13" t="s">
        <v>472</v>
      </c>
      <c r="B338" s="13">
        <v>60</v>
      </c>
      <c r="C338" s="13" t="s">
        <v>372</v>
      </c>
      <c r="D338" s="14">
        <v>-4428.5415303505715</v>
      </c>
      <c r="E338" s="17">
        <v>22.92</v>
      </c>
      <c r="F338" s="13" t="s">
        <v>353</v>
      </c>
      <c r="G338" s="13">
        <v>-133038799</v>
      </c>
      <c r="H338" s="13" t="s">
        <v>1820</v>
      </c>
      <c r="I338" s="13">
        <v>12.507633108746907</v>
      </c>
      <c r="J338" s="13">
        <v>6438662624</v>
      </c>
      <c r="K338" s="13">
        <v>514778661</v>
      </c>
      <c r="L338" s="13">
        <v>1.8388770920947077</v>
      </c>
      <c r="M338" s="13">
        <v>11839909203</v>
      </c>
      <c r="N338" s="13" t="s">
        <v>917</v>
      </c>
      <c r="O338" s="13">
        <v>68.970846194431985</v>
      </c>
      <c r="P338" s="13">
        <v>156.99650311523556</v>
      </c>
      <c r="Q338" s="15"/>
      <c r="R338" s="20">
        <v>5.2332167705078518</v>
      </c>
      <c r="T338" s="118">
        <v>-14.329639383907242</v>
      </c>
      <c r="U338" s="120">
        <v>-89.873541817336573</v>
      </c>
      <c r="V338" s="20">
        <v>35.160793162385751</v>
      </c>
      <c r="W338" s="20">
        <v>42.550607659461868</v>
      </c>
      <c r="X338" s="20">
        <v>24.706588567816564</v>
      </c>
    </row>
    <row r="339" spans="1:24">
      <c r="A339" s="13" t="s">
        <v>408</v>
      </c>
      <c r="B339" s="13">
        <v>60</v>
      </c>
      <c r="C339" s="13" t="s">
        <v>372</v>
      </c>
      <c r="D339" s="14">
        <v>4390.0527799088177</v>
      </c>
      <c r="E339" s="17">
        <v>15.65</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2289.9385945526992</v>
      </c>
      <c r="Q339" s="15"/>
      <c r="R339" s="20">
        <v>76.331286485089976</v>
      </c>
      <c r="T339" s="120">
        <v>15.975817381053705</v>
      </c>
      <c r="U339" s="118">
        <v>21.427696890696843</v>
      </c>
      <c r="V339" s="20">
        <v>56.384766590776835</v>
      </c>
      <c r="W339" s="20">
        <v>61.302992897604405</v>
      </c>
      <c r="X339" s="20">
        <v>68.941724915994499</v>
      </c>
    </row>
    <row r="340" spans="1:24">
      <c r="A340" s="13" t="s">
        <v>632</v>
      </c>
      <c r="B340" s="13">
        <v>60</v>
      </c>
      <c r="C340" s="13" t="s">
        <v>372</v>
      </c>
      <c r="D340" s="14">
        <v>6733.4055072350193</v>
      </c>
      <c r="E340" s="17">
        <v>62.3</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2064.841386116068</v>
      </c>
      <c r="Q340" s="15"/>
      <c r="R340" s="20">
        <v>68.828046203868936</v>
      </c>
      <c r="T340" s="118">
        <v>-12.942598772569553</v>
      </c>
      <c r="U340" s="118"/>
      <c r="V340" s="20">
        <v>40.369206861701137</v>
      </c>
      <c r="W340" s="20">
        <v>41.267616347564655</v>
      </c>
      <c r="X340" s="20"/>
    </row>
    <row r="341" spans="1:24">
      <c r="A341" s="13" t="s">
        <v>341</v>
      </c>
      <c r="B341" s="13">
        <v>60</v>
      </c>
      <c r="C341" s="13" t="s">
        <v>372</v>
      </c>
      <c r="D341" s="14">
        <v>-5512.4281385710819</v>
      </c>
      <c r="E341" s="17">
        <v>18.46</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879.74888580873903</v>
      </c>
      <c r="Q341" s="15"/>
      <c r="R341" s="20">
        <v>29.324962860291301</v>
      </c>
      <c r="T341" s="120">
        <v>23.229895590303578</v>
      </c>
      <c r="U341" s="120">
        <v>-0.68042611786641061</v>
      </c>
      <c r="V341" s="20">
        <v>69.383294781401531</v>
      </c>
      <c r="W341" s="20">
        <v>53.093461640907194</v>
      </c>
      <c r="X341" s="20">
        <v>58.138492239075212</v>
      </c>
    </row>
    <row r="342" spans="1:24">
      <c r="A342" s="13" t="s">
        <v>138</v>
      </c>
      <c r="B342" s="13">
        <v>60</v>
      </c>
      <c r="C342" s="13" t="s">
        <v>372</v>
      </c>
      <c r="D342" s="14">
        <v>1571.846132634178</v>
      </c>
      <c r="E342" s="17">
        <v>12.02</v>
      </c>
      <c r="F342" s="13" t="s">
        <v>233</v>
      </c>
      <c r="G342" s="13">
        <v>-72765098</v>
      </c>
      <c r="H342" s="13" t="s">
        <v>1404</v>
      </c>
      <c r="I342" s="13">
        <v>5.8148432575757578</v>
      </c>
      <c r="J342" s="13">
        <v>1535118620</v>
      </c>
      <c r="K342" s="13">
        <v>264000000</v>
      </c>
      <c r="L342" s="13">
        <v>2.0636841731487823</v>
      </c>
      <c r="M342" s="13">
        <v>3168000000</v>
      </c>
      <c r="N342" s="13" t="s">
        <v>619</v>
      </c>
      <c r="O342" s="13">
        <v>52.184217437209142</v>
      </c>
      <c r="P342" s="13">
        <v>503.06521673135421</v>
      </c>
      <c r="Q342" s="15"/>
      <c r="R342" s="20">
        <v>16.768840557711808</v>
      </c>
      <c r="T342" s="118">
        <v>-6.7997186076477867</v>
      </c>
      <c r="U342" s="120">
        <v>3.0478541972936668</v>
      </c>
      <c r="V342" s="20">
        <v>44.328379809493008</v>
      </c>
      <c r="W342" s="20">
        <v>67.2009708078334</v>
      </c>
      <c r="X342" s="20">
        <v>49.088140542071294</v>
      </c>
    </row>
    <row r="343" spans="1:24">
      <c r="A343" s="13" t="s">
        <v>538</v>
      </c>
      <c r="B343" s="13">
        <v>60</v>
      </c>
      <c r="C343" s="13" t="s">
        <v>372</v>
      </c>
      <c r="D343" s="14">
        <v>-2187.8766957023199</v>
      </c>
      <c r="E343" s="17">
        <v>3.4</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1387.3693167130666</v>
      </c>
      <c r="Q343" s="16" t="s">
        <v>2388</v>
      </c>
      <c r="R343" s="20">
        <v>46.245643890435552</v>
      </c>
      <c r="T343" s="120">
        <v>12.808783613676745</v>
      </c>
      <c r="U343" s="118"/>
      <c r="V343" s="20">
        <v>61.873932053469851</v>
      </c>
      <c r="W343" s="20">
        <v>26.361313079101063</v>
      </c>
      <c r="X343" s="20">
        <v>72.778690278897855</v>
      </c>
    </row>
    <row r="344" spans="1:24">
      <c r="A344" s="13" t="s">
        <v>197</v>
      </c>
      <c r="B344" s="13">
        <v>60</v>
      </c>
      <c r="C344" s="13" t="s">
        <v>372</v>
      </c>
      <c r="D344" s="14">
        <v>-7305.1285165291802</v>
      </c>
      <c r="E344" s="17">
        <v>9.4700000000000006</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213.09692735528083</v>
      </c>
      <c r="Q344" s="16" t="s">
        <v>2232</v>
      </c>
      <c r="R344" s="20">
        <v>7.1032309118426946</v>
      </c>
      <c r="T344" s="118">
        <v>-15.006412354694731</v>
      </c>
      <c r="U344" s="120">
        <v>0.54192094891760689</v>
      </c>
      <c r="V344" s="20">
        <v>32.188682176845838</v>
      </c>
      <c r="W344" s="20">
        <v>46.967791370245479</v>
      </c>
      <c r="X344" s="20">
        <v>44.309015897054891</v>
      </c>
    </row>
    <row r="345" spans="1:24">
      <c r="A345" s="13" t="s">
        <v>143</v>
      </c>
      <c r="B345" s="13">
        <v>60</v>
      </c>
      <c r="C345" s="13" t="s">
        <v>372</v>
      </c>
      <c r="D345" s="14">
        <v>-3130.9628518098129</v>
      </c>
      <c r="E345" s="17">
        <v>3.22</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266.80241473852027</v>
      </c>
      <c r="Q345" s="16" t="s">
        <v>2203</v>
      </c>
      <c r="R345" s="20">
        <v>8.8934138246173422</v>
      </c>
      <c r="T345" s="118">
        <v>-29.831349020160598</v>
      </c>
      <c r="U345" s="120">
        <v>-94.948262392493461</v>
      </c>
      <c r="V345" s="20">
        <v>40.55069099676173</v>
      </c>
      <c r="W345" s="20">
        <v>28.067272739299632</v>
      </c>
      <c r="X345" s="20">
        <v>34.193823679082683</v>
      </c>
    </row>
    <row r="346" spans="1:24">
      <c r="A346" s="13" t="s">
        <v>11</v>
      </c>
      <c r="B346" s="13">
        <v>60</v>
      </c>
      <c r="C346" s="13" t="s">
        <v>372</v>
      </c>
      <c r="D346" s="13">
        <v>137928.14945580176</v>
      </c>
      <c r="E346" s="17">
        <v>3770</v>
      </c>
      <c r="F346" s="13" t="s">
        <v>353</v>
      </c>
      <c r="G346" s="13">
        <v>-148778729</v>
      </c>
      <c r="H346" s="13">
        <v>777.39300000000003</v>
      </c>
      <c r="I346" s="13">
        <v>984.04874954857348</v>
      </c>
      <c r="J346" s="13">
        <v>4795702538</v>
      </c>
      <c r="K346" s="13">
        <v>4873440</v>
      </c>
      <c r="L346" s="13">
        <v>3.8361920603341639</v>
      </c>
      <c r="M346" s="13">
        <v>18397236000</v>
      </c>
      <c r="N346" s="13" t="s">
        <v>1011</v>
      </c>
      <c r="O346" s="13">
        <v>27.742498663634347</v>
      </c>
      <c r="P346" s="13">
        <v>959.69560119277389</v>
      </c>
      <c r="Q346" s="15"/>
      <c r="R346" s="20">
        <v>31.989853373092462</v>
      </c>
      <c r="T346" s="118">
        <v>-2422.9447626665569</v>
      </c>
      <c r="U346" s="120">
        <v>-5399.9628730655058</v>
      </c>
      <c r="V346" s="20">
        <v>45.282906501619095</v>
      </c>
      <c r="W346" s="20">
        <v>55.44212257027953</v>
      </c>
      <c r="X346" s="20">
        <v>38.942966089849889</v>
      </c>
    </row>
    <row r="347" spans="1:24">
      <c r="A347" s="13" t="s">
        <v>458</v>
      </c>
      <c r="B347" s="13">
        <v>60</v>
      </c>
      <c r="C347" s="13" t="s">
        <v>372</v>
      </c>
      <c r="D347" s="14">
        <v>-1393.6790660631625</v>
      </c>
      <c r="E347" s="17">
        <v>5.03</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54.944502256784681</v>
      </c>
      <c r="Q347" s="15"/>
      <c r="R347" s="20">
        <v>1.8314834085594893</v>
      </c>
      <c r="T347" s="118">
        <v>-2.8901857134346898</v>
      </c>
      <c r="U347" s="120">
        <v>-4.9805687453693093</v>
      </c>
      <c r="V347" s="20">
        <v>38.137237649628332</v>
      </c>
      <c r="W347" s="20">
        <v>55.576933015366379</v>
      </c>
      <c r="X347" s="20">
        <v>45.510445339655369</v>
      </c>
    </row>
    <row r="348" spans="1:24">
      <c r="A348" s="13" t="s">
        <v>291</v>
      </c>
      <c r="B348" s="13">
        <v>60</v>
      </c>
      <c r="C348" s="13" t="s">
        <v>372</v>
      </c>
      <c r="D348" s="14">
        <v>21323.554292091416</v>
      </c>
      <c r="E348" s="17">
        <v>79.599999999999994</v>
      </c>
      <c r="F348" s="13" t="s">
        <v>287</v>
      </c>
      <c r="G348" s="13">
        <v>133437319</v>
      </c>
      <c r="H348" s="13" t="s">
        <v>1828</v>
      </c>
      <c r="I348" s="13">
        <v>82.255063366465592</v>
      </c>
      <c r="J348" s="13">
        <v>16001001473</v>
      </c>
      <c r="K348" s="13">
        <v>194529076</v>
      </c>
      <c r="L348" s="13">
        <v>1.0212137291264407</v>
      </c>
      <c r="M348" s="13">
        <v>16340442384</v>
      </c>
      <c r="N348" s="13" t="s">
        <v>919</v>
      </c>
      <c r="O348" s="13">
        <v>61.030998319960659</v>
      </c>
      <c r="P348" s="13">
        <v>1334.9951546050254</v>
      </c>
      <c r="Q348" s="15"/>
      <c r="R348" s="20">
        <v>44.499838486834179</v>
      </c>
      <c r="T348" s="118">
        <v>15.087200818696971</v>
      </c>
      <c r="U348" s="120">
        <v>2.809183623098761</v>
      </c>
      <c r="V348" s="20">
        <v>45.263125175993324</v>
      </c>
      <c r="W348" s="20">
        <v>76.447166115178945</v>
      </c>
      <c r="X348" s="20">
        <v>52.301126357699523</v>
      </c>
    </row>
    <row r="349" spans="1:24">
      <c r="A349" s="13" t="s">
        <v>535</v>
      </c>
      <c r="B349" s="13">
        <v>60</v>
      </c>
      <c r="C349" s="13" t="s">
        <v>372</v>
      </c>
      <c r="D349" s="14">
        <v>-2061.9119978316294</v>
      </c>
      <c r="E349" s="17">
        <v>12.18</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207.38874300576509</v>
      </c>
      <c r="Q349" s="15"/>
      <c r="R349" s="20">
        <v>6.9129581001921698</v>
      </c>
      <c r="T349" s="118">
        <v>-13.742933509208957</v>
      </c>
      <c r="U349" s="118"/>
      <c r="V349" s="20">
        <v>31.363336324723722</v>
      </c>
      <c r="W349" s="20">
        <v>53.547922886492024</v>
      </c>
      <c r="X349" s="20">
        <v>30.550592669713382</v>
      </c>
    </row>
    <row r="350" spans="1:24">
      <c r="A350" s="13" t="s">
        <v>9</v>
      </c>
      <c r="B350" s="13">
        <v>60</v>
      </c>
      <c r="C350" s="13" t="s">
        <v>372</v>
      </c>
      <c r="D350" s="13">
        <v>49882.562004795473</v>
      </c>
      <c r="E350" s="17">
        <v>57.1</v>
      </c>
      <c r="F350" s="13" t="s">
        <v>200</v>
      </c>
      <c r="G350" s="13">
        <v>5168746</v>
      </c>
      <c r="H350" s="13" t="s">
        <v>1830</v>
      </c>
      <c r="I350" s="13">
        <v>81.943043723106896</v>
      </c>
      <c r="J350" s="13">
        <v>19691212171</v>
      </c>
      <c r="K350" s="13">
        <v>240303646</v>
      </c>
      <c r="L350" s="13">
        <v>0.69560511069869779</v>
      </c>
      <c r="M350" s="13">
        <v>13697307822</v>
      </c>
      <c r="N350" s="13" t="s">
        <v>1141</v>
      </c>
      <c r="O350" s="13">
        <v>33.840898578320015</v>
      </c>
      <c r="P350" s="13">
        <v>2835.6706329335857</v>
      </c>
      <c r="Q350" s="15"/>
      <c r="R350" s="20">
        <v>94.522354431119524</v>
      </c>
      <c r="T350" s="118">
        <v>25.915226700518303</v>
      </c>
      <c r="U350" s="120">
        <v>36.792377613320895</v>
      </c>
      <c r="V350" s="20">
        <v>48.151203257924337</v>
      </c>
      <c r="W350" s="20">
        <v>54.804583018542893</v>
      </c>
      <c r="X350" s="20">
        <v>62.090775172084868</v>
      </c>
    </row>
    <row r="351" spans="1:24">
      <c r="A351" s="13" t="s">
        <v>145</v>
      </c>
      <c r="B351" s="13">
        <v>60</v>
      </c>
      <c r="C351" s="13" t="s">
        <v>372</v>
      </c>
      <c r="D351" s="14">
        <v>-20750.725422912808</v>
      </c>
      <c r="E351" s="17">
        <v>110.7</v>
      </c>
      <c r="F351" s="13" t="s">
        <v>200</v>
      </c>
      <c r="G351" s="13">
        <v>2569715</v>
      </c>
      <c r="H351" s="13" t="s">
        <v>1831</v>
      </c>
      <c r="I351" s="13">
        <v>81.943043827308713</v>
      </c>
      <c r="J351" s="13">
        <v>9789764290</v>
      </c>
      <c r="K351" s="13">
        <v>119470352</v>
      </c>
      <c r="L351" s="13">
        <v>1.5010426053884083</v>
      </c>
      <c r="M351" s="13">
        <v>14694853296</v>
      </c>
      <c r="N351" s="13" t="s">
        <v>1405</v>
      </c>
      <c r="O351" s="13">
        <v>33.840898574145413</v>
      </c>
      <c r="P351" s="13">
        <v>1026.7945261981663</v>
      </c>
      <c r="Q351" s="15"/>
      <c r="R351" s="20">
        <v>34.226484206605541</v>
      </c>
      <c r="T351" s="120">
        <v>201.66461894890872</v>
      </c>
      <c r="U351" s="118">
        <v>263.05291737682688</v>
      </c>
      <c r="V351" s="20">
        <v>40.859619920756572</v>
      </c>
      <c r="W351" s="20">
        <v>66.748117506697938</v>
      </c>
      <c r="X351" s="20">
        <v>81.250629021029198</v>
      </c>
    </row>
    <row r="352" spans="1:24">
      <c r="A352" s="13" t="s">
        <v>207</v>
      </c>
      <c r="B352" s="13">
        <v>60</v>
      </c>
      <c r="C352" s="13" t="s">
        <v>372</v>
      </c>
      <c r="D352" s="14">
        <v>9049.1858775546061</v>
      </c>
      <c r="E352" s="17">
        <v>42.7</v>
      </c>
      <c r="F352" s="13" t="s">
        <v>200</v>
      </c>
      <c r="G352" s="13">
        <v>16782058</v>
      </c>
      <c r="H352" s="13" t="s">
        <v>1832</v>
      </c>
      <c r="I352" s="13">
        <v>81.943043638784033</v>
      </c>
      <c r="J352" s="13">
        <v>63934093330</v>
      </c>
      <c r="K352" s="13">
        <v>780226002</v>
      </c>
      <c r="L352" s="13">
        <v>0.53695833161821427</v>
      </c>
      <c r="M352" s="13">
        <v>34329944088</v>
      </c>
      <c r="N352" s="13" t="s">
        <v>1303</v>
      </c>
      <c r="O352" s="13">
        <v>33.840898578139964</v>
      </c>
      <c r="P352" s="13">
        <v>1589.9433357727773</v>
      </c>
      <c r="Q352" s="15"/>
      <c r="R352" s="20">
        <v>52.99811119242591</v>
      </c>
      <c r="T352" s="118">
        <v>24.586590937940471</v>
      </c>
      <c r="U352" s="118">
        <v>42.567805970261716</v>
      </c>
      <c r="V352" s="20">
        <v>48.224793374721905</v>
      </c>
      <c r="W352" s="20">
        <v>55.868821523426554</v>
      </c>
      <c r="X352" s="20">
        <v>68.236897303439449</v>
      </c>
    </row>
    <row r="353" spans="1:24">
      <c r="A353" s="13" t="s">
        <v>77</v>
      </c>
      <c r="B353" s="13">
        <v>60</v>
      </c>
      <c r="C353" s="13" t="s">
        <v>372</v>
      </c>
      <c r="D353" s="13">
        <v>1223.4123482441016</v>
      </c>
      <c r="E353" s="17">
        <v>2.94</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1926.9937059729073</v>
      </c>
      <c r="Q353" s="15"/>
      <c r="R353" s="20">
        <v>64.233123532430241</v>
      </c>
      <c r="T353" s="118">
        <v>-1.4089312652489694</v>
      </c>
      <c r="U353" s="120">
        <v>-9.6853186534633942</v>
      </c>
      <c r="V353" s="20">
        <v>63.365315614098577</v>
      </c>
      <c r="W353" s="20">
        <v>41.466228280279225</v>
      </c>
      <c r="X353" s="20">
        <v>40.670254584799522</v>
      </c>
    </row>
    <row r="354" spans="1:24">
      <c r="A354" s="13" t="s">
        <v>153</v>
      </c>
      <c r="B354" s="13">
        <v>60</v>
      </c>
      <c r="C354" s="13" t="s">
        <v>372</v>
      </c>
      <c r="D354" s="14">
        <v>-1528.9050442467556</v>
      </c>
      <c r="E354" s="17">
        <v>23.68</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1160.8916709575133</v>
      </c>
      <c r="Q354" s="15"/>
      <c r="R354" s="20">
        <v>38.696389031917107</v>
      </c>
      <c r="T354" s="120">
        <v>30.158257007314688</v>
      </c>
      <c r="U354" s="118">
        <v>36.068415926638707</v>
      </c>
      <c r="V354" s="20">
        <v>60.840886276693041</v>
      </c>
      <c r="W354" s="20">
        <v>50.60631585530102</v>
      </c>
      <c r="X354" s="20">
        <v>70.442341942612572</v>
      </c>
    </row>
    <row r="355" spans="1:24">
      <c r="A355" s="13" t="s">
        <v>409</v>
      </c>
      <c r="B355" s="13">
        <v>60</v>
      </c>
      <c r="C355" s="13" t="s">
        <v>372</v>
      </c>
      <c r="D355" s="14">
        <v>3083.7441809665479</v>
      </c>
      <c r="E355" s="17">
        <v>10.45</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2322.699462247595</v>
      </c>
      <c r="Q355" s="15"/>
      <c r="R355" s="20">
        <v>77.42331540825316</v>
      </c>
      <c r="T355" s="118">
        <v>5.3552740047864411</v>
      </c>
      <c r="U355" s="120">
        <v>4.1925742054981896</v>
      </c>
      <c r="V355" s="20">
        <v>60.283092535035607</v>
      </c>
      <c r="W355" s="20">
        <v>47.108654530534302</v>
      </c>
      <c r="X355" s="20">
        <v>61.11631254810608</v>
      </c>
    </row>
    <row r="356" spans="1:24">
      <c r="A356" s="13" t="s">
        <v>31</v>
      </c>
      <c r="B356" s="13">
        <v>60</v>
      </c>
      <c r="C356" s="13" t="s">
        <v>372</v>
      </c>
      <c r="D356" s="14">
        <v>-3327.7958307899526</v>
      </c>
      <c r="E356" s="17">
        <v>8.81</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548.65799164023406</v>
      </c>
      <c r="Q356" s="15"/>
      <c r="R356" s="20">
        <v>18.288599721341136</v>
      </c>
      <c r="T356" s="118">
        <v>-1.5356852962142575</v>
      </c>
      <c r="U356" s="120">
        <v>8.0387000575116652</v>
      </c>
      <c r="V356" s="20">
        <v>39.08601632434403</v>
      </c>
      <c r="W356" s="20">
        <v>35.90407685646457</v>
      </c>
      <c r="X356" s="20">
        <v>53.462898454810542</v>
      </c>
    </row>
    <row r="357" spans="1:24">
      <c r="A357" s="13" t="s">
        <v>17</v>
      </c>
      <c r="B357" s="13">
        <v>60</v>
      </c>
      <c r="C357" s="13" t="s">
        <v>372</v>
      </c>
      <c r="D357" s="14">
        <v>-19142.08908292613</v>
      </c>
      <c r="E357" s="17">
        <v>5.12</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-874.43165726210918</v>
      </c>
      <c r="E358" s="17">
        <v>2.21</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499.81771037242635</v>
      </c>
      <c r="Q358" s="15"/>
      <c r="R358" s="20">
        <v>16.660590345747543</v>
      </c>
      <c r="T358" s="118">
        <v>-2.1966457692341868</v>
      </c>
      <c r="U358" s="120">
        <v>1.0532984499585174</v>
      </c>
      <c r="V358" s="20">
        <v>31.126599321660919</v>
      </c>
      <c r="W358" s="20">
        <v>61.017142719425252</v>
      </c>
      <c r="X358" s="20">
        <v>47.223903702106846</v>
      </c>
    </row>
    <row r="359" spans="1:24">
      <c r="A359" s="13" t="s">
        <v>410</v>
      </c>
      <c r="B359" s="13">
        <v>60</v>
      </c>
      <c r="C359" s="13" t="s">
        <v>372</v>
      </c>
      <c r="D359" s="13">
        <v>-713511.6649230076</v>
      </c>
      <c r="E359" s="17">
        <v>2299</v>
      </c>
      <c r="F359" s="13" t="s">
        <v>609</v>
      </c>
      <c r="G359" s="13" t="s">
        <v>920</v>
      </c>
      <c r="H359" s="13">
        <v>522.14700000000005</v>
      </c>
      <c r="I359" s="13" t="s">
        <v>921</v>
      </c>
      <c r="J359" s="13" t="s">
        <v>922</v>
      </c>
      <c r="K359" s="13" t="s">
        <v>923</v>
      </c>
      <c r="L359" s="13" t="s">
        <v>1839</v>
      </c>
      <c r="M359" s="13" t="s">
        <v>1840</v>
      </c>
      <c r="N359" s="13" t="s">
        <v>1143</v>
      </c>
      <c r="O359" s="13">
        <v>53.472121406965769</v>
      </c>
      <c r="P359" s="13">
        <v>457.91410221610136</v>
      </c>
      <c r="Q359" s="15"/>
      <c r="R359" s="20">
        <v>15.263803407203378</v>
      </c>
      <c r="T359" s="118">
        <v>-2246.4380405652628</v>
      </c>
      <c r="U359" s="120">
        <v>-1056.5574746895845</v>
      </c>
      <c r="V359" s="20">
        <v>42.004389455512417</v>
      </c>
      <c r="W359" s="20">
        <v>39.454000740053296</v>
      </c>
      <c r="X359" s="20">
        <v>44.67869767941179</v>
      </c>
    </row>
    <row r="360" spans="1:24">
      <c r="A360" s="13" t="s">
        <v>465</v>
      </c>
      <c r="B360" s="13">
        <v>60</v>
      </c>
      <c r="C360" s="13" t="s">
        <v>372</v>
      </c>
      <c r="D360" s="14">
        <v>14222.563695581983</v>
      </c>
      <c r="E360" s="17">
        <v>46.04</v>
      </c>
      <c r="F360" s="13" t="s">
        <v>618</v>
      </c>
      <c r="G360" s="13" t="s">
        <v>1097</v>
      </c>
      <c r="H360" s="13" t="s">
        <v>1841</v>
      </c>
      <c r="I360" s="13" t="s">
        <v>489</v>
      </c>
      <c r="J360" s="13" t="s">
        <v>1098</v>
      </c>
      <c r="K360" s="13" t="s">
        <v>924</v>
      </c>
      <c r="L360" s="13" t="s">
        <v>989</v>
      </c>
      <c r="M360" s="13" t="s">
        <v>1842</v>
      </c>
      <c r="N360" s="13" t="s">
        <v>500</v>
      </c>
      <c r="P360" s="13">
        <v>1388.3490176880816</v>
      </c>
      <c r="Q360" s="16" t="s">
        <v>2389</v>
      </c>
      <c r="R360" s="20">
        <v>46.278300589602722</v>
      </c>
      <c r="T360" s="120">
        <v>80.315789375315134</v>
      </c>
      <c r="U360" s="118"/>
      <c r="V360" s="20">
        <v>52.282217902304112</v>
      </c>
      <c r="W360" s="20">
        <v>70.425800565095557</v>
      </c>
      <c r="X360" s="20">
        <v>86.840088124256766</v>
      </c>
    </row>
    <row r="361" spans="1:24">
      <c r="A361" s="13" t="s">
        <v>79</v>
      </c>
      <c r="B361" s="13">
        <v>60</v>
      </c>
      <c r="C361" s="13" t="s">
        <v>372</v>
      </c>
      <c r="D361" s="14">
        <v>-37072.374732176031</v>
      </c>
      <c r="E361" s="17">
        <v>76.400000000000006</v>
      </c>
      <c r="F361" s="13" t="s">
        <v>233</v>
      </c>
      <c r="G361" s="13">
        <v>-47850125</v>
      </c>
      <c r="H361" s="13" t="s">
        <v>1843</v>
      </c>
      <c r="I361" s="13">
        <v>135.63115852173914</v>
      </c>
      <c r="J361" s="13">
        <v>6239033292</v>
      </c>
      <c r="K361" s="13">
        <v>46000000</v>
      </c>
      <c r="L361" s="13">
        <v>0.57508909346592407</v>
      </c>
      <c r="M361" s="13">
        <v>3588000000</v>
      </c>
      <c r="N361" s="13" t="s">
        <v>1407</v>
      </c>
      <c r="O361" s="13">
        <v>18.951677649315446</v>
      </c>
      <c r="P361" s="13">
        <v>395.15183583300848</v>
      </c>
      <c r="Q361" s="15"/>
      <c r="R361" s="20">
        <v>13.171727861100283</v>
      </c>
      <c r="T361" s="118">
        <v>-46.342250704519472</v>
      </c>
      <c r="U361" s="118">
        <v>95.594755743914561</v>
      </c>
      <c r="V361" s="20">
        <v>33.450396424805781</v>
      </c>
      <c r="W361" s="20">
        <v>41.599775067245126</v>
      </c>
      <c r="X361" s="20">
        <v>52.960553946167785</v>
      </c>
    </row>
    <row r="362" spans="1:24">
      <c r="A362" s="13" t="s">
        <v>150</v>
      </c>
      <c r="B362" s="13">
        <v>60</v>
      </c>
      <c r="C362" s="13" t="s">
        <v>372</v>
      </c>
      <c r="D362" s="14">
        <v>-11841.89038492164</v>
      </c>
      <c r="E362" s="17">
        <v>77.3</v>
      </c>
      <c r="F362" s="13" t="s">
        <v>353</v>
      </c>
      <c r="G362" s="13">
        <v>25018829</v>
      </c>
      <c r="H362" s="13" t="s">
        <v>1844</v>
      </c>
      <c r="I362" s="13">
        <v>120.47050537618246</v>
      </c>
      <c r="J362" s="13">
        <v>4808797069</v>
      </c>
      <c r="K362" s="13">
        <v>39916800</v>
      </c>
      <c r="L362" s="13">
        <v>0.65576216978017798</v>
      </c>
      <c r="M362" s="13">
        <v>3153427200</v>
      </c>
      <c r="N362" s="13" t="s">
        <v>1408</v>
      </c>
      <c r="O362" s="13">
        <v>22.005448192975141</v>
      </c>
      <c r="P362" s="13">
        <v>519.98633760557561</v>
      </c>
      <c r="Q362" s="15"/>
      <c r="R362" s="20">
        <v>17.332877920185854</v>
      </c>
      <c r="T362" s="118">
        <v>-56.831899686152667</v>
      </c>
      <c r="U362" s="120">
        <v>29.449616075835081</v>
      </c>
      <c r="V362" s="20">
        <v>38.008255183861081</v>
      </c>
      <c r="W362" s="20">
        <v>47.52911099286441</v>
      </c>
      <c r="X362" s="20">
        <v>47.344261409737541</v>
      </c>
    </row>
    <row r="363" spans="1:24">
      <c r="A363" s="13" t="s">
        <v>727</v>
      </c>
      <c r="B363" s="13">
        <v>60</v>
      </c>
      <c r="C363" s="13" t="s">
        <v>372</v>
      </c>
      <c r="D363" s="14">
        <v>86350.555099272126</v>
      </c>
      <c r="E363" s="17">
        <v>180.9</v>
      </c>
      <c r="F363" s="13" t="s">
        <v>357</v>
      </c>
      <c r="G363" s="13">
        <v>8883359</v>
      </c>
      <c r="H363" s="13" t="s">
        <v>1845</v>
      </c>
      <c r="I363" s="13">
        <v>14.666482421706817</v>
      </c>
      <c r="J363" s="13">
        <v>455277050</v>
      </c>
      <c r="K363" s="13">
        <v>31042007</v>
      </c>
      <c r="L363" s="13">
        <v>13.159256217725009</v>
      </c>
      <c r="M363" s="13">
        <v>5991107351</v>
      </c>
      <c r="N363" s="13" t="s">
        <v>926</v>
      </c>
      <c r="O363" s="13">
        <v>83.014332507635672</v>
      </c>
      <c r="P363" s="13">
        <v>2454.3855300908999</v>
      </c>
      <c r="Q363" s="15"/>
      <c r="R363" s="20">
        <v>81.812851003029991</v>
      </c>
      <c r="T363" s="118">
        <v>105.33835222028557</v>
      </c>
      <c r="U363" s="118">
        <v>253.80967183428453</v>
      </c>
      <c r="V363" s="20">
        <v>57.043856479624402</v>
      </c>
      <c r="W363" s="20">
        <v>45.332636093490933</v>
      </c>
      <c r="X363" s="20">
        <v>64.215333670302897</v>
      </c>
    </row>
    <row r="364" spans="1:24">
      <c r="A364" s="13" t="s">
        <v>69</v>
      </c>
      <c r="B364" s="13">
        <v>60</v>
      </c>
      <c r="C364" s="13" t="s">
        <v>372</v>
      </c>
      <c r="D364" s="14">
        <v>-829.56559759480797</v>
      </c>
      <c r="E364" s="17">
        <v>71.5</v>
      </c>
      <c r="F364" s="13" t="s">
        <v>376</v>
      </c>
      <c r="G364" s="13">
        <v>207480419</v>
      </c>
      <c r="H364" s="13" t="s">
        <v>1846</v>
      </c>
      <c r="I364" s="13">
        <v>4.4293533475000002</v>
      </c>
      <c r="J364" s="13">
        <v>1771741339</v>
      </c>
      <c r="K364" s="13">
        <v>400000000</v>
      </c>
      <c r="L364" s="13">
        <v>14.90059492256392</v>
      </c>
      <c r="M364" s="13">
        <v>26400000000</v>
      </c>
      <c r="N364" s="13" t="s">
        <v>1144</v>
      </c>
      <c r="O364" s="13">
        <v>66.533330743728257</v>
      </c>
      <c r="P364" s="13">
        <v>1877.7821108245682</v>
      </c>
      <c r="Q364" s="15"/>
      <c r="R364" s="20">
        <v>62.592737027485605</v>
      </c>
      <c r="T364" s="118">
        <v>-22.101641817031634</v>
      </c>
      <c r="U364" s="118">
        <v>134.05870071551277</v>
      </c>
      <c r="V364" s="20">
        <v>42.471203516954731</v>
      </c>
      <c r="W364" s="20">
        <v>56.459870944744956</v>
      </c>
      <c r="X364" s="20">
        <v>61.40813510806543</v>
      </c>
    </row>
    <row r="365" spans="1:24">
      <c r="A365" s="13" t="s">
        <v>124</v>
      </c>
      <c r="B365" s="13">
        <v>60</v>
      </c>
      <c r="C365" s="13" t="s">
        <v>372</v>
      </c>
      <c r="D365" s="14">
        <v>-809.83343885138834</v>
      </c>
      <c r="E365" s="17">
        <v>1.84</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417.57465014273555</v>
      </c>
      <c r="Q365" s="16" t="s">
        <v>2390</v>
      </c>
      <c r="R365" s="20">
        <v>13.919155004757851</v>
      </c>
      <c r="T365" s="118">
        <v>-5.7680765962766145</v>
      </c>
      <c r="U365" s="120">
        <v>0.30889978845463517</v>
      </c>
      <c r="V365" s="20">
        <v>24.013265326848646</v>
      </c>
      <c r="W365" s="20">
        <v>57.091314785140831</v>
      </c>
      <c r="X365" s="20">
        <v>41.714334607425258</v>
      </c>
    </row>
    <row r="366" spans="1:24">
      <c r="A366" s="13" t="s">
        <v>475</v>
      </c>
      <c r="B366" s="13">
        <v>60</v>
      </c>
      <c r="C366" s="13" t="s">
        <v>372</v>
      </c>
      <c r="D366" s="14">
        <v>-905.97407965859134</v>
      </c>
      <c r="E366" s="17">
        <v>20.96</v>
      </c>
      <c r="F366" s="13" t="s">
        <v>221</v>
      </c>
      <c r="G366" s="13">
        <v>-174076040</v>
      </c>
      <c r="H366" s="13" t="s">
        <v>1848</v>
      </c>
      <c r="I366" s="13">
        <v>69.300584615000005</v>
      </c>
      <c r="J366" s="13">
        <v>13860116923</v>
      </c>
      <c r="K366" s="13">
        <v>200000000</v>
      </c>
      <c r="L366" s="13">
        <v>0.27416796128856147</v>
      </c>
      <c r="M366" s="13">
        <v>3800000000</v>
      </c>
      <c r="N366" s="13" t="s">
        <v>1308</v>
      </c>
      <c r="O366" s="13">
        <v>27.525613905649237</v>
      </c>
      <c r="P366" s="13">
        <v>1767.7323824342552</v>
      </c>
      <c r="Q366" s="15"/>
      <c r="R366" s="20">
        <v>58.92441274780851</v>
      </c>
      <c r="T366" s="118">
        <v>-19.096046246740208</v>
      </c>
      <c r="U366" s="120">
        <v>-5.1517178861904256</v>
      </c>
      <c r="V366" s="20">
        <v>35.863980237000469</v>
      </c>
      <c r="W366" s="20">
        <v>50.589345984179324</v>
      </c>
      <c r="X366" s="20">
        <v>42.901590612304304</v>
      </c>
    </row>
    <row r="367" spans="1:24">
      <c r="A367" s="13" t="s">
        <v>411</v>
      </c>
      <c r="B367" s="13">
        <v>60</v>
      </c>
      <c r="C367" s="13" t="s">
        <v>372</v>
      </c>
      <c r="D367" s="14">
        <v>-138155.69198961832</v>
      </c>
      <c r="E367" s="17">
        <v>26.2</v>
      </c>
      <c r="F367" s="13" t="s">
        <v>607</v>
      </c>
      <c r="G367" s="13">
        <v>4783118733</v>
      </c>
      <c r="H367" s="13" t="s">
        <v>1849</v>
      </c>
      <c r="I367" s="13">
        <v>18.268006626666665</v>
      </c>
      <c r="J367" s="13">
        <v>15071105467</v>
      </c>
      <c r="K367" s="13">
        <v>825000000</v>
      </c>
      <c r="L367" s="13">
        <v>1.5327342808780837</v>
      </c>
      <c r="M367" s="13">
        <v>23100000000</v>
      </c>
      <c r="N367" s="13" t="s">
        <v>927</v>
      </c>
      <c r="O367" s="13">
        <v>29.67767813563805</v>
      </c>
      <c r="P367" s="13">
        <v>508.64910985529008</v>
      </c>
      <c r="Q367" s="15"/>
      <c r="R367" s="20">
        <v>16.95497032850967</v>
      </c>
      <c r="T367" s="118">
        <v>-212.90979187243352</v>
      </c>
      <c r="U367" s="118">
        <v>169.83953777348313</v>
      </c>
      <c r="V367" s="20">
        <v>21.314372896918623</v>
      </c>
      <c r="W367" s="20">
        <v>45.612023108831323</v>
      </c>
      <c r="X367" s="20">
        <v>47.051896744788181</v>
      </c>
    </row>
    <row r="368" spans="1:24">
      <c r="A368" s="13" t="s">
        <v>728</v>
      </c>
      <c r="B368" s="13">
        <v>60</v>
      </c>
      <c r="C368" s="13" t="s">
        <v>372</v>
      </c>
      <c r="D368" s="14">
        <v>-504.24205566448779</v>
      </c>
      <c r="E368" s="17">
        <v>2.5499999999999998</v>
      </c>
      <c r="F368" s="13" t="s">
        <v>699</v>
      </c>
      <c r="G368" s="13" t="s">
        <v>1145</v>
      </c>
      <c r="H368" s="13" t="s">
        <v>1850</v>
      </c>
      <c r="I368" s="13" t="s">
        <v>1096</v>
      </c>
      <c r="J368" s="13" t="s">
        <v>1146</v>
      </c>
      <c r="K368" s="13" t="s">
        <v>928</v>
      </c>
      <c r="L368" s="13" t="s">
        <v>1012</v>
      </c>
      <c r="M368" s="13" t="s">
        <v>1851</v>
      </c>
      <c r="N368" s="13" t="s">
        <v>1409</v>
      </c>
      <c r="P368" s="13">
        <v>131.19368795757163</v>
      </c>
      <c r="Q368" s="15"/>
      <c r="R368" s="20">
        <v>4.3731229319190543</v>
      </c>
      <c r="T368" s="118">
        <v>-1.6155088645528259</v>
      </c>
      <c r="U368" s="118">
        <v>3.7432322034312859</v>
      </c>
      <c r="V368" s="20">
        <v>34.803173129602747</v>
      </c>
      <c r="W368" s="20">
        <v>45.815969651116511</v>
      </c>
      <c r="X368" s="20">
        <v>55.708639650979393</v>
      </c>
    </row>
    <row r="369" spans="1:24">
      <c r="A369" s="13" t="s">
        <v>534</v>
      </c>
      <c r="B369" s="13">
        <v>60</v>
      </c>
      <c r="C369" s="13" t="s">
        <v>372</v>
      </c>
      <c r="D369" s="14">
        <v>-5232.9450520918999</v>
      </c>
      <c r="E369" s="17">
        <v>27.88</v>
      </c>
      <c r="F369" s="13" t="s">
        <v>605</v>
      </c>
      <c r="G369" s="13">
        <v>-142397000</v>
      </c>
      <c r="H369" s="13" t="s">
        <v>1852</v>
      </c>
      <c r="I369" s="13">
        <v>28.502777966101696</v>
      </c>
      <c r="J369" s="13">
        <v>16816639000</v>
      </c>
      <c r="K369" s="13">
        <v>590000000</v>
      </c>
      <c r="L369" s="13">
        <v>0.98236038723314456</v>
      </c>
      <c r="M369" s="13">
        <v>16520000000</v>
      </c>
      <c r="N369" s="13" t="s">
        <v>655</v>
      </c>
      <c r="O369" s="13">
        <v>20.457188238176638</v>
      </c>
      <c r="P369" s="13">
        <v>134.62285789175425</v>
      </c>
      <c r="Q369" s="15"/>
      <c r="R369" s="20">
        <v>4.4874285963918084</v>
      </c>
      <c r="T369" s="118">
        <v>-15.835086021201832</v>
      </c>
      <c r="U369" s="118"/>
      <c r="V369" s="20">
        <v>45.659895135244952</v>
      </c>
      <c r="W369" s="20">
        <v>48.233616937638679</v>
      </c>
      <c r="X369" s="20">
        <v>49.972250929713333</v>
      </c>
    </row>
    <row r="370" spans="1:24">
      <c r="A370" s="13" t="s">
        <v>62</v>
      </c>
      <c r="B370" s="13">
        <v>60</v>
      </c>
      <c r="C370" s="13" t="s">
        <v>372</v>
      </c>
      <c r="D370" s="14">
        <v>-2343.2547557921789</v>
      </c>
      <c r="E370" s="17">
        <v>5.14</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244.79061685935366</v>
      </c>
      <c r="Q370" s="16" t="s">
        <v>2391</v>
      </c>
      <c r="R370" s="20">
        <v>8.1596872286451223</v>
      </c>
      <c r="T370" s="118">
        <v>-4.9227752885653775</v>
      </c>
      <c r="U370" s="120">
        <v>-8.6123262203878781</v>
      </c>
      <c r="V370" s="20">
        <v>37.37199831765453</v>
      </c>
      <c r="W370" s="20">
        <v>39.401918051362237</v>
      </c>
      <c r="X370" s="20">
        <v>42.925401697408965</v>
      </c>
    </row>
    <row r="371" spans="1:24">
      <c r="A371" s="13" t="s">
        <v>412</v>
      </c>
      <c r="B371" s="13">
        <v>60</v>
      </c>
      <c r="C371" s="13" t="s">
        <v>372</v>
      </c>
      <c r="D371" s="14">
        <v>-2297.2820790073456</v>
      </c>
      <c r="E371" s="17">
        <v>13.08</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542.01543402423158</v>
      </c>
      <c r="Q371" s="15"/>
      <c r="R371" s="20">
        <v>18.067181134141052</v>
      </c>
      <c r="T371" s="118">
        <v>-11.65666307349694</v>
      </c>
      <c r="U371" s="120">
        <v>4.8920743685527057</v>
      </c>
      <c r="V371" s="20">
        <v>32.012056217021751</v>
      </c>
      <c r="W371" s="20">
        <v>47.085259947050318</v>
      </c>
      <c r="X371" s="20">
        <v>45.731837917568065</v>
      </c>
    </row>
    <row r="372" spans="1:24">
      <c r="A372" s="13" t="s">
        <v>526</v>
      </c>
      <c r="B372" s="13">
        <v>60</v>
      </c>
      <c r="C372" s="13" t="s">
        <v>372</v>
      </c>
      <c r="D372" s="14">
        <v>-5061.9347948126506</v>
      </c>
      <c r="E372" s="17">
        <v>22.1</v>
      </c>
      <c r="F372" s="13" t="s">
        <v>353</v>
      </c>
      <c r="G372" s="13">
        <v>9266000</v>
      </c>
      <c r="H372" s="13" t="s">
        <v>1855</v>
      </c>
      <c r="I372" s="13">
        <v>16.182393738618313</v>
      </c>
      <c r="J372" s="13">
        <v>8353028000</v>
      </c>
      <c r="K372" s="13">
        <v>516180000</v>
      </c>
      <c r="L372" s="13">
        <v>1.3595022068643849</v>
      </c>
      <c r="M372" s="13">
        <v>11355960000</v>
      </c>
      <c r="N372" s="13" t="s">
        <v>1040</v>
      </c>
      <c r="O372" s="13">
        <v>19.880042034781134</v>
      </c>
      <c r="P372" s="13">
        <v>150.98633895584683</v>
      </c>
      <c r="Q372" s="15"/>
      <c r="R372" s="20">
        <v>5.0328779651948947</v>
      </c>
      <c r="T372" s="118">
        <v>-30.406765754015694</v>
      </c>
      <c r="U372" s="118"/>
      <c r="V372" s="20">
        <v>44.495414684127979</v>
      </c>
      <c r="W372" s="20">
        <v>60.028279981184959</v>
      </c>
      <c r="X372" s="20">
        <v>44.124365223548651</v>
      </c>
    </row>
    <row r="373" spans="1:24">
      <c r="A373" s="13" t="s">
        <v>281</v>
      </c>
      <c r="B373" s="13">
        <v>60</v>
      </c>
      <c r="C373" s="13" t="s">
        <v>372</v>
      </c>
      <c r="D373" s="13">
        <v>-4913.1824042814287</v>
      </c>
      <c r="E373" s="17">
        <v>134.30000000000001</v>
      </c>
      <c r="F373" s="13" t="s">
        <v>355</v>
      </c>
      <c r="G373" s="13">
        <v>130778000</v>
      </c>
      <c r="H373" s="13" t="s">
        <v>1856</v>
      </c>
      <c r="I373" s="13">
        <v>43.182221052631576</v>
      </c>
      <c r="J373" s="13">
        <v>4102311000</v>
      </c>
      <c r="K373" s="13">
        <v>95000000</v>
      </c>
      <c r="L373" s="13">
        <v>3.1031289436612681</v>
      </c>
      <c r="M373" s="13">
        <v>12730000000</v>
      </c>
      <c r="N373" s="13" t="s">
        <v>929</v>
      </c>
      <c r="O373" s="13">
        <v>49.065910816726173</v>
      </c>
      <c r="P373" s="13">
        <v>379.10511492074602</v>
      </c>
      <c r="Q373" s="15"/>
      <c r="R373" s="20">
        <v>12.636837164024866</v>
      </c>
      <c r="T373" s="118">
        <v>-55.345053227817971</v>
      </c>
      <c r="U373" s="120">
        <v>98.655380492029394</v>
      </c>
      <c r="V373" s="20">
        <v>45.20108868377406</v>
      </c>
      <c r="W373" s="20">
        <v>40.187447376428381</v>
      </c>
      <c r="X373" s="20">
        <v>50.921701189581341</v>
      </c>
    </row>
    <row r="374" spans="1:24">
      <c r="A374" s="13" t="s">
        <v>510</v>
      </c>
      <c r="B374" s="13">
        <v>60</v>
      </c>
      <c r="C374" s="13" t="s">
        <v>372</v>
      </c>
      <c r="D374" s="14">
        <v>-1265.2066211368185</v>
      </c>
      <c r="E374" s="17">
        <v>2.4300000000000002</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0</v>
      </c>
      <c r="Q374" s="15"/>
      <c r="R374" s="20">
        <v>0</v>
      </c>
      <c r="T374" s="118">
        <v>-5.0908029413712175</v>
      </c>
      <c r="U374" s="120">
        <v>0.24044972747929272</v>
      </c>
      <c r="V374" s="20">
        <v>35.528467814567016</v>
      </c>
      <c r="W374" s="20">
        <v>85.950114977319444</v>
      </c>
      <c r="X374" s="20">
        <v>42.880700591258545</v>
      </c>
    </row>
    <row r="375" spans="1:24">
      <c r="A375" s="13" t="s">
        <v>115</v>
      </c>
      <c r="B375" s="13">
        <v>60</v>
      </c>
      <c r="C375" s="13" t="s">
        <v>372</v>
      </c>
      <c r="D375" s="14">
        <v>-27359.986545753825</v>
      </c>
      <c r="E375" s="17">
        <v>81.95</v>
      </c>
      <c r="F375" s="13" t="s">
        <v>287</v>
      </c>
      <c r="G375" s="13">
        <v>3154808</v>
      </c>
      <c r="H375" s="13" t="s">
        <v>1859</v>
      </c>
      <c r="I375" s="13">
        <v>58.567381178571431</v>
      </c>
      <c r="J375" s="13">
        <v>1639886673</v>
      </c>
      <c r="K375" s="13">
        <v>28000000</v>
      </c>
      <c r="L375" s="13">
        <v>1.4342454504476603</v>
      </c>
      <c r="M375" s="13">
        <v>2352000000</v>
      </c>
      <c r="N375" s="13" t="s">
        <v>914</v>
      </c>
      <c r="O375" s="13">
        <v>25.72990536366402</v>
      </c>
      <c r="P375" s="13">
        <v>139.30778971923735</v>
      </c>
      <c r="Q375" s="15"/>
      <c r="R375" s="20">
        <v>4.6435929906412445</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9.1</v>
      </c>
      <c r="F376" s="13" t="s">
        <v>221</v>
      </c>
      <c r="G376" s="13">
        <v>-76276556</v>
      </c>
      <c r="H376" s="13" t="s">
        <v>1860</v>
      </c>
      <c r="I376" s="13">
        <v>6.0428081181818181</v>
      </c>
      <c r="J376" s="13">
        <v>1994126679</v>
      </c>
      <c r="K376" s="13">
        <v>330000000</v>
      </c>
      <c r="L376" s="13">
        <v>1.6548597612940317</v>
      </c>
      <c r="M376" s="13">
        <v>3300000000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-102544.63741464348</v>
      </c>
      <c r="E377" s="17">
        <v>133</v>
      </c>
      <c r="F377" s="13" t="s">
        <v>349</v>
      </c>
      <c r="G377" s="13">
        <v>-557334135</v>
      </c>
      <c r="H377" s="13" t="s">
        <v>1861</v>
      </c>
      <c r="I377" s="13">
        <v>19.270090818206953</v>
      </c>
      <c r="J377" s="13">
        <v>6782904588</v>
      </c>
      <c r="K377" s="13">
        <v>351991314</v>
      </c>
      <c r="L377" s="13">
        <v>7.4208264688036332</v>
      </c>
      <c r="M377" s="13">
        <v>50334757902</v>
      </c>
      <c r="N377" s="13" t="s">
        <v>1309</v>
      </c>
      <c r="O377" s="13">
        <v>10.992719225929671</v>
      </c>
      <c r="P377" s="13">
        <v>600</v>
      </c>
      <c r="Q377" s="15"/>
      <c r="R377" s="20">
        <v>20</v>
      </c>
      <c r="T377" s="118">
        <v>-2.3084055026498618</v>
      </c>
      <c r="U377" s="118">
        <v>291.89909683807741</v>
      </c>
      <c r="V377" s="20">
        <v>41.446729528790023</v>
      </c>
      <c r="W377" s="20">
        <v>35.300147677018479</v>
      </c>
      <c r="X377" s="20">
        <v>61.029651859965426</v>
      </c>
    </row>
    <row r="378" spans="1:24">
      <c r="A378" s="13" t="s">
        <v>554</v>
      </c>
      <c r="B378" s="13">
        <v>60</v>
      </c>
      <c r="C378" s="13" t="s">
        <v>372</v>
      </c>
      <c r="D378" s="13">
        <v>-3465021.4549018345</v>
      </c>
      <c r="E378" s="17">
        <v>12295</v>
      </c>
      <c r="F378" s="13" t="s">
        <v>233</v>
      </c>
      <c r="G378" s="13">
        <v>-614132063</v>
      </c>
      <c r="H378" s="13">
        <v>607.73900000000003</v>
      </c>
      <c r="I378" s="13">
        <v>1734.2254564875971</v>
      </c>
      <c r="J378" s="13">
        <v>3279541734</v>
      </c>
      <c r="K378" s="13">
        <v>1891070</v>
      </c>
      <c r="L378" s="13">
        <v>7.0273446594901605</v>
      </c>
      <c r="M378" s="13">
        <v>23046470090</v>
      </c>
      <c r="N378" s="13" t="s">
        <v>1310</v>
      </c>
      <c r="O378" s="13">
        <v>23.985322030848558</v>
      </c>
      <c r="P378" s="13">
        <v>565.97750570706694</v>
      </c>
      <c r="Q378" s="15"/>
      <c r="R378" s="20">
        <v>18.865916856902231</v>
      </c>
      <c r="T378" s="118">
        <v>-9526.7399169584678</v>
      </c>
      <c r="U378" s="118">
        <v>13797.112240753031</v>
      </c>
      <c r="V378" s="20">
        <v>30.645091473215675</v>
      </c>
      <c r="W378" s="20">
        <v>43.546776430876612</v>
      </c>
      <c r="X378" s="20">
        <v>50.230249511668887</v>
      </c>
    </row>
    <row r="379" spans="1:24">
      <c r="A379" s="13" t="s">
        <v>46</v>
      </c>
      <c r="B379" s="13">
        <v>60</v>
      </c>
      <c r="C379" s="13" t="s">
        <v>372</v>
      </c>
      <c r="D379" s="14">
        <v>-80446.738607465697</v>
      </c>
      <c r="E379" s="17">
        <v>1006</v>
      </c>
      <c r="F379" s="13" t="s">
        <v>609</v>
      </c>
      <c r="G379" s="13">
        <v>-26123952</v>
      </c>
      <c r="H379" s="13" t="s">
        <v>1862</v>
      </c>
      <c r="I379" s="13">
        <v>621.41825519950817</v>
      </c>
      <c r="J379" s="13">
        <v>5369083553</v>
      </c>
      <c r="K379" s="13">
        <v>8640048</v>
      </c>
      <c r="L379" s="13">
        <v>1.6301420042363792</v>
      </c>
      <c r="M379" s="13">
        <v>8752368624</v>
      </c>
      <c r="N379" s="13" t="s">
        <v>946</v>
      </c>
      <c r="O379" s="13">
        <v>12.391752669405619</v>
      </c>
      <c r="P379" s="13">
        <v>486.00198477784824</v>
      </c>
      <c r="Q379" s="15"/>
      <c r="R379" s="20">
        <v>16.200066159261606</v>
      </c>
      <c r="T379" s="118">
        <v>-554.20298194994075</v>
      </c>
      <c r="U379" s="120">
        <v>840.82099613200171</v>
      </c>
      <c r="V379" s="20">
        <v>30.248800313941338</v>
      </c>
      <c r="W379" s="20">
        <v>55.357928960753981</v>
      </c>
      <c r="X379" s="20">
        <v>50.475748521849155</v>
      </c>
    </row>
    <row r="380" spans="1:24">
      <c r="A380" s="13" t="s">
        <v>730</v>
      </c>
      <c r="B380" s="13">
        <v>60</v>
      </c>
      <c r="C380" s="13" t="s">
        <v>372</v>
      </c>
      <c r="D380" s="14">
        <v>3838.2212734457253</v>
      </c>
      <c r="E380" s="17">
        <v>35.14</v>
      </c>
      <c r="F380" s="13" t="s">
        <v>693</v>
      </c>
      <c r="G380" s="13">
        <v>56374948</v>
      </c>
      <c r="H380" s="13" t="s">
        <v>1863</v>
      </c>
      <c r="I380" s="13">
        <v>8.1805702399999998</v>
      </c>
      <c r="J380" s="13">
        <v>818057024</v>
      </c>
      <c r="K380" s="13">
        <v>100000000</v>
      </c>
      <c r="L380" s="13">
        <v>4.2784303505961949</v>
      </c>
      <c r="M380" s="13">
        <v>3500000000</v>
      </c>
      <c r="N380" s="13" t="s">
        <v>1149</v>
      </c>
      <c r="O380" s="13">
        <v>18.965056441490265</v>
      </c>
      <c r="P380" s="13">
        <v>1011.9441642540796</v>
      </c>
      <c r="Q380" s="15"/>
      <c r="R380" s="20">
        <v>33.731472141802655</v>
      </c>
      <c r="T380" s="118">
        <v>-7.4438015428164306</v>
      </c>
      <c r="U380" s="120">
        <v>29.626234431034959</v>
      </c>
      <c r="V380" s="20">
        <v>61.861026164989553</v>
      </c>
      <c r="W380" s="20">
        <v>60.362536254034936</v>
      </c>
      <c r="X380" s="20">
        <v>53.477604271159009</v>
      </c>
    </row>
    <row r="381" spans="1:24">
      <c r="A381" s="13" t="s">
        <v>299</v>
      </c>
      <c r="B381" s="13">
        <v>60</v>
      </c>
      <c r="C381" s="13" t="s">
        <v>372</v>
      </c>
      <c r="D381" s="14">
        <v>-9458.6631534051685</v>
      </c>
      <c r="E381" s="17">
        <v>33.08</v>
      </c>
      <c r="F381" s="13" t="s">
        <v>208</v>
      </c>
      <c r="G381" s="13">
        <v>1787902943</v>
      </c>
      <c r="H381" s="13" t="s">
        <v>1864</v>
      </c>
      <c r="I381" s="13">
        <v>5.1588342840677965</v>
      </c>
      <c r="J381" s="13">
        <v>15218561138</v>
      </c>
      <c r="K381" s="13">
        <v>2950000000</v>
      </c>
      <c r="L381" s="13">
        <v>6.0091094795850211</v>
      </c>
      <c r="M381" s="13">
        <v>91450000000</v>
      </c>
      <c r="N381" s="13" t="s">
        <v>493</v>
      </c>
      <c r="O381" s="13">
        <v>45.204108315085591</v>
      </c>
      <c r="P381" s="13">
        <v>149.3019068757543</v>
      </c>
      <c r="Q381" s="16" t="s">
        <v>2392</v>
      </c>
      <c r="R381" s="20">
        <v>4.9767302291918103</v>
      </c>
      <c r="T381" s="118">
        <v>-44.725549744646926</v>
      </c>
      <c r="U381" s="118">
        <v>91.445886391106512</v>
      </c>
      <c r="V381" s="20">
        <v>35.610295082173685</v>
      </c>
      <c r="W381" s="20">
        <v>31.18963332661512</v>
      </c>
      <c r="X381" s="20">
        <v>53.310174330582932</v>
      </c>
    </row>
    <row r="382" spans="1:24">
      <c r="A382" s="13" t="s">
        <v>413</v>
      </c>
      <c r="B382" s="13">
        <v>60</v>
      </c>
      <c r="C382" s="13" t="s">
        <v>372</v>
      </c>
      <c r="D382" s="14">
        <v>-4064.3175239769748</v>
      </c>
      <c r="E382" s="17">
        <v>14.74</v>
      </c>
      <c r="F382" s="13" t="s">
        <v>375</v>
      </c>
      <c r="G382" s="13">
        <v>-12325753</v>
      </c>
      <c r="H382" s="13" t="s">
        <v>1865</v>
      </c>
      <c r="I382" s="13">
        <v>11.039132580357142</v>
      </c>
      <c r="J382" s="13">
        <v>1236382849</v>
      </c>
      <c r="K382" s="13">
        <v>112000000</v>
      </c>
      <c r="L382" s="13">
        <v>1.3588024141218089</v>
      </c>
      <c r="M382" s="13">
        <v>1680000000</v>
      </c>
      <c r="N382" s="13" t="s">
        <v>930</v>
      </c>
      <c r="O382" s="13">
        <v>39.709719523627733</v>
      </c>
      <c r="P382" s="13">
        <v>264.71074006971702</v>
      </c>
      <c r="Q382" s="15"/>
      <c r="R382" s="20">
        <v>8.8236913356572337</v>
      </c>
      <c r="T382" s="118">
        <v>-7.0403167424807478</v>
      </c>
      <c r="U382" s="120">
        <v>-6.4329338478060194</v>
      </c>
      <c r="V382" s="20">
        <v>33.794025698998496</v>
      </c>
      <c r="W382" s="20">
        <v>46.315412206778475</v>
      </c>
      <c r="X382" s="20">
        <v>45.255336845440446</v>
      </c>
    </row>
    <row r="383" spans="1:24">
      <c r="A383" s="13" t="s">
        <v>330</v>
      </c>
      <c r="B383" s="13">
        <v>60</v>
      </c>
      <c r="C383" s="13" t="s">
        <v>372</v>
      </c>
      <c r="D383" s="14">
        <v>-800.12200413206006</v>
      </c>
      <c r="E383" s="17">
        <v>10.07</v>
      </c>
      <c r="F383" s="13" t="s">
        <v>375</v>
      </c>
      <c r="G383" s="13">
        <v>17617918</v>
      </c>
      <c r="H383" s="13" t="s">
        <v>1866</v>
      </c>
      <c r="I383" s="13">
        <v>9.3241637199999996</v>
      </c>
      <c r="J383" s="13">
        <v>1864832744</v>
      </c>
      <c r="K383" s="13">
        <v>200000000</v>
      </c>
      <c r="L383" s="13">
        <v>1.0724822407987491</v>
      </c>
      <c r="M383" s="13">
        <v>2000000000</v>
      </c>
      <c r="N383" s="13" t="s">
        <v>931</v>
      </c>
      <c r="O383" s="13">
        <v>29.661901014729207</v>
      </c>
      <c r="P383" s="13">
        <v>771.4896848570495</v>
      </c>
      <c r="Q383" s="15"/>
      <c r="R383" s="20">
        <v>25.716322828568316</v>
      </c>
      <c r="T383" s="118">
        <v>-19.21324279131996</v>
      </c>
      <c r="U383" s="120">
        <v>8.8378056883937006</v>
      </c>
      <c r="V383" s="20">
        <v>21.175759424513281</v>
      </c>
      <c r="W383" s="20">
        <v>47.977131410073049</v>
      </c>
      <c r="X383" s="20">
        <v>44.881213243211704</v>
      </c>
    </row>
    <row r="384" spans="1:24">
      <c r="A384" s="13" t="s">
        <v>128</v>
      </c>
      <c r="B384" s="13">
        <v>60</v>
      </c>
      <c r="C384" s="13" t="s">
        <v>372</v>
      </c>
      <c r="D384" s="14">
        <v>10406.878773190158</v>
      </c>
      <c r="E384" s="17">
        <v>35.54</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-214.49946372536388</v>
      </c>
      <c r="E385" s="17">
        <v>12.11</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348.13481127262258</v>
      </c>
      <c r="Q385" s="15"/>
      <c r="R385" s="20">
        <v>11.60449370908742</v>
      </c>
      <c r="T385" s="118">
        <v>-5.2503429860365713</v>
      </c>
      <c r="U385" s="118"/>
      <c r="V385" s="20">
        <v>40.398771938352297</v>
      </c>
      <c r="W385" s="20">
        <v>53.797001579553033</v>
      </c>
      <c r="X385" s="20">
        <v>43.466706214572405</v>
      </c>
    </row>
    <row r="386" spans="1:24">
      <c r="A386" s="13" t="s">
        <v>304</v>
      </c>
      <c r="B386" s="13">
        <v>60</v>
      </c>
      <c r="C386" s="13" t="s">
        <v>372</v>
      </c>
      <c r="D386" s="14">
        <v>1273.3187027377824</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1432.1645282539373</v>
      </c>
      <c r="Q386" s="15"/>
      <c r="R386" s="20">
        <v>47.738817608464579</v>
      </c>
      <c r="T386" s="120">
        <v>123.98925593569714</v>
      </c>
      <c r="U386" s="120">
        <v>77.713248298265754</v>
      </c>
      <c r="V386" s="20">
        <v>57.304674404108653</v>
      </c>
      <c r="W386" s="20">
        <v>64.001044577628804</v>
      </c>
      <c r="X386" s="20">
        <v>63.812763873356225</v>
      </c>
    </row>
    <row r="387" spans="1:24">
      <c r="A387" s="13" t="s">
        <v>671</v>
      </c>
      <c r="B387" s="13">
        <v>60</v>
      </c>
      <c r="C387" s="13" t="s">
        <v>372</v>
      </c>
      <c r="D387" s="14">
        <v>-260.87418311139476</v>
      </c>
      <c r="E387" s="17">
        <v>2.17</v>
      </c>
      <c r="F387" s="13" t="s">
        <v>255</v>
      </c>
      <c r="G387" s="13" t="s">
        <v>1042</v>
      </c>
      <c r="H387" s="13" t="s">
        <v>1870</v>
      </c>
      <c r="I387" s="13" t="s">
        <v>846</v>
      </c>
      <c r="J387" s="13" t="s">
        <v>1043</v>
      </c>
      <c r="K387" s="13" t="s">
        <v>932</v>
      </c>
      <c r="L387" s="13" t="s">
        <v>1216</v>
      </c>
      <c r="M387" s="13" t="s">
        <v>1871</v>
      </c>
      <c r="N387" s="13" t="s">
        <v>933</v>
      </c>
      <c r="P387" s="13">
        <v>219.86155220544623</v>
      </c>
      <c r="Q387" s="15"/>
      <c r="R387" s="20">
        <v>7.3287184068482079</v>
      </c>
      <c r="T387" s="118">
        <v>-0.73511391429109896</v>
      </c>
      <c r="U387" s="118"/>
      <c r="V387" s="20">
        <v>63.391641449069866</v>
      </c>
      <c r="W387" s="20">
        <v>37.138779897382463</v>
      </c>
      <c r="X387" s="20"/>
    </row>
    <row r="388" spans="1:24">
      <c r="A388" s="13" t="s">
        <v>47</v>
      </c>
      <c r="B388" s="13">
        <v>60</v>
      </c>
      <c r="C388" s="13" t="s">
        <v>372</v>
      </c>
      <c r="D388" s="14">
        <v>1028.2986582358267</v>
      </c>
      <c r="E388" s="17">
        <v>2.1800000000000002</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2270.988356556516</v>
      </c>
      <c r="Q388" s="16" t="s">
        <v>2245</v>
      </c>
      <c r="R388" s="20">
        <v>75.699611885217195</v>
      </c>
      <c r="T388" s="118">
        <v>-3.3558474836355612</v>
      </c>
      <c r="U388" s="120">
        <v>-4.8861149406170812</v>
      </c>
      <c r="V388" s="20">
        <v>33.58492337740104</v>
      </c>
      <c r="W388" s="20">
        <v>49.993814415888046</v>
      </c>
      <c r="X388" s="20">
        <v>37.462776877298268</v>
      </c>
    </row>
    <row r="389" spans="1:24">
      <c r="A389" s="13" t="s">
        <v>269</v>
      </c>
      <c r="B389" s="13">
        <v>60</v>
      </c>
      <c r="C389" s="13" t="s">
        <v>372</v>
      </c>
      <c r="D389" s="14">
        <v>-6604.2984296776549</v>
      </c>
      <c r="E389" s="17">
        <v>35.880000000000003</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426.19128153140207</v>
      </c>
      <c r="Q389" s="15"/>
      <c r="R389" s="20">
        <v>14.206376051046735</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155.6</v>
      </c>
      <c r="F390" s="13" t="s">
        <v>355</v>
      </c>
      <c r="G390" s="13">
        <v>153759371</v>
      </c>
      <c r="H390" s="13" t="s">
        <v>1874</v>
      </c>
      <c r="I390" s="13">
        <v>31.156142591792655</v>
      </c>
      <c r="J390" s="13">
        <v>2885058804</v>
      </c>
      <c r="K390" s="13">
        <v>92600000</v>
      </c>
      <c r="L390" s="13">
        <v>5.2317131210889523</v>
      </c>
      <c r="M390" s="13">
        <v>15093800000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-3756.1544653325641</v>
      </c>
      <c r="E391" s="17">
        <v>24.5</v>
      </c>
      <c r="F391" s="13" t="s">
        <v>255</v>
      </c>
      <c r="G391" s="13">
        <v>-53375203</v>
      </c>
      <c r="H391" s="13" t="s">
        <v>1875</v>
      </c>
      <c r="I391" s="13">
        <v>26.419594731092438</v>
      </c>
      <c r="J391" s="13">
        <v>3143931773</v>
      </c>
      <c r="K391" s="13">
        <v>119000000</v>
      </c>
      <c r="L391" s="13">
        <v>0.94626735400215056</v>
      </c>
      <c r="M391" s="13">
        <v>2975000000</v>
      </c>
      <c r="N391" s="13" t="s">
        <v>935</v>
      </c>
      <c r="O391" s="13">
        <v>16.978167674945848</v>
      </c>
      <c r="P391" s="13">
        <v>211.48952066536347</v>
      </c>
      <c r="Q391" s="15"/>
      <c r="R391" s="20">
        <v>7.0496506888454489</v>
      </c>
      <c r="T391" s="118">
        <v>-18.34519011688009</v>
      </c>
      <c r="U391" s="120">
        <v>-21.382726639014145</v>
      </c>
      <c r="V391" s="20">
        <v>40.868249821685588</v>
      </c>
      <c r="W391" s="20">
        <v>42.561998630949809</v>
      </c>
      <c r="X391" s="20">
        <v>42.182384817612373</v>
      </c>
    </row>
    <row r="392" spans="1:24">
      <c r="A392" s="13" t="s">
        <v>117</v>
      </c>
      <c r="B392" s="13">
        <v>60</v>
      </c>
      <c r="C392" s="13" t="s">
        <v>372</v>
      </c>
      <c r="D392" s="14">
        <v>-621.24633745627159</v>
      </c>
      <c r="E392" s="17">
        <v>1.64</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295.86937079640717</v>
      </c>
      <c r="Q392" s="15"/>
      <c r="R392" s="20">
        <v>9.8623123598802387</v>
      </c>
      <c r="T392" s="118">
        <v>-4.2437772815129859</v>
      </c>
      <c r="U392" s="120">
        <v>-4.871305413817657</v>
      </c>
      <c r="V392" s="20">
        <v>32.678544749830635</v>
      </c>
      <c r="W392" s="20">
        <v>37.835064011187683</v>
      </c>
      <c r="X392" s="20">
        <v>39.235290562602891</v>
      </c>
    </row>
    <row r="393" spans="1:24">
      <c r="A393" s="13" t="s">
        <v>521</v>
      </c>
      <c r="B393" s="13">
        <v>60</v>
      </c>
      <c r="C393" s="13" t="s">
        <v>372</v>
      </c>
      <c r="D393" s="14">
        <v>-73190.559103009669</v>
      </c>
      <c r="E393" s="17">
        <v>43.36</v>
      </c>
      <c r="F393" s="13" t="s">
        <v>200</v>
      </c>
      <c r="G393" s="13">
        <v>481101194</v>
      </c>
      <c r="H393" s="13" t="s">
        <v>1877</v>
      </c>
      <c r="I393" s="13">
        <v>17.380955128301888</v>
      </c>
      <c r="J393" s="13">
        <v>4605953109</v>
      </c>
      <c r="K393" s="13">
        <v>265000000</v>
      </c>
      <c r="L393" s="13">
        <v>2.589040686649335</v>
      </c>
      <c r="M393" s="13">
        <v>11925000000</v>
      </c>
      <c r="N393" s="13" t="s">
        <v>936</v>
      </c>
      <c r="O393" s="13">
        <v>71.885404838781412</v>
      </c>
      <c r="P393" s="13">
        <v>600</v>
      </c>
      <c r="Q393" s="15"/>
      <c r="R393" s="20">
        <v>20</v>
      </c>
      <c r="T393" s="118">
        <v>14.40525236726117</v>
      </c>
      <c r="U393" s="118"/>
      <c r="V393" s="20">
        <v>49.419622736565607</v>
      </c>
      <c r="W393" s="20">
        <v>45.586213698857954</v>
      </c>
      <c r="X393" s="20">
        <v>68.753702319223748</v>
      </c>
    </row>
    <row r="394" spans="1:24">
      <c r="A394" s="13" t="s">
        <v>503</v>
      </c>
      <c r="B394" s="13">
        <v>60</v>
      </c>
      <c r="C394" s="13" t="s">
        <v>372</v>
      </c>
      <c r="D394" s="14">
        <v>-418.4089623264864</v>
      </c>
      <c r="E394" s="17">
        <v>2.93</v>
      </c>
      <c r="F394" s="13" t="s">
        <v>375</v>
      </c>
      <c r="G394" s="13">
        <v>-44498491</v>
      </c>
      <c r="H394" s="13" t="s">
        <v>1878</v>
      </c>
      <c r="I394" s="13">
        <v>1.8920559537499999</v>
      </c>
      <c r="J394" s="13">
        <v>1513644763</v>
      </c>
      <c r="K394" s="13">
        <v>800000000</v>
      </c>
      <c r="L394" s="13">
        <v>1.5855767870152502</v>
      </c>
      <c r="M394" s="13">
        <v>2400000000</v>
      </c>
      <c r="N394" s="13" t="s">
        <v>937</v>
      </c>
      <c r="O394" s="13">
        <v>46.763872835832537</v>
      </c>
      <c r="P394" s="13">
        <v>555.63262904821408</v>
      </c>
      <c r="Q394" s="15"/>
      <c r="R394" s="20">
        <v>18.521087634940468</v>
      </c>
      <c r="T394" s="118">
        <v>-6.7642537694577243</v>
      </c>
      <c r="U394" s="120">
        <v>-1.9925340286880466</v>
      </c>
      <c r="V394" s="20">
        <v>29.361953656356981</v>
      </c>
      <c r="W394" s="20">
        <v>41.620179883829948</v>
      </c>
      <c r="X394" s="20">
        <v>42.16374926513501</v>
      </c>
    </row>
    <row r="395" spans="1:24">
      <c r="A395" s="13" t="s">
        <v>59</v>
      </c>
      <c r="B395" s="13">
        <v>60</v>
      </c>
      <c r="C395" s="13" t="s">
        <v>372</v>
      </c>
      <c r="D395" s="14">
        <v>-1065.3462538900271</v>
      </c>
      <c r="E395" s="17">
        <v>19.329999999999998</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346.38153254243815</v>
      </c>
      <c r="Q395" s="15"/>
      <c r="R395" s="20">
        <v>11.546051084747939</v>
      </c>
      <c r="T395" s="118">
        <v>-14.885732640948355</v>
      </c>
      <c r="U395" s="118">
        <v>32.452984701463841</v>
      </c>
      <c r="V395" s="20">
        <v>34.412278707058192</v>
      </c>
      <c r="W395" s="20">
        <v>47.786127977376239</v>
      </c>
      <c r="X395" s="20">
        <v>57.921060411515001</v>
      </c>
    </row>
    <row r="396" spans="1:24">
      <c r="A396" s="13" t="s">
        <v>177</v>
      </c>
      <c r="B396" s="13">
        <v>60</v>
      </c>
      <c r="C396" s="13" t="s">
        <v>372</v>
      </c>
      <c r="D396" s="14">
        <v>-13051.301366239904</v>
      </c>
      <c r="E396" s="17">
        <v>17.21</v>
      </c>
      <c r="F396" s="13" t="s">
        <v>255</v>
      </c>
      <c r="G396" s="13">
        <v>34312463</v>
      </c>
      <c r="H396" s="13" t="s">
        <v>1881</v>
      </c>
      <c r="I396" s="13">
        <v>14.046043748713631</v>
      </c>
      <c r="J396" s="13">
        <v>2673958636</v>
      </c>
      <c r="K396" s="13">
        <v>190370946</v>
      </c>
      <c r="L396" s="13">
        <v>1.2103052150579341</v>
      </c>
      <c r="M396" s="13">
        <v>3236306082</v>
      </c>
      <c r="N396" s="13" t="s">
        <v>1313</v>
      </c>
      <c r="O396" s="13">
        <v>43.052176938168252</v>
      </c>
      <c r="P396" s="13">
        <v>209.56296489365599</v>
      </c>
      <c r="Q396" s="15"/>
      <c r="R396" s="20">
        <v>6.9854321631218665</v>
      </c>
      <c r="T396" s="118">
        <v>-3.5575842351009257</v>
      </c>
      <c r="U396" s="120">
        <v>17.62481235250597</v>
      </c>
      <c r="V396" s="20">
        <v>46.716451619086918</v>
      </c>
      <c r="W396" s="20">
        <v>57.892151955375574</v>
      </c>
      <c r="X396" s="20">
        <v>52.251105076535616</v>
      </c>
    </row>
    <row r="397" spans="1:24">
      <c r="A397" s="13" t="s">
        <v>164</v>
      </c>
      <c r="B397" s="13">
        <v>60</v>
      </c>
      <c r="C397" s="13" t="s">
        <v>372</v>
      </c>
      <c r="D397" s="14">
        <v>-2527.5314202407985</v>
      </c>
      <c r="E397" s="17">
        <v>15.55</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153.34549406339841</v>
      </c>
      <c r="Q397" s="15"/>
      <c r="R397" s="20">
        <v>5.1115164687799473</v>
      </c>
      <c r="T397" s="118">
        <v>-7.330673818050748</v>
      </c>
      <c r="U397" s="120">
        <v>12.830012013077745</v>
      </c>
      <c r="V397" s="20">
        <v>38.535298681131962</v>
      </c>
      <c r="W397" s="20">
        <v>49.397733099836017</v>
      </c>
      <c r="X397" s="20">
        <v>52.279702680751747</v>
      </c>
    </row>
    <row r="398" spans="1:24">
      <c r="A398" s="13" t="s">
        <v>176</v>
      </c>
      <c r="B398" s="13">
        <v>60</v>
      </c>
      <c r="C398" s="13" t="s">
        <v>372</v>
      </c>
      <c r="D398" s="14">
        <v>-705.88196051320165</v>
      </c>
      <c r="E398" s="17">
        <v>1.21</v>
      </c>
      <c r="F398" s="13" t="s">
        <v>233</v>
      </c>
      <c r="G398" s="13" t="s">
        <v>1044</v>
      </c>
      <c r="H398" s="13" t="s">
        <v>1883</v>
      </c>
      <c r="I398" s="13" t="s">
        <v>1058</v>
      </c>
      <c r="J398" s="13" t="s">
        <v>1045</v>
      </c>
      <c r="K398" s="13" t="s">
        <v>1060</v>
      </c>
      <c r="L398" s="13" t="s">
        <v>1244</v>
      </c>
      <c r="M398" s="13" t="s">
        <v>1411</v>
      </c>
      <c r="N398" s="13" t="s">
        <v>1314</v>
      </c>
      <c r="O398" s="13">
        <v>0.1546630731356351</v>
      </c>
      <c r="P398" s="13">
        <v>396.34148464430581</v>
      </c>
      <c r="Q398" s="16" t="s">
        <v>2223</v>
      </c>
      <c r="R398" s="20">
        <v>13.21138282147686</v>
      </c>
      <c r="T398" s="118">
        <v>-32.519054429575171</v>
      </c>
      <c r="U398" s="120">
        <v>-20.085344827206573</v>
      </c>
      <c r="V398" s="20">
        <v>27.48074412587507</v>
      </c>
      <c r="W398" s="20">
        <v>43.743563863937311</v>
      </c>
      <c r="X398" s="20">
        <v>29.206453397513652</v>
      </c>
    </row>
    <row r="399" spans="1:24">
      <c r="A399" s="13" t="s">
        <v>125</v>
      </c>
      <c r="B399" s="13">
        <v>60</v>
      </c>
      <c r="C399" s="13" t="s">
        <v>372</v>
      </c>
      <c r="D399" s="14">
        <v>664.37254363176385</v>
      </c>
      <c r="E399" s="17">
        <v>8.27</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1251.3442422540645</v>
      </c>
      <c r="Q399" s="15"/>
      <c r="R399" s="20">
        <v>41.711474741802149</v>
      </c>
      <c r="T399" s="118">
        <v>5.0219803119362982</v>
      </c>
      <c r="U399" s="118">
        <v>13.28268102095393</v>
      </c>
      <c r="V399" s="20">
        <v>44.422760390805308</v>
      </c>
      <c r="W399" s="20">
        <v>68.648777828825104</v>
      </c>
      <c r="X399" s="20">
        <v>67.597577452592745</v>
      </c>
    </row>
    <row r="400" spans="1:24">
      <c r="A400" s="13" t="s">
        <v>762</v>
      </c>
      <c r="B400" s="13">
        <v>60</v>
      </c>
      <c r="C400" s="13" t="s">
        <v>372</v>
      </c>
      <c r="D400" s="14">
        <v>-1765.2102574487039</v>
      </c>
      <c r="E400" s="17">
        <v>11.32</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317.96334132633126</v>
      </c>
      <c r="Q400" s="15"/>
      <c r="R400" s="20">
        <v>10.598778044211041</v>
      </c>
      <c r="T400" s="118"/>
      <c r="U400" s="118"/>
      <c r="V400" s="20">
        <v>45.498900890265283</v>
      </c>
      <c r="W400" s="20">
        <v>40.931923271004045</v>
      </c>
      <c r="X400" s="20"/>
    </row>
    <row r="401" spans="1:24">
      <c r="A401" s="13" t="s">
        <v>270</v>
      </c>
      <c r="B401" s="13">
        <v>60</v>
      </c>
      <c r="C401" s="13" t="s">
        <v>372</v>
      </c>
      <c r="D401" s="14">
        <v>-249735.02594597902</v>
      </c>
      <c r="E401" s="17">
        <v>515.5</v>
      </c>
      <c r="F401" s="13" t="s">
        <v>352</v>
      </c>
      <c r="G401" s="13">
        <v>1610250000</v>
      </c>
      <c r="H401" s="13" t="s">
        <v>1886</v>
      </c>
      <c r="I401" s="13">
        <v>487.93229091873144</v>
      </c>
      <c r="J401" s="13">
        <v>88342093000</v>
      </c>
      <c r="K401" s="13">
        <v>181054000</v>
      </c>
      <c r="L401" s="13">
        <v>1.078018425486025</v>
      </c>
      <c r="M401" s="13">
        <v>95234404000</v>
      </c>
      <c r="N401" s="13" t="s">
        <v>1150</v>
      </c>
      <c r="O401" s="13">
        <v>61.162598530587559</v>
      </c>
      <c r="P401" s="13">
        <v>811.12447022892115</v>
      </c>
      <c r="Q401" s="15"/>
      <c r="R401" s="20">
        <v>27.03748234096404</v>
      </c>
      <c r="T401" s="118">
        <v>66.575397751538503</v>
      </c>
      <c r="U401" s="118">
        <v>685.3830656515072</v>
      </c>
      <c r="V401" s="20">
        <v>46.904103503110491</v>
      </c>
      <c r="W401" s="20">
        <v>20.569173981310275</v>
      </c>
      <c r="X401" s="20">
        <v>61.86498548945378</v>
      </c>
    </row>
    <row r="402" spans="1:24">
      <c r="A402" s="13" t="s">
        <v>731</v>
      </c>
      <c r="B402" s="13">
        <v>60</v>
      </c>
      <c r="C402" s="13" t="s">
        <v>372</v>
      </c>
      <c r="D402" s="14">
        <v>-765.13194213859049</v>
      </c>
      <c r="E402" s="17">
        <v>3.16</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152.64183671881057</v>
      </c>
      <c r="Q402" s="15"/>
      <c r="R402" s="20">
        <v>5.0880612239603522</v>
      </c>
      <c r="T402" s="118">
        <v>-2.0944520012425549</v>
      </c>
      <c r="U402" s="118"/>
      <c r="V402" s="20">
        <v>37.637841221035679</v>
      </c>
      <c r="W402" s="20">
        <v>44.448942088444248</v>
      </c>
      <c r="X402" s="20">
        <v>46.120931685055716</v>
      </c>
    </row>
    <row r="403" spans="1:24">
      <c r="A403" s="13" t="s">
        <v>184</v>
      </c>
      <c r="B403" s="13">
        <v>60</v>
      </c>
      <c r="C403" s="13" t="s">
        <v>372</v>
      </c>
      <c r="D403" s="14">
        <v>-13085.04740636014</v>
      </c>
      <c r="E403" s="17">
        <v>28.32</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337.66790624728583</v>
      </c>
      <c r="Q403" s="15"/>
      <c r="R403" s="20">
        <v>11.255596874909527</v>
      </c>
      <c r="T403" s="118">
        <v>-47.774268688186226</v>
      </c>
      <c r="U403" s="120">
        <v>2.3755198366669106</v>
      </c>
      <c r="V403" s="20">
        <v>33.895640956654013</v>
      </c>
      <c r="W403" s="20">
        <v>47.481623246730479</v>
      </c>
      <c r="X403" s="20">
        <v>44.854943339950246</v>
      </c>
    </row>
    <row r="404" spans="1:24">
      <c r="A404" s="13" t="s">
        <v>414</v>
      </c>
      <c r="B404" s="13">
        <v>60</v>
      </c>
      <c r="C404" s="13" t="s">
        <v>372</v>
      </c>
      <c r="D404" s="14">
        <v>-40570.48895704867</v>
      </c>
      <c r="E404" s="17">
        <v>42.88</v>
      </c>
      <c r="F404" s="13" t="s">
        <v>349</v>
      </c>
      <c r="G404" s="13">
        <v>-1648253</v>
      </c>
      <c r="H404" s="13" t="s">
        <v>1315</v>
      </c>
      <c r="I404" s="13">
        <v>-0.21593042870074775</v>
      </c>
      <c r="J404" s="13">
        <v>-2879838</v>
      </c>
      <c r="K404" s="13">
        <v>13336879</v>
      </c>
      <c r="L404" s="13" t="s">
        <v>1890</v>
      </c>
      <c r="M404" s="13">
        <v>600159555</v>
      </c>
      <c r="N404" s="13" t="s">
        <v>1316</v>
      </c>
      <c r="O404" s="13">
        <v>160.96520977022445</v>
      </c>
      <c r="P404" s="13">
        <v>300</v>
      </c>
      <c r="Q404" s="15"/>
      <c r="R404" s="20">
        <v>10</v>
      </c>
      <c r="T404" s="118">
        <v>-124.71602208994412</v>
      </c>
      <c r="U404" s="118">
        <v>119.07103581194292</v>
      </c>
      <c r="V404" s="20">
        <v>37.376089711180022</v>
      </c>
      <c r="W404" s="20">
        <v>36.12235862246979</v>
      </c>
      <c r="X404" s="20">
        <v>48.88067472025093</v>
      </c>
    </row>
    <row r="405" spans="1:24">
      <c r="A405" s="13" t="s">
        <v>136</v>
      </c>
      <c r="B405" s="13">
        <v>60</v>
      </c>
      <c r="C405" s="13" t="s">
        <v>372</v>
      </c>
      <c r="D405" s="14">
        <v>1655.3347546161312</v>
      </c>
      <c r="E405" s="17">
        <v>11.02</v>
      </c>
      <c r="F405" s="13" t="s">
        <v>287</v>
      </c>
      <c r="G405" s="13">
        <v>-114083192</v>
      </c>
      <c r="H405" s="13" t="s">
        <v>1891</v>
      </c>
      <c r="I405" s="13">
        <v>58.920204181737631</v>
      </c>
      <c r="J405" s="13">
        <v>16338135196</v>
      </c>
      <c r="K405" s="13">
        <v>277292576</v>
      </c>
      <c r="L405" s="13">
        <v>0.18669317516400358</v>
      </c>
      <c r="M405" s="13">
        <v>3050218336</v>
      </c>
      <c r="N405" s="13" t="s">
        <v>939</v>
      </c>
      <c r="O405" s="13">
        <v>30.453477499447047</v>
      </c>
      <c r="P405" s="13">
        <v>908.690699546117</v>
      </c>
      <c r="Q405" s="15"/>
      <c r="R405" s="20">
        <v>30.289689984870567</v>
      </c>
      <c r="T405" s="118">
        <v>-10.349029170383997</v>
      </c>
      <c r="U405" s="120">
        <v>3.2058909258575952</v>
      </c>
      <c r="V405" s="20">
        <v>31.902572015475993</v>
      </c>
      <c r="W405" s="20">
        <v>65.74801406978807</v>
      </c>
      <c r="X405" s="20">
        <v>45.377514885965518</v>
      </c>
    </row>
    <row r="406" spans="1:24">
      <c r="A406" s="13" t="s">
        <v>415</v>
      </c>
      <c r="B406" s="13">
        <v>60</v>
      </c>
      <c r="C406" s="13" t="s">
        <v>372</v>
      </c>
      <c r="D406" s="14">
        <v>-1128.020657107367</v>
      </c>
      <c r="E406" s="17">
        <v>4.91</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809.35784553301687</v>
      </c>
      <c r="Q406" s="15"/>
      <c r="R406" s="20">
        <v>26.978594851100564</v>
      </c>
      <c r="T406" s="118">
        <v>-4.5773695080817411</v>
      </c>
      <c r="U406" s="120">
        <v>-10.232556555811749</v>
      </c>
      <c r="V406" s="20">
        <v>28.820867488504373</v>
      </c>
      <c r="W406" s="20">
        <v>32.375188200028383</v>
      </c>
      <c r="X406" s="20">
        <v>39.46050696071498</v>
      </c>
    </row>
    <row r="407" spans="1:24">
      <c r="A407" s="13" t="s">
        <v>286</v>
      </c>
      <c r="B407" s="13">
        <v>60</v>
      </c>
      <c r="C407" s="13" t="s">
        <v>372</v>
      </c>
      <c r="D407" s="14">
        <v>-4089.1610421319056</v>
      </c>
      <c r="E407" s="17">
        <v>12.37</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452.88025549207248</v>
      </c>
      <c r="Q407" s="15"/>
      <c r="R407" s="20">
        <v>15.096008516402415</v>
      </c>
      <c r="T407" s="118">
        <v>8.0148935830001911</v>
      </c>
      <c r="U407" s="118">
        <v>24.73978901345145</v>
      </c>
      <c r="V407" s="20">
        <v>44.989085035983877</v>
      </c>
      <c r="W407" s="20">
        <v>37.170788715641351</v>
      </c>
      <c r="X407" s="20">
        <v>70.682326963727462</v>
      </c>
    </row>
    <row r="408" spans="1:24">
      <c r="A408" s="13" t="s">
        <v>531</v>
      </c>
      <c r="B408" s="13">
        <v>60</v>
      </c>
      <c r="C408" s="13" t="s">
        <v>372</v>
      </c>
      <c r="D408" s="14">
        <v>-3650.3196555069549</v>
      </c>
      <c r="E408" s="17">
        <v>13.96</v>
      </c>
      <c r="F408" s="13" t="s">
        <v>208</v>
      </c>
      <c r="G408" s="13">
        <v>-2588694314</v>
      </c>
      <c r="H408" s="13" t="s">
        <v>1894</v>
      </c>
      <c r="I408" s="13">
        <v>34.367275332485285</v>
      </c>
      <c r="J408" s="13">
        <v>83859863477</v>
      </c>
      <c r="K408" s="13">
        <v>2440108000</v>
      </c>
      <c r="L408" s="13">
        <v>0.46555916479291504</v>
      </c>
      <c r="M408" s="13">
        <v>39041728000</v>
      </c>
      <c r="N408" s="13" t="s">
        <v>940</v>
      </c>
      <c r="O408" s="13">
        <v>38.978784400761242</v>
      </c>
      <c r="P408" s="13">
        <v>1388.4435838399502</v>
      </c>
      <c r="Q408" s="15"/>
      <c r="R408" s="20">
        <v>46.281452794665007</v>
      </c>
      <c r="T408" s="120">
        <v>34.510693558344343</v>
      </c>
      <c r="U408" s="118"/>
      <c r="V408" s="20">
        <v>68.458235067221239</v>
      </c>
      <c r="W408" s="20">
        <v>44.738533816043649</v>
      </c>
      <c r="X408" s="20">
        <v>72.971486511443231</v>
      </c>
    </row>
    <row r="409" spans="1:24">
      <c r="A409" s="13" t="s">
        <v>637</v>
      </c>
      <c r="B409" s="13">
        <v>60</v>
      </c>
      <c r="C409" s="13" t="s">
        <v>372</v>
      </c>
      <c r="D409" s="14">
        <v>-10889.135079370113</v>
      </c>
      <c r="E409" s="17">
        <v>25.54</v>
      </c>
      <c r="F409" s="13" t="s">
        <v>352</v>
      </c>
      <c r="G409" s="13">
        <v>66358096</v>
      </c>
      <c r="H409" s="13" t="s">
        <v>1895</v>
      </c>
      <c r="I409" s="13">
        <v>19.784398194139193</v>
      </c>
      <c r="J409" s="13">
        <v>5401140707</v>
      </c>
      <c r="K409" s="13">
        <v>273000000</v>
      </c>
      <c r="L409" s="13">
        <v>1.3141668371647552</v>
      </c>
      <c r="M409" s="13">
        <v>7098000000</v>
      </c>
      <c r="N409" s="13" t="s">
        <v>1209</v>
      </c>
      <c r="O409" s="13">
        <v>48.971468798409411</v>
      </c>
      <c r="P409" s="13">
        <v>430.80277231450884</v>
      </c>
      <c r="Q409" s="15"/>
      <c r="R409" s="20">
        <v>14.360092410483627</v>
      </c>
      <c r="T409" s="118">
        <v>-52.20989748878246</v>
      </c>
      <c r="U409" s="118"/>
      <c r="V409" s="20">
        <v>22.40076749499584</v>
      </c>
      <c r="W409" s="20">
        <v>44.72968962377557</v>
      </c>
      <c r="X409" s="20">
        <v>47.393229287503196</v>
      </c>
    </row>
    <row r="410" spans="1:24">
      <c r="A410" s="13" t="s">
        <v>441</v>
      </c>
      <c r="B410" s="13">
        <v>60</v>
      </c>
      <c r="C410" s="13" t="s">
        <v>372</v>
      </c>
      <c r="D410" s="14">
        <v>-3793.8044972730722</v>
      </c>
      <c r="E410" s="17">
        <v>419.25</v>
      </c>
      <c r="F410" s="13" t="s">
        <v>393</v>
      </c>
      <c r="G410" s="13">
        <v>1862105000</v>
      </c>
      <c r="H410" s="13" t="s">
        <v>1896</v>
      </c>
      <c r="I410" s="13">
        <v>209.45074131468181</v>
      </c>
      <c r="J410" s="13">
        <v>40007605000</v>
      </c>
      <c r="K410" s="13">
        <v>191012000</v>
      </c>
      <c r="L410" s="13">
        <v>1.9670496146920067</v>
      </c>
      <c r="M410" s="13">
        <v>78696944000</v>
      </c>
      <c r="N410" s="13" t="s">
        <v>941</v>
      </c>
      <c r="O410" s="13">
        <v>53.053771455378353</v>
      </c>
      <c r="P410" s="13">
        <v>731.03274562476031</v>
      </c>
      <c r="Q410" s="15"/>
      <c r="R410" s="20">
        <v>24.367758187492012</v>
      </c>
      <c r="T410" s="118">
        <v>-10.228407454159765</v>
      </c>
      <c r="U410" s="118">
        <v>479.7549072101981</v>
      </c>
      <c r="V410" s="20">
        <v>53.137254372598733</v>
      </c>
      <c r="W410" s="20">
        <v>59.859309664055566</v>
      </c>
      <c r="X410" s="20">
        <v>60.199334485860504</v>
      </c>
    </row>
    <row r="411" spans="1:24">
      <c r="A411" s="13" t="s">
        <v>174</v>
      </c>
      <c r="B411" s="13">
        <v>60</v>
      </c>
      <c r="C411" s="13" t="s">
        <v>372</v>
      </c>
      <c r="D411" s="14">
        <v>663.47293652918802</v>
      </c>
      <c r="E411" s="17">
        <v>1.6</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2516.2172557630702</v>
      </c>
      <c r="Q411" s="16" t="s">
        <v>2217</v>
      </c>
      <c r="R411" s="20">
        <v>83.873908525435667</v>
      </c>
      <c r="T411" s="118">
        <v>-2.624156361126091</v>
      </c>
      <c r="U411" s="120">
        <v>-0.82611089867717924</v>
      </c>
      <c r="V411" s="20">
        <v>31.810924013252762</v>
      </c>
      <c r="W411" s="20">
        <v>45.255155636661748</v>
      </c>
      <c r="X411" s="20">
        <v>42.543114838706089</v>
      </c>
    </row>
    <row r="412" spans="1:24">
      <c r="A412" s="13" t="s">
        <v>320</v>
      </c>
      <c r="B412" s="13">
        <v>60</v>
      </c>
      <c r="C412" s="13" t="s">
        <v>372</v>
      </c>
      <c r="D412" s="14">
        <v>-380699.13524314645</v>
      </c>
      <c r="E412" s="17">
        <v>1583</v>
      </c>
      <c r="F412" s="13" t="s">
        <v>255</v>
      </c>
      <c r="G412" s="13">
        <v>164509463</v>
      </c>
      <c r="H412" s="13">
        <v>701.30200000000002</v>
      </c>
      <c r="I412" s="13">
        <v>103.52506809540434</v>
      </c>
      <c r="J412" s="13">
        <v>1138168471</v>
      </c>
      <c r="K412" s="13">
        <v>10994134</v>
      </c>
      <c r="L412" s="13">
        <v>15.34893943306219</v>
      </c>
      <c r="M412" s="13">
        <v>17469678926</v>
      </c>
      <c r="N412" s="13" t="s">
        <v>628</v>
      </c>
      <c r="O412" s="13">
        <v>73.797606369392582</v>
      </c>
      <c r="P412" s="13">
        <v>726.33987914237809</v>
      </c>
      <c r="Q412" s="15"/>
      <c r="R412" s="20">
        <v>24.211329304745938</v>
      </c>
      <c r="T412" s="118">
        <v>799.68416650913241</v>
      </c>
      <c r="U412" s="120">
        <v>821.86260404694167</v>
      </c>
      <c r="V412" s="20">
        <v>53.64991560678498</v>
      </c>
      <c r="W412" s="20">
        <v>44.781680944255605</v>
      </c>
      <c r="X412" s="20">
        <v>54.538799677378158</v>
      </c>
    </row>
    <row r="413" spans="1:24">
      <c r="A413" s="13" t="s">
        <v>23</v>
      </c>
      <c r="B413" s="13">
        <v>60</v>
      </c>
      <c r="C413" s="13" t="s">
        <v>372</v>
      </c>
      <c r="D413" s="14">
        <v>-1362.9759260502628</v>
      </c>
      <c r="E413" s="17">
        <v>5.61</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217.60177026968961</v>
      </c>
      <c r="Q413" s="15"/>
      <c r="R413" s="20">
        <v>7.2533923423229867</v>
      </c>
      <c r="T413" s="118">
        <v>-1.5256712885096668</v>
      </c>
      <c r="U413" s="118">
        <v>7.402875616782385</v>
      </c>
      <c r="V413" s="20">
        <v>45.46302214931135</v>
      </c>
      <c r="W413" s="20">
        <v>41.466839451895872</v>
      </c>
      <c r="X413" s="20">
        <v>55.634101938322424</v>
      </c>
    </row>
    <row r="414" spans="1:24">
      <c r="A414" s="13" t="s">
        <v>154</v>
      </c>
      <c r="B414" s="13">
        <v>60</v>
      </c>
      <c r="C414" s="13" t="s">
        <v>372</v>
      </c>
      <c r="D414" s="14">
        <v>8155.7015218677616</v>
      </c>
      <c r="E414" s="17">
        <v>31.44</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1712.3670325777889</v>
      </c>
      <c r="Q414" s="15"/>
      <c r="R414" s="20">
        <v>57.078901085926297</v>
      </c>
      <c r="T414" s="118">
        <v>20.977073171778109</v>
      </c>
      <c r="U414" s="120">
        <v>23.235842452651347</v>
      </c>
      <c r="V414" s="20">
        <v>59.733944377254922</v>
      </c>
      <c r="W414" s="20">
        <v>83.403486022797523</v>
      </c>
      <c r="X414" s="20">
        <v>60.127664415392587</v>
      </c>
    </row>
    <row r="415" spans="1:24">
      <c r="A415" s="13" t="s">
        <v>732</v>
      </c>
      <c r="B415" s="13">
        <v>60</v>
      </c>
      <c r="C415" s="13" t="s">
        <v>372</v>
      </c>
      <c r="D415" s="14">
        <v>-1705.0704526142724</v>
      </c>
      <c r="E415" s="17">
        <v>8.6</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167.50361209692238</v>
      </c>
      <c r="Q415" s="15"/>
      <c r="R415" s="20">
        <v>5.5834537365640795</v>
      </c>
      <c r="T415" s="118">
        <v>-4.6475295714734521</v>
      </c>
      <c r="U415" s="120">
        <v>7.8364174218229188</v>
      </c>
      <c r="V415" s="20">
        <v>33.312455062604478</v>
      </c>
      <c r="W415" s="20">
        <v>43.567182183505459</v>
      </c>
      <c r="X415" s="20">
        <v>52.923995927300055</v>
      </c>
    </row>
    <row r="416" spans="1:24">
      <c r="A416" s="13" t="s">
        <v>168</v>
      </c>
      <c r="B416" s="13">
        <v>60</v>
      </c>
      <c r="C416" s="13" t="s">
        <v>372</v>
      </c>
      <c r="D416" s="14">
        <v>-296.34262871664595</v>
      </c>
      <c r="E416" s="17">
        <v>5.31</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580.61947575694569</v>
      </c>
      <c r="Q416" s="15"/>
      <c r="R416" s="20">
        <v>19.353982525231523</v>
      </c>
      <c r="T416" s="118">
        <v>-4.1303082674958613</v>
      </c>
      <c r="U416" s="120">
        <v>-3.2383605528677517</v>
      </c>
      <c r="V416" s="20">
        <v>37.522590776491867</v>
      </c>
      <c r="W416" s="20">
        <v>46.755944803756186</v>
      </c>
      <c r="X416" s="20">
        <v>40.897972602735948</v>
      </c>
    </row>
    <row r="417" spans="1:24">
      <c r="A417" s="13" t="s">
        <v>129</v>
      </c>
      <c r="B417" s="13">
        <v>60</v>
      </c>
      <c r="C417" s="13" t="s">
        <v>372</v>
      </c>
      <c r="D417" s="14">
        <v>-1990.0954042601616</v>
      </c>
      <c r="E417" s="17">
        <v>4.99</v>
      </c>
      <c r="F417" s="13" t="s">
        <v>208</v>
      </c>
      <c r="G417" s="13">
        <v>1636745004</v>
      </c>
      <c r="H417" s="13" t="s">
        <v>1903</v>
      </c>
      <c r="I417" s="13">
        <v>9.3370217345454538</v>
      </c>
      <c r="J417" s="13">
        <v>7703042931</v>
      </c>
      <c r="K417" s="13">
        <v>825000000</v>
      </c>
      <c r="L417" s="13">
        <v>0.53550266264250168</v>
      </c>
      <c r="M417" s="13">
        <v>4125000000</v>
      </c>
      <c r="N417" s="13" t="s">
        <v>1007</v>
      </c>
      <c r="O417" s="13">
        <v>45.079154068160797</v>
      </c>
      <c r="P417" s="13">
        <v>159.85756164234016</v>
      </c>
      <c r="Q417" s="15"/>
      <c r="R417" s="20">
        <v>5.3285853880780056</v>
      </c>
      <c r="T417" s="118">
        <v>-9.554194596928518</v>
      </c>
      <c r="U417" s="120">
        <v>-6.9306421631118553</v>
      </c>
      <c r="V417" s="20">
        <v>24.034049590042279</v>
      </c>
      <c r="W417" s="20">
        <v>51.984790608010556</v>
      </c>
      <c r="X417" s="20">
        <v>37.375570318467872</v>
      </c>
    </row>
    <row r="418" spans="1:24">
      <c r="A418" s="13" t="s">
        <v>280</v>
      </c>
      <c r="B418" s="13">
        <v>60</v>
      </c>
      <c r="C418" s="13" t="s">
        <v>372</v>
      </c>
      <c r="D418" s="14">
        <v>84088.000974936818</v>
      </c>
      <c r="E418" s="17">
        <v>100.9</v>
      </c>
      <c r="F418" s="13" t="s">
        <v>355</v>
      </c>
      <c r="G418" s="13">
        <v>-73662719</v>
      </c>
      <c r="H418" s="13" t="s">
        <v>1904</v>
      </c>
      <c r="I418" s="13">
        <v>-5.4867081992081994</v>
      </c>
      <c r="J418" s="13">
        <v>-355894230</v>
      </c>
      <c r="K418" s="13">
        <v>64864800</v>
      </c>
      <c r="L418" s="13" t="s">
        <v>1905</v>
      </c>
      <c r="M418" s="13">
        <v>6227020800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120.3</v>
      </c>
      <c r="F419" s="13" t="s">
        <v>355</v>
      </c>
      <c r="G419" s="13">
        <v>233879775</v>
      </c>
      <c r="H419" s="13" t="s">
        <v>1906</v>
      </c>
      <c r="I419" s="13">
        <v>27.419005664233577</v>
      </c>
      <c r="J419" s="13">
        <v>3756403776</v>
      </c>
      <c r="K419" s="13">
        <v>137000000</v>
      </c>
      <c r="L419" s="13">
        <v>4.4494684269000162</v>
      </c>
      <c r="M419" s="13">
        <v>16714000000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1376.2477652007021</v>
      </c>
      <c r="E420" s="17">
        <v>4.42</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2038.5425466112595</v>
      </c>
      <c r="Q420" s="16" t="s">
        <v>2252</v>
      </c>
      <c r="R420" s="20">
        <v>67.951418220375317</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810.73070149853879</v>
      </c>
      <c r="E421" s="17">
        <v>11.19</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1213.804441936732</v>
      </c>
      <c r="Q421" s="15"/>
      <c r="R421" s="20">
        <v>40.460148064557735</v>
      </c>
      <c r="T421" s="118">
        <v>-5.2942902842379347</v>
      </c>
      <c r="U421" s="118">
        <v>14.370417326192211</v>
      </c>
      <c r="V421" s="20">
        <v>32.90140270848395</v>
      </c>
      <c r="W421" s="20">
        <v>34.226663649205122</v>
      </c>
      <c r="X421" s="20">
        <v>55.721884559560095</v>
      </c>
    </row>
    <row r="422" spans="1:24">
      <c r="A422" s="13" t="s">
        <v>7</v>
      </c>
      <c r="B422" s="13">
        <v>60</v>
      </c>
      <c r="C422" s="13" t="s">
        <v>372</v>
      </c>
      <c r="D422" s="13">
        <v>-3489.0737035065199</v>
      </c>
      <c r="E422" s="17">
        <v>42.72</v>
      </c>
      <c r="F422" s="13" t="s">
        <v>349</v>
      </c>
      <c r="G422" s="13">
        <v>418795000</v>
      </c>
      <c r="H422" s="13" t="s">
        <v>1909</v>
      </c>
      <c r="I422" s="13">
        <v>167.93092799999999</v>
      </c>
      <c r="J422" s="13">
        <v>83965464000</v>
      </c>
      <c r="K422" s="13">
        <v>500000000</v>
      </c>
      <c r="L422" s="13">
        <v>0.25010282799127986</v>
      </c>
      <c r="M422" s="13">
        <v>21000000000</v>
      </c>
      <c r="N422" s="13" t="s">
        <v>1910</v>
      </c>
      <c r="O422" s="13">
        <v>31.03054777559398</v>
      </c>
      <c r="P422" s="13">
        <v>569.71297195068769</v>
      </c>
      <c r="Q422" s="15"/>
      <c r="R422" s="20">
        <v>18.990432398356255</v>
      </c>
      <c r="T422" s="118">
        <v>-2.5599191568119295</v>
      </c>
      <c r="U422" s="120">
        <v>27.697630061631529</v>
      </c>
      <c r="V422" s="20">
        <v>45.440684664173538</v>
      </c>
      <c r="W422" s="20">
        <v>60.065485311603474</v>
      </c>
      <c r="X422" s="20">
        <v>54.851140655522684</v>
      </c>
    </row>
    <row r="423" spans="1:24">
      <c r="A423" s="13" t="s">
        <v>78</v>
      </c>
      <c r="B423" s="13">
        <v>60</v>
      </c>
      <c r="C423" s="13" t="s">
        <v>372</v>
      </c>
      <c r="D423" s="14">
        <v>-728.72621970832438</v>
      </c>
      <c r="E423" s="17">
        <v>8.9</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260.69083209241842</v>
      </c>
      <c r="Q423" s="15"/>
      <c r="R423" s="20">
        <v>8.6896944030806136</v>
      </c>
      <c r="T423" s="118">
        <v>-3.5845226451325729</v>
      </c>
      <c r="U423" s="120">
        <v>4.3575736651182595</v>
      </c>
      <c r="V423" s="20">
        <v>37.641727379079541</v>
      </c>
      <c r="W423" s="20">
        <v>38.32667808644738</v>
      </c>
      <c r="X423" s="20">
        <v>48.370392814727829</v>
      </c>
    </row>
    <row r="424" spans="1:24">
      <c r="A424" s="13" t="s">
        <v>151</v>
      </c>
      <c r="B424" s="13">
        <v>60</v>
      </c>
      <c r="C424" s="13" t="s">
        <v>372</v>
      </c>
      <c r="D424" s="14">
        <v>-20139.842471920132</v>
      </c>
      <c r="E424" s="17">
        <v>208.5</v>
      </c>
      <c r="F424" s="13" t="s">
        <v>353</v>
      </c>
      <c r="G424" s="13">
        <v>-859532000</v>
      </c>
      <c r="H424" s="13" t="s">
        <v>1912</v>
      </c>
      <c r="I424" s="13">
        <v>151.51461914335547</v>
      </c>
      <c r="J424" s="13">
        <v>22759617000</v>
      </c>
      <c r="K424" s="13">
        <v>150214000</v>
      </c>
      <c r="L424" s="13">
        <v>1.3926048931315496</v>
      </c>
      <c r="M424" s="13">
        <v>31695154000</v>
      </c>
      <c r="N424" s="13" t="s">
        <v>1318</v>
      </c>
      <c r="O424" s="13">
        <v>19.083491350124977</v>
      </c>
      <c r="P424" s="13">
        <v>276.86728275588001</v>
      </c>
      <c r="Q424" s="15"/>
      <c r="R424" s="20">
        <v>9.2289094251960009</v>
      </c>
      <c r="T424" s="118">
        <v>-72.129653463362047</v>
      </c>
      <c r="U424" s="120">
        <v>-9.2380869341391758</v>
      </c>
      <c r="V424" s="20">
        <v>48.693234439917909</v>
      </c>
      <c r="W424" s="20">
        <v>46.017114263948677</v>
      </c>
      <c r="X424" s="20">
        <v>47.008502245179912</v>
      </c>
    </row>
    <row r="425" spans="1:24">
      <c r="A425" s="13" t="s">
        <v>529</v>
      </c>
      <c r="B425" s="13">
        <v>60</v>
      </c>
      <c r="C425" s="13" t="s">
        <v>372</v>
      </c>
      <c r="D425" s="13">
        <v>622.15646418560584</v>
      </c>
      <c r="E425" s="17">
        <v>5.4</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1206.9838745764166</v>
      </c>
      <c r="Q425" s="15"/>
      <c r="R425" s="20">
        <v>40.232795819213884</v>
      </c>
      <c r="T425" s="118">
        <v>-12.214179401365275</v>
      </c>
      <c r="U425" s="118"/>
      <c r="V425" s="20">
        <v>29.795124967199516</v>
      </c>
      <c r="W425" s="20">
        <v>46.200942855233542</v>
      </c>
      <c r="X425" s="20">
        <v>38.011224747648924</v>
      </c>
    </row>
    <row r="426" spans="1:24">
      <c r="A426" s="13" t="s">
        <v>347</v>
      </c>
      <c r="B426" s="13">
        <v>60</v>
      </c>
      <c r="C426" s="13" t="s">
        <v>372</v>
      </c>
      <c r="D426" s="14">
        <v>-13349.313973835706</v>
      </c>
      <c r="E426" s="17">
        <v>34.979999999999997</v>
      </c>
      <c r="F426" s="13" t="s">
        <v>355</v>
      </c>
      <c r="G426" s="13">
        <v>-12773903</v>
      </c>
      <c r="H426" s="13" t="s">
        <v>1416</v>
      </c>
      <c r="I426" s="13">
        <v>16.834693604395603</v>
      </c>
      <c r="J426" s="13">
        <v>765978559</v>
      </c>
      <c r="K426" s="13">
        <v>45500000</v>
      </c>
      <c r="L426" s="13">
        <v>2.0790399173562246</v>
      </c>
      <c r="M426" s="13">
        <v>1592500000</v>
      </c>
      <c r="N426" s="13" t="s">
        <v>1319</v>
      </c>
      <c r="O426" s="13">
        <v>45.463593429918454</v>
      </c>
      <c r="P426" s="13">
        <v>386.17116969662305</v>
      </c>
      <c r="Q426" s="15"/>
      <c r="R426" s="20">
        <v>12.872372323220768</v>
      </c>
      <c r="T426" s="118">
        <v>14.831430482199721</v>
      </c>
      <c r="U426" s="120">
        <v>23.191568504539788</v>
      </c>
      <c r="V426" s="20">
        <v>49.11698226113409</v>
      </c>
      <c r="W426" s="20">
        <v>39.953764474960209</v>
      </c>
      <c r="X426" s="20">
        <v>56.803934066080025</v>
      </c>
    </row>
    <row r="427" spans="1:24">
      <c r="A427" s="13" t="s">
        <v>220</v>
      </c>
      <c r="B427" s="13">
        <v>60</v>
      </c>
      <c r="C427" s="13" t="s">
        <v>372</v>
      </c>
      <c r="D427" s="14">
        <v>-1642.5570085958529</v>
      </c>
      <c r="E427" s="17">
        <v>7.31</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1286.7197531477234</v>
      </c>
      <c r="Q427" s="15"/>
      <c r="R427" s="20">
        <v>42.890658438257447</v>
      </c>
      <c r="T427" s="118">
        <v>2.2733423292406751</v>
      </c>
      <c r="U427" s="120">
        <v>3.2794541275415945</v>
      </c>
      <c r="V427" s="20">
        <v>35.720311215428183</v>
      </c>
      <c r="W427" s="20">
        <v>44.706546237960488</v>
      </c>
      <c r="X427" s="20">
        <v>54.299338213687491</v>
      </c>
    </row>
    <row r="428" spans="1:24">
      <c r="A428" s="13" t="s">
        <v>733</v>
      </c>
      <c r="B428" s="13">
        <v>60</v>
      </c>
      <c r="C428" s="13" t="s">
        <v>372</v>
      </c>
      <c r="D428" s="13">
        <v>-2204919.4262641892</v>
      </c>
      <c r="E428" s="17">
        <v>1468</v>
      </c>
      <c r="F428" s="13" t="s">
        <v>355</v>
      </c>
      <c r="G428" s="13">
        <v>27078608</v>
      </c>
      <c r="H428" s="13" t="s">
        <v>1915</v>
      </c>
      <c r="I428" s="13">
        <v>20.114193176470589</v>
      </c>
      <c r="J428" s="13">
        <v>2222618346</v>
      </c>
      <c r="K428" s="13">
        <v>110500000</v>
      </c>
      <c r="L428" s="13">
        <v>81.087020776350599</v>
      </c>
      <c r="M428" s="13">
        <v>180225500000</v>
      </c>
      <c r="N428" s="13" t="s">
        <v>1153</v>
      </c>
      <c r="O428" s="13">
        <v>29.211658890183301</v>
      </c>
      <c r="P428" s="13">
        <v>1188.4650221029588</v>
      </c>
      <c r="Q428" s="15"/>
      <c r="R428" s="20">
        <v>39.615500736765291</v>
      </c>
      <c r="T428" s="120">
        <v>8975.6543348119558</v>
      </c>
      <c r="U428" s="118"/>
      <c r="V428" s="20">
        <v>74.636015391594555</v>
      </c>
      <c r="W428" s="20">
        <v>78.565098578882186</v>
      </c>
      <c r="X428" s="20">
        <v>97.890327838348909</v>
      </c>
    </row>
    <row r="429" spans="1:24">
      <c r="A429" s="13" t="s">
        <v>481</v>
      </c>
      <c r="B429" s="13">
        <v>60</v>
      </c>
      <c r="C429" s="13" t="s">
        <v>372</v>
      </c>
      <c r="D429" s="14">
        <v>32942.416927466031</v>
      </c>
      <c r="E429" s="17">
        <v>68</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2250.5776062647587</v>
      </c>
      <c r="Q429" s="15"/>
      <c r="R429" s="20">
        <v>75.019253542158623</v>
      </c>
      <c r="T429" s="118">
        <v>-2.4445107474210204</v>
      </c>
      <c r="U429" s="118"/>
      <c r="V429" s="20">
        <v>69.855088187650765</v>
      </c>
      <c r="W429" s="20">
        <v>60.504112559159424</v>
      </c>
      <c r="X429" s="20">
        <v>53.612533308420403</v>
      </c>
    </row>
    <row r="430" spans="1:24">
      <c r="A430" s="13" t="s">
        <v>448</v>
      </c>
      <c r="B430" s="13">
        <v>60</v>
      </c>
      <c r="C430" s="13" t="s">
        <v>372</v>
      </c>
      <c r="D430" s="14">
        <v>-112803.36399351824</v>
      </c>
      <c r="E430" s="17">
        <v>184.4</v>
      </c>
      <c r="F430" s="13" t="s">
        <v>255</v>
      </c>
      <c r="G430" s="13">
        <v>5945065</v>
      </c>
      <c r="H430" s="13" t="s">
        <v>1917</v>
      </c>
      <c r="I430" s="13">
        <v>18.752638155136268</v>
      </c>
      <c r="J430" s="13">
        <v>447250420</v>
      </c>
      <c r="K430" s="13">
        <v>23850000</v>
      </c>
      <c r="L430" s="13">
        <v>11.038446872783261</v>
      </c>
      <c r="M430" s="13">
        <v>4936950000</v>
      </c>
      <c r="N430" s="13" t="s">
        <v>1154</v>
      </c>
      <c r="O430" s="13">
        <v>43.569757440233438</v>
      </c>
      <c r="P430" s="13">
        <v>486.19315498623837</v>
      </c>
      <c r="Q430" s="15"/>
      <c r="R430" s="20">
        <v>16.206438499541278</v>
      </c>
      <c r="T430" s="118">
        <v>-104.74313895157707</v>
      </c>
      <c r="U430" s="118">
        <v>330.32007187634491</v>
      </c>
      <c r="V430" s="20">
        <v>38.335441425084085</v>
      </c>
      <c r="W430" s="20">
        <v>48.110184943278334</v>
      </c>
      <c r="X430" s="20">
        <v>56.132412153975935</v>
      </c>
    </row>
    <row r="431" spans="1:24">
      <c r="A431" s="13" t="s">
        <v>541</v>
      </c>
      <c r="B431" s="13">
        <v>60</v>
      </c>
      <c r="C431" s="13" t="s">
        <v>372</v>
      </c>
      <c r="D431" s="14">
        <v>-8121.0238555550513</v>
      </c>
      <c r="E431" s="17">
        <v>56.65</v>
      </c>
      <c r="F431" s="13" t="s">
        <v>354</v>
      </c>
      <c r="G431" s="13">
        <v>-43176773</v>
      </c>
      <c r="H431" s="13" t="s">
        <v>1918</v>
      </c>
      <c r="I431" s="13">
        <v>44.858703947159</v>
      </c>
      <c r="J431" s="13">
        <v>2818472369</v>
      </c>
      <c r="K431" s="13">
        <v>62830000</v>
      </c>
      <c r="L431" s="13">
        <v>1.292948634189715</v>
      </c>
      <c r="M431" s="13">
        <v>3644140000</v>
      </c>
      <c r="N431" s="13" t="s">
        <v>622</v>
      </c>
      <c r="O431" s="13">
        <v>26.085638104932311</v>
      </c>
      <c r="P431" s="13">
        <v>270.11086749671466</v>
      </c>
      <c r="Q431" s="15"/>
      <c r="R431" s="20">
        <v>9.0036955832238217</v>
      </c>
      <c r="T431" s="118">
        <v>-38.228540738414409</v>
      </c>
      <c r="U431" s="118"/>
      <c r="V431" s="20">
        <v>40.725998526484702</v>
      </c>
      <c r="W431" s="20">
        <v>28.959563227311456</v>
      </c>
      <c r="X431" s="20">
        <v>44.987798457077048</v>
      </c>
    </row>
    <row r="432" spans="1:24">
      <c r="A432" s="13" t="s">
        <v>139</v>
      </c>
      <c r="B432" s="13">
        <v>60</v>
      </c>
      <c r="C432" s="13" t="s">
        <v>372</v>
      </c>
      <c r="D432" s="14">
        <v>-1290.9618876528928</v>
      </c>
      <c r="E432" s="17">
        <v>3.32</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82.181815554616136</v>
      </c>
      <c r="Q432" s="16" t="s">
        <v>2393</v>
      </c>
      <c r="R432" s="20">
        <v>2.7393938518205379</v>
      </c>
      <c r="T432" s="118">
        <v>-3.1287311166482779</v>
      </c>
      <c r="U432" s="120">
        <v>-14.344659392254178</v>
      </c>
      <c r="V432" s="20">
        <v>36.897733015262375</v>
      </c>
      <c r="W432" s="20">
        <v>39.204035094306967</v>
      </c>
      <c r="X432" s="20">
        <v>37.621761356183676</v>
      </c>
    </row>
    <row r="433" spans="1:24">
      <c r="A433" s="13" t="s">
        <v>92</v>
      </c>
      <c r="B433" s="13">
        <v>60</v>
      </c>
      <c r="C433" s="13" t="s">
        <v>372</v>
      </c>
      <c r="D433" s="14">
        <v>5324.1935755589157</v>
      </c>
      <c r="E433" s="17">
        <v>21.7</v>
      </c>
      <c r="F433" s="13" t="s">
        <v>376</v>
      </c>
      <c r="G433" s="13">
        <v>269179938</v>
      </c>
      <c r="H433" s="13" t="s">
        <v>1921</v>
      </c>
      <c r="I433" s="13">
        <v>56.755857425000002</v>
      </c>
      <c r="J433" s="13">
        <v>4540468594</v>
      </c>
      <c r="K433" s="13">
        <v>80000000</v>
      </c>
      <c r="L433" s="13">
        <v>0.40524451648701348</v>
      </c>
      <c r="M433" s="13">
        <v>1840000000</v>
      </c>
      <c r="N433" s="13" t="s">
        <v>661</v>
      </c>
      <c r="O433" s="13">
        <v>36.326065491562922</v>
      </c>
      <c r="P433" s="13">
        <v>1543.3522572539832</v>
      </c>
      <c r="Q433" s="16" t="s">
        <v>2215</v>
      </c>
      <c r="R433" s="20">
        <v>51.445075241799444</v>
      </c>
      <c r="T433" s="118">
        <v>36.87610216213244</v>
      </c>
      <c r="U433" s="118">
        <v>99.163378974304095</v>
      </c>
      <c r="V433" s="20">
        <v>38.526950637849623</v>
      </c>
      <c r="W433" s="20">
        <v>34.486966585045622</v>
      </c>
      <c r="X433" s="20">
        <v>60.454812514944159</v>
      </c>
    </row>
    <row r="434" spans="1:24">
      <c r="A434" s="13" t="s">
        <v>416</v>
      </c>
      <c r="B434" s="13">
        <v>60</v>
      </c>
      <c r="C434" s="13" t="s">
        <v>372</v>
      </c>
      <c r="D434" s="14">
        <v>-44407.954259856982</v>
      </c>
      <c r="E434" s="17">
        <v>152.1</v>
      </c>
      <c r="F434" s="13" t="s">
        <v>390</v>
      </c>
      <c r="G434" s="13" t="s">
        <v>947</v>
      </c>
      <c r="H434" s="13" t="s">
        <v>1922</v>
      </c>
      <c r="I434" s="13" t="s">
        <v>948</v>
      </c>
      <c r="J434" s="13" t="s">
        <v>949</v>
      </c>
      <c r="K434" s="13" t="s">
        <v>950</v>
      </c>
      <c r="L434" s="13" t="s">
        <v>1132</v>
      </c>
      <c r="M434" s="13" t="s">
        <v>1923</v>
      </c>
      <c r="N434" s="13" t="s">
        <v>1155</v>
      </c>
      <c r="O434" s="13">
        <v>36.326065491562922</v>
      </c>
      <c r="P434" s="13">
        <v>103.16615819040319</v>
      </c>
      <c r="Q434" s="15"/>
      <c r="R434" s="20">
        <v>3.4388719396801064</v>
      </c>
      <c r="T434" s="118">
        <v>-70.532268796621054</v>
      </c>
      <c r="U434" s="120">
        <v>36.000539198900299</v>
      </c>
      <c r="V434" s="20">
        <v>43.508385276061638</v>
      </c>
      <c r="W434" s="20">
        <v>47.307490036384991</v>
      </c>
      <c r="X434" s="20">
        <v>49.13592434218134</v>
      </c>
    </row>
    <row r="435" spans="1:24">
      <c r="A435" s="13" t="s">
        <v>188</v>
      </c>
      <c r="B435" s="13">
        <v>60</v>
      </c>
      <c r="C435" s="13" t="s">
        <v>372</v>
      </c>
      <c r="D435" s="14">
        <v>-2646.2059458172239</v>
      </c>
      <c r="E435" s="17">
        <v>6.94</v>
      </c>
      <c r="F435" s="13" t="s">
        <v>679</v>
      </c>
      <c r="G435" s="13">
        <v>44096898</v>
      </c>
      <c r="H435" s="13" t="s">
        <v>1924</v>
      </c>
      <c r="I435" s="13">
        <v>7.5361805275</v>
      </c>
      <c r="J435" s="13">
        <v>3014472211</v>
      </c>
      <c r="K435" s="13">
        <v>400000000</v>
      </c>
      <c r="L435" s="13">
        <v>0.9288524836230444</v>
      </c>
      <c r="M435" s="13">
        <v>2800000000</v>
      </c>
      <c r="N435" s="13" t="s">
        <v>1925</v>
      </c>
      <c r="O435" s="13">
        <v>54.297609710812118</v>
      </c>
      <c r="P435" s="13">
        <v>34.944936423088322</v>
      </c>
      <c r="Q435" s="15"/>
      <c r="R435" s="20">
        <v>1.164831214102944</v>
      </c>
      <c r="T435" s="118">
        <v>-1.9124755679989214</v>
      </c>
      <c r="U435" s="120">
        <v>-181.65175960695592</v>
      </c>
      <c r="V435" s="20">
        <v>43.536095167235821</v>
      </c>
      <c r="W435" s="20">
        <v>31.661518229396247</v>
      </c>
      <c r="X435" s="20">
        <v>37.110520848476334</v>
      </c>
    </row>
    <row r="436" spans="1:24">
      <c r="A436" s="13" t="s">
        <v>13</v>
      </c>
      <c r="B436" s="13">
        <v>60</v>
      </c>
      <c r="C436" s="13" t="s">
        <v>372</v>
      </c>
      <c r="D436" s="13">
        <v>-388.89757276568292</v>
      </c>
      <c r="E436" s="17">
        <v>1.52</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274.24518608230363</v>
      </c>
      <c r="Q436" s="16" t="s">
        <v>2227</v>
      </c>
      <c r="R436" s="20">
        <v>9.1415062027434537</v>
      </c>
      <c r="T436" s="118">
        <v>-2.5683157835955339</v>
      </c>
      <c r="U436" s="120">
        <v>0.2415147001363116</v>
      </c>
      <c r="V436" s="20">
        <v>32.080400620983013</v>
      </c>
      <c r="W436" s="20">
        <v>49.796812034101045</v>
      </c>
      <c r="X436" s="20">
        <v>40.825636659676015</v>
      </c>
    </row>
    <row r="437" spans="1:24">
      <c r="A437" s="13" t="s">
        <v>193</v>
      </c>
      <c r="B437" s="13">
        <v>60</v>
      </c>
      <c r="C437" s="13" t="s">
        <v>372</v>
      </c>
      <c r="D437" s="14">
        <v>-1553.1669800458303</v>
      </c>
      <c r="E437" s="17">
        <v>309.75</v>
      </c>
      <c r="F437" s="13" t="s">
        <v>375</v>
      </c>
      <c r="G437" s="13">
        <v>-1601211000</v>
      </c>
      <c r="H437" s="13" t="s">
        <v>1927</v>
      </c>
      <c r="I437" s="13">
        <v>65.203841666666662</v>
      </c>
      <c r="J437" s="13">
        <v>7824461000</v>
      </c>
      <c r="K437" s="13">
        <v>120000000</v>
      </c>
      <c r="L437" s="13">
        <v>4.9230228126895899</v>
      </c>
      <c r="M437" s="13">
        <v>38520000000</v>
      </c>
      <c r="N437" s="13" t="s">
        <v>491</v>
      </c>
      <c r="O437" s="13">
        <v>88.863777408451952</v>
      </c>
      <c r="P437" s="13">
        <v>358.92938708823669</v>
      </c>
      <c r="Q437" s="15"/>
      <c r="R437" s="20">
        <v>11.964312902941224</v>
      </c>
      <c r="T437" s="118">
        <v>-478.48686551811454</v>
      </c>
      <c r="U437" s="120">
        <v>-170.10908494566081</v>
      </c>
      <c r="V437" s="20">
        <v>36.365579631912382</v>
      </c>
      <c r="W437" s="20">
        <v>76.439867464342555</v>
      </c>
      <c r="X437" s="20">
        <v>39.127916063680743</v>
      </c>
    </row>
    <row r="438" spans="1:24">
      <c r="A438" s="13" t="s">
        <v>417</v>
      </c>
      <c r="B438" s="13">
        <v>60</v>
      </c>
      <c r="C438" s="13" t="s">
        <v>372</v>
      </c>
      <c r="D438" s="14">
        <v>-104077.65351312833</v>
      </c>
      <c r="E438" s="17">
        <v>133.19999999999999</v>
      </c>
      <c r="F438" s="13" t="s">
        <v>349</v>
      </c>
      <c r="G438" s="13">
        <v>5770573</v>
      </c>
      <c r="H438" s="13" t="s">
        <v>1928</v>
      </c>
      <c r="I438" s="13">
        <v>85.266728754164291</v>
      </c>
      <c r="J438" s="13">
        <v>651050782</v>
      </c>
      <c r="K438" s="13">
        <v>7635461</v>
      </c>
      <c r="L438" s="13">
        <v>1.7005460643160706</v>
      </c>
      <c r="M438" s="13">
        <v>1107141845</v>
      </c>
      <c r="N438" s="13" t="s">
        <v>1321</v>
      </c>
      <c r="O438" s="13">
        <v>30.090616389035471</v>
      </c>
      <c r="P438" s="13">
        <v>203.17156027895331</v>
      </c>
      <c r="Q438" s="15"/>
      <c r="R438" s="20">
        <v>6.772385342631777</v>
      </c>
      <c r="T438" s="118">
        <v>-568.23013166855594</v>
      </c>
      <c r="U438" s="120">
        <v>-306.76484015993765</v>
      </c>
      <c r="V438" s="20">
        <v>41.71981747804201</v>
      </c>
      <c r="W438" s="20">
        <v>31.276278013331194</v>
      </c>
      <c r="X438" s="20">
        <v>36.540728613523946</v>
      </c>
    </row>
    <row r="439" spans="1:24">
      <c r="A439" s="13" t="s">
        <v>6</v>
      </c>
      <c r="B439" s="13">
        <v>60</v>
      </c>
      <c r="C439" s="13" t="s">
        <v>372</v>
      </c>
      <c r="D439" s="14">
        <v>2721.765244366914</v>
      </c>
      <c r="E439" s="17">
        <v>21.08</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802.40150026269987</v>
      </c>
      <c r="Q439" s="15"/>
      <c r="R439" s="20">
        <v>26.746716675423329</v>
      </c>
      <c r="T439" s="118">
        <v>-7.6589781201490226</v>
      </c>
      <c r="U439" s="120">
        <v>12.041767732861253</v>
      </c>
      <c r="V439" s="20">
        <v>51.704794843243668</v>
      </c>
      <c r="W439" s="20">
        <v>66.649092455816856</v>
      </c>
      <c r="X439" s="20">
        <v>49.866312633365645</v>
      </c>
    </row>
    <row r="440" spans="1:24">
      <c r="A440" s="13" t="s">
        <v>734</v>
      </c>
      <c r="B440" s="13">
        <v>60</v>
      </c>
      <c r="C440" s="13" t="s">
        <v>372</v>
      </c>
      <c r="D440" s="14">
        <v>-12269.477980498919</v>
      </c>
      <c r="E440" s="17">
        <v>41.1</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106.83604624179524</v>
      </c>
      <c r="Q440" s="15"/>
      <c r="R440" s="20">
        <v>3.5612015413931748</v>
      </c>
      <c r="T440" s="118">
        <v>-25.841355563463964</v>
      </c>
      <c r="U440" s="118">
        <v>62.809552064007121</v>
      </c>
      <c r="V440" s="20">
        <v>45.706489816358577</v>
      </c>
      <c r="W440" s="20">
        <v>32.253765382910217</v>
      </c>
      <c r="X440" s="20">
        <v>55.414077301592151</v>
      </c>
    </row>
    <row r="441" spans="1:24">
      <c r="A441" s="13" t="s">
        <v>301</v>
      </c>
      <c r="B441" s="13">
        <v>60</v>
      </c>
      <c r="C441" s="13" t="s">
        <v>372</v>
      </c>
      <c r="D441" s="14">
        <v>-1841.9000197275802</v>
      </c>
      <c r="E441" s="17">
        <v>7.05</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342.81510135774261</v>
      </c>
      <c r="Q441" s="15"/>
      <c r="R441" s="20">
        <v>11.427170045258087</v>
      </c>
      <c r="T441" s="118">
        <v>-4.1091789805470125</v>
      </c>
      <c r="U441" s="120">
        <v>0.28989236075188884</v>
      </c>
      <c r="V441" s="20">
        <v>48.703686563962044</v>
      </c>
      <c r="W441" s="20">
        <v>50.056565443394362</v>
      </c>
      <c r="X441" s="20">
        <v>47.851906452187805</v>
      </c>
    </row>
    <row r="442" spans="1:24">
      <c r="A442" s="13" t="s">
        <v>358</v>
      </c>
      <c r="B442" s="13">
        <v>60</v>
      </c>
      <c r="C442" s="13" t="s">
        <v>372</v>
      </c>
      <c r="D442" s="14">
        <v>-3020.5350017339329</v>
      </c>
      <c r="E442" s="17">
        <v>34.42</v>
      </c>
      <c r="F442" s="13" t="s">
        <v>679</v>
      </c>
      <c r="G442" s="13">
        <v>-369030105</v>
      </c>
      <c r="H442" s="13" t="s">
        <v>1418</v>
      </c>
      <c r="I442" s="13">
        <v>43.309430373333335</v>
      </c>
      <c r="J442" s="13">
        <v>12992829112</v>
      </c>
      <c r="K442" s="13">
        <v>300000000</v>
      </c>
      <c r="L442" s="13">
        <v>0.83122774161827984</v>
      </c>
      <c r="M442" s="13">
        <v>10800000000</v>
      </c>
      <c r="N442" s="13" t="s">
        <v>1323</v>
      </c>
      <c r="O442" s="13">
        <v>38.873591189468115</v>
      </c>
      <c r="P442" s="13">
        <v>647.79306962529051</v>
      </c>
      <c r="Q442" s="15"/>
      <c r="R442" s="20">
        <v>21.593102320843016</v>
      </c>
      <c r="T442" s="118">
        <v>-64.575574857052587</v>
      </c>
      <c r="U442" s="120">
        <v>14.201940683661363</v>
      </c>
      <c r="V442" s="20">
        <v>34.313534648993226</v>
      </c>
      <c r="W442" s="20">
        <v>62.679622194004779</v>
      </c>
      <c r="X442" s="20">
        <v>45.002636817480301</v>
      </c>
    </row>
    <row r="443" spans="1:24">
      <c r="A443" s="13" t="s">
        <v>735</v>
      </c>
      <c r="B443" s="13">
        <v>60</v>
      </c>
      <c r="C443" s="13" t="s">
        <v>372</v>
      </c>
      <c r="D443" s="13">
        <v>3542935.2377542816</v>
      </c>
      <c r="E443" s="17">
        <v>4800</v>
      </c>
      <c r="F443" s="13" t="s">
        <v>375</v>
      </c>
      <c r="G443" s="13">
        <v>-288815190</v>
      </c>
      <c r="H443" s="13" t="s">
        <v>1932</v>
      </c>
      <c r="I443" s="13">
        <v>62.952431590749825</v>
      </c>
      <c r="J443" s="13">
        <v>4491655994</v>
      </c>
      <c r="K443" s="13">
        <v>71350000</v>
      </c>
      <c r="L443" s="13">
        <v>76.248047592577947</v>
      </c>
      <c r="M443" s="13">
        <v>342480000000</v>
      </c>
      <c r="N443" s="13" t="s">
        <v>1419</v>
      </c>
      <c r="O443" s="13">
        <v>40.087278019552976</v>
      </c>
      <c r="P443" s="13">
        <v>3000</v>
      </c>
      <c r="Q443" s="15"/>
      <c r="R443" s="20">
        <v>100</v>
      </c>
      <c r="T443" s="120">
        <v>16799.687527278846</v>
      </c>
      <c r="U443" s="118"/>
      <c r="V443" s="20">
        <v>92.658324749112737</v>
      </c>
      <c r="W443" s="20">
        <v>48.193936645559802</v>
      </c>
      <c r="X443" s="20">
        <v>98.705347524511112</v>
      </c>
    </row>
    <row r="444" spans="1:24">
      <c r="A444" s="13" t="s">
        <v>24</v>
      </c>
      <c r="B444" s="13">
        <v>60</v>
      </c>
      <c r="C444" s="13" t="s">
        <v>372</v>
      </c>
      <c r="D444" s="14">
        <v>-136.6091470148545</v>
      </c>
      <c r="E444" s="17">
        <v>2.06</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986.82798902405796</v>
      </c>
      <c r="Q444" s="15"/>
      <c r="R444" s="20">
        <v>32.894266300801931</v>
      </c>
      <c r="T444" s="118">
        <v>-0.46254171227106955</v>
      </c>
      <c r="U444" s="118">
        <v>2.1063396099396026</v>
      </c>
      <c r="V444" s="20">
        <v>44.706129918082404</v>
      </c>
      <c r="W444" s="20">
        <v>41.450336730930367</v>
      </c>
      <c r="X444" s="20">
        <v>60.130534239092803</v>
      </c>
    </row>
    <row r="445" spans="1:24">
      <c r="A445" s="13" t="s">
        <v>227</v>
      </c>
      <c r="B445" s="13">
        <v>60</v>
      </c>
      <c r="C445" s="13" t="s">
        <v>372</v>
      </c>
      <c r="D445" s="14">
        <v>1140.3561872224977</v>
      </c>
      <c r="E445" s="17">
        <v>13.23</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848.79217883066826</v>
      </c>
      <c r="Q445" s="15"/>
      <c r="R445" s="20">
        <v>28.293072627688943</v>
      </c>
      <c r="T445" s="118">
        <v>-6.0387030453342661</v>
      </c>
      <c r="U445" s="120">
        <v>9.6700906059614766</v>
      </c>
      <c r="V445" s="20">
        <v>38.859013852239059</v>
      </c>
      <c r="W445" s="20">
        <v>44.449290410317197</v>
      </c>
      <c r="X445" s="20">
        <v>51.579669460362993</v>
      </c>
    </row>
    <row r="446" spans="1:24">
      <c r="A446" s="13" t="s">
        <v>179</v>
      </c>
      <c r="B446" s="13">
        <v>60</v>
      </c>
      <c r="C446" s="13" t="s">
        <v>372</v>
      </c>
      <c r="D446" s="14">
        <v>960.52734270223539</v>
      </c>
      <c r="E446" s="17">
        <v>29.82</v>
      </c>
      <c r="F446" s="13" t="s">
        <v>255</v>
      </c>
      <c r="G446" s="13">
        <v>-4041987</v>
      </c>
      <c r="H446" s="13" t="s">
        <v>1935</v>
      </c>
      <c r="I446" s="13">
        <v>4.8097343945578235</v>
      </c>
      <c r="J446" s="13">
        <v>353515478</v>
      </c>
      <c r="K446" s="13">
        <v>73500000</v>
      </c>
      <c r="L446" s="13">
        <v>6.4452623485979306</v>
      </c>
      <c r="M446" s="13">
        <v>2278500000</v>
      </c>
      <c r="N446" s="13" t="s">
        <v>1182</v>
      </c>
      <c r="O446" s="13">
        <v>24.022392231959646</v>
      </c>
      <c r="P446" s="13">
        <v>1420.138481891202</v>
      </c>
      <c r="Q446" s="15"/>
      <c r="R446" s="20">
        <v>47.337949396373396</v>
      </c>
      <c r="T446" s="118">
        <v>9.9183249411754915</v>
      </c>
      <c r="U446" s="118">
        <v>58.617459973220143</v>
      </c>
      <c r="V446" s="20">
        <v>45.761873692221663</v>
      </c>
      <c r="W446" s="20">
        <v>43.359821497098892</v>
      </c>
      <c r="X446" s="20">
        <v>67.916253554041887</v>
      </c>
    </row>
    <row r="447" spans="1:24">
      <c r="A447" s="13" t="s">
        <v>449</v>
      </c>
      <c r="B447" s="13">
        <v>60</v>
      </c>
      <c r="C447" s="13" t="s">
        <v>372</v>
      </c>
      <c r="D447" s="14">
        <v>18362.737621710323</v>
      </c>
      <c r="E447" s="17">
        <v>42.38</v>
      </c>
      <c r="F447" s="13" t="s">
        <v>426</v>
      </c>
      <c r="G447" s="13">
        <v>33866409</v>
      </c>
      <c r="H447" s="13" t="s">
        <v>1936</v>
      </c>
      <c r="I447" s="13">
        <v>10.214864766666667</v>
      </c>
      <c r="J447" s="13">
        <v>1225783772</v>
      </c>
      <c r="K447" s="13">
        <v>120000000</v>
      </c>
      <c r="L447" s="13">
        <v>4.2095515684474245</v>
      </c>
      <c r="M447" s="13">
        <v>5160000000</v>
      </c>
      <c r="N447" s="13" t="s">
        <v>1047</v>
      </c>
      <c r="O447" s="13">
        <v>66.675866194064966</v>
      </c>
      <c r="P447" s="13">
        <v>2300.8908060478448</v>
      </c>
      <c r="Q447" s="15"/>
      <c r="R447" s="20">
        <v>76.696360201594828</v>
      </c>
      <c r="T447" s="120">
        <v>73.145790365336694</v>
      </c>
      <c r="U447" s="118">
        <v>48.280338711153199</v>
      </c>
      <c r="V447" s="20">
        <v>75.982324447895479</v>
      </c>
      <c r="W447" s="20">
        <v>70.538050736389181</v>
      </c>
      <c r="X447" s="20">
        <v>80.955633436325698</v>
      </c>
    </row>
    <row r="448" spans="1:24">
      <c r="A448" s="13" t="s">
        <v>539</v>
      </c>
      <c r="B448" s="13">
        <v>60</v>
      </c>
      <c r="C448" s="13" t="s">
        <v>372</v>
      </c>
      <c r="D448" s="14">
        <v>-2336.5010730242375</v>
      </c>
      <c r="E448" s="17">
        <v>11.64</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943.64262222832565</v>
      </c>
      <c r="Q448" s="16" t="s">
        <v>2201</v>
      </c>
      <c r="R448" s="20">
        <v>31.45475407427752</v>
      </c>
      <c r="T448" s="118">
        <v>6.3666345780560007</v>
      </c>
      <c r="U448" s="118"/>
      <c r="V448" s="20">
        <v>53.270261322895543</v>
      </c>
      <c r="W448" s="20">
        <v>49.230840057586953</v>
      </c>
      <c r="X448" s="20">
        <v>68.52047976081117</v>
      </c>
    </row>
    <row r="449" spans="1:24">
      <c r="A449" s="13" t="s">
        <v>25</v>
      </c>
      <c r="B449" s="13">
        <v>60</v>
      </c>
      <c r="C449" s="13" t="s">
        <v>372</v>
      </c>
      <c r="D449" s="14">
        <v>-24195.828655050776</v>
      </c>
      <c r="E449" s="17">
        <v>144.80000000000001</v>
      </c>
      <c r="F449" s="13" t="s">
        <v>221</v>
      </c>
      <c r="G449" s="13">
        <v>175549475</v>
      </c>
      <c r="H449" s="13" t="s">
        <v>1938</v>
      </c>
      <c r="I449" s="13">
        <v>193.94592414942528</v>
      </c>
      <c r="J449" s="13">
        <v>16873295401</v>
      </c>
      <c r="K449" s="13">
        <v>87000000</v>
      </c>
      <c r="L449" s="13">
        <v>0.76825538176921526</v>
      </c>
      <c r="M449" s="13">
        <v>12963000000</v>
      </c>
      <c r="N449" s="13" t="s">
        <v>792</v>
      </c>
      <c r="O449" s="13">
        <v>9.1480119449217447</v>
      </c>
      <c r="P449" s="13">
        <v>1046.3429954752264</v>
      </c>
      <c r="Q449" s="15"/>
      <c r="R449" s="20">
        <v>34.878099849174212</v>
      </c>
      <c r="T449" s="120">
        <v>192.70664683612779</v>
      </c>
      <c r="U449" s="118">
        <v>269.60612550968574</v>
      </c>
      <c r="V449" s="20">
        <v>48.463970907999325</v>
      </c>
      <c r="W449" s="20">
        <v>46.232447750647417</v>
      </c>
      <c r="X449" s="20">
        <v>84.517219666472343</v>
      </c>
    </row>
    <row r="450" spans="1:24">
      <c r="A450" s="13" t="s">
        <v>677</v>
      </c>
      <c r="B450" s="13">
        <v>60</v>
      </c>
      <c r="C450" s="13" t="s">
        <v>372</v>
      </c>
      <c r="D450" s="13">
        <v>-153.91643771222263</v>
      </c>
      <c r="E450" s="17">
        <v>1.3</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501.497773456061</v>
      </c>
      <c r="Q450" s="15"/>
      <c r="R450" s="20">
        <v>16.716592448535366</v>
      </c>
      <c r="T450" s="118">
        <v>-1.2497627202886097</v>
      </c>
      <c r="U450" s="118"/>
      <c r="V450" s="20">
        <v>36.56789038917811</v>
      </c>
      <c r="W450" s="20">
        <v>42.187764084489544</v>
      </c>
      <c r="X450" s="20"/>
    </row>
    <row r="451" spans="1:24">
      <c r="A451" s="13" t="s">
        <v>127</v>
      </c>
      <c r="B451" s="13">
        <v>60</v>
      </c>
      <c r="C451" s="13" t="s">
        <v>372</v>
      </c>
      <c r="D451" s="14">
        <v>-19645.172742276456</v>
      </c>
      <c r="E451" s="17">
        <v>72.75</v>
      </c>
      <c r="F451" s="13" t="s">
        <v>208</v>
      </c>
      <c r="G451" s="13">
        <v>-76866655</v>
      </c>
      <c r="H451" s="13" t="s">
        <v>1940</v>
      </c>
      <c r="I451" s="13">
        <v>21.420839192867895</v>
      </c>
      <c r="J451" s="13">
        <v>666088085</v>
      </c>
      <c r="K451" s="13">
        <v>31095331</v>
      </c>
      <c r="L451" s="13">
        <v>3.4545798758733239</v>
      </c>
      <c r="M451" s="13">
        <v>2301054494</v>
      </c>
      <c r="N451" s="13" t="s">
        <v>1332</v>
      </c>
      <c r="O451" s="13">
        <v>44.240831009941445</v>
      </c>
      <c r="P451" s="13">
        <v>470.31376101994334</v>
      </c>
      <c r="Q451" s="15"/>
      <c r="R451" s="20">
        <v>15.677125367331445</v>
      </c>
      <c r="T451" s="118">
        <v>-35.588253815595721</v>
      </c>
      <c r="U451" s="120">
        <v>-87.507806729132795</v>
      </c>
      <c r="V451" s="20">
        <v>43.954250436176373</v>
      </c>
      <c r="W451" s="20">
        <v>37.787625575006558</v>
      </c>
      <c r="X451" s="20">
        <v>44.305945144476027</v>
      </c>
    </row>
    <row r="452" spans="1:24">
      <c r="A452" s="13" t="s">
        <v>155</v>
      </c>
      <c r="B452" s="13">
        <v>60</v>
      </c>
      <c r="C452" s="13" t="s">
        <v>372</v>
      </c>
      <c r="D452" s="14">
        <v>404.19563818719695</v>
      </c>
      <c r="E452" s="17">
        <v>12.42</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707.55507862655338</v>
      </c>
      <c r="Q452" s="15"/>
      <c r="R452" s="20">
        <v>23.585169287551778</v>
      </c>
      <c r="T452" s="118">
        <v>-23.539837902873675</v>
      </c>
      <c r="U452" s="120">
        <v>-6.8838861405523488</v>
      </c>
      <c r="V452" s="20">
        <v>30.752242210979659</v>
      </c>
      <c r="W452" s="20">
        <v>61.935066226956394</v>
      </c>
      <c r="X452" s="20">
        <v>41.995560876446426</v>
      </c>
    </row>
    <row r="453" spans="1:24">
      <c r="A453" s="13" t="s">
        <v>194</v>
      </c>
      <c r="B453" s="13">
        <v>60</v>
      </c>
      <c r="C453" s="13" t="s">
        <v>372</v>
      </c>
      <c r="D453" s="14">
        <v>-17923.853210197649</v>
      </c>
      <c r="E453" s="17">
        <v>69.400000000000006</v>
      </c>
      <c r="F453" s="13" t="s">
        <v>375</v>
      </c>
      <c r="G453" s="13">
        <v>-360792995</v>
      </c>
      <c r="H453" s="13" t="s">
        <v>1943</v>
      </c>
      <c r="I453" s="13">
        <v>173.92076290742017</v>
      </c>
      <c r="J453" s="13">
        <v>15094360742</v>
      </c>
      <c r="K453" s="13">
        <v>86788722</v>
      </c>
      <c r="L453" s="13">
        <v>0.40248213513910203</v>
      </c>
      <c r="M453" s="13">
        <v>6075210540</v>
      </c>
      <c r="N453" s="13" t="s">
        <v>1349</v>
      </c>
      <c r="O453" s="13">
        <v>40.890997367862973</v>
      </c>
      <c r="P453" s="13">
        <v>395.83036791045618</v>
      </c>
      <c r="Q453" s="15"/>
      <c r="R453" s="20">
        <v>13.194345597015205</v>
      </c>
      <c r="T453" s="118">
        <v>-74.679458171260507</v>
      </c>
      <c r="U453" s="120">
        <v>-13.370357990318382</v>
      </c>
      <c r="V453" s="20">
        <v>22.626136933507699</v>
      </c>
      <c r="W453" s="20">
        <v>39.010417581281544</v>
      </c>
      <c r="X453" s="20">
        <v>41.631508725173468</v>
      </c>
    </row>
    <row r="454" spans="1:24">
      <c r="A454" s="13" t="s">
        <v>468</v>
      </c>
      <c r="B454" s="13">
        <v>60</v>
      </c>
      <c r="C454" s="13" t="s">
        <v>372</v>
      </c>
      <c r="D454" s="14">
        <v>190640.17242336576</v>
      </c>
      <c r="E454" s="17">
        <v>176.5</v>
      </c>
      <c r="F454" s="13" t="s">
        <v>356</v>
      </c>
      <c r="G454" s="13">
        <v>15350052</v>
      </c>
      <c r="H454" s="13" t="s">
        <v>1944</v>
      </c>
      <c r="I454" s="13">
        <v>5.7816223571428571</v>
      </c>
      <c r="J454" s="13">
        <v>3885250224</v>
      </c>
      <c r="K454" s="13">
        <v>672000000</v>
      </c>
      <c r="L454" s="13">
        <v>35.457175743540994</v>
      </c>
      <c r="M454" s="13">
        <v>137760000000</v>
      </c>
      <c r="N454" s="13" t="s">
        <v>1945</v>
      </c>
      <c r="O454" s="13">
        <v>40.152998892736015</v>
      </c>
      <c r="P454" s="13">
        <v>1684.3486341615146</v>
      </c>
      <c r="Q454" s="15"/>
      <c r="R454" s="20">
        <v>56.144954472050486</v>
      </c>
      <c r="T454" s="120">
        <v>274.65308340440129</v>
      </c>
      <c r="U454" s="118"/>
      <c r="V454" s="20">
        <v>62.205155325674383</v>
      </c>
      <c r="W454" s="20">
        <v>27.443557881039062</v>
      </c>
      <c r="X454" s="20">
        <v>72.427235758137257</v>
      </c>
    </row>
    <row r="455" spans="1:24">
      <c r="A455" s="13" t="s">
        <v>525</v>
      </c>
      <c r="B455" s="13">
        <v>60</v>
      </c>
      <c r="C455" s="13" t="s">
        <v>372</v>
      </c>
      <c r="D455" s="14">
        <v>-1003.2769499119709</v>
      </c>
      <c r="E455" s="17">
        <v>19.100000000000001</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244.03192626756834</v>
      </c>
      <c r="Q455" s="15"/>
      <c r="R455" s="20">
        <v>8.1343975422522785</v>
      </c>
      <c r="T455" s="118">
        <v>-13.931466661867269</v>
      </c>
      <c r="U455" s="118"/>
      <c r="V455" s="20">
        <v>39.543270771799129</v>
      </c>
      <c r="W455" s="20">
        <v>42.872068958957612</v>
      </c>
      <c r="X455" s="20">
        <v>44.612609617145154</v>
      </c>
    </row>
    <row r="456" spans="1:24">
      <c r="A456" s="13" t="s">
        <v>189</v>
      </c>
      <c r="B456" s="13">
        <v>60</v>
      </c>
      <c r="C456" s="13" t="s">
        <v>372</v>
      </c>
      <c r="D456" s="14">
        <v>3310.9935501122577</v>
      </c>
      <c r="E456" s="17">
        <v>31.9</v>
      </c>
      <c r="F456" s="13" t="s">
        <v>351</v>
      </c>
      <c r="G456" s="13">
        <v>144339003</v>
      </c>
      <c r="H456" s="13" t="s">
        <v>1948</v>
      </c>
      <c r="I456" s="13">
        <v>18.238162653147445</v>
      </c>
      <c r="J456" s="13">
        <v>2158486550</v>
      </c>
      <c r="K456" s="13">
        <v>118350000</v>
      </c>
      <c r="L456" s="13">
        <v>1.8093927895913922</v>
      </c>
      <c r="M456" s="13">
        <v>3905550000</v>
      </c>
      <c r="N456" s="13" t="s">
        <v>1061</v>
      </c>
      <c r="O456" s="13">
        <v>54.433781331154066</v>
      </c>
      <c r="P456" s="13">
        <v>1359.0499421310826</v>
      </c>
      <c r="Q456" s="15"/>
      <c r="R456" s="20">
        <v>45.301664737702751</v>
      </c>
      <c r="T456" s="118">
        <v>8.7005320917262097</v>
      </c>
      <c r="U456" s="118">
        <v>46.371750912190883</v>
      </c>
      <c r="V456" s="20">
        <v>45.029180875115813</v>
      </c>
      <c r="W456" s="20">
        <v>39.713124288627988</v>
      </c>
      <c r="X456" s="20">
        <v>63.063187987950535</v>
      </c>
    </row>
    <row r="457" spans="1:24">
      <c r="A457" s="13" t="s">
        <v>26</v>
      </c>
      <c r="B457" s="13">
        <v>60</v>
      </c>
      <c r="C457" s="13" t="s">
        <v>372</v>
      </c>
      <c r="D457" s="14">
        <v>-2481.1539349804157</v>
      </c>
      <c r="E457" s="17">
        <v>11.5</v>
      </c>
      <c r="F457" s="13" t="s">
        <v>221</v>
      </c>
      <c r="G457" s="13">
        <v>1715491599</v>
      </c>
      <c r="H457" s="13" t="s">
        <v>1949</v>
      </c>
      <c r="I457" s="13">
        <v>1.6271551272</v>
      </c>
      <c r="J457" s="13">
        <v>8135775636</v>
      </c>
      <c r="K457" s="13">
        <v>5000000000</v>
      </c>
      <c r="L457" s="13">
        <v>7.3748346420107698</v>
      </c>
      <c r="M457" s="13">
        <v>60000000000</v>
      </c>
      <c r="N457" s="13" t="s">
        <v>1950</v>
      </c>
      <c r="O457" s="13">
        <v>40.280426802602889</v>
      </c>
      <c r="P457" s="13">
        <v>1422.6589746175471</v>
      </c>
      <c r="Q457" s="15"/>
      <c r="R457" s="20">
        <v>47.421965820584902</v>
      </c>
      <c r="T457" s="118">
        <v>6.5032276497829322</v>
      </c>
      <c r="U457" s="118">
        <v>31.471492833380683</v>
      </c>
      <c r="V457" s="20">
        <v>43.424510922395648</v>
      </c>
      <c r="W457" s="20">
        <v>63.10925468860956</v>
      </c>
      <c r="X457" s="20">
        <v>65.749759110369084</v>
      </c>
    </row>
    <row r="458" spans="1:24">
      <c r="A458" s="13" t="s">
        <v>101</v>
      </c>
      <c r="B458" s="13">
        <v>60</v>
      </c>
      <c r="C458" s="13" t="s">
        <v>372</v>
      </c>
      <c r="D458" s="14">
        <v>-3221.9590045196078</v>
      </c>
      <c r="E458" s="17">
        <v>8.91</v>
      </c>
      <c r="F458" s="13" t="s">
        <v>233</v>
      </c>
      <c r="G458" s="13">
        <v>-19232100</v>
      </c>
      <c r="H458" s="13" t="s">
        <v>1951</v>
      </c>
      <c r="I458" s="13">
        <v>26.715340245714287</v>
      </c>
      <c r="J458" s="13">
        <v>4675184543</v>
      </c>
      <c r="K458" s="13">
        <v>175000000</v>
      </c>
      <c r="L458" s="13">
        <v>0.33688509737186645</v>
      </c>
      <c r="M458" s="13">
        <v>1575000000</v>
      </c>
      <c r="N458" s="13" t="s">
        <v>1325</v>
      </c>
      <c r="O458" s="13">
        <v>31.497146926563769</v>
      </c>
      <c r="P458" s="13">
        <v>444.13632887365219</v>
      </c>
      <c r="Q458" s="15"/>
      <c r="R458" s="20">
        <v>14.804544295788407</v>
      </c>
      <c r="T458" s="118">
        <v>-6.8556960695934244</v>
      </c>
      <c r="U458" s="118">
        <v>10.041028651204638</v>
      </c>
      <c r="V458" s="20">
        <v>30.735607419481003</v>
      </c>
      <c r="W458" s="20">
        <v>46.957936043088722</v>
      </c>
      <c r="X458" s="20">
        <v>51.963694198944502</v>
      </c>
    </row>
    <row r="459" spans="1:24">
      <c r="A459" s="13" t="s">
        <v>279</v>
      </c>
      <c r="B459" s="13">
        <v>60</v>
      </c>
      <c r="C459" s="13" t="s">
        <v>372</v>
      </c>
      <c r="D459" s="14">
        <v>-718.67770754046489</v>
      </c>
      <c r="E459" s="17">
        <v>12.96</v>
      </c>
      <c r="F459" s="13" t="s">
        <v>355</v>
      </c>
      <c r="G459" s="13">
        <v>14989579</v>
      </c>
      <c r="H459" s="13" t="s">
        <v>1952</v>
      </c>
      <c r="I459" s="13">
        <v>11.217890810030596</v>
      </c>
      <c r="J459" s="13">
        <v>4414419520</v>
      </c>
      <c r="K459" s="13">
        <v>393516000</v>
      </c>
      <c r="L459" s="13">
        <v>1.1588631249981425</v>
      </c>
      <c r="M459" s="13">
        <v>5115708000</v>
      </c>
      <c r="N459" s="13" t="s">
        <v>1048</v>
      </c>
      <c r="O459" s="13">
        <v>70.900911805112401</v>
      </c>
      <c r="P459" s="13">
        <v>376.23311993403485</v>
      </c>
      <c r="Q459" s="15"/>
      <c r="R459" s="20">
        <v>12.541103997801162</v>
      </c>
      <c r="T459" s="118">
        <v>-2.7943258852667796</v>
      </c>
      <c r="U459" s="120">
        <v>-17.97100370093899</v>
      </c>
      <c r="V459" s="20">
        <v>48.908376522306789</v>
      </c>
      <c r="W459" s="20">
        <v>37.847160400141519</v>
      </c>
      <c r="X459" s="20">
        <v>45.826534308807986</v>
      </c>
    </row>
    <row r="460" spans="1:24">
      <c r="A460" s="13" t="s">
        <v>264</v>
      </c>
      <c r="B460" s="13">
        <v>60</v>
      </c>
      <c r="C460" s="13" t="s">
        <v>372</v>
      </c>
      <c r="D460" s="14">
        <v>873.07655452239169</v>
      </c>
      <c r="E460" s="17">
        <v>20.16</v>
      </c>
      <c r="F460" s="13" t="s">
        <v>255</v>
      </c>
      <c r="G460" s="13">
        <v>305660000</v>
      </c>
      <c r="H460" s="13" t="s">
        <v>1953</v>
      </c>
      <c r="I460" s="13">
        <v>26.799253866792931</v>
      </c>
      <c r="J460" s="13">
        <v>67920029000</v>
      </c>
      <c r="K460" s="13">
        <v>2534400000</v>
      </c>
      <c r="L460" s="13">
        <v>0.70897496230456558</v>
      </c>
      <c r="M460" s="13">
        <v>48153600000</v>
      </c>
      <c r="N460" s="13" t="s">
        <v>954</v>
      </c>
      <c r="O460" s="13">
        <v>58.798176691493062</v>
      </c>
      <c r="P460" s="13">
        <v>1506.3814071127526</v>
      </c>
      <c r="Q460" s="15"/>
      <c r="R460" s="20">
        <v>50.212713570425088</v>
      </c>
      <c r="T460" s="118">
        <v>-6.7603260232365869</v>
      </c>
      <c r="U460" s="120">
        <v>6.2236512361377549</v>
      </c>
      <c r="V460" s="20">
        <v>40.018584471509662</v>
      </c>
      <c r="W460" s="20">
        <v>47.118790499964106</v>
      </c>
      <c r="X460" s="20">
        <v>49.616571564040335</v>
      </c>
    </row>
    <row r="461" spans="1:24">
      <c r="A461" s="13" t="s">
        <v>159</v>
      </c>
      <c r="B461" s="13">
        <v>60</v>
      </c>
      <c r="C461" s="13" t="s">
        <v>372</v>
      </c>
      <c r="D461" s="13">
        <v>814.21966637311266</v>
      </c>
      <c r="E461" s="17">
        <v>11.35</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1348.1324666442242</v>
      </c>
      <c r="Q461" s="15"/>
      <c r="R461" s="20">
        <v>44.93774888814081</v>
      </c>
      <c r="T461" s="118">
        <v>-4.8248795455040749</v>
      </c>
      <c r="U461" s="120">
        <v>5.7074270088889989</v>
      </c>
      <c r="V461" s="20">
        <v>41.967134796356817</v>
      </c>
      <c r="W461" s="20">
        <v>52.720791719035169</v>
      </c>
      <c r="X461" s="20">
        <v>49.924042530577154</v>
      </c>
    </row>
    <row r="462" spans="1:24">
      <c r="A462" s="13" t="s">
        <v>293</v>
      </c>
      <c r="B462" s="13">
        <v>60</v>
      </c>
      <c r="C462" s="13" t="s">
        <v>372</v>
      </c>
      <c r="D462" s="14">
        <v>-26894.6757403171</v>
      </c>
      <c r="E462" s="17">
        <v>147.9</v>
      </c>
      <c r="F462" s="13" t="s">
        <v>356</v>
      </c>
      <c r="G462" s="13">
        <v>-7758354000</v>
      </c>
      <c r="H462" s="13" t="s">
        <v>1955</v>
      </c>
      <c r="I462" s="13">
        <v>231.49579399999999</v>
      </c>
      <c r="J462" s="13">
        <v>115747897000</v>
      </c>
      <c r="K462" s="13">
        <v>500000000</v>
      </c>
      <c r="L462" s="13">
        <v>0.64795993658528417</v>
      </c>
      <c r="M462" s="13">
        <v>75000000000</v>
      </c>
      <c r="N462" s="13" t="s">
        <v>1956</v>
      </c>
      <c r="O462" s="13">
        <v>72.514038386411244</v>
      </c>
      <c r="P462" s="13">
        <v>314.74008995541357</v>
      </c>
      <c r="Q462" s="15"/>
      <c r="R462" s="20">
        <v>10.491336331847119</v>
      </c>
      <c r="T462" s="118">
        <v>-173.61436978884456</v>
      </c>
      <c r="U462" s="120">
        <v>-54.195187576434307</v>
      </c>
      <c r="V462" s="20">
        <v>32.564651975970442</v>
      </c>
      <c r="W462" s="20">
        <v>50.607874930028508</v>
      </c>
      <c r="X462" s="20">
        <v>38.009618000877239</v>
      </c>
    </row>
    <row r="463" spans="1:24">
      <c r="A463" s="13" t="s">
        <v>32</v>
      </c>
      <c r="B463" s="13">
        <v>60</v>
      </c>
      <c r="C463" s="13" t="s">
        <v>372</v>
      </c>
      <c r="D463" s="13">
        <v>-1221.7081941025576</v>
      </c>
      <c r="E463" s="17">
        <v>10.050000000000001</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669.25367826600166</v>
      </c>
      <c r="Q463" s="15"/>
      <c r="R463" s="20">
        <v>22.308455942200055</v>
      </c>
      <c r="T463" s="118">
        <v>-4.2871521120758871</v>
      </c>
      <c r="U463" s="118">
        <v>13.072353816308784</v>
      </c>
      <c r="V463" s="20">
        <v>43.514781193474512</v>
      </c>
      <c r="W463" s="20">
        <v>41.887582414063225</v>
      </c>
      <c r="X463" s="20">
        <v>55.73080553237422</v>
      </c>
    </row>
    <row r="464" spans="1:24">
      <c r="A464" s="13" t="s">
        <v>63</v>
      </c>
      <c r="B464" s="13">
        <v>60</v>
      </c>
      <c r="C464" s="13" t="s">
        <v>372</v>
      </c>
      <c r="D464" s="14">
        <v>-585.06145301578272</v>
      </c>
      <c r="E464" s="17">
        <v>123.8</v>
      </c>
      <c r="F464" s="13" t="s">
        <v>355</v>
      </c>
      <c r="G464" s="13">
        <v>17853471</v>
      </c>
      <c r="H464" s="13" t="s">
        <v>1958</v>
      </c>
      <c r="I464" s="13">
        <v>24.16791978021978</v>
      </c>
      <c r="J464" s="13">
        <v>549820175</v>
      </c>
      <c r="K464" s="13">
        <v>22750000</v>
      </c>
      <c r="L464" s="13">
        <v>5.2548999316003639</v>
      </c>
      <c r="M464" s="13">
        <v>2889250000</v>
      </c>
      <c r="N464" s="13" t="s">
        <v>1947</v>
      </c>
      <c r="O464" s="13">
        <v>36.10957121615575</v>
      </c>
      <c r="P464" s="13">
        <v>1171.961621406195</v>
      </c>
      <c r="Q464" s="15"/>
      <c r="R464" s="20">
        <v>39.065387380206502</v>
      </c>
      <c r="T464" s="118">
        <v>64.423969594031405</v>
      </c>
      <c r="U464" s="118">
        <v>170.11862231403953</v>
      </c>
      <c r="V464" s="20">
        <v>44.078927431766523</v>
      </c>
      <c r="W464" s="20">
        <v>71.317359869149428</v>
      </c>
      <c r="X464" s="20">
        <v>62.243632860669777</v>
      </c>
    </row>
    <row r="465" spans="1:24">
      <c r="A465" s="13" t="s">
        <v>442</v>
      </c>
      <c r="B465" s="13">
        <v>60</v>
      </c>
      <c r="C465" s="13" t="s">
        <v>372</v>
      </c>
      <c r="D465" s="14">
        <v>-19424.693544927577</v>
      </c>
      <c r="E465" s="17">
        <v>123.2</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400.1142446627494</v>
      </c>
      <c r="Q465" s="15"/>
      <c r="R465" s="20">
        <v>13.337141488758313</v>
      </c>
      <c r="T465" s="118">
        <v>-163.38153896625244</v>
      </c>
      <c r="U465" s="120">
        <v>-247.78966274110616</v>
      </c>
      <c r="V465" s="20">
        <v>36.214884204786834</v>
      </c>
      <c r="W465" s="20">
        <v>50.182950799528207</v>
      </c>
      <c r="X465" s="20">
        <v>37.041536411714702</v>
      </c>
    </row>
    <row r="466" spans="1:24">
      <c r="A466" s="13" t="s">
        <v>443</v>
      </c>
      <c r="B466" s="13">
        <v>60</v>
      </c>
      <c r="C466" s="13" t="s">
        <v>372</v>
      </c>
      <c r="D466" s="14">
        <v>-2512.0876376500332</v>
      </c>
      <c r="E466" s="17">
        <v>20.239999999999998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145.34571176895039</v>
      </c>
      <c r="Q466" s="15"/>
      <c r="R466" s="20">
        <v>4.8448570589650135</v>
      </c>
      <c r="T466" s="118">
        <v>-14.162752486319654</v>
      </c>
      <c r="U466" s="120">
        <v>7.6209167929232891</v>
      </c>
      <c r="V466" s="20">
        <v>34.514071662605893</v>
      </c>
      <c r="W466" s="20">
        <v>58.012506536197002</v>
      </c>
      <c r="X466" s="20">
        <v>46.028583023314688</v>
      </c>
    </row>
    <row r="467" spans="1:24">
      <c r="A467" s="13" t="s">
        <v>325</v>
      </c>
      <c r="B467" s="13">
        <v>60</v>
      </c>
      <c r="C467" s="13" t="s">
        <v>372</v>
      </c>
      <c r="D467" s="14">
        <v>-11875.28952420827</v>
      </c>
      <c r="E467" s="17">
        <v>39.96</v>
      </c>
      <c r="F467" s="13" t="s">
        <v>200</v>
      </c>
      <c r="G467" s="13">
        <v>-43919717</v>
      </c>
      <c r="H467" s="13" t="s">
        <v>1960</v>
      </c>
      <c r="I467" s="13">
        <v>43.083802813333335</v>
      </c>
      <c r="J467" s="13">
        <v>3231285211</v>
      </c>
      <c r="K467" s="13">
        <v>75000000</v>
      </c>
      <c r="L467" s="13">
        <v>0.92842315181196178</v>
      </c>
      <c r="M467" s="13">
        <v>3000000000</v>
      </c>
      <c r="N467" s="13" t="s">
        <v>1294</v>
      </c>
      <c r="O467" s="13">
        <v>42.642969707434972</v>
      </c>
      <c r="P467" s="13">
        <v>520.74875296642745</v>
      </c>
      <c r="Q467" s="15"/>
      <c r="R467" s="20">
        <v>17.35829176554758</v>
      </c>
      <c r="T467" s="118">
        <v>-0.13587417678550651</v>
      </c>
      <c r="U467" s="120">
        <v>4.5139595698547197</v>
      </c>
      <c r="V467" s="20">
        <v>41.914380174969239</v>
      </c>
      <c r="W467" s="20">
        <v>29.877399490441302</v>
      </c>
      <c r="X467" s="20">
        <v>49.566130256136788</v>
      </c>
    </row>
    <row r="468" spans="1:24">
      <c r="A468" s="13" t="s">
        <v>162</v>
      </c>
      <c r="B468" s="13">
        <v>60</v>
      </c>
      <c r="C468" s="13" t="s">
        <v>372</v>
      </c>
      <c r="D468" s="14">
        <v>471.58870007343978</v>
      </c>
      <c r="E468" s="17">
        <v>11</v>
      </c>
      <c r="F468" s="13" t="s">
        <v>233</v>
      </c>
      <c r="G468" s="13">
        <v>49521257</v>
      </c>
      <c r="H468" s="13" t="s">
        <v>1961</v>
      </c>
      <c r="I468" s="13">
        <v>37.373396320281195</v>
      </c>
      <c r="J468" s="13">
        <v>11759814183</v>
      </c>
      <c r="K468" s="13">
        <v>314657359</v>
      </c>
      <c r="L468" s="13">
        <v>0.294327010200855</v>
      </c>
      <c r="M468" s="13">
        <v>3461230949</v>
      </c>
      <c r="N468" s="13" t="s">
        <v>1203</v>
      </c>
      <c r="O468" s="13">
        <v>46.025382095931761</v>
      </c>
      <c r="P468" s="13">
        <v>1696.2916463966305</v>
      </c>
      <c r="Q468" s="15"/>
      <c r="R468" s="20">
        <v>56.543054879887684</v>
      </c>
      <c r="T468" s="118">
        <v>-9.3435471187133601</v>
      </c>
      <c r="U468" s="120">
        <v>4.8751821186487732</v>
      </c>
      <c r="V468" s="20">
        <v>26.508785587336931</v>
      </c>
      <c r="W468" s="20">
        <v>49.428873767083211</v>
      </c>
      <c r="X468" s="20">
        <v>46.616049621781592</v>
      </c>
    </row>
    <row r="469" spans="1:24">
      <c r="A469" s="13" t="s">
        <v>250</v>
      </c>
      <c r="B469" s="13">
        <v>60</v>
      </c>
      <c r="C469" s="13" t="s">
        <v>372</v>
      </c>
      <c r="D469" s="13">
        <v>2622.5457024099796</v>
      </c>
      <c r="E469" s="17">
        <v>22.94</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2496.2003719620157</v>
      </c>
      <c r="Q469" s="15"/>
      <c r="R469" s="20">
        <v>83.206679065400522</v>
      </c>
      <c r="T469" s="118">
        <v>12.636185924555789</v>
      </c>
      <c r="U469" s="118">
        <v>48.093323345335875</v>
      </c>
      <c r="V469" s="20">
        <v>61.394937554742327</v>
      </c>
      <c r="W469" s="20">
        <v>61.083563329448253</v>
      </c>
      <c r="X469" s="20">
        <v>72.221045837560794</v>
      </c>
    </row>
    <row r="470" spans="1:24">
      <c r="A470" s="13" t="s">
        <v>71</v>
      </c>
      <c r="B470" s="13">
        <v>60</v>
      </c>
      <c r="C470" s="13" t="s">
        <v>372</v>
      </c>
      <c r="D470" s="13">
        <v>-1629001.8931349278</v>
      </c>
      <c r="E470" s="17">
        <v>4017.5</v>
      </c>
      <c r="F470" s="13" t="s">
        <v>255</v>
      </c>
      <c r="G470" s="13">
        <v>-10342879</v>
      </c>
      <c r="H470" s="13">
        <v>739.57799999999997</v>
      </c>
      <c r="I470" s="13">
        <v>89.681712000000005</v>
      </c>
      <c r="J470" s="13">
        <v>336306420</v>
      </c>
      <c r="K470" s="13">
        <v>3750000</v>
      </c>
      <c r="L470" s="13">
        <v>45.460773540986821</v>
      </c>
      <c r="M470" s="13">
        <v>15288750000</v>
      </c>
      <c r="N470" s="13" t="s">
        <v>958</v>
      </c>
      <c r="O470" s="13">
        <v>43.578571089344692</v>
      </c>
      <c r="P470" s="13">
        <v>19.612680665876486</v>
      </c>
      <c r="Q470" s="15"/>
      <c r="R470" s="20">
        <v>0.6537560221958828</v>
      </c>
      <c r="T470" s="118">
        <v>-7486.8165657637928</v>
      </c>
      <c r="U470" s="120">
        <v>-8053.8008569804606</v>
      </c>
      <c r="V470" s="20">
        <v>28.509859121333442</v>
      </c>
      <c r="W470" s="20">
        <v>48.585523155167529</v>
      </c>
      <c r="X470" s="20">
        <v>39.345993466170263</v>
      </c>
    </row>
    <row r="471" spans="1:24">
      <c r="A471" s="13" t="s">
        <v>418</v>
      </c>
      <c r="B471" s="13">
        <v>60</v>
      </c>
      <c r="C471" s="13" t="s">
        <v>372</v>
      </c>
      <c r="D471" s="13">
        <v>53.208335018943842</v>
      </c>
      <c r="E471" s="17">
        <v>7.1</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1323.2677664913267</v>
      </c>
      <c r="Q471" s="15"/>
      <c r="R471" s="20">
        <v>44.108925549710889</v>
      </c>
      <c r="T471" s="118">
        <v>1.3432057301204914</v>
      </c>
      <c r="U471" s="120">
        <v>3.0171085288259647</v>
      </c>
      <c r="V471" s="20">
        <v>49.859494787200411</v>
      </c>
      <c r="W471" s="20">
        <v>42.746885584877809</v>
      </c>
      <c r="X471" s="20">
        <v>56.774032256100924</v>
      </c>
    </row>
    <row r="472" spans="1:24">
      <c r="A472" s="13" t="s">
        <v>331</v>
      </c>
      <c r="B472" s="13">
        <v>60</v>
      </c>
      <c r="C472" s="13" t="s">
        <v>372</v>
      </c>
      <c r="D472" s="14">
        <v>-10740.365165206073</v>
      </c>
      <c r="E472" s="17">
        <v>30.08</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112.20243190752886</v>
      </c>
      <c r="Q472" s="15"/>
      <c r="R472" s="20">
        <v>3.7400810635842956</v>
      </c>
      <c r="T472" s="118">
        <v>-24.948782903969473</v>
      </c>
      <c r="U472" s="120">
        <v>9.8436099033230562</v>
      </c>
      <c r="V472" s="20">
        <v>38.827823521005961</v>
      </c>
      <c r="W472" s="20">
        <v>48.81881936677771</v>
      </c>
      <c r="X472" s="20">
        <v>48.850051406535208</v>
      </c>
    </row>
    <row r="473" spans="1:24">
      <c r="A473" s="13" t="s">
        <v>126</v>
      </c>
      <c r="B473" s="13">
        <v>60</v>
      </c>
      <c r="C473" s="13" t="s">
        <v>372</v>
      </c>
      <c r="D473" s="14">
        <v>-285.06154397128114</v>
      </c>
      <c r="E473" s="17">
        <v>18.09</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559.8538420484083</v>
      </c>
      <c r="Q473" s="15"/>
      <c r="R473" s="20">
        <v>18.661794734946945</v>
      </c>
      <c r="T473" s="118">
        <v>-1.3953264022028478</v>
      </c>
      <c r="U473" s="120">
        <v>1.2124656118723109</v>
      </c>
      <c r="V473" s="20">
        <v>50.731471516878656</v>
      </c>
      <c r="W473" s="20">
        <v>60.794358752395311</v>
      </c>
      <c r="X473" s="20">
        <v>49.804669931986197</v>
      </c>
    </row>
    <row r="474" spans="1:24">
      <c r="A474" s="13" t="s">
        <v>306</v>
      </c>
      <c r="B474" s="13">
        <v>60</v>
      </c>
      <c r="C474" s="13" t="s">
        <v>372</v>
      </c>
      <c r="D474" s="14">
        <v>38264.359248637164</v>
      </c>
      <c r="E474" s="17">
        <v>75.95</v>
      </c>
      <c r="F474" s="13" t="s">
        <v>605</v>
      </c>
      <c r="G474" s="13">
        <v>-12886865</v>
      </c>
      <c r="H474" s="13" t="s">
        <v>1966</v>
      </c>
      <c r="I474" s="13">
        <v>7.4497525493711132</v>
      </c>
      <c r="J474" s="13">
        <v>576980288</v>
      </c>
      <c r="K474" s="13">
        <v>77449591</v>
      </c>
      <c r="L474" s="13">
        <v>10.872844361365773</v>
      </c>
      <c r="M474" s="13">
        <v>6273416871</v>
      </c>
      <c r="N474" s="13" t="s">
        <v>1189</v>
      </c>
      <c r="O474" s="13">
        <v>22.057903006089337</v>
      </c>
      <c r="P474" s="13">
        <v>1935.1963534261695</v>
      </c>
      <c r="Q474" s="15"/>
      <c r="R474" s="20">
        <v>64.50654511420565</v>
      </c>
      <c r="T474" s="120">
        <v>109.98092102754789</v>
      </c>
      <c r="U474" s="118">
        <v>120.18124691322785</v>
      </c>
      <c r="V474" s="20">
        <v>36.299234400513541</v>
      </c>
      <c r="W474" s="20">
        <v>56.019281439020631</v>
      </c>
      <c r="X474" s="20">
        <v>74.606105743575085</v>
      </c>
    </row>
    <row r="475" spans="1:24">
      <c r="A475" s="13" t="s">
        <v>64</v>
      </c>
      <c r="B475" s="13">
        <v>60</v>
      </c>
      <c r="C475" s="13" t="s">
        <v>372</v>
      </c>
      <c r="D475" s="14">
        <v>66362.329548886119</v>
      </c>
      <c r="E475" s="17">
        <v>160.80000000000001</v>
      </c>
      <c r="F475" s="13" t="s">
        <v>357</v>
      </c>
      <c r="G475" s="13">
        <v>-3585419</v>
      </c>
      <c r="H475" s="13" t="s">
        <v>1326</v>
      </c>
      <c r="I475" s="13">
        <v>32.44734276094276</v>
      </c>
      <c r="J475" s="13">
        <v>240921520</v>
      </c>
      <c r="K475" s="13">
        <v>7425000</v>
      </c>
      <c r="L475" s="13">
        <v>5.0851621723123781</v>
      </c>
      <c r="M475" s="13">
        <v>1225125000</v>
      </c>
      <c r="N475" s="13" t="s">
        <v>1177</v>
      </c>
      <c r="O475" s="13">
        <v>95.206491953348859</v>
      </c>
      <c r="P475" s="13">
        <v>2273.9134904164162</v>
      </c>
      <c r="Q475" s="15"/>
      <c r="R475" s="20">
        <v>75.797116347213873</v>
      </c>
      <c r="T475" s="118">
        <v>117.14707014580824</v>
      </c>
      <c r="U475" s="118">
        <v>164.06355813243636</v>
      </c>
      <c r="V475" s="20">
        <v>61.476731175390398</v>
      </c>
      <c r="W475" s="20">
        <v>39.4158577493276</v>
      </c>
      <c r="X475" s="20">
        <v>62.045997434569792</v>
      </c>
    </row>
    <row r="476" spans="1:24">
      <c r="A476" s="13" t="s">
        <v>224</v>
      </c>
      <c r="B476" s="13">
        <v>60</v>
      </c>
      <c r="C476" s="13" t="s">
        <v>372</v>
      </c>
      <c r="D476" s="14">
        <v>-993.85244260070669</v>
      </c>
      <c r="E476" s="17">
        <v>3.05</v>
      </c>
      <c r="F476" s="13" t="s">
        <v>221</v>
      </c>
      <c r="G476" s="13">
        <v>1633229917</v>
      </c>
      <c r="H476" s="13" t="s">
        <v>1967</v>
      </c>
      <c r="I476" s="13">
        <v>5.8860358311746532</v>
      </c>
      <c r="J476" s="13">
        <v>40618634332</v>
      </c>
      <c r="K476" s="13">
        <v>6900847276</v>
      </c>
      <c r="L476" s="13">
        <v>0.50968089322713173</v>
      </c>
      <c r="M476" s="13">
        <v>20702541828</v>
      </c>
      <c r="N476" s="13" t="s">
        <v>1968</v>
      </c>
      <c r="O476" s="13">
        <v>53.064254765514917</v>
      </c>
      <c r="P476" s="13">
        <v>823.7694666158643</v>
      </c>
      <c r="Q476" s="15"/>
      <c r="R476" s="20">
        <v>27.45898222052881</v>
      </c>
      <c r="T476" s="118">
        <v>2.2363526535662537</v>
      </c>
      <c r="U476" s="118">
        <v>4.2425571259958605</v>
      </c>
      <c r="V476" s="20">
        <v>45.528098166408626</v>
      </c>
      <c r="W476" s="20">
        <v>32.615413268132585</v>
      </c>
      <c r="X476" s="20">
        <v>64.01074573542715</v>
      </c>
    </row>
    <row r="477" spans="1:24">
      <c r="A477" s="13" t="s">
        <v>736</v>
      </c>
      <c r="B477" s="13">
        <v>60</v>
      </c>
      <c r="C477" s="13" t="s">
        <v>372</v>
      </c>
      <c r="D477" s="14">
        <v>-12967.411236336091</v>
      </c>
      <c r="E477" s="17">
        <v>40.619999999999997</v>
      </c>
      <c r="F477" s="13" t="s">
        <v>699</v>
      </c>
      <c r="G477" s="13" t="s">
        <v>1022</v>
      </c>
      <c r="H477" s="13" t="s">
        <v>1969</v>
      </c>
      <c r="I477" s="13" t="s">
        <v>790</v>
      </c>
      <c r="J477" s="13" t="s">
        <v>1023</v>
      </c>
      <c r="K477" s="13" t="s">
        <v>787</v>
      </c>
      <c r="L477" s="13" t="s">
        <v>1083</v>
      </c>
      <c r="M477" s="13" t="s">
        <v>1970</v>
      </c>
      <c r="N477" s="13" t="s">
        <v>799</v>
      </c>
      <c r="P477" s="13">
        <v>139.45746438704271</v>
      </c>
      <c r="Q477" s="16" t="s">
        <v>2394</v>
      </c>
      <c r="R477" s="20">
        <v>4.648582146234757</v>
      </c>
      <c r="T477" s="118">
        <v>-12.600627282527128</v>
      </c>
      <c r="U477" s="120">
        <v>-54.376572359588948</v>
      </c>
      <c r="V477" s="20">
        <v>48.536091493269581</v>
      </c>
      <c r="W477" s="20">
        <v>54.253457521084812</v>
      </c>
      <c r="X477" s="20">
        <v>45.413356057959248</v>
      </c>
    </row>
    <row r="478" spans="1:24">
      <c r="A478" s="13" t="s">
        <v>737</v>
      </c>
      <c r="B478" s="13">
        <v>60</v>
      </c>
      <c r="C478" s="13" t="s">
        <v>372</v>
      </c>
      <c r="D478" s="14">
        <v>-40380.536730411339</v>
      </c>
      <c r="E478" s="17">
        <v>186</v>
      </c>
      <c r="F478" s="13" t="s">
        <v>374</v>
      </c>
      <c r="G478" s="13">
        <v>0</v>
      </c>
      <c r="H478" s="13" t="s">
        <v>1971</v>
      </c>
      <c r="I478" s="13">
        <v>33.721726545454544</v>
      </c>
      <c r="J478" s="13">
        <v>185469496000</v>
      </c>
      <c r="K478" s="13">
        <v>5500000000</v>
      </c>
      <c r="L478" s="13">
        <v>5.456422871823623</v>
      </c>
      <c r="M478" s="13">
        <v>1012000000000</v>
      </c>
      <c r="N478" s="13" t="s">
        <v>869</v>
      </c>
      <c r="O478" s="13">
        <v>306.00182904578674</v>
      </c>
      <c r="P478" s="13">
        <v>508.36173622677552</v>
      </c>
      <c r="Q478" s="16" t="s">
        <v>2395</v>
      </c>
      <c r="R478" s="20">
        <v>16.945391207559183</v>
      </c>
      <c r="T478" s="118">
        <v>-272.88721255610227</v>
      </c>
      <c r="U478" s="120">
        <v>139.34660882593079</v>
      </c>
      <c r="V478" s="20">
        <v>36.236018394225063</v>
      </c>
      <c r="W478" s="20">
        <v>49.765014416068254</v>
      </c>
      <c r="X478" s="20">
        <v>46.701158260976435</v>
      </c>
    </row>
    <row r="479" spans="1:24">
      <c r="A479" s="13" t="s">
        <v>359</v>
      </c>
      <c r="B479" s="13">
        <v>60</v>
      </c>
      <c r="C479" s="13" t="s">
        <v>372</v>
      </c>
      <c r="D479" s="14">
        <v>-850.42964134291572</v>
      </c>
      <c r="E479" s="17">
        <v>3.09</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251.25829463154273</v>
      </c>
      <c r="Q479" s="15"/>
      <c r="R479" s="20">
        <v>8.3752764877180912</v>
      </c>
      <c r="T479" s="118">
        <v>-3.2168989045660679</v>
      </c>
      <c r="U479" s="120">
        <v>-2.8583432648148399</v>
      </c>
      <c r="V479" s="20">
        <v>35.272171215085763</v>
      </c>
      <c r="W479" s="20">
        <v>46.160068714232068</v>
      </c>
      <c r="X479" s="20">
        <v>43.765791037084952</v>
      </c>
    </row>
    <row r="480" spans="1:24">
      <c r="A480" s="13" t="s">
        <v>14</v>
      </c>
      <c r="B480" s="13">
        <v>60</v>
      </c>
      <c r="C480" s="13" t="s">
        <v>372</v>
      </c>
      <c r="D480" s="14">
        <v>56271.157964758058</v>
      </c>
      <c r="E480" s="17">
        <v>254.5</v>
      </c>
      <c r="F480" s="13" t="s">
        <v>349</v>
      </c>
      <c r="G480" s="13">
        <v>1490626344</v>
      </c>
      <c r="H480" s="13" t="s">
        <v>1973</v>
      </c>
      <c r="I480" s="13">
        <v>24.262567345345346</v>
      </c>
      <c r="J480" s="13">
        <v>8079434926</v>
      </c>
      <c r="K480" s="13">
        <v>333000000</v>
      </c>
      <c r="L480" s="13">
        <v>10.427585687816208</v>
      </c>
      <c r="M480" s="13">
        <v>84249000000</v>
      </c>
      <c r="N480" s="13" t="s">
        <v>1974</v>
      </c>
      <c r="O480" s="13">
        <v>47.912031014503867</v>
      </c>
      <c r="P480" s="13">
        <v>1573.7866978233824</v>
      </c>
      <c r="Q480" s="15"/>
      <c r="R480" s="20">
        <v>52.459556594112748</v>
      </c>
      <c r="T480" s="118">
        <v>118.51896124336719</v>
      </c>
      <c r="U480" s="118">
        <v>488.47818374580385</v>
      </c>
      <c r="V480" s="20">
        <v>51.113028848973123</v>
      </c>
      <c r="W480" s="20">
        <v>44.846800046101279</v>
      </c>
      <c r="X480" s="20">
        <v>59.598369262738032</v>
      </c>
    </row>
    <row r="481" spans="1:24">
      <c r="A481" s="13" t="s">
        <v>738</v>
      </c>
      <c r="B481" s="13">
        <v>60</v>
      </c>
      <c r="C481" s="13" t="s">
        <v>372</v>
      </c>
      <c r="D481" s="14">
        <v>-36465.007677474263</v>
      </c>
      <c r="E481" s="17">
        <v>152</v>
      </c>
      <c r="F481" s="13" t="s">
        <v>683</v>
      </c>
      <c r="G481" s="13">
        <v>2238951517</v>
      </c>
      <c r="H481" s="13" t="s">
        <v>1975</v>
      </c>
      <c r="I481" s="13" t="s">
        <v>1008</v>
      </c>
      <c r="J481" s="13">
        <v>9346162322</v>
      </c>
      <c r="K481" s="13">
        <v>0</v>
      </c>
      <c r="L481" s="13" t="s">
        <v>476</v>
      </c>
      <c r="M481" s="13" t="s">
        <v>1976</v>
      </c>
      <c r="N481" s="13" t="s">
        <v>870</v>
      </c>
      <c r="O481" s="13">
        <v>23.516401948437789</v>
      </c>
      <c r="P481" s="13">
        <v>94.893211882246021</v>
      </c>
      <c r="Q481" s="15"/>
      <c r="R481" s="20">
        <v>3.1631070627415339</v>
      </c>
      <c r="T481" s="118">
        <v>-210.87622229670899</v>
      </c>
      <c r="U481" s="120">
        <v>-275.39126238542593</v>
      </c>
      <c r="V481" s="20">
        <v>30.275415863124252</v>
      </c>
      <c r="W481" s="20">
        <v>46.264119053290372</v>
      </c>
      <c r="X481" s="20">
        <v>38.63691518714127</v>
      </c>
    </row>
    <row r="482" spans="1:24">
      <c r="A482" s="13" t="s">
        <v>480</v>
      </c>
      <c r="B482" s="13">
        <v>60</v>
      </c>
      <c r="C482" s="13" t="s">
        <v>372</v>
      </c>
      <c r="D482" s="14">
        <v>-2374.829345272502</v>
      </c>
      <c r="E482" s="17">
        <v>5.38</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79.730410922892361</v>
      </c>
      <c r="Q482" s="15"/>
      <c r="R482" s="20">
        <v>2.6576803640964122</v>
      </c>
      <c r="T482" s="118">
        <v>-6.7673765700053234</v>
      </c>
      <c r="U482" s="118"/>
      <c r="V482" s="20">
        <v>37.266051851498304</v>
      </c>
      <c r="W482" s="20">
        <v>30.765035228170408</v>
      </c>
      <c r="X482" s="20">
        <v>12.422926465248</v>
      </c>
    </row>
    <row r="483" spans="1:24">
      <c r="A483" s="13" t="s">
        <v>533</v>
      </c>
      <c r="B483" s="13">
        <v>60</v>
      </c>
      <c r="C483" s="13" t="s">
        <v>372</v>
      </c>
      <c r="D483" s="14">
        <v>16811.090895763813</v>
      </c>
      <c r="E483" s="17">
        <v>203</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1607.5376308681193</v>
      </c>
      <c r="Q483" s="15"/>
      <c r="R483" s="20">
        <v>53.584587695603979</v>
      </c>
      <c r="T483" s="118">
        <v>96.318463300941346</v>
      </c>
      <c r="U483" s="118"/>
      <c r="V483" s="20">
        <v>49.438238313289148</v>
      </c>
      <c r="W483" s="20">
        <v>69.589915866610738</v>
      </c>
      <c r="X483" s="20">
        <v>69.810173214931169</v>
      </c>
    </row>
    <row r="484" spans="1:24">
      <c r="A484" s="13" t="s">
        <v>180</v>
      </c>
      <c r="B484" s="13">
        <v>60</v>
      </c>
      <c r="C484" s="13" t="s">
        <v>372</v>
      </c>
      <c r="D484" s="14">
        <v>-113.34259604453223</v>
      </c>
      <c r="E484" s="17">
        <v>2.2599999999999998</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425.51012232517883</v>
      </c>
      <c r="Q484" s="16" t="s">
        <v>2396</v>
      </c>
      <c r="R484" s="20">
        <v>14.183670744172627</v>
      </c>
      <c r="T484" s="118">
        <v>-4.2974649142832888E-2</v>
      </c>
      <c r="U484" s="118">
        <v>2.8111803488458209</v>
      </c>
      <c r="V484" s="20">
        <v>49.188397758481983</v>
      </c>
      <c r="W484" s="20">
        <v>55.950477947569723</v>
      </c>
      <c r="X484" s="20">
        <v>58.834464418459731</v>
      </c>
    </row>
    <row r="485" spans="1:24">
      <c r="A485" s="13" t="s">
        <v>313</v>
      </c>
      <c r="B485" s="13">
        <v>60</v>
      </c>
      <c r="C485" s="13" t="s">
        <v>372</v>
      </c>
      <c r="D485" s="14">
        <v>3087.0307662270948</v>
      </c>
      <c r="E485" s="17">
        <v>26.92</v>
      </c>
      <c r="F485" s="13" t="s">
        <v>287</v>
      </c>
      <c r="G485" s="13">
        <v>-51595</v>
      </c>
      <c r="H485" s="13" t="s">
        <v>1981</v>
      </c>
      <c r="I485" s="13">
        <v>2.7158784403669727</v>
      </c>
      <c r="J485" s="13">
        <v>76967995</v>
      </c>
      <c r="K485" s="13">
        <v>28340000</v>
      </c>
      <c r="L485" s="13">
        <v>8.836919813228862</v>
      </c>
      <c r="M485" s="13">
        <v>680160000</v>
      </c>
      <c r="N485" s="13" t="s">
        <v>1982</v>
      </c>
      <c r="O485" s="13">
        <v>55.438618331220148</v>
      </c>
      <c r="P485" s="13">
        <v>2110.3884124543729</v>
      </c>
      <c r="Q485" s="15"/>
      <c r="R485" s="20">
        <v>70.346280415145756</v>
      </c>
      <c r="T485" s="118">
        <v>9.7956596089829873</v>
      </c>
      <c r="U485" s="120">
        <v>21.992327840750612</v>
      </c>
      <c r="V485" s="20">
        <v>55.975692010256907</v>
      </c>
      <c r="W485" s="20">
        <v>41.284649861005754</v>
      </c>
      <c r="X485" s="20">
        <v>57.359557276800217</v>
      </c>
    </row>
    <row r="486" spans="1:24">
      <c r="A486" s="13" t="s">
        <v>321</v>
      </c>
      <c r="B486" s="13">
        <v>60</v>
      </c>
      <c r="C486" s="13" t="s">
        <v>372</v>
      </c>
      <c r="D486" s="13">
        <v>-910.6002231919108</v>
      </c>
      <c r="E486" s="17">
        <v>2.78</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147.03249843220414</v>
      </c>
      <c r="Q486" s="15"/>
      <c r="R486" s="20">
        <v>4.901083281073471</v>
      </c>
      <c r="T486" s="118">
        <v>-3.7363974118933063</v>
      </c>
      <c r="U486" s="120">
        <v>1.1734441952759989</v>
      </c>
      <c r="V486" s="20">
        <v>26.281462891207546</v>
      </c>
      <c r="W486" s="20">
        <v>48.006847445132962</v>
      </c>
      <c r="X486" s="20">
        <v>45.620613625799329</v>
      </c>
    </row>
    <row r="487" spans="1:24">
      <c r="A487" s="13" t="s">
        <v>343</v>
      </c>
      <c r="B487" s="13">
        <v>60</v>
      </c>
      <c r="C487" s="13" t="s">
        <v>372</v>
      </c>
      <c r="D487" s="14">
        <v>14250.438772459689</v>
      </c>
      <c r="E487" s="17">
        <v>30.9</v>
      </c>
      <c r="F487" s="13" t="s">
        <v>287</v>
      </c>
      <c r="G487" s="13">
        <v>52632181</v>
      </c>
      <c r="H487" s="13" t="s">
        <v>1984</v>
      </c>
      <c r="I487" s="13">
        <v>59.72534378279439</v>
      </c>
      <c r="J487" s="13">
        <v>4894491923</v>
      </c>
      <c r="K487" s="13">
        <v>81950000</v>
      </c>
      <c r="L487" s="13">
        <v>0.51904263812593487</v>
      </c>
      <c r="M487" s="13">
        <v>2540450000</v>
      </c>
      <c r="N487" s="13" t="s">
        <v>1425</v>
      </c>
      <c r="O487" s="13">
        <v>20.919036814252596</v>
      </c>
      <c r="P487" s="13">
        <v>1850.9334563373404</v>
      </c>
      <c r="Q487" s="15"/>
      <c r="R487" s="20">
        <v>61.697781877911346</v>
      </c>
      <c r="T487" s="118">
        <v>11.526064222372305</v>
      </c>
      <c r="U487" s="120">
        <v>11.180971336953398</v>
      </c>
      <c r="V487" s="20">
        <v>76.352631952309224</v>
      </c>
      <c r="W487" s="20">
        <v>41.847335343299257</v>
      </c>
      <c r="X487" s="20">
        <v>53.683770660190483</v>
      </c>
    </row>
    <row r="488" spans="1:24">
      <c r="A488" s="13" t="s">
        <v>665</v>
      </c>
      <c r="B488" s="13">
        <v>60</v>
      </c>
      <c r="C488" s="13" t="s">
        <v>372</v>
      </c>
      <c r="D488" s="14">
        <v>-1666.3018155757393</v>
      </c>
      <c r="E488" s="17">
        <v>7.82</v>
      </c>
      <c r="F488" s="13" t="s">
        <v>350</v>
      </c>
      <c r="G488" s="13">
        <v>-81499033</v>
      </c>
      <c r="H488" s="13" t="s">
        <v>1985</v>
      </c>
      <c r="I488" s="13">
        <v>5.714925741818182</v>
      </c>
      <c r="J488" s="13">
        <v>1571604579</v>
      </c>
      <c r="K488" s="13">
        <v>275000000</v>
      </c>
      <c r="L488" s="13">
        <v>1.3998432108156895</v>
      </c>
      <c r="M488" s="13">
        <v>2200000000</v>
      </c>
      <c r="N488" s="13" t="s">
        <v>1328</v>
      </c>
      <c r="O488" s="13">
        <v>11.176025024455445</v>
      </c>
      <c r="P488" s="13">
        <v>150.22293139365547</v>
      </c>
      <c r="Q488" s="15"/>
      <c r="R488" s="20">
        <v>5.0074310464551823</v>
      </c>
      <c r="T488" s="118">
        <v>-14.057354023639732</v>
      </c>
      <c r="U488" s="120">
        <v>7.350978139535993</v>
      </c>
      <c r="V488" s="20">
        <v>39.804171170575891</v>
      </c>
      <c r="W488" s="20">
        <v>67.701518167037335</v>
      </c>
      <c r="X488" s="20">
        <v>46.212691470260332</v>
      </c>
    </row>
    <row r="489" spans="1:24">
      <c r="A489" s="13" t="s">
        <v>106</v>
      </c>
      <c r="B489" s="13">
        <v>60</v>
      </c>
      <c r="C489" s="13" t="s">
        <v>372</v>
      </c>
      <c r="D489" s="14">
        <v>30924.110694797804</v>
      </c>
      <c r="E489" s="17">
        <v>48.28</v>
      </c>
      <c r="F489" s="13" t="s">
        <v>221</v>
      </c>
      <c r="G489" s="13">
        <v>618250934</v>
      </c>
      <c r="H489" s="13" t="s">
        <v>1986</v>
      </c>
      <c r="I489" s="13">
        <v>47.729432952499998</v>
      </c>
      <c r="J489" s="13">
        <v>95458865905</v>
      </c>
      <c r="K489" s="13">
        <v>2000000000</v>
      </c>
      <c r="L489" s="13">
        <v>1.0266201999249491</v>
      </c>
      <c r="M489" s="13">
        <v>98000000000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17425.700637853653</v>
      </c>
      <c r="E490" s="17">
        <v>30.1</v>
      </c>
      <c r="F490" s="13" t="s">
        <v>356</v>
      </c>
      <c r="G490" s="13">
        <v>774982515</v>
      </c>
      <c r="H490" s="13" t="s">
        <v>1987</v>
      </c>
      <c r="I490" s="13">
        <v>13.530641066499999</v>
      </c>
      <c r="J490" s="13">
        <v>27061282133</v>
      </c>
      <c r="K490" s="13">
        <v>2000000000</v>
      </c>
      <c r="L490" s="13">
        <v>2.143283519049219</v>
      </c>
      <c r="M490" s="13">
        <v>58000000000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-9599.0089003528574</v>
      </c>
      <c r="E491" s="17">
        <v>16.34</v>
      </c>
      <c r="F491" s="13" t="s">
        <v>375</v>
      </c>
      <c r="G491" s="13">
        <v>-13978192</v>
      </c>
      <c r="H491" s="13" t="s">
        <v>1988</v>
      </c>
      <c r="I491" s="13">
        <v>6.29099261</v>
      </c>
      <c r="J491" s="13">
        <v>1258198522</v>
      </c>
      <c r="K491" s="13">
        <v>200000000</v>
      </c>
      <c r="L491" s="13">
        <v>2.7022762628869152</v>
      </c>
      <c r="M491" s="13">
        <v>3400000000</v>
      </c>
      <c r="N491" s="13" t="s">
        <v>1989</v>
      </c>
      <c r="O491" s="13">
        <v>31.34043562869903</v>
      </c>
      <c r="P491" s="13">
        <v>288.0622775949243</v>
      </c>
      <c r="Q491" s="16" t="s">
        <v>2397</v>
      </c>
      <c r="R491" s="20">
        <v>9.6020759198308099</v>
      </c>
      <c r="T491" s="118">
        <v>-14.643878096267855</v>
      </c>
      <c r="U491" s="118">
        <v>33.548932187715401</v>
      </c>
      <c r="V491" s="20">
        <v>50.791815983645094</v>
      </c>
      <c r="W491" s="20">
        <v>27.630263069146082</v>
      </c>
      <c r="X491" s="20">
        <v>54.731240856779657</v>
      </c>
    </row>
    <row r="492" spans="1:24">
      <c r="A492" s="13" t="s">
        <v>251</v>
      </c>
      <c r="B492" s="13">
        <v>60</v>
      </c>
      <c r="C492" s="13" t="s">
        <v>372</v>
      </c>
      <c r="D492" s="14">
        <v>10361.000179737373</v>
      </c>
      <c r="E492" s="17">
        <v>92.85</v>
      </c>
      <c r="F492" s="13" t="s">
        <v>349</v>
      </c>
      <c r="G492" s="13">
        <v>30614000</v>
      </c>
      <c r="H492" s="13" t="s">
        <v>1990</v>
      </c>
      <c r="I492" s="13">
        <v>182.06810113998637</v>
      </c>
      <c r="J492" s="13">
        <v>382411470000</v>
      </c>
      <c r="K492" s="13">
        <v>2100376000</v>
      </c>
      <c r="L492" s="13">
        <v>0.49981297893601362</v>
      </c>
      <c r="M492" s="13">
        <v>191134216000</v>
      </c>
      <c r="N492" s="13" t="s">
        <v>1039</v>
      </c>
      <c r="O492" s="13">
        <v>85.220524625920405</v>
      </c>
      <c r="P492" s="13">
        <v>1069.2941589066536</v>
      </c>
      <c r="Q492" s="15"/>
      <c r="R492" s="20">
        <v>35.643138630221785</v>
      </c>
      <c r="T492" s="118">
        <v>-32.317768396688678</v>
      </c>
      <c r="U492" s="120">
        <v>46.962941154733073</v>
      </c>
      <c r="V492" s="20">
        <v>44.494845041832328</v>
      </c>
      <c r="W492" s="20">
        <v>51.12120388393194</v>
      </c>
      <c r="X492" s="20">
        <v>51.089345092839075</v>
      </c>
    </row>
    <row r="493" spans="1:24">
      <c r="A493" s="13" t="s">
        <v>37</v>
      </c>
      <c r="B493" s="13">
        <v>60</v>
      </c>
      <c r="C493" s="13" t="s">
        <v>372</v>
      </c>
      <c r="D493" s="14">
        <v>-1006.1437174794286</v>
      </c>
      <c r="E493" s="17">
        <v>5.3</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174.27312803562123</v>
      </c>
      <c r="Q493" s="16" t="s">
        <v>2398</v>
      </c>
      <c r="R493" s="20">
        <v>5.8091042678540408</v>
      </c>
      <c r="T493" s="118">
        <v>-2.5305516382366289</v>
      </c>
      <c r="U493" s="120">
        <v>-5.5769986456818721</v>
      </c>
      <c r="V493" s="20">
        <v>49.815348559187001</v>
      </c>
      <c r="W493" s="20">
        <v>56.847070461570524</v>
      </c>
      <c r="X493" s="20">
        <v>45.55076058747435</v>
      </c>
    </row>
    <row r="494" spans="1:24">
      <c r="A494" s="13" t="s">
        <v>314</v>
      </c>
      <c r="B494" s="13">
        <v>60</v>
      </c>
      <c r="C494" s="13" t="s">
        <v>372</v>
      </c>
      <c r="D494" s="14">
        <v>-34523.604195071937</v>
      </c>
      <c r="E494" s="17">
        <v>52.4</v>
      </c>
      <c r="F494" s="13" t="s">
        <v>376</v>
      </c>
      <c r="G494" s="13">
        <v>81750563</v>
      </c>
      <c r="H494" s="13" t="s">
        <v>1992</v>
      </c>
      <c r="I494" s="13">
        <v>11.083877790670813</v>
      </c>
      <c r="J494" s="13">
        <v>202339880</v>
      </c>
      <c r="K494" s="13">
        <v>18255333</v>
      </c>
      <c r="L494" s="13">
        <v>4.9621622539264134</v>
      </c>
      <c r="M494" s="13">
        <v>1004043315</v>
      </c>
      <c r="N494" s="13" t="s">
        <v>1426</v>
      </c>
      <c r="O494" s="13">
        <v>44.748796694607449</v>
      </c>
      <c r="P494" s="13">
        <v>879.39467184797536</v>
      </c>
      <c r="Q494" s="15"/>
      <c r="R494" s="20">
        <v>29.313155728265844</v>
      </c>
      <c r="T494" s="120">
        <v>66.412126345979132</v>
      </c>
      <c r="U494" s="118">
        <v>95.847455405086208</v>
      </c>
      <c r="V494" s="20">
        <v>47.103451928330237</v>
      </c>
      <c r="W494" s="20">
        <v>45.939284235133783</v>
      </c>
      <c r="X494" s="20">
        <v>75.663866930314271</v>
      </c>
    </row>
    <row r="495" spans="1:24">
      <c r="A495" s="13" t="s">
        <v>74</v>
      </c>
      <c r="B495" s="13">
        <v>60</v>
      </c>
      <c r="C495" s="13" t="s">
        <v>372</v>
      </c>
      <c r="D495" s="14">
        <v>2638.4216888584965</v>
      </c>
      <c r="E495" s="17">
        <v>9.68</v>
      </c>
      <c r="F495" s="13" t="s">
        <v>255</v>
      </c>
      <c r="G495" s="13">
        <v>6803042</v>
      </c>
      <c r="H495" s="13" t="s">
        <v>1993</v>
      </c>
      <c r="I495" s="13">
        <v>1.6882397893333334</v>
      </c>
      <c r="J495" s="13">
        <v>633089921</v>
      </c>
      <c r="K495" s="13">
        <v>375000000</v>
      </c>
      <c r="L495" s="13">
        <v>5.9233291758565212</v>
      </c>
      <c r="M495" s="13">
        <v>3750000000</v>
      </c>
      <c r="N495" s="13" t="s">
        <v>1994</v>
      </c>
      <c r="O495" s="13">
        <v>63.007723594808695</v>
      </c>
      <c r="P495" s="13">
        <v>1492.1510382134713</v>
      </c>
      <c r="Q495" s="15"/>
      <c r="R495" s="20">
        <v>49.738367940449045</v>
      </c>
      <c r="T495" s="118">
        <v>3.5032101067490018</v>
      </c>
      <c r="U495" s="120">
        <v>2.2524496185884146</v>
      </c>
      <c r="V495" s="20">
        <v>47.057123181819549</v>
      </c>
      <c r="W495" s="20">
        <v>28.518854205007514</v>
      </c>
      <c r="X495" s="20">
        <v>53.463444854400365</v>
      </c>
    </row>
    <row r="496" spans="1:24">
      <c r="A496" s="13" t="s">
        <v>65</v>
      </c>
      <c r="B496" s="13">
        <v>60</v>
      </c>
      <c r="C496" s="13" t="s">
        <v>372</v>
      </c>
      <c r="D496" s="14">
        <v>-1193.8688792091766</v>
      </c>
      <c r="E496" s="17">
        <v>19.149999999999999</v>
      </c>
      <c r="F496" s="13" t="s">
        <v>357</v>
      </c>
      <c r="G496" s="13">
        <v>-74622811</v>
      </c>
      <c r="H496" s="13" t="s">
        <v>1995</v>
      </c>
      <c r="I496" s="13">
        <v>16.365718886666667</v>
      </c>
      <c r="J496" s="13">
        <v>2454857833</v>
      </c>
      <c r="K496" s="13">
        <v>150000000</v>
      </c>
      <c r="L496" s="13">
        <v>1.0998600259879081</v>
      </c>
      <c r="M496" s="13">
        <v>2700000000</v>
      </c>
      <c r="N496" s="13" t="s">
        <v>1041</v>
      </c>
      <c r="O496" s="13">
        <v>32.415891618364775</v>
      </c>
      <c r="P496" s="13">
        <v>1169.1222302797282</v>
      </c>
      <c r="Q496" s="15"/>
      <c r="R496" s="20">
        <v>38.970741009324271</v>
      </c>
      <c r="T496" s="118">
        <v>-13.606259078786032</v>
      </c>
      <c r="U496" s="120">
        <v>-7.1964229947489855E-2</v>
      </c>
      <c r="V496" s="20">
        <v>42.083378046055074</v>
      </c>
      <c r="W496" s="20">
        <v>42.184593320757905</v>
      </c>
      <c r="X496" s="20">
        <v>45.303724572052268</v>
      </c>
    </row>
    <row r="497" spans="1:24">
      <c r="A497" s="13" t="s">
        <v>204</v>
      </c>
      <c r="B497" s="13">
        <v>60</v>
      </c>
      <c r="C497" s="13" t="s">
        <v>372</v>
      </c>
      <c r="D497" s="14">
        <v>-2916.9407263093917</v>
      </c>
      <c r="E497" s="17">
        <v>23.66</v>
      </c>
      <c r="F497" s="13" t="s">
        <v>200</v>
      </c>
      <c r="G497" s="13">
        <v>391337210</v>
      </c>
      <c r="H497" s="13" t="s">
        <v>1996</v>
      </c>
      <c r="I497" s="13">
        <v>12.909517992</v>
      </c>
      <c r="J497" s="13">
        <v>12909517992</v>
      </c>
      <c r="K497" s="13">
        <v>1000000000</v>
      </c>
      <c r="L497" s="13">
        <v>1.8590934235401158</v>
      </c>
      <c r="M497" s="13">
        <v>24000000000</v>
      </c>
      <c r="N497" s="13" t="s">
        <v>1158</v>
      </c>
      <c r="O497" s="13">
        <v>63.971565907770085</v>
      </c>
      <c r="P497" s="13">
        <v>451.78746955342586</v>
      </c>
      <c r="Q497" s="15"/>
      <c r="R497" s="20">
        <v>15.059582318447529</v>
      </c>
      <c r="T497" s="118">
        <v>-10.267051541574581</v>
      </c>
      <c r="U497" s="118">
        <v>38.67202461470896</v>
      </c>
      <c r="V497" s="20">
        <v>44.574713566606768</v>
      </c>
      <c r="W497" s="20">
        <v>72.106265327643399</v>
      </c>
      <c r="X497" s="20">
        <v>55.07418195697268</v>
      </c>
    </row>
    <row r="498" spans="1:24">
      <c r="A498" s="13" t="s">
        <v>3</v>
      </c>
      <c r="B498" s="13">
        <v>60</v>
      </c>
      <c r="C498" s="13" t="s">
        <v>372</v>
      </c>
      <c r="D498" s="14">
        <v>-463.58070740462944</v>
      </c>
      <c r="E498" s="17">
        <v>2.2599999999999998</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571.32065469280997</v>
      </c>
      <c r="Q498" s="15"/>
      <c r="R498" s="20">
        <v>19.044021823093665</v>
      </c>
      <c r="T498" s="118">
        <v>-1.7038146230064743</v>
      </c>
      <c r="U498" s="120">
        <v>-4.5683823034888205</v>
      </c>
      <c r="V498" s="20">
        <v>40.425026642308922</v>
      </c>
      <c r="W498" s="20">
        <v>62.296462957658797</v>
      </c>
      <c r="X498" s="20">
        <v>40.639904352037902</v>
      </c>
    </row>
    <row r="499" spans="1:24">
      <c r="A499" s="13" t="s">
        <v>315</v>
      </c>
      <c r="B499" s="13">
        <v>60</v>
      </c>
      <c r="C499" s="13" t="s">
        <v>372</v>
      </c>
      <c r="D499" s="14">
        <v>13767.936143061092</v>
      </c>
      <c r="E499" s="17">
        <v>54</v>
      </c>
      <c r="F499" s="13" t="s">
        <v>375</v>
      </c>
      <c r="G499" s="13">
        <v>16233628</v>
      </c>
      <c r="H499" s="13" t="s">
        <v>1998</v>
      </c>
      <c r="I499" s="13">
        <v>17.792481682847896</v>
      </c>
      <c r="J499" s="13">
        <v>1374469210</v>
      </c>
      <c r="K499" s="13">
        <v>77250000</v>
      </c>
      <c r="L499" s="13">
        <v>3.0911932905357697</v>
      </c>
      <c r="M499" s="13">
        <v>4248750000</v>
      </c>
      <c r="N499" s="13" t="s">
        <v>878</v>
      </c>
      <c r="O499" s="13">
        <v>39.879323151743748</v>
      </c>
      <c r="P499" s="13">
        <v>1415.628235013455</v>
      </c>
      <c r="Q499" s="15"/>
      <c r="R499" s="20">
        <v>47.187607833781833</v>
      </c>
      <c r="T499" s="118">
        <v>50.396995258092261</v>
      </c>
      <c r="U499" s="120">
        <v>6.7572020250853626</v>
      </c>
      <c r="V499" s="20">
        <v>68.497850707216728</v>
      </c>
      <c r="W499" s="20">
        <v>47.275459468107087</v>
      </c>
      <c r="X499" s="20">
        <v>56.871729415162442</v>
      </c>
    </row>
    <row r="500" spans="1:24">
      <c r="A500" s="13" t="s">
        <v>450</v>
      </c>
      <c r="B500" s="13">
        <v>60</v>
      </c>
      <c r="C500" s="13" t="s">
        <v>372</v>
      </c>
      <c r="D500" s="14">
        <v>-1778.0161516656535</v>
      </c>
      <c r="E500" s="17">
        <v>20.54</v>
      </c>
      <c r="F500" s="13" t="s">
        <v>354</v>
      </c>
      <c r="G500" s="13">
        <v>15575892</v>
      </c>
      <c r="H500" s="13" t="s">
        <v>1999</v>
      </c>
      <c r="I500" s="13">
        <v>46.38785218965517</v>
      </c>
      <c r="J500" s="13">
        <v>2690495427</v>
      </c>
      <c r="K500" s="13">
        <v>58000000</v>
      </c>
      <c r="L500" s="13">
        <v>0.45270472782706572</v>
      </c>
      <c r="M500" s="13">
        <v>1218000000</v>
      </c>
      <c r="N500" s="13" t="s">
        <v>1171</v>
      </c>
      <c r="O500" s="13">
        <v>40.460380955581336</v>
      </c>
      <c r="P500" s="13">
        <v>922.88953579621705</v>
      </c>
      <c r="Q500" s="16" t="s">
        <v>2399</v>
      </c>
      <c r="R500" s="20">
        <v>30.762984526540567</v>
      </c>
      <c r="T500" s="118">
        <v>88.8366393280549</v>
      </c>
      <c r="U500" s="120">
        <v>18.388397861643284</v>
      </c>
      <c r="V500" s="20">
        <v>54.080301733951103</v>
      </c>
      <c r="W500" s="20">
        <v>47.763307984050954</v>
      </c>
      <c r="X500" s="20">
        <v>55.902329196283176</v>
      </c>
    </row>
    <row r="501" spans="1:24">
      <c r="A501" s="13" t="s">
        <v>544</v>
      </c>
      <c r="B501" s="13">
        <v>60</v>
      </c>
      <c r="C501" s="13" t="s">
        <v>372</v>
      </c>
      <c r="D501" s="14">
        <v>-7211.2441703099248</v>
      </c>
      <c r="E501" s="17">
        <v>46.68</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366.07243142470446</v>
      </c>
      <c r="Q501" s="15"/>
      <c r="R501" s="20">
        <v>12.202414380823482</v>
      </c>
      <c r="T501" s="118">
        <v>11.615137948390526</v>
      </c>
      <c r="U501" s="118"/>
      <c r="V501" s="20">
        <v>46.011299085864771</v>
      </c>
      <c r="W501" s="20">
        <v>61.971707461940674</v>
      </c>
      <c r="X501" s="20">
        <v>64.666267015151689</v>
      </c>
    </row>
    <row r="502" spans="1:24">
      <c r="A502" s="13" t="s">
        <v>419</v>
      </c>
      <c r="B502" s="13">
        <v>60</v>
      </c>
      <c r="C502" s="13" t="s">
        <v>372</v>
      </c>
      <c r="D502" s="13">
        <v>-1183.5235565330659</v>
      </c>
      <c r="E502" s="17">
        <v>3.62</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273.34322037326558</v>
      </c>
      <c r="Q502" s="15"/>
      <c r="R502" s="20">
        <v>9.1114406791088527</v>
      </c>
      <c r="T502" s="118">
        <v>-4.8266579786979724</v>
      </c>
      <c r="U502" s="120">
        <v>1.2401916143307368</v>
      </c>
      <c r="V502" s="20">
        <v>30.773740825918178</v>
      </c>
      <c r="W502" s="20">
        <v>37.714771803478875</v>
      </c>
      <c r="X502" s="20">
        <v>46.394386540718045</v>
      </c>
    </row>
    <row r="503" spans="1:24">
      <c r="A503" s="13" t="s">
        <v>740</v>
      </c>
      <c r="B503" s="13">
        <v>60</v>
      </c>
      <c r="C503" s="13" t="s">
        <v>372</v>
      </c>
      <c r="D503" s="14">
        <v>-4237.5832834643652</v>
      </c>
      <c r="E503" s="17">
        <v>4.38</v>
      </c>
      <c r="F503" s="13" t="s">
        <v>699</v>
      </c>
      <c r="G503" s="13" t="s">
        <v>1069</v>
      </c>
      <c r="H503" s="13" t="s">
        <v>2002</v>
      </c>
      <c r="I503" s="13" t="s">
        <v>1070</v>
      </c>
      <c r="J503" s="13" t="s">
        <v>1071</v>
      </c>
      <c r="K503" s="13" t="s">
        <v>795</v>
      </c>
      <c r="L503" s="13" t="s">
        <v>1637</v>
      </c>
      <c r="M503" s="13" t="s">
        <v>2003</v>
      </c>
      <c r="N503" s="13" t="s">
        <v>1212</v>
      </c>
      <c r="P503" s="13">
        <v>584.34642825836158</v>
      </c>
      <c r="Q503" s="16" t="s">
        <v>2203</v>
      </c>
      <c r="R503" s="20">
        <v>19.47821427527872</v>
      </c>
      <c r="T503" s="118">
        <v>-21.487503161657557</v>
      </c>
      <c r="U503" s="120">
        <v>0.91099413640353788</v>
      </c>
      <c r="V503" s="20">
        <v>21.568075399603394</v>
      </c>
      <c r="W503" s="20">
        <v>45.145524812638676</v>
      </c>
      <c r="X503" s="20">
        <v>36.364319578367173</v>
      </c>
    </row>
    <row r="504" spans="1:24">
      <c r="A504" s="13" t="s">
        <v>43</v>
      </c>
      <c r="B504" s="13">
        <v>60</v>
      </c>
      <c r="C504" s="13" t="s">
        <v>372</v>
      </c>
      <c r="D504" s="14">
        <v>-1788.6976534477128</v>
      </c>
      <c r="E504" s="17">
        <v>10.27</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964.1805304143586</v>
      </c>
      <c r="Q504" s="16" t="s">
        <v>2400</v>
      </c>
      <c r="R504" s="20">
        <v>32.139351013811954</v>
      </c>
      <c r="T504" s="120">
        <v>19.877861448337182</v>
      </c>
      <c r="U504" s="118">
        <v>21.147249783914141</v>
      </c>
      <c r="V504" s="20">
        <v>57.300152197460463</v>
      </c>
      <c r="W504" s="20">
        <v>40.883475253273382</v>
      </c>
      <c r="X504" s="20">
        <v>84.346265448176339</v>
      </c>
    </row>
    <row r="505" spans="1:24">
      <c r="A505" s="13" t="s">
        <v>296</v>
      </c>
      <c r="B505" s="13">
        <v>60</v>
      </c>
      <c r="C505" s="13" t="s">
        <v>372</v>
      </c>
      <c r="D505" s="14">
        <v>319034.85670070437</v>
      </c>
      <c r="E505" s="17">
        <v>346.75</v>
      </c>
      <c r="F505" s="13" t="s">
        <v>357</v>
      </c>
      <c r="G505" s="13">
        <v>1539513808</v>
      </c>
      <c r="H505" s="13" t="s">
        <v>2006</v>
      </c>
      <c r="I505" s="13">
        <v>55.500236297906604</v>
      </c>
      <c r="J505" s="13">
        <v>34465646741</v>
      </c>
      <c r="K505" s="13">
        <v>621000000</v>
      </c>
      <c r="L505" s="13">
        <v>6.1981718087383211</v>
      </c>
      <c r="M505" s="13">
        <v>213624000000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-598.64414787889064</v>
      </c>
      <c r="E506" s="17">
        <v>1.55</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88.663571609127544</v>
      </c>
      <c r="Q506" s="16" t="s">
        <v>2221</v>
      </c>
      <c r="R506" s="20">
        <v>2.9554523869709182</v>
      </c>
      <c r="T506" s="118">
        <v>-2.7437476510748127</v>
      </c>
      <c r="U506" s="120">
        <v>-0.425872926090336</v>
      </c>
      <c r="V506" s="20">
        <v>35.799805726003008</v>
      </c>
      <c r="W506" s="20">
        <v>81.712091129254944</v>
      </c>
      <c r="X506" s="20">
        <v>44.952639435794076</v>
      </c>
    </row>
    <row r="507" spans="1:24">
      <c r="A507" s="13" t="s">
        <v>638</v>
      </c>
      <c r="B507" s="13">
        <v>60</v>
      </c>
      <c r="C507" s="13" t="s">
        <v>372</v>
      </c>
      <c r="D507" s="14">
        <v>-1235.029509607939</v>
      </c>
      <c r="E507" s="17">
        <v>8.14</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734.99326607871387</v>
      </c>
      <c r="Q507" s="15"/>
      <c r="R507" s="20">
        <v>24.499775535957131</v>
      </c>
      <c r="T507" s="118">
        <v>-6.186272390294274</v>
      </c>
      <c r="U507" s="118"/>
      <c r="V507" s="20">
        <v>34.322220583451511</v>
      </c>
      <c r="W507" s="20">
        <v>38.391274662915308</v>
      </c>
      <c r="X507" s="20">
        <v>41.075145500877667</v>
      </c>
    </row>
    <row r="508" spans="1:24">
      <c r="A508" s="13" t="s">
        <v>44</v>
      </c>
      <c r="B508" s="13">
        <v>60</v>
      </c>
      <c r="C508" s="13" t="s">
        <v>372</v>
      </c>
      <c r="D508" s="14">
        <v>-1286.3344404328459</v>
      </c>
      <c r="E508" s="17">
        <v>4.26</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82.310111471890707</v>
      </c>
      <c r="Q508" s="15"/>
      <c r="R508" s="20">
        <v>2.7436703823963571</v>
      </c>
      <c r="T508" s="118">
        <v>-1.6275672390233531</v>
      </c>
      <c r="U508" s="120">
        <v>-1.1211833210114541</v>
      </c>
      <c r="V508" s="20">
        <v>41.861487137648446</v>
      </c>
      <c r="W508" s="20">
        <v>49.123678802321017</v>
      </c>
      <c r="X508" s="20">
        <v>46.610137829016566</v>
      </c>
    </row>
    <row r="509" spans="1:24">
      <c r="A509" s="13" t="s">
        <v>333</v>
      </c>
      <c r="B509" s="13">
        <v>60</v>
      </c>
      <c r="C509" s="13" t="s">
        <v>372</v>
      </c>
      <c r="D509" s="14">
        <v>-406.73512731686844</v>
      </c>
      <c r="E509" s="17">
        <v>2.19</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163.70720909031962</v>
      </c>
      <c r="Q509" s="16" t="s">
        <v>2401</v>
      </c>
      <c r="R509" s="20">
        <v>5.4569069696773207</v>
      </c>
      <c r="T509" s="118">
        <v>-2.0065299811740722</v>
      </c>
      <c r="U509" s="120">
        <v>0.33942265931139026</v>
      </c>
      <c r="V509" s="20">
        <v>26.032644213390114</v>
      </c>
      <c r="W509" s="20">
        <v>73.780094029554334</v>
      </c>
      <c r="X509" s="20">
        <v>44.354023230929414</v>
      </c>
    </row>
    <row r="510" spans="1:24">
      <c r="A510" s="13" t="s">
        <v>254</v>
      </c>
      <c r="B510" s="13">
        <v>60</v>
      </c>
      <c r="C510" s="13" t="s">
        <v>372</v>
      </c>
      <c r="D510" s="14">
        <v>-8235.8206645098871</v>
      </c>
      <c r="E510" s="17">
        <v>38.64</v>
      </c>
      <c r="F510" s="13" t="s">
        <v>349</v>
      </c>
      <c r="G510" s="13">
        <v>1446830000</v>
      </c>
      <c r="H510" s="13" t="s">
        <v>2011</v>
      </c>
      <c r="I510" s="13">
        <v>83.948848823490621</v>
      </c>
      <c r="J510" s="13">
        <v>257153289000</v>
      </c>
      <c r="K510" s="13">
        <v>3063214000</v>
      </c>
      <c r="L510" s="13">
        <v>0.46456860989244436</v>
      </c>
      <c r="M510" s="13">
        <v>119465346000</v>
      </c>
      <c r="N510" s="13" t="s">
        <v>1616</v>
      </c>
      <c r="O510" s="13">
        <v>46.868671924932023</v>
      </c>
      <c r="P510" s="13">
        <v>250.7846759094692</v>
      </c>
      <c r="Q510" s="15"/>
      <c r="R510" s="20">
        <v>8.359489196982306</v>
      </c>
      <c r="T510" s="118">
        <v>-14.191983135194661</v>
      </c>
      <c r="U510" s="120">
        <v>13.321928254498729</v>
      </c>
      <c r="V510" s="20">
        <v>35.950682940832962</v>
      </c>
      <c r="W510" s="20">
        <v>49.083458386176801</v>
      </c>
      <c r="X510" s="20">
        <v>49.842422846968034</v>
      </c>
    </row>
    <row r="511" spans="1:24">
      <c r="A511" s="13" t="s">
        <v>741</v>
      </c>
      <c r="B511" s="13">
        <v>60</v>
      </c>
      <c r="C511" s="13" t="s">
        <v>372</v>
      </c>
      <c r="D511" s="14">
        <v>-10532.05040617244</v>
      </c>
      <c r="E511" s="17">
        <v>6.29</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775.57216723637566</v>
      </c>
      <c r="Q511" s="15"/>
      <c r="R511" s="20">
        <v>25.852405574545855</v>
      </c>
      <c r="T511" s="118">
        <v>-30.53658125723139</v>
      </c>
      <c r="U511" s="118">
        <v>15.444447534620682</v>
      </c>
      <c r="V511" s="20">
        <v>21.928079835474943</v>
      </c>
      <c r="W511" s="20">
        <v>50.189244949910588</v>
      </c>
      <c r="X511" s="20">
        <v>45.775558280009015</v>
      </c>
    </row>
    <row r="512" spans="1:24">
      <c r="A512" s="13" t="s">
        <v>96</v>
      </c>
      <c r="B512" s="13">
        <v>60</v>
      </c>
      <c r="C512" s="13" t="s">
        <v>372</v>
      </c>
      <c r="D512" s="13">
        <v>-199.87027073005592</v>
      </c>
      <c r="E512" s="17">
        <v>3.27</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880.25512690289804</v>
      </c>
      <c r="Q512" s="15"/>
      <c r="R512" s="20">
        <v>29.341837563429934</v>
      </c>
      <c r="T512" s="118">
        <v>-2.5917674611399022</v>
      </c>
      <c r="U512" s="120">
        <v>-3.0663721888758211</v>
      </c>
      <c r="V512" s="20">
        <v>38.193111782445804</v>
      </c>
      <c r="W512" s="20">
        <v>45.884965948261808</v>
      </c>
      <c r="X512" s="20">
        <v>43.653931383692296</v>
      </c>
    </row>
    <row r="513" spans="1:24">
      <c r="A513" s="13" t="s">
        <v>530</v>
      </c>
      <c r="B513" s="13">
        <v>60</v>
      </c>
      <c r="C513" s="13" t="s">
        <v>372</v>
      </c>
      <c r="D513" s="14">
        <v>-90193.879745530983</v>
      </c>
      <c r="E513" s="17">
        <v>221.9</v>
      </c>
      <c r="F513" s="13" t="s">
        <v>351</v>
      </c>
      <c r="G513" s="13">
        <v>-5361958</v>
      </c>
      <c r="H513" s="13" t="s">
        <v>2014</v>
      </c>
      <c r="I513" s="13">
        <v>27.13026747368421</v>
      </c>
      <c r="J513" s="13">
        <v>257737541</v>
      </c>
      <c r="K513" s="13">
        <v>9500000</v>
      </c>
      <c r="L513" s="13">
        <v>8.2196019709833426</v>
      </c>
      <c r="M513" s="13">
        <v>2118500000</v>
      </c>
      <c r="N513" s="13" t="s">
        <v>1156</v>
      </c>
      <c r="O513" s="13">
        <v>24.761515628831699</v>
      </c>
      <c r="P513" s="13">
        <v>322.78986438376717</v>
      </c>
      <c r="Q513" s="15"/>
      <c r="R513" s="20">
        <v>10.759662146125573</v>
      </c>
      <c r="T513" s="118">
        <v>57.440581538753008</v>
      </c>
      <c r="U513" s="118">
        <v>522.75849388818278</v>
      </c>
      <c r="V513" s="20">
        <v>55.850827729905227</v>
      </c>
      <c r="W513" s="20">
        <v>38.857538451639769</v>
      </c>
      <c r="X513" s="20">
        <v>61.812917820918997</v>
      </c>
    </row>
    <row r="514" spans="1:24">
      <c r="A514" s="13" t="s">
        <v>517</v>
      </c>
      <c r="B514" s="13">
        <v>60</v>
      </c>
      <c r="C514" s="13" t="s">
        <v>372</v>
      </c>
      <c r="D514" s="14">
        <v>1460.2944514423477</v>
      </c>
      <c r="E514" s="17">
        <v>15.11</v>
      </c>
      <c r="F514" s="13" t="s">
        <v>679</v>
      </c>
      <c r="G514" s="13">
        <v>-76765590</v>
      </c>
      <c r="H514" s="13" t="s">
        <v>2015</v>
      </c>
      <c r="I514" s="13">
        <v>7.6611634516129028</v>
      </c>
      <c r="J514" s="13">
        <v>1187480335</v>
      </c>
      <c r="K514" s="13">
        <v>155000000</v>
      </c>
      <c r="L514" s="13">
        <v>1.8273986827748183</v>
      </c>
      <c r="M514" s="13">
        <v>2170000000</v>
      </c>
      <c r="N514" s="13" t="s">
        <v>640</v>
      </c>
      <c r="O514" s="13">
        <v>63.147914193727914</v>
      </c>
      <c r="P514" s="13">
        <v>2394.7461905014338</v>
      </c>
      <c r="Q514" s="15"/>
      <c r="R514" s="20">
        <v>79.824873016714463</v>
      </c>
      <c r="T514" s="118">
        <v>3.5794406957717939</v>
      </c>
      <c r="U514" s="118"/>
      <c r="V514" s="20">
        <v>45.515141217005585</v>
      </c>
      <c r="W514" s="20">
        <v>27.031018500417645</v>
      </c>
      <c r="X514" s="20">
        <v>54.11126908668512</v>
      </c>
    </row>
    <row r="515" spans="1:24">
      <c r="A515" s="13" t="s">
        <v>335</v>
      </c>
      <c r="B515" s="13">
        <v>60</v>
      </c>
      <c r="C515" s="13" t="s">
        <v>372</v>
      </c>
      <c r="D515" s="14">
        <v>-6619.6893678401384</v>
      </c>
      <c r="E515" s="17">
        <v>22.42</v>
      </c>
      <c r="F515" s="13" t="s">
        <v>355</v>
      </c>
      <c r="G515" s="13">
        <v>-12400268</v>
      </c>
      <c r="H515" s="13" t="s">
        <v>2016</v>
      </c>
      <c r="I515" s="13">
        <v>14.056964425264809</v>
      </c>
      <c r="J515" s="13">
        <v>447890029</v>
      </c>
      <c r="K515" s="13">
        <v>31862500</v>
      </c>
      <c r="L515" s="13">
        <v>1.6361996306017341</v>
      </c>
      <c r="M515" s="13">
        <v>732837500</v>
      </c>
      <c r="N515" s="13" t="s">
        <v>1213</v>
      </c>
      <c r="O515" s="13">
        <v>40.883360709649878</v>
      </c>
      <c r="P515" s="13">
        <v>30.891538699469479</v>
      </c>
      <c r="Q515" s="15"/>
      <c r="R515" s="20">
        <v>1.0297179566489827</v>
      </c>
      <c r="T515" s="118">
        <v>-33.911170162624025</v>
      </c>
      <c r="U515" s="120">
        <v>7.1835617133958252</v>
      </c>
      <c r="V515" s="20">
        <v>36.24069697441</v>
      </c>
      <c r="W515" s="20">
        <v>60.06870529191162</v>
      </c>
      <c r="X515" s="20">
        <v>45.458307569199043</v>
      </c>
    </row>
    <row r="516" spans="1:24">
      <c r="A516" s="13" t="s">
        <v>212</v>
      </c>
      <c r="B516" s="13">
        <v>60</v>
      </c>
      <c r="C516" s="13" t="s">
        <v>372</v>
      </c>
      <c r="D516" s="14">
        <v>-3370.1101863509743</v>
      </c>
      <c r="E516" s="17">
        <v>9</v>
      </c>
      <c r="F516" s="13" t="s">
        <v>208</v>
      </c>
      <c r="G516" s="13">
        <v>54761750</v>
      </c>
      <c r="H516" s="13" t="s">
        <v>2017</v>
      </c>
      <c r="I516" s="13">
        <v>2.785395301049713</v>
      </c>
      <c r="J516" s="13">
        <v>5062845915</v>
      </c>
      <c r="K516" s="13">
        <v>1817640000</v>
      </c>
      <c r="L516" s="13">
        <v>3.5901546887191804</v>
      </c>
      <c r="M516" s="13">
        <v>18176400000</v>
      </c>
      <c r="N516" s="13" t="s">
        <v>1368</v>
      </c>
      <c r="O516" s="13">
        <v>82.379562067151525</v>
      </c>
      <c r="P516" s="13">
        <v>801.66349680328847</v>
      </c>
      <c r="Q516" s="16" t="s">
        <v>2232</v>
      </c>
      <c r="R516" s="20">
        <v>26.722116560109615</v>
      </c>
      <c r="T516" s="118">
        <v>4.2165415057117883</v>
      </c>
      <c r="U516" s="120">
        <v>-6.5886282356110826</v>
      </c>
      <c r="V516" s="20">
        <v>40.478525727147101</v>
      </c>
      <c r="W516" s="20">
        <v>26.134473582550807</v>
      </c>
      <c r="X516" s="20">
        <v>50.603153966854791</v>
      </c>
    </row>
    <row r="517" spans="1:24">
      <c r="A517" s="13" t="s">
        <v>742</v>
      </c>
      <c r="B517" s="13">
        <v>60</v>
      </c>
      <c r="C517" s="13" t="s">
        <v>372</v>
      </c>
      <c r="D517" s="14">
        <v>-3882.1047654764661</v>
      </c>
      <c r="E517" s="17">
        <v>10.44</v>
      </c>
      <c r="F517" s="13" t="s">
        <v>695</v>
      </c>
      <c r="G517" s="13" t="s">
        <v>1049</v>
      </c>
      <c r="H517" s="13" t="s">
        <v>2018</v>
      </c>
      <c r="I517" s="13" t="s">
        <v>499</v>
      </c>
      <c r="J517" s="13" t="s">
        <v>1050</v>
      </c>
      <c r="K517" s="13" t="s">
        <v>801</v>
      </c>
      <c r="L517" s="13" t="s">
        <v>1064</v>
      </c>
      <c r="M517" s="13" t="s">
        <v>2019</v>
      </c>
      <c r="N517" s="13" t="s">
        <v>1161</v>
      </c>
      <c r="P517" s="13">
        <v>30.910598692489973</v>
      </c>
      <c r="Q517" s="15"/>
      <c r="R517" s="20">
        <v>1.0303532897496657</v>
      </c>
      <c r="T517" s="118">
        <v>-43.984950154560032</v>
      </c>
      <c r="U517" s="118"/>
      <c r="V517" s="20">
        <v>35.970851547615936</v>
      </c>
      <c r="W517" s="20">
        <v>54.209627182497016</v>
      </c>
      <c r="X517" s="20">
        <v>51.062366142025233</v>
      </c>
    </row>
    <row r="518" spans="1:24">
      <c r="A518" s="13" t="s">
        <v>137</v>
      </c>
      <c r="B518" s="13">
        <v>60</v>
      </c>
      <c r="C518" s="13" t="s">
        <v>372</v>
      </c>
      <c r="D518" s="14">
        <v>3.6160872437829283</v>
      </c>
      <c r="E518" s="17">
        <v>3.25</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562.25361140389555</v>
      </c>
      <c r="Q518" s="15"/>
      <c r="R518" s="20">
        <v>18.741787046796517</v>
      </c>
      <c r="T518" s="118">
        <v>-4.1514814543791401</v>
      </c>
      <c r="U518" s="120">
        <v>2.3592416556488294</v>
      </c>
      <c r="V518" s="20">
        <v>37.422831398441971</v>
      </c>
      <c r="W518" s="20">
        <v>49.180972792480851</v>
      </c>
      <c r="X518" s="20">
        <v>46.743532776429305</v>
      </c>
    </row>
    <row r="519" spans="1:24">
      <c r="A519" s="13" t="s">
        <v>429</v>
      </c>
      <c r="B519" s="13">
        <v>60</v>
      </c>
      <c r="C519" s="13" t="s">
        <v>372</v>
      </c>
      <c r="D519" s="13">
        <v>-1236.6879435067801</v>
      </c>
      <c r="E519" s="17">
        <v>3.08</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232.82243163891121</v>
      </c>
      <c r="Q519" s="15"/>
      <c r="R519" s="20">
        <v>7.7607477212970402</v>
      </c>
      <c r="T519" s="118">
        <v>-4.3684312982325002</v>
      </c>
      <c r="U519" s="120">
        <v>-6.2802940698487664</v>
      </c>
      <c r="V519" s="20">
        <v>25.408185082253805</v>
      </c>
      <c r="W519" s="20">
        <v>45.497671100002108</v>
      </c>
      <c r="X519" s="20">
        <v>34.628383682136665</v>
      </c>
    </row>
    <row r="520" spans="1:24">
      <c r="A520" s="13" t="s">
        <v>420</v>
      </c>
      <c r="B520" s="13">
        <v>60</v>
      </c>
      <c r="C520" s="13" t="s">
        <v>372</v>
      </c>
      <c r="D520" s="13">
        <v>-272.45715256800196</v>
      </c>
      <c r="E520" s="17">
        <v>19.989999999999998</v>
      </c>
      <c r="F520" s="13" t="s">
        <v>287</v>
      </c>
      <c r="G520" s="13">
        <v>-154878371</v>
      </c>
      <c r="H520" s="13" t="s">
        <v>2022</v>
      </c>
      <c r="I520" s="13">
        <v>20.128583666666668</v>
      </c>
      <c r="J520" s="13">
        <v>7850147630</v>
      </c>
      <c r="K520" s="13">
        <v>390000000</v>
      </c>
      <c r="L520" s="13">
        <v>0.94393129266538389</v>
      </c>
      <c r="M520" s="13">
        <v>7410000000</v>
      </c>
      <c r="N520" s="13" t="s">
        <v>1093</v>
      </c>
      <c r="O520" s="13">
        <v>14.244928020982345</v>
      </c>
      <c r="P520" s="13">
        <v>589.4520214767374</v>
      </c>
      <c r="Q520" s="15"/>
      <c r="R520" s="20">
        <v>19.648400715891245</v>
      </c>
      <c r="T520" s="118">
        <v>-11.953803712546467</v>
      </c>
      <c r="U520" s="120">
        <v>11.497496321997716</v>
      </c>
      <c r="V520" s="20">
        <v>44.506333251504373</v>
      </c>
      <c r="W520" s="20">
        <v>54.783223841292731</v>
      </c>
      <c r="X520" s="20">
        <v>49.377892602714361</v>
      </c>
    </row>
    <row r="521" spans="1:24">
      <c r="A521" s="13" t="s">
        <v>421</v>
      </c>
      <c r="B521" s="13">
        <v>60</v>
      </c>
      <c r="C521" s="13" t="s">
        <v>372</v>
      </c>
      <c r="D521" s="14">
        <v>-1772.2109796188245</v>
      </c>
      <c r="E521" s="17">
        <v>7.57</v>
      </c>
      <c r="F521" s="13" t="s">
        <v>255</v>
      </c>
      <c r="G521" s="13" t="s">
        <v>968</v>
      </c>
      <c r="H521" s="13" t="s">
        <v>2023</v>
      </c>
      <c r="I521" s="13" t="s">
        <v>868</v>
      </c>
      <c r="J521" s="13" t="s">
        <v>969</v>
      </c>
      <c r="K521" s="13" t="s">
        <v>951</v>
      </c>
      <c r="L521" s="13" t="s">
        <v>2024</v>
      </c>
      <c r="M521" s="13" t="s">
        <v>2025</v>
      </c>
      <c r="N521" s="13" t="s">
        <v>1329</v>
      </c>
      <c r="O521" s="13">
        <v>14.244928020982345</v>
      </c>
      <c r="P521" s="13">
        <v>571.09716364003646</v>
      </c>
      <c r="Q521" s="16" t="s">
        <v>2222</v>
      </c>
      <c r="R521" s="20">
        <v>19.036572121334547</v>
      </c>
      <c r="T521" s="118">
        <v>-13.623063056031395</v>
      </c>
      <c r="U521" s="120">
        <v>-8.8818611838931538</v>
      </c>
      <c r="V521" s="20">
        <v>21.059878113334676</v>
      </c>
      <c r="W521" s="20">
        <v>43.79261404204977</v>
      </c>
      <c r="X521" s="20">
        <v>39.116034692750887</v>
      </c>
    </row>
    <row r="522" spans="1:24">
      <c r="A522" s="13" t="s">
        <v>451</v>
      </c>
      <c r="B522" s="13">
        <v>60</v>
      </c>
      <c r="C522" s="13" t="s">
        <v>372</v>
      </c>
      <c r="D522" s="14">
        <v>-10551.583327353224</v>
      </c>
      <c r="E522" s="17">
        <v>11.37</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442.68530079615584</v>
      </c>
      <c r="Q522" s="15"/>
      <c r="R522" s="20">
        <v>14.756176693205195</v>
      </c>
      <c r="T522" s="118">
        <v>-0.20834933772126973</v>
      </c>
      <c r="U522" s="120">
        <v>3.7942845056101504</v>
      </c>
      <c r="V522" s="20">
        <v>38.220807066612601</v>
      </c>
      <c r="W522" s="20">
        <v>40.010333787092243</v>
      </c>
      <c r="X522" s="20">
        <v>52.004085725171365</v>
      </c>
    </row>
    <row r="523" spans="1:24">
      <c r="A523" s="13" t="s">
        <v>4</v>
      </c>
      <c r="B523" s="13">
        <v>60</v>
      </c>
      <c r="C523" s="13" t="s">
        <v>372</v>
      </c>
      <c r="D523" s="14">
        <v>15015.864463546648</v>
      </c>
      <c r="E523" s="17">
        <v>57.4</v>
      </c>
      <c r="F523" s="13" t="s">
        <v>352</v>
      </c>
      <c r="G523" s="13">
        <v>-735697133</v>
      </c>
      <c r="H523" s="13" t="s">
        <v>2027</v>
      </c>
      <c r="I523" s="13">
        <v>64.272309298692932</v>
      </c>
      <c r="J523" s="13">
        <v>38132118898</v>
      </c>
      <c r="K523" s="13">
        <v>593290008</v>
      </c>
      <c r="L523" s="13">
        <v>0.8868515947529394</v>
      </c>
      <c r="M523" s="13">
        <v>33817530456</v>
      </c>
      <c r="N523" s="13" t="s">
        <v>1330</v>
      </c>
      <c r="O523" s="13">
        <v>67.064058422197348</v>
      </c>
      <c r="P523" s="13">
        <v>1866.0949999247248</v>
      </c>
      <c r="Q523" s="15"/>
      <c r="R523" s="20">
        <v>62.203166664157493</v>
      </c>
      <c r="T523" s="118">
        <v>4.9072539347562838</v>
      </c>
      <c r="U523" s="120">
        <v>28.41315172184359</v>
      </c>
      <c r="V523" s="20">
        <v>50.962896757368284</v>
      </c>
      <c r="W523" s="20">
        <v>54.964192016352328</v>
      </c>
      <c r="X523" s="20">
        <v>53.907578123276451</v>
      </c>
    </row>
    <row r="524" spans="1:24">
      <c r="A524" s="13" t="s">
        <v>422</v>
      </c>
      <c r="B524" s="13">
        <v>60</v>
      </c>
      <c r="C524" s="13" t="s">
        <v>372</v>
      </c>
      <c r="D524" s="14">
        <v>25424.158216732169</v>
      </c>
      <c r="E524" s="17">
        <v>137</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1484.2428587866652</v>
      </c>
      <c r="Q524" s="15"/>
      <c r="R524" s="20">
        <v>49.474761959555508</v>
      </c>
      <c r="T524" s="118">
        <v>-84.399480958894912</v>
      </c>
      <c r="U524" s="118">
        <v>128.92896490432079</v>
      </c>
      <c r="V524" s="20">
        <v>48.271931678660323</v>
      </c>
      <c r="W524" s="20">
        <v>76.109075115100595</v>
      </c>
      <c r="X524" s="20">
        <v>53.350704030345774</v>
      </c>
    </row>
    <row r="525" spans="1:24">
      <c r="A525" s="13" t="s">
        <v>318</v>
      </c>
      <c r="B525" s="13">
        <v>60</v>
      </c>
      <c r="C525" s="13" t="s">
        <v>372</v>
      </c>
      <c r="D525" s="14">
        <v>-227.7382201560485</v>
      </c>
      <c r="E525" s="17">
        <v>2.4300000000000002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414.42257633866029</v>
      </c>
      <c r="Q525" s="15"/>
      <c r="R525" s="20">
        <v>13.814085877955343</v>
      </c>
      <c r="T525" s="118">
        <v>-2.8693332607865463</v>
      </c>
      <c r="U525" s="120">
        <v>-2.5408026393432914</v>
      </c>
      <c r="V525" s="20">
        <v>36.545087487072962</v>
      </c>
      <c r="W525" s="20">
        <v>49.652451192051736</v>
      </c>
      <c r="X525" s="20">
        <v>39.60322894614351</v>
      </c>
    </row>
    <row r="526" spans="1:24">
      <c r="A526" s="13" t="s">
        <v>423</v>
      </c>
      <c r="B526" s="13">
        <v>60</v>
      </c>
      <c r="C526" s="13" t="s">
        <v>372</v>
      </c>
      <c r="D526" s="14">
        <v>-120295.22776658495</v>
      </c>
      <c r="E526" s="17">
        <v>261</v>
      </c>
      <c r="F526" s="13" t="s">
        <v>390</v>
      </c>
      <c r="G526" s="13" t="s">
        <v>970</v>
      </c>
      <c r="H526" s="13" t="s">
        <v>2029</v>
      </c>
      <c r="I526" s="13" t="s">
        <v>971</v>
      </c>
      <c r="J526" s="13" t="s">
        <v>972</v>
      </c>
      <c r="K526" s="13" t="s">
        <v>973</v>
      </c>
      <c r="L526" s="13" t="s">
        <v>2030</v>
      </c>
      <c r="M526" s="13" t="s">
        <v>2031</v>
      </c>
      <c r="N526" s="13" t="s">
        <v>1331</v>
      </c>
      <c r="O526" s="13">
        <v>24.534759882572583</v>
      </c>
      <c r="P526" s="13">
        <v>310.16365944992145</v>
      </c>
      <c r="Q526" s="15"/>
      <c r="R526" s="20">
        <v>10.338788648330715</v>
      </c>
      <c r="T526" s="118">
        <v>-170.13660586115805</v>
      </c>
      <c r="U526" s="120">
        <v>66.640041728524011</v>
      </c>
      <c r="V526" s="20">
        <v>36.752139528921667</v>
      </c>
      <c r="W526" s="20">
        <v>38.133932937689941</v>
      </c>
      <c r="X526" s="20">
        <v>48.794759288901702</v>
      </c>
    </row>
    <row r="527" spans="1:24">
      <c r="A527" s="13" t="s">
        <v>360</v>
      </c>
      <c r="B527" s="13">
        <v>60</v>
      </c>
      <c r="C527" s="13" t="s">
        <v>372</v>
      </c>
      <c r="D527" s="14">
        <v>-17233.932383829113</v>
      </c>
      <c r="E527" s="17">
        <v>32.479999999999997</v>
      </c>
      <c r="F527" s="13" t="s">
        <v>287</v>
      </c>
      <c r="G527" s="13">
        <v>-76940951</v>
      </c>
      <c r="H527" s="13" t="s">
        <v>1429</v>
      </c>
      <c r="I527" s="13">
        <v>16.209782182890855</v>
      </c>
      <c r="J527" s="13">
        <v>7693162624</v>
      </c>
      <c r="K527" s="13">
        <v>474600000</v>
      </c>
      <c r="L527" s="13">
        <v>2.0974988816250972</v>
      </c>
      <c r="M527" s="13">
        <v>16136400000</v>
      </c>
      <c r="N527" s="13" t="s">
        <v>1332</v>
      </c>
      <c r="O527" s="13">
        <v>41.768005346141983</v>
      </c>
      <c r="P527" s="13">
        <v>526.57196420318769</v>
      </c>
      <c r="Q527" s="15"/>
      <c r="R527" s="20">
        <v>17.552398806772924</v>
      </c>
      <c r="T527" s="118">
        <v>36.546864205958016</v>
      </c>
      <c r="U527" s="120">
        <v>39.1501587445849</v>
      </c>
      <c r="V527" s="20">
        <v>58.478459981238657</v>
      </c>
      <c r="W527" s="20">
        <v>51.806275040737297</v>
      </c>
      <c r="X527" s="20">
        <v>55.942527304643718</v>
      </c>
    </row>
    <row r="528" spans="1:24">
      <c r="A528" s="13" t="s">
        <v>520</v>
      </c>
      <c r="B528" s="13">
        <v>60</v>
      </c>
      <c r="C528" s="13" t="s">
        <v>372</v>
      </c>
      <c r="D528" s="14">
        <v>-77957.24174528374</v>
      </c>
      <c r="E528" s="17">
        <v>29.56</v>
      </c>
      <c r="F528" s="13" t="s">
        <v>221</v>
      </c>
      <c r="G528" s="13">
        <v>5369486</v>
      </c>
      <c r="H528" s="13" t="s">
        <v>2032</v>
      </c>
      <c r="I528" s="13">
        <v>59.556966214925374</v>
      </c>
      <c r="J528" s="13">
        <v>9975791841</v>
      </c>
      <c r="K528" s="13">
        <v>167500000</v>
      </c>
      <c r="L528" s="13">
        <v>0.50371941196161529</v>
      </c>
      <c r="M528" s="13">
        <v>5025000000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-469.10788410333913</v>
      </c>
      <c r="E529" s="17">
        <v>7.02</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1123.2453040833279</v>
      </c>
      <c r="Q529" s="15"/>
      <c r="R529" s="20">
        <v>37.441510136110928</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16.350000000000001</v>
      </c>
      <c r="F530" s="13" t="s">
        <v>221</v>
      </c>
      <c r="G530" s="13">
        <v>56068529</v>
      </c>
      <c r="H530" s="13" t="s">
        <v>2035</v>
      </c>
      <c r="I530" s="13">
        <v>3.9088191772853187</v>
      </c>
      <c r="J530" s="13">
        <v>4233251169</v>
      </c>
      <c r="K530" s="13">
        <v>1083000000</v>
      </c>
      <c r="L530" s="13">
        <v>4.6049712671797289</v>
      </c>
      <c r="M530" s="13">
        <v>19494000000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-31253.070742255033</v>
      </c>
      <c r="E531" s="17">
        <v>230.4</v>
      </c>
      <c r="F531" s="13" t="s">
        <v>608</v>
      </c>
      <c r="G531" s="13">
        <v>224412000</v>
      </c>
      <c r="H531" s="13" t="s">
        <v>2036</v>
      </c>
      <c r="I531" s="13">
        <v>94.808436538432105</v>
      </c>
      <c r="J531" s="13">
        <v>24772686000</v>
      </c>
      <c r="K531" s="13">
        <v>261292000</v>
      </c>
      <c r="L531" s="13">
        <v>2.4364920299720425</v>
      </c>
      <c r="M531" s="13">
        <v>60358452000</v>
      </c>
      <c r="N531" s="13" t="s">
        <v>2037</v>
      </c>
      <c r="O531" s="13">
        <v>38.835752569274149</v>
      </c>
      <c r="P531" s="13">
        <v>522.14932152897768</v>
      </c>
      <c r="Q531" s="15"/>
      <c r="R531" s="20">
        <v>17.404977384299254</v>
      </c>
      <c r="T531" s="118">
        <v>55.023845576045289</v>
      </c>
      <c r="U531" s="118">
        <v>275.88084699578076</v>
      </c>
      <c r="V531" s="20">
        <v>63.875219122795002</v>
      </c>
      <c r="W531" s="20">
        <v>60.267101805314191</v>
      </c>
      <c r="X531" s="20">
        <v>58.289077406333185</v>
      </c>
    </row>
    <row r="532" spans="1:24">
      <c r="A532" s="13" t="s">
        <v>482</v>
      </c>
      <c r="B532" s="13">
        <v>60</v>
      </c>
      <c r="C532" s="13" t="s">
        <v>372</v>
      </c>
      <c r="D532" s="14">
        <v>175564.96271984713</v>
      </c>
      <c r="E532" s="17">
        <v>513</v>
      </c>
      <c r="F532" s="13" t="s">
        <v>255</v>
      </c>
      <c r="G532" s="13">
        <v>40710262</v>
      </c>
      <c r="H532" s="13" t="s">
        <v>2038</v>
      </c>
      <c r="I532" s="13">
        <v>143.99867247619048</v>
      </c>
      <c r="J532" s="13">
        <v>3023972122</v>
      </c>
      <c r="K532" s="13">
        <v>21000000</v>
      </c>
      <c r="L532" s="13">
        <v>3.6389224358067676</v>
      </c>
      <c r="M532" s="13">
        <v>11004000000</v>
      </c>
      <c r="N532" s="13" t="s">
        <v>975</v>
      </c>
      <c r="O532" s="13">
        <v>39.157529117534942</v>
      </c>
      <c r="P532" s="13">
        <v>2082.7474034040315</v>
      </c>
      <c r="Q532" s="15"/>
      <c r="R532" s="20">
        <v>69.424913446801057</v>
      </c>
      <c r="T532" s="118">
        <v>47.920156234668525</v>
      </c>
      <c r="U532" s="118"/>
      <c r="V532" s="20">
        <v>41.468757960141851</v>
      </c>
      <c r="W532" s="20">
        <v>38.957110263016659</v>
      </c>
      <c r="X532" s="20">
        <v>47.295154744551624</v>
      </c>
    </row>
    <row r="533" spans="1:24">
      <c r="A533" s="13" t="s">
        <v>474</v>
      </c>
      <c r="B533" s="13">
        <v>60</v>
      </c>
      <c r="C533" s="13" t="s">
        <v>372</v>
      </c>
      <c r="D533" s="14">
        <v>-8342.5766487462206</v>
      </c>
      <c r="E533" s="17">
        <v>7.72</v>
      </c>
      <c r="F533" s="13" t="s">
        <v>208</v>
      </c>
      <c r="G533" s="13">
        <v>245113454</v>
      </c>
      <c r="H533" s="13" t="s">
        <v>2039</v>
      </c>
      <c r="I533" s="13">
        <v>5.0863907023172903</v>
      </c>
      <c r="J533" s="13">
        <v>5706930368</v>
      </c>
      <c r="K533" s="13">
        <v>1122000000</v>
      </c>
      <c r="L533" s="13">
        <v>1.5728245170696991</v>
      </c>
      <c r="M533" s="13">
        <v>8976000000</v>
      </c>
      <c r="N533" s="13" t="s">
        <v>1162</v>
      </c>
      <c r="O533" s="13">
        <v>47.927232402258987</v>
      </c>
      <c r="P533" s="13">
        <v>231.6652950605328</v>
      </c>
      <c r="Q533" s="16" t="s">
        <v>2220</v>
      </c>
      <c r="R533" s="20">
        <v>7.72217650201776</v>
      </c>
      <c r="T533" s="118">
        <v>-19.898438615752543</v>
      </c>
      <c r="U533" s="120">
        <v>6.0515514326187692</v>
      </c>
      <c r="V533" s="20">
        <v>23.151319784988331</v>
      </c>
      <c r="W533" s="20">
        <v>20.707188869080007</v>
      </c>
      <c r="X533" s="20">
        <v>41.405933939360416</v>
      </c>
    </row>
    <row r="534" spans="1:24">
      <c r="A534" s="13" t="s">
        <v>234</v>
      </c>
      <c r="B534" s="13">
        <v>60</v>
      </c>
      <c r="C534" s="13" t="s">
        <v>372</v>
      </c>
      <c r="D534" s="14">
        <v>-2230.5138977045758</v>
      </c>
      <c r="E534" s="17">
        <v>17.21</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474.78418648208537</v>
      </c>
      <c r="Q534" s="15"/>
      <c r="R534" s="20">
        <v>15.826139549402846</v>
      </c>
      <c r="T534" s="118">
        <v>4.2254449524152804</v>
      </c>
      <c r="U534" s="120">
        <v>-4.1947121501258522</v>
      </c>
      <c r="V534" s="20">
        <v>46.520929633905936</v>
      </c>
      <c r="W534" s="20">
        <v>49.75900979603427</v>
      </c>
      <c r="X534" s="20">
        <v>50.750404894799537</v>
      </c>
    </row>
    <row r="535" spans="1:24">
      <c r="A535" s="13" t="s">
        <v>246</v>
      </c>
      <c r="B535" s="13">
        <v>60</v>
      </c>
      <c r="C535" s="13" t="s">
        <v>372</v>
      </c>
      <c r="D535" s="14">
        <v>-19693.162471635333</v>
      </c>
      <c r="E535" s="17">
        <v>265.25</v>
      </c>
      <c r="F535" s="13" t="s">
        <v>349</v>
      </c>
      <c r="G535" s="13">
        <v>-2888679000</v>
      </c>
      <c r="H535" s="13" t="s">
        <v>2041</v>
      </c>
      <c r="I535" s="13">
        <v>212.29432037458605</v>
      </c>
      <c r="J535" s="13">
        <v>77122493000</v>
      </c>
      <c r="K535" s="13">
        <v>363281000</v>
      </c>
      <c r="L535" s="13">
        <v>1.2294252598914301</v>
      </c>
      <c r="M535" s="13">
        <v>94816341000</v>
      </c>
      <c r="N535" s="13" t="s">
        <v>977</v>
      </c>
      <c r="O535" s="13">
        <v>68.397809674502398</v>
      </c>
      <c r="P535" s="13">
        <v>208.51126649059142</v>
      </c>
      <c r="Q535" s="15"/>
      <c r="R535" s="20">
        <v>6.950375549686381</v>
      </c>
      <c r="T535" s="118">
        <v>-57.321492631862156</v>
      </c>
      <c r="U535" s="120">
        <v>233.03298073721777</v>
      </c>
      <c r="V535" s="20">
        <v>51.153691106193925</v>
      </c>
      <c r="W535" s="20">
        <v>56.576105524192073</v>
      </c>
      <c r="X535" s="20">
        <v>54.771902310811932</v>
      </c>
    </row>
    <row r="536" spans="1:24">
      <c r="A536" s="13" t="s">
        <v>744</v>
      </c>
      <c r="B536" s="13">
        <v>60</v>
      </c>
      <c r="C536" s="13" t="s">
        <v>372</v>
      </c>
      <c r="D536" s="14">
        <v>58096.967355464527</v>
      </c>
      <c r="E536" s="17">
        <v>147.19999999999999</v>
      </c>
      <c r="F536" s="13" t="s">
        <v>233</v>
      </c>
      <c r="G536" s="13">
        <v>-820079000</v>
      </c>
      <c r="H536" s="13" t="s">
        <v>2042</v>
      </c>
      <c r="I536" s="13">
        <v>77.969424014288023</v>
      </c>
      <c r="J536" s="13">
        <v>25145763000</v>
      </c>
      <c r="K536" s="13">
        <v>322508000</v>
      </c>
      <c r="L536" s="13">
        <v>1.885354443211765</v>
      </c>
      <c r="M536" s="13">
        <v>47408676000</v>
      </c>
      <c r="N536" s="13" t="s">
        <v>1009</v>
      </c>
      <c r="O536" s="13">
        <v>43.228944814451651</v>
      </c>
      <c r="P536" s="13">
        <v>1622.7221436234631</v>
      </c>
      <c r="Q536" s="15"/>
      <c r="R536" s="20">
        <v>54.090738120782106</v>
      </c>
      <c r="T536" s="118">
        <v>-65.863912142307299</v>
      </c>
      <c r="U536" s="120">
        <v>77.141710618150796</v>
      </c>
      <c r="V536" s="20">
        <v>54.010534961936891</v>
      </c>
      <c r="W536" s="20">
        <v>55.833038437447712</v>
      </c>
      <c r="X536" s="20">
        <v>48.361090933733095</v>
      </c>
    </row>
    <row r="537" spans="1:24">
      <c r="A537" s="13" t="s">
        <v>5</v>
      </c>
      <c r="B537" s="13">
        <v>60</v>
      </c>
      <c r="C537" s="13" t="s">
        <v>372</v>
      </c>
      <c r="D537" s="14">
        <v>-20966.305264901875</v>
      </c>
      <c r="E537" s="17">
        <v>96.9</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333.28479428377153</v>
      </c>
      <c r="Q537" s="15"/>
      <c r="R537" s="20">
        <v>11.109493142792385</v>
      </c>
      <c r="T537" s="118">
        <v>-24.564515457481235</v>
      </c>
      <c r="U537" s="120">
        <v>82.168074911351567</v>
      </c>
      <c r="V537" s="20">
        <v>42.436984985597235</v>
      </c>
      <c r="W537" s="20">
        <v>51.655982911704548</v>
      </c>
      <c r="X537" s="20">
        <v>55.594238300636924</v>
      </c>
    </row>
    <row r="538" spans="1:24">
      <c r="A538" s="13" t="s">
        <v>551</v>
      </c>
      <c r="B538" s="13">
        <v>60</v>
      </c>
      <c r="C538" s="13" t="s">
        <v>372</v>
      </c>
      <c r="D538" s="14">
        <v>3057.1142664638273</v>
      </c>
      <c r="E538" s="17">
        <v>141.4</v>
      </c>
      <c r="F538" s="13" t="s">
        <v>200</v>
      </c>
      <c r="G538" s="13">
        <v>418881945</v>
      </c>
      <c r="H538" s="13" t="s">
        <v>2045</v>
      </c>
      <c r="I538" s="13">
        <v>35.846108129411768</v>
      </c>
      <c r="J538" s="13">
        <v>6093838382</v>
      </c>
      <c r="K538" s="13">
        <v>170000000</v>
      </c>
      <c r="L538" s="13">
        <v>3.989275474027496</v>
      </c>
      <c r="M538" s="13">
        <v>24310000000</v>
      </c>
      <c r="N538" s="13" t="s">
        <v>501</v>
      </c>
      <c r="O538" s="13">
        <v>27.048725024412825</v>
      </c>
      <c r="P538" s="13">
        <v>1279.3570641925028</v>
      </c>
      <c r="Q538" s="15"/>
      <c r="R538" s="20">
        <v>42.645235473083424</v>
      </c>
      <c r="T538" s="120">
        <v>209.65642723889303</v>
      </c>
      <c r="U538" s="118"/>
      <c r="V538" s="20">
        <v>62.225630230549783</v>
      </c>
      <c r="W538" s="20">
        <v>46.336378456861617</v>
      </c>
      <c r="X538" s="20">
        <v>78.578194791083291</v>
      </c>
    </row>
    <row r="539" spans="1:24">
      <c r="A539" s="13" t="s">
        <v>27</v>
      </c>
      <c r="B539" s="13">
        <v>60</v>
      </c>
      <c r="C539" s="13" t="s">
        <v>372</v>
      </c>
      <c r="D539" s="14">
        <v>187.91233685632847</v>
      </c>
      <c r="E539" s="17">
        <v>16.88</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1289.1198783975133</v>
      </c>
      <c r="Q539" s="15"/>
      <c r="R539" s="20">
        <v>42.97066261325044</v>
      </c>
      <c r="T539" s="118">
        <v>-6.4196654244457818</v>
      </c>
      <c r="U539" s="120">
        <v>16.926085343402271</v>
      </c>
      <c r="V539" s="20">
        <v>70.930814138393586</v>
      </c>
      <c r="W539" s="20">
        <v>37.007430910684882</v>
      </c>
      <c r="X539" s="20">
        <v>51.364978679050083</v>
      </c>
    </row>
    <row r="540" spans="1:24">
      <c r="A540" s="13" t="s">
        <v>668</v>
      </c>
      <c r="B540" s="13">
        <v>60</v>
      </c>
      <c r="C540" s="13" t="s">
        <v>372</v>
      </c>
      <c r="D540" s="14">
        <v>-18958.829943505221</v>
      </c>
      <c r="E540" s="17">
        <v>42.02</v>
      </c>
      <c r="F540" s="13" t="s">
        <v>349</v>
      </c>
      <c r="G540" s="13">
        <v>775924109</v>
      </c>
      <c r="H540" s="13" t="s">
        <v>2047</v>
      </c>
      <c r="I540" s="13">
        <v>4.627642782988616</v>
      </c>
      <c r="J540" s="13">
        <v>9236034572</v>
      </c>
      <c r="K540" s="13">
        <v>1995840000</v>
      </c>
      <c r="L540" s="13">
        <v>8.2115240484182106</v>
      </c>
      <c r="M540" s="13">
        <v>75841920000</v>
      </c>
      <c r="N540" s="13" t="s">
        <v>2048</v>
      </c>
      <c r="O540" s="13">
        <v>49.128707498160907</v>
      </c>
      <c r="P540" s="13">
        <v>1591.2777525618369</v>
      </c>
      <c r="Q540" s="16" t="s">
        <v>2203</v>
      </c>
      <c r="R540" s="20">
        <v>53.042591752061227</v>
      </c>
      <c r="T540" s="120">
        <v>104.15531141383717</v>
      </c>
      <c r="U540" s="118">
        <v>83.747451236614978</v>
      </c>
      <c r="V540" s="20">
        <v>97.176047874678645</v>
      </c>
      <c r="W540" s="20">
        <v>58.67982374642196</v>
      </c>
      <c r="X540" s="20">
        <v>71.874150238515625</v>
      </c>
    </row>
    <row r="541" spans="1:24">
      <c r="A541" s="13" t="s">
        <v>110</v>
      </c>
      <c r="B541" s="13">
        <v>60</v>
      </c>
      <c r="C541" s="13" t="s">
        <v>372</v>
      </c>
      <c r="D541" s="14">
        <v>-1453.9063240526939</v>
      </c>
      <c r="E541" s="17">
        <v>7.48</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593.50811694411436</v>
      </c>
      <c r="Q541" s="15"/>
      <c r="R541" s="20">
        <v>19.783603898137144</v>
      </c>
      <c r="T541" s="118">
        <v>-14.400726520665312</v>
      </c>
      <c r="U541" s="118">
        <v>8.5816841310440672</v>
      </c>
      <c r="V541" s="20">
        <v>32.620351137624588</v>
      </c>
      <c r="W541" s="20">
        <v>46.716294405522902</v>
      </c>
      <c r="X541" s="20">
        <v>47.008226291360636</v>
      </c>
    </row>
    <row r="542" spans="1:24">
      <c r="A542" s="13" t="s">
        <v>452</v>
      </c>
      <c r="B542" s="13">
        <v>60</v>
      </c>
      <c r="C542" s="13" t="s">
        <v>372</v>
      </c>
      <c r="D542" s="14">
        <v>40603.520444425667</v>
      </c>
      <c r="E542" s="17">
        <v>193.4</v>
      </c>
      <c r="F542" s="13" t="s">
        <v>679</v>
      </c>
      <c r="G542" s="13">
        <v>20192725560</v>
      </c>
      <c r="H542" s="13" t="s">
        <v>2050</v>
      </c>
      <c r="I542" s="13">
        <v>85.91025012428571</v>
      </c>
      <c r="J542" s="13">
        <v>60137175087</v>
      </c>
      <c r="K542" s="13">
        <v>700000000</v>
      </c>
      <c r="L542" s="13">
        <v>2.223250423828143</v>
      </c>
      <c r="M542" s="13">
        <v>133700000000</v>
      </c>
      <c r="N542" s="13" t="s">
        <v>2051</v>
      </c>
      <c r="O542" s="13">
        <v>67.936528496692148</v>
      </c>
      <c r="P542" s="13">
        <v>1832.8380730049976</v>
      </c>
      <c r="Q542" s="16" t="s">
        <v>2205</v>
      </c>
      <c r="R542" s="20">
        <v>61.094602433499922</v>
      </c>
      <c r="T542" s="118">
        <v>-200.86821646803685</v>
      </c>
      <c r="U542" s="118">
        <v>479.86712591797328</v>
      </c>
      <c r="V542" s="20">
        <v>49.432735571127189</v>
      </c>
      <c r="W542" s="20">
        <v>42.728887504560674</v>
      </c>
      <c r="X542" s="20">
        <v>54.568230358262028</v>
      </c>
    </row>
    <row r="543" spans="1:24">
      <c r="A543" s="13" t="s">
        <v>198</v>
      </c>
      <c r="B543" s="13">
        <v>60</v>
      </c>
      <c r="C543" s="13" t="s">
        <v>372</v>
      </c>
      <c r="D543" s="14">
        <v>-9016.0538421257115</v>
      </c>
      <c r="E543" s="17">
        <v>8.7899999999999991</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300</v>
      </c>
      <c r="Q543" s="15"/>
      <c r="R543" s="20">
        <v>10</v>
      </c>
      <c r="T543" s="118">
        <v>-28.687979014597165</v>
      </c>
      <c r="U543" s="120">
        <v>-1.6634410359034923</v>
      </c>
      <c r="V543" s="20">
        <v>26.408907786740759</v>
      </c>
      <c r="W543" s="20">
        <v>44.052273597236628</v>
      </c>
      <c r="X543" s="20">
        <v>39.995922542085211</v>
      </c>
    </row>
    <row r="544" spans="1:24">
      <c r="A544" s="13" t="s">
        <v>104</v>
      </c>
      <c r="B544" s="13">
        <v>60</v>
      </c>
      <c r="C544" s="13" t="s">
        <v>372</v>
      </c>
      <c r="D544" s="14">
        <v>126957.32861662265</v>
      </c>
      <c r="E544" s="17">
        <v>215.9</v>
      </c>
      <c r="F544" s="13" t="s">
        <v>357</v>
      </c>
      <c r="G544" s="13">
        <v>3667696</v>
      </c>
      <c r="H544" s="13" t="s">
        <v>1334</v>
      </c>
      <c r="I544" s="13">
        <v>24.042596066666668</v>
      </c>
      <c r="J544" s="13">
        <v>360638941</v>
      </c>
      <c r="K544" s="13">
        <v>15000000</v>
      </c>
      <c r="L544" s="13">
        <v>9.3167975446112461</v>
      </c>
      <c r="M544" s="13">
        <v>3360000000</v>
      </c>
      <c r="N544" s="13" t="s">
        <v>1335</v>
      </c>
      <c r="O544" s="13">
        <v>98.067344001997398</v>
      </c>
      <c r="P544" s="13">
        <v>2018.528861448448</v>
      </c>
      <c r="Q544" s="15"/>
      <c r="R544" s="20">
        <v>67.284295381614939</v>
      </c>
      <c r="T544" s="118">
        <v>3.897660662144915</v>
      </c>
      <c r="U544" s="118">
        <v>299.20560178130955</v>
      </c>
      <c r="V544" s="20">
        <v>49.960379765960589</v>
      </c>
      <c r="W544" s="20">
        <v>64.637682514996072</v>
      </c>
      <c r="X544" s="20">
        <v>63.980478626261764</v>
      </c>
    </row>
    <row r="545" spans="1:24">
      <c r="A545" s="13" t="s">
        <v>294</v>
      </c>
      <c r="B545" s="13">
        <v>60</v>
      </c>
      <c r="C545" s="13" t="s">
        <v>372</v>
      </c>
      <c r="D545" s="14">
        <v>-47543.672425764496</v>
      </c>
      <c r="E545" s="17">
        <v>290.5</v>
      </c>
      <c r="F545" s="13" t="s">
        <v>356</v>
      </c>
      <c r="G545" s="13">
        <v>9856000000</v>
      </c>
      <c r="H545" s="13" t="s">
        <v>2053</v>
      </c>
      <c r="I545" s="13">
        <v>700.2811594202899</v>
      </c>
      <c r="J545" s="13">
        <v>966388000000</v>
      </c>
      <c r="K545" s="13">
        <v>1380000000</v>
      </c>
      <c r="L545" s="13">
        <v>0.42125936994250757</v>
      </c>
      <c r="M545" s="13">
        <v>407100000000</v>
      </c>
      <c r="N545" s="13" t="s">
        <v>2054</v>
      </c>
      <c r="O545" s="13">
        <v>55.220193574426339</v>
      </c>
      <c r="P545" s="13">
        <v>659.61783799069326</v>
      </c>
      <c r="Q545" s="15"/>
      <c r="R545" s="20">
        <v>21.987261266356441</v>
      </c>
      <c r="T545" s="118">
        <v>-44.475610959204914</v>
      </c>
      <c r="U545" s="120">
        <v>174.44648581846479</v>
      </c>
      <c r="V545" s="20">
        <v>37.787780099582385</v>
      </c>
      <c r="W545" s="20">
        <v>59.824330603432202</v>
      </c>
      <c r="X545" s="20">
        <v>54.006946482677115</v>
      </c>
    </row>
    <row r="546" spans="1:24">
      <c r="A546" s="13" t="s">
        <v>247</v>
      </c>
      <c r="B546" s="13">
        <v>60</v>
      </c>
      <c r="C546" s="13" t="s">
        <v>372</v>
      </c>
      <c r="D546" s="14">
        <v>94062.550881475603</v>
      </c>
      <c r="E546" s="17">
        <v>209.7</v>
      </c>
      <c r="F546" s="13" t="s">
        <v>349</v>
      </c>
      <c r="G546" s="13">
        <v>-539398000</v>
      </c>
      <c r="H546" s="13" t="s">
        <v>2055</v>
      </c>
      <c r="I546" s="13">
        <v>94.74366756756757</v>
      </c>
      <c r="J546" s="13">
        <v>35055157000</v>
      </c>
      <c r="K546" s="13">
        <v>370000000</v>
      </c>
      <c r="L546" s="13">
        <v>2.2270617701127398</v>
      </c>
      <c r="M546" s="13">
        <v>78070000000</v>
      </c>
      <c r="N546" s="13" t="s">
        <v>1163</v>
      </c>
      <c r="O546" s="13">
        <v>54.907104870057175</v>
      </c>
      <c r="P546" s="13">
        <v>1964.8158392782043</v>
      </c>
      <c r="Q546" s="15"/>
      <c r="R546" s="20">
        <v>65.49386130927347</v>
      </c>
      <c r="T546" s="120">
        <v>482.05313268072189</v>
      </c>
      <c r="U546" s="118">
        <v>259.3005512991665</v>
      </c>
      <c r="V546" s="20">
        <v>90.012146547374229</v>
      </c>
      <c r="W546" s="20">
        <v>76.75784574390488</v>
      </c>
      <c r="X546" s="20">
        <v>77.514420381629961</v>
      </c>
    </row>
    <row r="547" spans="1:24">
      <c r="A547" s="13" t="s">
        <v>271</v>
      </c>
      <c r="B547" s="13">
        <v>60</v>
      </c>
      <c r="C547" s="13" t="s">
        <v>372</v>
      </c>
      <c r="D547" s="14">
        <v>-817.67012035705022</v>
      </c>
      <c r="E547" s="17">
        <v>16.68</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232.79495750440901</v>
      </c>
      <c r="Q547" s="15"/>
      <c r="R547" s="20">
        <v>7.759831916813634</v>
      </c>
      <c r="T547" s="118">
        <v>-27.740421300598523</v>
      </c>
      <c r="U547" s="120">
        <v>-21.112656214217154</v>
      </c>
      <c r="V547" s="20">
        <v>23.062560189013244</v>
      </c>
      <c r="W547" s="20">
        <v>47.327382435049287</v>
      </c>
      <c r="X547" s="20">
        <v>39.998732283290806</v>
      </c>
    </row>
    <row r="548" spans="1:24">
      <c r="A548" s="13" t="s">
        <v>68</v>
      </c>
      <c r="B548" s="13">
        <v>60</v>
      </c>
      <c r="C548" s="13" t="s">
        <v>372</v>
      </c>
      <c r="D548" s="14">
        <v>-12518.606782211777</v>
      </c>
      <c r="E548" s="17">
        <v>77.45</v>
      </c>
      <c r="F548" s="13" t="s">
        <v>356</v>
      </c>
      <c r="G548" s="13">
        <v>-125144677</v>
      </c>
      <c r="H548" s="13" t="s">
        <v>1336</v>
      </c>
      <c r="I548" s="13">
        <v>87.652626476190477</v>
      </c>
      <c r="J548" s="13">
        <v>1840705156</v>
      </c>
      <c r="K548" s="13">
        <v>21000000</v>
      </c>
      <c r="L548" s="13">
        <v>0.8898763577973049</v>
      </c>
      <c r="M548" s="13">
        <v>1638000000</v>
      </c>
      <c r="N548" s="13" t="s">
        <v>979</v>
      </c>
      <c r="O548" s="13">
        <v>21.154940274216422</v>
      </c>
      <c r="P548" s="13">
        <v>414.37217126593049</v>
      </c>
      <c r="Q548" s="15"/>
      <c r="R548" s="20">
        <v>13.81240570886435</v>
      </c>
      <c r="T548" s="118">
        <v>-76.743584311928572</v>
      </c>
      <c r="U548" s="120">
        <v>4.412225157790175</v>
      </c>
      <c r="V548" s="20">
        <v>30.79495900005185</v>
      </c>
      <c r="W548" s="20">
        <v>46.055923503875391</v>
      </c>
      <c r="X548" s="20">
        <v>43.923696652867633</v>
      </c>
    </row>
    <row r="549" spans="1:24">
      <c r="A549" s="13" t="s">
        <v>45</v>
      </c>
      <c r="B549" s="13">
        <v>60</v>
      </c>
      <c r="C549" s="13" t="s">
        <v>372</v>
      </c>
      <c r="D549" s="13">
        <v>-200521.40996254707</v>
      </c>
      <c r="E549" s="17">
        <v>354.5</v>
      </c>
      <c r="F549" s="13" t="s">
        <v>255</v>
      </c>
      <c r="G549" s="13">
        <v>-27853019</v>
      </c>
      <c r="H549" s="13" t="s">
        <v>2057</v>
      </c>
      <c r="I549" s="13">
        <v>62.027519858906523</v>
      </c>
      <c r="J549" s="13">
        <v>879240094</v>
      </c>
      <c r="K549" s="13">
        <v>14175000</v>
      </c>
      <c r="L549" s="13">
        <v>6.0457035982255833</v>
      </c>
      <c r="M549" s="13">
        <v>5315625000</v>
      </c>
      <c r="N549" s="13" t="s">
        <v>1214</v>
      </c>
      <c r="O549" s="13">
        <v>61.984161215976336</v>
      </c>
      <c r="P549" s="13">
        <v>912.14460061699299</v>
      </c>
      <c r="Q549" s="15"/>
      <c r="R549" s="20">
        <v>30.404820020566433</v>
      </c>
      <c r="T549" s="118">
        <v>244.96523003751065</v>
      </c>
      <c r="U549" s="118">
        <v>1021.8771577238363</v>
      </c>
      <c r="V549" s="20">
        <v>58.282899853302808</v>
      </c>
      <c r="W549" s="20">
        <v>55.628476451466469</v>
      </c>
      <c r="X549" s="20">
        <v>64.271129168278406</v>
      </c>
    </row>
    <row r="550" spans="1:24">
      <c r="A550" s="13" t="s">
        <v>195</v>
      </c>
      <c r="B550" s="13">
        <v>60</v>
      </c>
      <c r="C550" s="13" t="s">
        <v>372</v>
      </c>
      <c r="D550" s="14">
        <v>-23533.512743662184</v>
      </c>
      <c r="E550" s="17">
        <v>70.8</v>
      </c>
      <c r="F550" s="13" t="s">
        <v>375</v>
      </c>
      <c r="G550" s="13">
        <v>-862680192</v>
      </c>
      <c r="H550" s="13" t="s">
        <v>2058</v>
      </c>
      <c r="I550" s="13">
        <v>134.28752593043478</v>
      </c>
      <c r="J550" s="13">
        <v>15443065482</v>
      </c>
      <c r="K550" s="13">
        <v>115000000</v>
      </c>
      <c r="L550" s="13">
        <v>0.54360968745389149</v>
      </c>
      <c r="M550" s="13">
        <v>8395000000</v>
      </c>
      <c r="N550" s="13" t="s">
        <v>980</v>
      </c>
      <c r="O550" s="13">
        <v>45.362761841133633</v>
      </c>
      <c r="P550" s="13">
        <v>204.21700824789767</v>
      </c>
      <c r="Q550" s="15"/>
      <c r="R550" s="20">
        <v>6.8072336082632559</v>
      </c>
      <c r="T550" s="118">
        <v>-99.900218731162624</v>
      </c>
      <c r="U550" s="120">
        <v>-28.863242632020985</v>
      </c>
      <c r="V550" s="20">
        <v>34.667858318696297</v>
      </c>
      <c r="W550" s="20">
        <v>37.929512396822318</v>
      </c>
      <c r="X550" s="20">
        <v>39.279169115739464</v>
      </c>
    </row>
    <row r="551" spans="1:24">
      <c r="A551" s="13" t="s">
        <v>444</v>
      </c>
      <c r="B551" s="13">
        <v>60</v>
      </c>
      <c r="C551" s="13" t="s">
        <v>372</v>
      </c>
      <c r="D551" s="14">
        <v>11295.333996272881</v>
      </c>
      <c r="E551" s="17">
        <v>30.06</v>
      </c>
      <c r="F551" s="13" t="s">
        <v>393</v>
      </c>
      <c r="G551" s="13">
        <v>72826471</v>
      </c>
      <c r="H551" s="13" t="s">
        <v>2059</v>
      </c>
      <c r="I551" s="13">
        <v>22.211353935000002</v>
      </c>
      <c r="J551" s="13">
        <v>8884541574</v>
      </c>
      <c r="K551" s="13">
        <v>400000000</v>
      </c>
      <c r="L551" s="13">
        <v>1.3956825905669401</v>
      </c>
      <c r="M551" s="13">
        <v>12400000000</v>
      </c>
      <c r="N551" s="13" t="s">
        <v>2060</v>
      </c>
      <c r="O551" s="13">
        <v>20.278681507637572</v>
      </c>
      <c r="P551" s="13">
        <v>1934.533895421438</v>
      </c>
      <c r="Q551" s="16" t="s">
        <v>2402</v>
      </c>
      <c r="R551" s="20">
        <v>64.484463180714599</v>
      </c>
      <c r="T551" s="118">
        <v>18.807908116061611</v>
      </c>
      <c r="U551" s="120">
        <v>25.125682894865449</v>
      </c>
      <c r="V551" s="20">
        <v>62.871864779493336</v>
      </c>
      <c r="W551" s="20">
        <v>31.565895976934609</v>
      </c>
      <c r="X551" s="20">
        <v>62.542388579324331</v>
      </c>
    </row>
    <row r="552" spans="1:24">
      <c r="A552" s="13" t="s">
        <v>196</v>
      </c>
      <c r="B552" s="13">
        <v>60</v>
      </c>
      <c r="C552" s="13" t="s">
        <v>372</v>
      </c>
      <c r="D552" s="14">
        <v>-39426.875664284467</v>
      </c>
      <c r="E552" s="17">
        <v>260.75</v>
      </c>
      <c r="F552" s="13" t="s">
        <v>375</v>
      </c>
      <c r="G552" s="13">
        <v>2988567000</v>
      </c>
      <c r="H552" s="13" t="s">
        <v>2061</v>
      </c>
      <c r="I552" s="13">
        <v>117.929542</v>
      </c>
      <c r="J552" s="13">
        <v>58964771000</v>
      </c>
      <c r="K552" s="13">
        <v>500000000</v>
      </c>
      <c r="L552" s="13">
        <v>2.221665543312294</v>
      </c>
      <c r="M552" s="13">
        <v>131000000000</v>
      </c>
      <c r="N552" s="13" t="s">
        <v>981</v>
      </c>
      <c r="O552" s="13">
        <v>70.637518395816798</v>
      </c>
      <c r="P552" s="13">
        <v>476.77174541795523</v>
      </c>
      <c r="Q552" s="15"/>
      <c r="R552" s="20">
        <v>15.892391513931841</v>
      </c>
      <c r="T552" s="118">
        <v>-113.53208896093804</v>
      </c>
      <c r="U552" s="120">
        <v>209.31370866447793</v>
      </c>
      <c r="V552" s="20">
        <v>40.040078417394199</v>
      </c>
      <c r="W552" s="20">
        <v>54.034442073672146</v>
      </c>
      <c r="X552" s="20">
        <v>52.55077635584923</v>
      </c>
    </row>
    <row r="553" spans="1:24">
      <c r="A553" s="13" t="s">
        <v>676</v>
      </c>
      <c r="B553" s="13">
        <v>60</v>
      </c>
      <c r="C553" s="13" t="s">
        <v>372</v>
      </c>
      <c r="D553" s="14">
        <v>7342.6923951929975</v>
      </c>
      <c r="E553" s="17">
        <v>50.9</v>
      </c>
      <c r="F553" s="13" t="s">
        <v>350</v>
      </c>
      <c r="G553" s="13">
        <v>1608957000</v>
      </c>
      <c r="H553" s="13" t="s">
        <v>2062</v>
      </c>
      <c r="I553" s="13">
        <v>15.198149570647931</v>
      </c>
      <c r="J553" s="13">
        <v>48672074000</v>
      </c>
      <c r="K553" s="13">
        <v>3202500000</v>
      </c>
      <c r="L553" s="13">
        <v>3.2898741894582098</v>
      </c>
      <c r="M553" s="13">
        <v>160125000000</v>
      </c>
      <c r="N553" s="13" t="s">
        <v>1430</v>
      </c>
      <c r="O553" s="13">
        <v>17.454888016732728</v>
      </c>
      <c r="P553" s="13">
        <v>1580.7503957546014</v>
      </c>
      <c r="Q553" s="15"/>
      <c r="R553" s="20">
        <v>52.691679858486715</v>
      </c>
      <c r="T553" s="118">
        <v>20.491768772654879</v>
      </c>
      <c r="U553" s="118">
        <v>71.396247277888207</v>
      </c>
      <c r="V553" s="20">
        <v>49.707837407619252</v>
      </c>
      <c r="W553" s="20">
        <v>37.5408719156991</v>
      </c>
      <c r="X553" s="20">
        <v>64.157756323735285</v>
      </c>
    </row>
    <row r="554" spans="1:24">
      <c r="A554" s="13" t="s">
        <v>112</v>
      </c>
      <c r="B554" s="13">
        <v>60</v>
      </c>
      <c r="C554" s="13" t="s">
        <v>372</v>
      </c>
      <c r="D554" s="14">
        <v>8363.391868034143</v>
      </c>
      <c r="E554" s="17">
        <v>47.86</v>
      </c>
      <c r="F554" s="13" t="s">
        <v>349</v>
      </c>
      <c r="G554" s="13">
        <v>772128556</v>
      </c>
      <c r="H554" s="13" t="s">
        <v>2063</v>
      </c>
      <c r="I554" s="13">
        <v>64.016764733959306</v>
      </c>
      <c r="J554" s="13">
        <v>16362685066</v>
      </c>
      <c r="K554" s="13">
        <v>255600000</v>
      </c>
      <c r="L554" s="13">
        <v>0.71856177348490924</v>
      </c>
      <c r="M554" s="13">
        <v>11757600000</v>
      </c>
      <c r="N554" s="13" t="s">
        <v>982</v>
      </c>
      <c r="O554" s="13">
        <v>0.29037932706189135</v>
      </c>
      <c r="P554" s="13">
        <v>2251.1665491979211</v>
      </c>
      <c r="Q554" s="15"/>
      <c r="R554" s="20">
        <v>75.038884973264032</v>
      </c>
      <c r="T554" s="118">
        <v>8.3620314524709727</v>
      </c>
      <c r="U554" s="118">
        <v>54.373845729728671</v>
      </c>
      <c r="V554" s="20">
        <v>54.930330533152201</v>
      </c>
      <c r="W554" s="20">
        <v>46.005809946972974</v>
      </c>
      <c r="X554" s="20">
        <v>62.426226258183938</v>
      </c>
    </row>
    <row r="555" spans="1:24">
      <c r="A555" s="13" t="s">
        <v>746</v>
      </c>
      <c r="B555" s="13">
        <v>60</v>
      </c>
      <c r="C555" s="13" t="s">
        <v>372</v>
      </c>
      <c r="D555" s="14">
        <v>31021.872813124388</v>
      </c>
      <c r="E555" s="17">
        <v>105.6</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1936.5848245589309</v>
      </c>
      <c r="Q555" s="15"/>
      <c r="R555" s="20">
        <v>64.552827485297698</v>
      </c>
      <c r="T555" s="118">
        <v>24.224036763759642</v>
      </c>
      <c r="U555" s="118">
        <v>132.67537599043948</v>
      </c>
      <c r="V555" s="20">
        <v>50.283046332353429</v>
      </c>
      <c r="W555" s="20">
        <v>40.941373676375441</v>
      </c>
      <c r="X555" s="20">
        <v>61.663905953275048</v>
      </c>
    </row>
    <row r="556" spans="1:24">
      <c r="A556" s="13" t="s">
        <v>229</v>
      </c>
      <c r="B556" s="13">
        <v>60</v>
      </c>
      <c r="C556" s="13" t="s">
        <v>372</v>
      </c>
      <c r="D556" s="14">
        <v>-51.055915036783972</v>
      </c>
      <c r="E556" s="17">
        <v>93.35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1021.8128589498006</v>
      </c>
      <c r="Q556" s="15"/>
      <c r="R556" s="20">
        <v>34.060428631660017</v>
      </c>
      <c r="T556" s="118">
        <v>2.475714329287797</v>
      </c>
      <c r="U556" s="118">
        <v>132.00186735683388</v>
      </c>
      <c r="V556" s="20">
        <v>35.71705601088771</v>
      </c>
      <c r="W556" s="20">
        <v>58.9631350776245</v>
      </c>
      <c r="X556" s="20">
        <v>66.486591037547143</v>
      </c>
    </row>
    <row r="557" spans="1:24">
      <c r="A557" s="13" t="s">
        <v>669</v>
      </c>
      <c r="B557" s="13">
        <v>60</v>
      </c>
      <c r="C557" s="13" t="s">
        <v>372</v>
      </c>
      <c r="D557" s="13">
        <v>3909751.3540497129</v>
      </c>
      <c r="E557" s="17">
        <v>3440</v>
      </c>
      <c r="F557" s="13" t="s">
        <v>349</v>
      </c>
      <c r="G557" s="13">
        <v>30988843</v>
      </c>
      <c r="H557" s="13" t="s">
        <v>2066</v>
      </c>
      <c r="I557" s="13">
        <v>6.8166713000000003</v>
      </c>
      <c r="J557" s="13">
        <v>204500139</v>
      </c>
      <c r="K557" s="13">
        <v>30000000</v>
      </c>
      <c r="L557" s="13">
        <v>504.64513376198732</v>
      </c>
      <c r="M557" s="13">
        <v>103200000000</v>
      </c>
      <c r="N557" s="13" t="s">
        <v>653</v>
      </c>
      <c r="O557" s="13">
        <v>66.191165879989086</v>
      </c>
      <c r="P557" s="13">
        <v>2880.5283330101015</v>
      </c>
      <c r="Q557" s="15"/>
      <c r="R557" s="20">
        <v>96.017611100336723</v>
      </c>
      <c r="T557" s="120">
        <v>3580.4204497531509</v>
      </c>
      <c r="U557" s="118">
        <v>4455.6658443303613</v>
      </c>
      <c r="V557" s="20">
        <v>66.843109442881357</v>
      </c>
      <c r="W557" s="20">
        <v>68.015402351915441</v>
      </c>
      <c r="X557" s="20">
        <v>96.051415804778358</v>
      </c>
    </row>
    <row r="558" spans="1:24">
      <c r="A558" s="13" t="s">
        <v>241</v>
      </c>
      <c r="B558" s="13">
        <v>60</v>
      </c>
      <c r="C558" s="13" t="s">
        <v>372</v>
      </c>
      <c r="D558" s="14">
        <v>-596.68748897479861</v>
      </c>
      <c r="E558" s="17">
        <v>1.03</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288.24420613441134</v>
      </c>
      <c r="Q558" s="16" t="s">
        <v>2403</v>
      </c>
      <c r="R558" s="20">
        <v>9.6081402044803781</v>
      </c>
      <c r="T558" s="118">
        <v>-5.2168690772219257</v>
      </c>
      <c r="U558" s="120">
        <v>-3.0539797538592506</v>
      </c>
      <c r="V558" s="20">
        <v>38.666970462616909</v>
      </c>
      <c r="W558" s="20">
        <v>33.640898233107201</v>
      </c>
      <c r="X558" s="20">
        <v>38.115784386433369</v>
      </c>
    </row>
    <row r="559" spans="1:24">
      <c r="A559" s="13" t="s">
        <v>747</v>
      </c>
      <c r="B559" s="13">
        <v>60</v>
      </c>
      <c r="C559" s="13" t="s">
        <v>372</v>
      </c>
      <c r="D559" s="14">
        <v>35326.087743518714</v>
      </c>
      <c r="E559" s="17">
        <v>137.80000000000001</v>
      </c>
      <c r="F559" s="13" t="s">
        <v>350</v>
      </c>
      <c r="G559" s="13">
        <v>1392015000</v>
      </c>
      <c r="H559" s="13" t="s">
        <v>2068</v>
      </c>
      <c r="I559" s="13">
        <v>71.092774685631824</v>
      </c>
      <c r="J559" s="13">
        <v>27589684000</v>
      </c>
      <c r="K559" s="13">
        <v>388080000</v>
      </c>
      <c r="L559" s="13">
        <v>1.9270594037974484</v>
      </c>
      <c r="M559" s="13">
        <v>53166960000</v>
      </c>
      <c r="N559" s="13" t="s">
        <v>985</v>
      </c>
      <c r="O559" s="13">
        <v>17.164443081372468</v>
      </c>
      <c r="P559" s="13">
        <v>1894.1740526165729</v>
      </c>
      <c r="Q559" s="15"/>
      <c r="R559" s="20">
        <v>63.139135087219096</v>
      </c>
      <c r="T559" s="118">
        <v>52.043194755117952</v>
      </c>
      <c r="U559" s="118">
        <v>172.93313986504486</v>
      </c>
      <c r="V559" s="20">
        <v>51.978346913613457</v>
      </c>
      <c r="W559" s="20">
        <v>44.324934112278775</v>
      </c>
      <c r="X559" s="20">
        <v>61.944762677369106</v>
      </c>
    </row>
    <row r="560" spans="1:24">
      <c r="A560" s="13" t="s">
        <v>225</v>
      </c>
      <c r="B560" s="13">
        <v>60</v>
      </c>
      <c r="C560" s="13" t="s">
        <v>372</v>
      </c>
      <c r="D560" s="13">
        <v>-610.08680033483029</v>
      </c>
      <c r="E560" s="17">
        <v>5.7</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438.92239288785913</v>
      </c>
      <c r="Q560" s="15"/>
      <c r="R560" s="20">
        <v>14.630746429595304</v>
      </c>
      <c r="T560" s="118">
        <v>-5.0008396876768835</v>
      </c>
      <c r="U560" s="120">
        <v>-5.2552850563109921</v>
      </c>
      <c r="V560" s="20">
        <v>46.102935837491387</v>
      </c>
      <c r="W560" s="20">
        <v>61.219159634957826</v>
      </c>
      <c r="X560" s="20">
        <v>43.444516381277012</v>
      </c>
    </row>
    <row r="561" spans="1:24">
      <c r="A561" s="13" t="s">
        <v>748</v>
      </c>
      <c r="B561" s="13">
        <v>60</v>
      </c>
      <c r="C561" s="13" t="s">
        <v>372</v>
      </c>
      <c r="D561" s="14">
        <v>-635.24467874390916</v>
      </c>
      <c r="E561" s="17">
        <v>11.08</v>
      </c>
      <c r="F561" s="13" t="s">
        <v>374</v>
      </c>
      <c r="G561" s="13">
        <v>0</v>
      </c>
      <c r="H561" s="13" t="s">
        <v>2070</v>
      </c>
      <c r="I561" s="13">
        <v>16.860156785714285</v>
      </c>
      <c r="J561" s="13">
        <v>47208439000</v>
      </c>
      <c r="K561" s="13">
        <v>2800000000</v>
      </c>
      <c r="L561" s="13">
        <v>0.59311429467091681</v>
      </c>
      <c r="M561" s="13">
        <v>28000000000</v>
      </c>
      <c r="N561" s="13" t="s">
        <v>986</v>
      </c>
      <c r="O561" s="13">
        <v>0</v>
      </c>
      <c r="P561" s="13">
        <v>505.3001090518236</v>
      </c>
      <c r="Q561" s="15"/>
      <c r="R561" s="20">
        <v>16.843336968394119</v>
      </c>
      <c r="T561" s="118">
        <v>-6.1796581259536332</v>
      </c>
      <c r="U561" s="120">
        <v>4.9867721435386692</v>
      </c>
      <c r="V561" s="20">
        <v>37.603384634801877</v>
      </c>
      <c r="W561" s="20">
        <v>55.268497503070279</v>
      </c>
      <c r="X561" s="20">
        <v>48.296141404330697</v>
      </c>
    </row>
    <row r="562" spans="1:24">
      <c r="A562" s="13" t="s">
        <v>749</v>
      </c>
      <c r="B562" s="13">
        <v>60</v>
      </c>
      <c r="C562" s="13" t="s">
        <v>372</v>
      </c>
      <c r="D562" s="13">
        <v>259.98353867841217</v>
      </c>
      <c r="E562" s="17">
        <v>1.03</v>
      </c>
      <c r="F562" s="13" t="s">
        <v>693</v>
      </c>
      <c r="G562" s="13" t="s">
        <v>1053</v>
      </c>
      <c r="H562" s="13" t="s">
        <v>2071</v>
      </c>
      <c r="I562" s="13" t="s">
        <v>961</v>
      </c>
      <c r="J562" s="13" t="s">
        <v>1054</v>
      </c>
      <c r="K562" s="13" t="s">
        <v>987</v>
      </c>
      <c r="L562" s="13" t="s">
        <v>945</v>
      </c>
      <c r="M562" s="13" t="s">
        <v>2072</v>
      </c>
      <c r="N562" s="13" t="s">
        <v>1338</v>
      </c>
      <c r="O562" s="13">
        <v>0</v>
      </c>
      <c r="P562" s="13">
        <v>1097.490225926588</v>
      </c>
      <c r="Q562" s="15"/>
      <c r="R562" s="20">
        <v>36.583007530886263</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-11376.924132349161</v>
      </c>
      <c r="E563" s="17">
        <v>51.1</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135.7919614205112</v>
      </c>
      <c r="Q563" s="15"/>
      <c r="R563" s="20">
        <v>4.5263987140170396</v>
      </c>
      <c r="T563" s="118">
        <v>-25.88006852500115</v>
      </c>
      <c r="U563" s="120">
        <v>51.90761880703036</v>
      </c>
      <c r="V563" s="20">
        <v>47.513432415159272</v>
      </c>
      <c r="W563" s="20">
        <v>63.210248684791715</v>
      </c>
      <c r="X563" s="20">
        <v>53.808126217974333</v>
      </c>
    </row>
    <row r="564" spans="1:24">
      <c r="A564" s="13" t="s">
        <v>1</v>
      </c>
      <c r="B564" s="13">
        <v>60</v>
      </c>
      <c r="C564" s="13" t="s">
        <v>372</v>
      </c>
      <c r="D564" s="14">
        <v>20464.590890181284</v>
      </c>
      <c r="E564" s="17">
        <v>421.25</v>
      </c>
      <c r="F564" s="13" t="s">
        <v>375</v>
      </c>
      <c r="G564" s="13">
        <v>-1275590032</v>
      </c>
      <c r="H564" s="13" t="s">
        <v>2074</v>
      </c>
      <c r="I564" s="13">
        <v>170.79677520658061</v>
      </c>
      <c r="J564" s="13">
        <v>17091099555</v>
      </c>
      <c r="K564" s="13">
        <v>100066875</v>
      </c>
      <c r="L564" s="13">
        <v>2.494192290719472</v>
      </c>
      <c r="M564" s="13">
        <v>42628488750</v>
      </c>
      <c r="N564" s="13" t="s">
        <v>1159</v>
      </c>
      <c r="O564" s="13">
        <v>60.686844187760158</v>
      </c>
      <c r="P564" s="13">
        <v>946.57654018844539</v>
      </c>
      <c r="Q564" s="15"/>
      <c r="R564" s="20">
        <v>31.552551339614848</v>
      </c>
      <c r="T564" s="118">
        <v>-354.57908667700281</v>
      </c>
      <c r="U564" s="120">
        <v>-506.94201923395724</v>
      </c>
      <c r="V564" s="20">
        <v>35.235474527258887</v>
      </c>
      <c r="W564" s="20">
        <v>65.101482514814194</v>
      </c>
      <c r="X564" s="20">
        <v>37.737834097641368</v>
      </c>
    </row>
    <row r="565" spans="1:24">
      <c r="A565" s="13" t="s">
        <v>121</v>
      </c>
      <c r="B565" s="13">
        <v>60</v>
      </c>
      <c r="C565" s="13" t="s">
        <v>372</v>
      </c>
      <c r="D565" s="14">
        <v>-49.282243241539625</v>
      </c>
      <c r="E565" s="17">
        <v>3.82</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802.87396433469689</v>
      </c>
      <c r="Q565" s="16" t="s">
        <v>2203</v>
      </c>
      <c r="R565" s="20">
        <v>26.76246547782323</v>
      </c>
      <c r="T565" s="118">
        <v>-5.485135171373452</v>
      </c>
      <c r="U565" s="120">
        <v>-14.553774781147713</v>
      </c>
      <c r="V565" s="20">
        <v>38.97052529247496</v>
      </c>
      <c r="W565" s="20">
        <v>46.611610128045122</v>
      </c>
      <c r="X565" s="20">
        <v>37.179107648054178</v>
      </c>
    </row>
    <row r="566" spans="1:24">
      <c r="A566" s="13" t="s">
        <v>236</v>
      </c>
      <c r="B566" s="13">
        <v>60</v>
      </c>
      <c r="C566" s="13" t="s">
        <v>372</v>
      </c>
      <c r="D566" s="14">
        <v>-231.30195422345068</v>
      </c>
      <c r="E566" s="17">
        <v>1.95</v>
      </c>
      <c r="F566" s="13" t="s">
        <v>233</v>
      </c>
      <c r="G566" s="13">
        <v>132915830</v>
      </c>
      <c r="H566" s="13" t="s">
        <v>2076</v>
      </c>
      <c r="I566" s="13">
        <v>4.2939688075555553</v>
      </c>
      <c r="J566" s="13">
        <v>19322859634</v>
      </c>
      <c r="K566" s="13">
        <v>4500000000</v>
      </c>
      <c r="L566" s="13">
        <v>0.46576956881495091</v>
      </c>
      <c r="M566" s="13">
        <v>9000000000</v>
      </c>
      <c r="N566" s="13" t="s">
        <v>1164</v>
      </c>
      <c r="O566" s="13">
        <v>33.770406908755142</v>
      </c>
      <c r="P566" s="13">
        <v>552.8529623917259</v>
      </c>
      <c r="Q566" s="15"/>
      <c r="R566" s="20">
        <v>18.428432079724196</v>
      </c>
      <c r="T566" s="118">
        <v>-2.2815970115572837</v>
      </c>
      <c r="U566" s="120">
        <v>-8.2709144904801271</v>
      </c>
      <c r="V566" s="20">
        <v>31.781273540174773</v>
      </c>
      <c r="W566" s="20">
        <v>49.845636444766519</v>
      </c>
      <c r="X566" s="20">
        <v>38.10319182398927</v>
      </c>
    </row>
    <row r="567" spans="1:24">
      <c r="A567" s="13" t="s">
        <v>259</v>
      </c>
      <c r="B567" s="13">
        <v>60</v>
      </c>
      <c r="C567" s="13" t="s">
        <v>372</v>
      </c>
      <c r="D567" s="14">
        <v>237455.32138142892</v>
      </c>
      <c r="E567" s="17">
        <v>391.5</v>
      </c>
      <c r="F567" s="13" t="s">
        <v>255</v>
      </c>
      <c r="G567" s="13">
        <v>3815100000</v>
      </c>
      <c r="H567" s="13" t="s">
        <v>2077</v>
      </c>
      <c r="I567" s="13">
        <v>183.55380642268304</v>
      </c>
      <c r="J567" s="13">
        <v>353670740000</v>
      </c>
      <c r="K567" s="13">
        <v>1926796000</v>
      </c>
      <c r="L567" s="13">
        <v>2.151957552383327</v>
      </c>
      <c r="M567" s="13">
        <v>761084420000</v>
      </c>
      <c r="N567" s="13" t="s">
        <v>1215</v>
      </c>
      <c r="O567" s="13">
        <v>48.906582312579332</v>
      </c>
      <c r="P567" s="13">
        <v>2873.5590428308928</v>
      </c>
      <c r="Q567" s="15"/>
      <c r="R567" s="20">
        <v>95.785301427696425</v>
      </c>
      <c r="T567" s="120">
        <v>455.07615910540096</v>
      </c>
      <c r="U567" s="118">
        <v>409.97547007183726</v>
      </c>
      <c r="V567" s="20">
        <v>75.023490232403233</v>
      </c>
      <c r="W567" s="20">
        <v>71.555691634019581</v>
      </c>
      <c r="X567" s="20">
        <v>73.749406468335891</v>
      </c>
    </row>
    <row r="568" spans="1:24">
      <c r="A568" s="13" t="s">
        <v>118</v>
      </c>
      <c r="B568" s="13">
        <v>60</v>
      </c>
      <c r="C568" s="13" t="s">
        <v>372</v>
      </c>
      <c r="D568" s="14">
        <v>-1737.8664631933739</v>
      </c>
      <c r="E568" s="17">
        <v>6</v>
      </c>
      <c r="F568" s="13" t="s">
        <v>356</v>
      </c>
      <c r="G568" s="13">
        <v>64035000</v>
      </c>
      <c r="H568" s="13" t="s">
        <v>2078</v>
      </c>
      <c r="I568" s="13">
        <v>7.5693999999999999</v>
      </c>
      <c r="J568" s="13">
        <v>8174952000</v>
      </c>
      <c r="K568" s="13">
        <v>1080000000</v>
      </c>
      <c r="L568" s="13">
        <v>0.79266520463973367</v>
      </c>
      <c r="M568" s="13">
        <v>6480000000</v>
      </c>
      <c r="N568" s="13" t="s">
        <v>1092</v>
      </c>
      <c r="O568" s="13">
        <v>34.440837745389111</v>
      </c>
      <c r="P568" s="13">
        <v>109.61021079211866</v>
      </c>
      <c r="Q568" s="15"/>
      <c r="R568" s="20">
        <v>3.6536736930706222</v>
      </c>
      <c r="T568" s="118">
        <v>-7.7264878900894907</v>
      </c>
      <c r="U568" s="120">
        <v>-7.4241990298242833</v>
      </c>
      <c r="V568" s="20">
        <v>34.888249888999518</v>
      </c>
      <c r="W568" s="20">
        <v>38.435074249593143</v>
      </c>
      <c r="X568" s="20">
        <v>45.039842178072405</v>
      </c>
    </row>
    <row r="569" spans="1:24">
      <c r="A569" s="13" t="s">
        <v>70</v>
      </c>
      <c r="B569" s="13">
        <v>60</v>
      </c>
      <c r="C569" s="13" t="s">
        <v>372</v>
      </c>
      <c r="D569" s="13">
        <v>3658.3155225496357</v>
      </c>
      <c r="E569" s="17">
        <v>28.84</v>
      </c>
      <c r="F569" s="13" t="s">
        <v>376</v>
      </c>
      <c r="G569" s="13">
        <v>-9819135</v>
      </c>
      <c r="H569" s="13" t="s">
        <v>1341</v>
      </c>
      <c r="I569" s="13">
        <v>18.989251503003473</v>
      </c>
      <c r="J569" s="13">
        <v>2433900313</v>
      </c>
      <c r="K569" s="13">
        <v>128172525</v>
      </c>
      <c r="L569" s="13">
        <v>1.5798411009120077</v>
      </c>
      <c r="M569" s="13">
        <v>3845175750</v>
      </c>
      <c r="N569" s="13" t="s">
        <v>989</v>
      </c>
      <c r="O569" s="13">
        <v>24.135031883223597</v>
      </c>
      <c r="P569" s="13">
        <v>2242.596311366096</v>
      </c>
      <c r="Q569" s="15"/>
      <c r="R569" s="20">
        <v>74.753210378869866</v>
      </c>
      <c r="T569" s="118">
        <v>-11.764040466939782</v>
      </c>
      <c r="U569" s="120">
        <v>8.4950249280835521</v>
      </c>
      <c r="V569" s="20">
        <v>47.296585213485848</v>
      </c>
      <c r="W569" s="20">
        <v>45.92760448821199</v>
      </c>
      <c r="X569" s="20">
        <v>48.445529902191758</v>
      </c>
    </row>
    <row r="570" spans="1:24">
      <c r="A570" s="13" t="s">
        <v>750</v>
      </c>
      <c r="B570" s="13">
        <v>60</v>
      </c>
      <c r="C570" s="13" t="s">
        <v>372</v>
      </c>
      <c r="D570" s="14">
        <v>-732.06195608879193</v>
      </c>
      <c r="E570" s="17">
        <v>6</v>
      </c>
      <c r="F570" s="13" t="s">
        <v>683</v>
      </c>
      <c r="G570" s="13">
        <v>8018316367</v>
      </c>
      <c r="H570" s="13" t="s">
        <v>2079</v>
      </c>
      <c r="I570" s="13" t="s">
        <v>790</v>
      </c>
      <c r="J570" s="13">
        <v>54752015449</v>
      </c>
      <c r="K570" s="13">
        <v>0</v>
      </c>
      <c r="L570" s="13" t="s">
        <v>1099</v>
      </c>
      <c r="M570" s="13" t="s">
        <v>2080</v>
      </c>
      <c r="N570" s="13" t="s">
        <v>2081</v>
      </c>
      <c r="O570" s="13">
        <v>304.66968663870136</v>
      </c>
      <c r="P570" s="13">
        <v>578.54256123275661</v>
      </c>
      <c r="Q570" s="15"/>
      <c r="R570" s="20">
        <v>19.284752041091888</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21.82</v>
      </c>
      <c r="F571" s="13" t="s">
        <v>376</v>
      </c>
      <c r="G571" s="13">
        <v>97725147</v>
      </c>
      <c r="H571" s="13" t="s">
        <v>2082</v>
      </c>
      <c r="I571" s="13">
        <v>9.5560631111111114</v>
      </c>
      <c r="J571" s="13">
        <v>2150114200</v>
      </c>
      <c r="K571" s="13">
        <v>225000000</v>
      </c>
      <c r="L571" s="13">
        <v>2.3022032969225541</v>
      </c>
      <c r="M571" s="13">
        <v>4950000000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-458720.54208622331</v>
      </c>
      <c r="E572" s="17">
        <v>1443</v>
      </c>
      <c r="F572" s="13" t="s">
        <v>349</v>
      </c>
      <c r="G572" s="13">
        <v>-10386136</v>
      </c>
      <c r="H572" s="13" t="s">
        <v>2083</v>
      </c>
      <c r="I572" s="13">
        <v>57.356890205774853</v>
      </c>
      <c r="J572" s="13">
        <v>2686991410</v>
      </c>
      <c r="K572" s="13">
        <v>46846881</v>
      </c>
      <c r="L572" s="13">
        <v>26.709955761265348</v>
      </c>
      <c r="M572" s="13">
        <v>71769421692</v>
      </c>
      <c r="N572" s="13" t="s">
        <v>1342</v>
      </c>
      <c r="O572" s="13">
        <v>12.119447882095669</v>
      </c>
      <c r="P572" s="13">
        <v>811.95164901835381</v>
      </c>
      <c r="Q572" s="15"/>
      <c r="R572" s="20">
        <v>27.06505496727846</v>
      </c>
      <c r="T572" s="118">
        <v>1439.6819178664009</v>
      </c>
      <c r="U572" s="118">
        <v>3316.2264235635666</v>
      </c>
      <c r="V572" s="20">
        <v>68.234484867080994</v>
      </c>
      <c r="W572" s="20">
        <v>72.913123126563974</v>
      </c>
      <c r="X572" s="20">
        <v>67.769996346869604</v>
      </c>
    </row>
    <row r="573" spans="1:24">
      <c r="A573" s="13" t="s">
        <v>312</v>
      </c>
      <c r="B573" s="13">
        <v>60</v>
      </c>
      <c r="C573" s="13" t="s">
        <v>372</v>
      </c>
      <c r="D573" s="14">
        <v>-2634.7311638424744</v>
      </c>
      <c r="E573" s="17">
        <v>21.98</v>
      </c>
      <c r="F573" s="13" t="s">
        <v>609</v>
      </c>
      <c r="G573" s="13">
        <v>-15730860</v>
      </c>
      <c r="H573" s="13" t="s">
        <v>2084</v>
      </c>
      <c r="I573" s="13">
        <v>18.550896643018181</v>
      </c>
      <c r="J573" s="13">
        <v>470862105</v>
      </c>
      <c r="K573" s="13">
        <v>25382175</v>
      </c>
      <c r="L573" s="13">
        <v>1.185926503896507</v>
      </c>
      <c r="M573" s="13">
        <v>558407850</v>
      </c>
      <c r="N573" s="13" t="s">
        <v>1343</v>
      </c>
      <c r="O573" s="13">
        <v>31.79525572521305</v>
      </c>
      <c r="P573" s="13">
        <v>608.94470644050159</v>
      </c>
      <c r="Q573" s="15"/>
      <c r="R573" s="20">
        <v>20.298156881350053</v>
      </c>
      <c r="T573" s="118">
        <v>-40.801468846899809</v>
      </c>
      <c r="U573" s="120">
        <v>9.4505848743104082</v>
      </c>
      <c r="V573" s="20">
        <v>28.396389812919427</v>
      </c>
      <c r="W573" s="20">
        <v>70.975334756768234</v>
      </c>
      <c r="X573" s="20">
        <v>43.957218508143967</v>
      </c>
    </row>
    <row r="574" spans="1:24">
      <c r="A574" s="13" t="s">
        <v>237</v>
      </c>
      <c r="B574" s="13">
        <v>60</v>
      </c>
      <c r="C574" s="13" t="s">
        <v>372</v>
      </c>
      <c r="D574" s="14">
        <v>-9231.736224691218</v>
      </c>
      <c r="E574" s="17">
        <v>88.65</v>
      </c>
      <c r="F574" s="13" t="s">
        <v>233</v>
      </c>
      <c r="G574" s="13">
        <v>1835127000</v>
      </c>
      <c r="H574" s="13" t="s">
        <v>2085</v>
      </c>
      <c r="I574" s="13">
        <v>132.75580324743552</v>
      </c>
      <c r="J574" s="13">
        <v>49023532000</v>
      </c>
      <c r="K574" s="13">
        <v>369276000</v>
      </c>
      <c r="L574" s="13">
        <v>0.67793646528773166</v>
      </c>
      <c r="M574" s="13">
        <v>33234840000</v>
      </c>
      <c r="N574" s="13" t="s">
        <v>1344</v>
      </c>
      <c r="O574" s="13">
        <v>61.504934906907543</v>
      </c>
      <c r="P574" s="13">
        <v>440.56010706217415</v>
      </c>
      <c r="Q574" s="15"/>
      <c r="R574" s="20">
        <v>14.685336902072471</v>
      </c>
      <c r="T574" s="118">
        <v>-116.91340547440461</v>
      </c>
      <c r="U574" s="120">
        <v>11.212985175614705</v>
      </c>
      <c r="V574" s="20">
        <v>28.499523836350285</v>
      </c>
      <c r="W574" s="20">
        <v>46.154704091622456</v>
      </c>
      <c r="X574" s="20">
        <v>41.962608755136358</v>
      </c>
    </row>
    <row r="575" spans="1:24">
      <c r="A575" s="13" t="s">
        <v>751</v>
      </c>
      <c r="B575" s="13">
        <v>60</v>
      </c>
      <c r="C575" s="13" t="s">
        <v>372</v>
      </c>
      <c r="D575" s="14">
        <v>-230.13711194370677</v>
      </c>
      <c r="E575" s="17">
        <v>1.64</v>
      </c>
      <c r="F575" s="13" t="s">
        <v>699</v>
      </c>
      <c r="G575" s="13" t="s">
        <v>991</v>
      </c>
      <c r="H575" s="13" t="s">
        <v>2086</v>
      </c>
      <c r="I575" s="13" t="s">
        <v>1128</v>
      </c>
      <c r="J575" s="13" t="s">
        <v>1010</v>
      </c>
      <c r="K575" s="13" t="s">
        <v>988</v>
      </c>
      <c r="L575" s="13" t="s">
        <v>1173</v>
      </c>
      <c r="M575" s="13" t="s">
        <v>2087</v>
      </c>
      <c r="N575" s="13" t="s">
        <v>656</v>
      </c>
      <c r="P575" s="13">
        <v>185.21726216438284</v>
      </c>
      <c r="Q575" s="16" t="s">
        <v>2202</v>
      </c>
      <c r="R575" s="20">
        <v>6.1739087388127611</v>
      </c>
      <c r="T575" s="118">
        <v>-1.4954317454041455</v>
      </c>
      <c r="U575" s="120">
        <v>0.91713910133480514</v>
      </c>
      <c r="V575" s="20">
        <v>38.908089263355521</v>
      </c>
      <c r="W575" s="20">
        <v>46.191456399429079</v>
      </c>
      <c r="X575" s="20">
        <v>46.817706040580667</v>
      </c>
    </row>
    <row r="576" spans="1:24">
      <c r="A576" s="13" t="s">
        <v>424</v>
      </c>
      <c r="B576" s="13">
        <v>60</v>
      </c>
      <c r="C576" s="13" t="s">
        <v>372</v>
      </c>
      <c r="D576" s="14">
        <v>-144887.44405215158</v>
      </c>
      <c r="E576" s="17">
        <v>230.6</v>
      </c>
      <c r="F576" s="13" t="s">
        <v>375</v>
      </c>
      <c r="G576" s="13">
        <v>801615688</v>
      </c>
      <c r="H576" s="13" t="s">
        <v>2088</v>
      </c>
      <c r="I576" s="13">
        <v>12.2467375625</v>
      </c>
      <c r="J576" s="13">
        <v>979739005</v>
      </c>
      <c r="K576" s="13">
        <v>80000000</v>
      </c>
      <c r="L576" s="13">
        <v>19.352092652471256</v>
      </c>
      <c r="M576" s="13">
        <v>18960000000</v>
      </c>
      <c r="N576" s="13" t="s">
        <v>626</v>
      </c>
      <c r="O576" s="13">
        <v>87.96793912373316</v>
      </c>
      <c r="P576" s="13">
        <v>762.70467519341332</v>
      </c>
      <c r="Q576" s="15"/>
      <c r="R576" s="20">
        <v>25.423489173113776</v>
      </c>
      <c r="T576" s="118">
        <v>176.28781053585726</v>
      </c>
      <c r="U576" s="118">
        <v>307.59605878629912</v>
      </c>
      <c r="V576" s="20">
        <v>46.803826699137495</v>
      </c>
      <c r="W576" s="20">
        <v>47.712925699231313</v>
      </c>
      <c r="X576" s="20">
        <v>60.868746652196336</v>
      </c>
    </row>
    <row r="577" spans="1:24">
      <c r="A577" s="13" t="s">
        <v>108</v>
      </c>
      <c r="B577" s="13">
        <v>60</v>
      </c>
      <c r="C577" s="13" t="s">
        <v>372</v>
      </c>
      <c r="D577" s="14">
        <v>23.453303765386124</v>
      </c>
      <c r="E577" s="17">
        <v>8.26</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1116.3931837804862</v>
      </c>
      <c r="Q577" s="15"/>
      <c r="R577" s="20">
        <v>37.213106126016207</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-2260.4994281181589</v>
      </c>
      <c r="E579" s="17">
        <v>10.53</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497.12431347001962</v>
      </c>
      <c r="Q579" s="15"/>
      <c r="R579" s="20">
        <v>16.570810449000653</v>
      </c>
      <c r="T579" s="118">
        <v>-14.235647520466035</v>
      </c>
      <c r="U579" s="120">
        <v>-3.9286346224560909</v>
      </c>
      <c r="V579" s="20">
        <v>29.606589680936793</v>
      </c>
      <c r="W579" s="20">
        <v>53.033342023603424</v>
      </c>
      <c r="X579" s="20">
        <v>39.018231572407153</v>
      </c>
    </row>
    <row r="580" spans="1:24">
      <c r="A580" s="13" t="s">
        <v>173</v>
      </c>
      <c r="B580" s="13">
        <v>60</v>
      </c>
      <c r="C580" s="13" t="s">
        <v>372</v>
      </c>
      <c r="D580" s="14">
        <v>-359.92814733586175</v>
      </c>
      <c r="E580" s="17">
        <v>1.19</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162.3050559793715</v>
      </c>
      <c r="Q580" s="16" t="s">
        <v>2203</v>
      </c>
      <c r="R580" s="20">
        <v>5.4101685326457165</v>
      </c>
      <c r="T580" s="118">
        <v>-3.6270929235639171</v>
      </c>
      <c r="U580" s="120">
        <v>-3.4445214493341236</v>
      </c>
      <c r="V580" s="20">
        <v>27.40572885397134</v>
      </c>
      <c r="W580" s="20">
        <v>44.383728354454554</v>
      </c>
      <c r="X580" s="20">
        <v>39.294279648031058</v>
      </c>
    </row>
    <row r="581" spans="1:24">
      <c r="A581" s="13" t="s">
        <v>753</v>
      </c>
      <c r="B581" s="13">
        <v>60</v>
      </c>
      <c r="C581" s="13" t="s">
        <v>372</v>
      </c>
      <c r="D581" s="14">
        <v>6717.7161184715924</v>
      </c>
      <c r="E581" s="17">
        <v>33.92</v>
      </c>
      <c r="F581" s="13" t="s">
        <v>374</v>
      </c>
      <c r="G581" s="13">
        <v>0</v>
      </c>
      <c r="H581" s="13" t="s">
        <v>2094</v>
      </c>
      <c r="I581" s="13">
        <v>35.897434449363359</v>
      </c>
      <c r="J581" s="13">
        <v>355956160000</v>
      </c>
      <c r="K581" s="13">
        <v>9915922000</v>
      </c>
      <c r="L581" s="13">
        <v>0.89142860738805585</v>
      </c>
      <c r="M581" s="13">
        <v>317309504000</v>
      </c>
      <c r="N581" s="13" t="s">
        <v>1347</v>
      </c>
      <c r="O581" s="13">
        <v>406.56201047755781</v>
      </c>
      <c r="P581" s="13">
        <v>2421.0632462698632</v>
      </c>
      <c r="Q581" s="15"/>
      <c r="R581" s="20">
        <v>80.70210820899544</v>
      </c>
      <c r="T581" s="118">
        <v>-14.32365874041782</v>
      </c>
      <c r="U581" s="118">
        <v>33.663612105580256</v>
      </c>
      <c r="V581" s="20">
        <v>37.722328216791169</v>
      </c>
      <c r="W581" s="20">
        <v>68.670109019486873</v>
      </c>
      <c r="X581" s="20">
        <v>53.605953012770769</v>
      </c>
    </row>
    <row r="582" spans="1:24">
      <c r="A582" s="13" t="s">
        <v>754</v>
      </c>
      <c r="B582" s="13">
        <v>60</v>
      </c>
      <c r="C582" s="13" t="s">
        <v>372</v>
      </c>
      <c r="D582" s="14">
        <v>-144.31605485301091</v>
      </c>
      <c r="E582" s="17">
        <v>11.41</v>
      </c>
      <c r="F582" s="13" t="s">
        <v>699</v>
      </c>
      <c r="G582" s="13" t="s">
        <v>1055</v>
      </c>
      <c r="H582" s="13" t="s">
        <v>2095</v>
      </c>
      <c r="I582" s="13" t="s">
        <v>1051</v>
      </c>
      <c r="J582" s="13" t="s">
        <v>1056</v>
      </c>
      <c r="K582" s="13" t="s">
        <v>904</v>
      </c>
      <c r="L582" s="13" t="s">
        <v>1400</v>
      </c>
      <c r="M582" s="13" t="s">
        <v>2096</v>
      </c>
      <c r="N582" s="13" t="s">
        <v>2097</v>
      </c>
      <c r="P582" s="13">
        <v>1295.5719912941313</v>
      </c>
      <c r="Q582" s="15"/>
      <c r="R582" s="20">
        <v>43.185733043137709</v>
      </c>
      <c r="T582" s="118">
        <v>-8.3643048895507022</v>
      </c>
      <c r="U582" s="118"/>
      <c r="V582" s="20">
        <v>35.79392252191343</v>
      </c>
      <c r="W582" s="20">
        <v>40.273226091228956</v>
      </c>
      <c r="X582" s="20"/>
    </row>
    <row r="583" spans="1:24">
      <c r="A583" s="13" t="s">
        <v>755</v>
      </c>
      <c r="B583" s="13">
        <v>60</v>
      </c>
      <c r="C583" s="13" t="s">
        <v>372</v>
      </c>
      <c r="D583" s="13">
        <v>-277.62576016813199</v>
      </c>
      <c r="E583" s="17">
        <v>1.1200000000000001</v>
      </c>
      <c r="F583" s="13" t="s">
        <v>699</v>
      </c>
      <c r="G583" s="13" t="s">
        <v>1024</v>
      </c>
      <c r="H583" s="13" t="s">
        <v>2098</v>
      </c>
      <c r="I583" s="13" t="s">
        <v>781</v>
      </c>
      <c r="J583" s="13" t="s">
        <v>1025</v>
      </c>
      <c r="K583" s="13" t="s">
        <v>953</v>
      </c>
      <c r="L583" s="13" t="s">
        <v>1196</v>
      </c>
      <c r="M583" s="13" t="s">
        <v>2099</v>
      </c>
      <c r="N583" s="13" t="s">
        <v>496</v>
      </c>
      <c r="P583" s="13">
        <v>424.84038609971958</v>
      </c>
      <c r="Q583" s="16" t="s">
        <v>2404</v>
      </c>
      <c r="R583" s="20">
        <v>14.161346203323985</v>
      </c>
      <c r="T583" s="118">
        <v>-1.475990558357434</v>
      </c>
      <c r="U583" s="120">
        <v>0.8118703304248287</v>
      </c>
      <c r="V583" s="20">
        <v>30.159026155205588</v>
      </c>
      <c r="W583" s="20">
        <v>49.76953482307372</v>
      </c>
      <c r="X583" s="20">
        <v>46.098946708271278</v>
      </c>
    </row>
    <row r="584" spans="1:24">
      <c r="A584" s="13" t="s">
        <v>146</v>
      </c>
      <c r="B584" s="13">
        <v>60</v>
      </c>
      <c r="C584" s="13" t="s">
        <v>372</v>
      </c>
      <c r="D584" s="14">
        <v>-8678.4027975407698</v>
      </c>
      <c r="E584" s="17">
        <v>65.45</v>
      </c>
      <c r="F584" s="13" t="s">
        <v>352</v>
      </c>
      <c r="G584" s="13">
        <v>-91204945</v>
      </c>
      <c r="H584" s="13" t="s">
        <v>1431</v>
      </c>
      <c r="I584" s="13">
        <v>66.559760749999995</v>
      </c>
      <c r="J584" s="13">
        <v>10649561720</v>
      </c>
      <c r="K584" s="13">
        <v>160000000</v>
      </c>
      <c r="L584" s="13">
        <v>0.99159010273335457</v>
      </c>
      <c r="M584" s="13">
        <v>10560000000</v>
      </c>
      <c r="N584" s="13" t="s">
        <v>996</v>
      </c>
      <c r="O584" s="13">
        <v>37.415970663860598</v>
      </c>
      <c r="P584" s="13">
        <v>417.02922709147049</v>
      </c>
      <c r="Q584" s="15"/>
      <c r="R584" s="20">
        <v>13.90097423638235</v>
      </c>
      <c r="T584" s="118">
        <v>-30.742075137740841</v>
      </c>
      <c r="U584" s="120">
        <v>4.1485765791787799</v>
      </c>
      <c r="V584" s="20">
        <v>41.462711147539707</v>
      </c>
      <c r="W584" s="20">
        <v>61.003294372284657</v>
      </c>
      <c r="X584" s="20">
        <v>47.996182217603398</v>
      </c>
    </row>
    <row r="585" spans="1:24">
      <c r="A585" s="13" t="s">
        <v>33</v>
      </c>
      <c r="B585" s="13">
        <v>60</v>
      </c>
      <c r="C585" s="13" t="s">
        <v>372</v>
      </c>
      <c r="D585" s="14">
        <v>-520.91343326537753</v>
      </c>
      <c r="E585" s="17">
        <v>89.3</v>
      </c>
      <c r="F585" s="13" t="s">
        <v>233</v>
      </c>
      <c r="G585" s="13">
        <v>1543645</v>
      </c>
      <c r="H585" s="13" t="s">
        <v>2100</v>
      </c>
      <c r="I585" s="13">
        <v>20.783344679999999</v>
      </c>
      <c r="J585" s="13">
        <v>519583617</v>
      </c>
      <c r="K585" s="13">
        <v>25000000</v>
      </c>
      <c r="L585" s="13">
        <v>4.3303905788854005</v>
      </c>
      <c r="M585" s="13">
        <v>2250000000</v>
      </c>
      <c r="N585" s="13" t="s">
        <v>1351</v>
      </c>
      <c r="O585" s="13">
        <v>19.349633158093827</v>
      </c>
      <c r="P585" s="13">
        <v>1135.8829569562783</v>
      </c>
      <c r="Q585" s="15"/>
      <c r="R585" s="20">
        <v>37.862765231875947</v>
      </c>
      <c r="T585" s="118">
        <v>69.303539764233761</v>
      </c>
      <c r="U585" s="118">
        <v>183.33502679429307</v>
      </c>
      <c r="V585" s="20">
        <v>52.913978644888985</v>
      </c>
      <c r="W585" s="20">
        <v>76.646486324304107</v>
      </c>
      <c r="X585" s="20">
        <v>79.549720690339342</v>
      </c>
    </row>
    <row r="586" spans="1:24">
      <c r="A586" s="13" t="s">
        <v>89</v>
      </c>
      <c r="B586" s="13">
        <v>60</v>
      </c>
      <c r="C586" s="13" t="s">
        <v>372</v>
      </c>
      <c r="D586" s="14">
        <v>19221.253759148312</v>
      </c>
      <c r="E586" s="17">
        <v>37.54</v>
      </c>
      <c r="F586" s="13" t="s">
        <v>355</v>
      </c>
      <c r="G586" s="13">
        <v>51520744</v>
      </c>
      <c r="H586" s="13" t="s">
        <v>1432</v>
      </c>
      <c r="I586" s="13">
        <v>9.0319156324786327</v>
      </c>
      <c r="J586" s="13">
        <v>1056734129</v>
      </c>
      <c r="K586" s="13">
        <v>117000000</v>
      </c>
      <c r="L586" s="13">
        <v>4.2073023648884158</v>
      </c>
      <c r="M586" s="13">
        <v>4446000000</v>
      </c>
      <c r="N586" s="13" t="s">
        <v>1075</v>
      </c>
      <c r="O586" s="13">
        <v>56.930557551510638</v>
      </c>
      <c r="P586" s="13">
        <v>2580.4282944882507</v>
      </c>
      <c r="Q586" s="15"/>
      <c r="R586" s="20">
        <v>86.014276482941696</v>
      </c>
      <c r="T586" s="120">
        <v>32.31251078761435</v>
      </c>
      <c r="U586" s="120">
        <v>17.057172077043248</v>
      </c>
      <c r="V586" s="20">
        <v>51.256709362490966</v>
      </c>
      <c r="W586" s="20">
        <v>40.760169187913391</v>
      </c>
      <c r="X586" s="20">
        <v>63.00808609328277</v>
      </c>
    </row>
    <row r="587" spans="1:24">
      <c r="A587" s="13" t="s">
        <v>91</v>
      </c>
      <c r="B587" s="13">
        <v>60</v>
      </c>
      <c r="C587" s="13" t="s">
        <v>372</v>
      </c>
      <c r="D587" s="14">
        <v>-7417.2752486832396</v>
      </c>
      <c r="E587" s="17">
        <v>33.619999999999997</v>
      </c>
      <c r="F587" s="13" t="s">
        <v>696</v>
      </c>
      <c r="G587" s="13">
        <v>-394278669</v>
      </c>
      <c r="H587" s="13" t="s">
        <v>2101</v>
      </c>
      <c r="I587" s="13">
        <v>89.673679403846151</v>
      </c>
      <c r="J587" s="13">
        <v>4663031329</v>
      </c>
      <c r="K587" s="13">
        <v>52000000</v>
      </c>
      <c r="L587" s="13">
        <v>0.37915250300905712</v>
      </c>
      <c r="M587" s="13">
        <v>1768000000</v>
      </c>
      <c r="N587" s="13" t="s">
        <v>643</v>
      </c>
      <c r="O587" s="13">
        <v>1.08233001750768</v>
      </c>
      <c r="P587" s="13">
        <v>255.92428616926438</v>
      </c>
      <c r="Q587" s="15"/>
      <c r="R587" s="20">
        <v>8.530809538975479</v>
      </c>
      <c r="T587" s="118">
        <v>-15.735570614535916</v>
      </c>
      <c r="U587" s="120">
        <v>0.68681358211016175</v>
      </c>
      <c r="V587" s="20">
        <v>46.292786982575969</v>
      </c>
      <c r="W587" s="20">
        <v>45.560421898511869</v>
      </c>
      <c r="X587" s="20">
        <v>48.347964724842321</v>
      </c>
    </row>
    <row r="588" spans="1:24">
      <c r="A588" s="13" t="s">
        <v>240</v>
      </c>
      <c r="B588" s="13">
        <v>60</v>
      </c>
      <c r="C588" s="13" t="s">
        <v>372</v>
      </c>
      <c r="D588" s="14">
        <v>391939.92737779807</v>
      </c>
      <c r="E588" s="17">
        <v>701</v>
      </c>
      <c r="F588" s="13" t="s">
        <v>349</v>
      </c>
      <c r="G588" s="13">
        <v>-580466284</v>
      </c>
      <c r="H588" s="13" t="s">
        <v>1348</v>
      </c>
      <c r="I588" s="13">
        <v>67.111049771428569</v>
      </c>
      <c r="J588" s="13">
        <v>4697773484</v>
      </c>
      <c r="K588" s="13">
        <v>70000000</v>
      </c>
      <c r="L588" s="13">
        <v>10.430473109631098</v>
      </c>
      <c r="M588" s="13">
        <v>49000000000</v>
      </c>
      <c r="N588" s="13" t="s">
        <v>1209</v>
      </c>
      <c r="O588" s="13">
        <v>17.415546928552576</v>
      </c>
      <c r="P588" s="13">
        <v>2717.2386882622109</v>
      </c>
      <c r="Q588" s="15"/>
      <c r="R588" s="20">
        <v>90.574622942073702</v>
      </c>
      <c r="T588" s="120">
        <v>752.11229559985895</v>
      </c>
      <c r="U588" s="118">
        <v>894.62773411314231</v>
      </c>
      <c r="V588" s="20">
        <v>70.223596120850701</v>
      </c>
      <c r="W588" s="20">
        <v>67.928589151333597</v>
      </c>
      <c r="X588" s="20">
        <v>62.582073539239168</v>
      </c>
    </row>
    <row r="589" spans="1:24">
      <c r="A589" s="13" t="s">
        <v>268</v>
      </c>
      <c r="B589" s="13">
        <v>60</v>
      </c>
      <c r="C589" s="13" t="s">
        <v>372</v>
      </c>
      <c r="D589" s="14">
        <v>-1179.8650560648748</v>
      </c>
      <c r="E589" s="17">
        <v>5.56</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1112.1322815997628</v>
      </c>
      <c r="Q589" s="15"/>
      <c r="R589" s="20">
        <v>37.071076053325427</v>
      </c>
      <c r="T589" s="118">
        <v>-8.3116563351825068</v>
      </c>
      <c r="U589" s="120">
        <v>-21.906510171626216</v>
      </c>
      <c r="V589" s="20">
        <v>32.434725878250973</v>
      </c>
      <c r="W589" s="20">
        <v>37.898874561620524</v>
      </c>
      <c r="X589" s="20">
        <v>32.128797050186805</v>
      </c>
    </row>
    <row r="590" spans="1:24">
      <c r="A590" s="13" t="s">
        <v>266</v>
      </c>
      <c r="B590" s="13">
        <v>60</v>
      </c>
      <c r="C590" s="13" t="s">
        <v>372</v>
      </c>
      <c r="D590" s="14">
        <v>27.347255916048141</v>
      </c>
      <c r="E590" s="17">
        <v>24.26</v>
      </c>
      <c r="F590" s="13" t="s">
        <v>375</v>
      </c>
      <c r="G590" s="13">
        <v>-3142265000</v>
      </c>
      <c r="H590" s="13" t="s">
        <v>2103</v>
      </c>
      <c r="I590" s="13">
        <v>78.625384551178101</v>
      </c>
      <c r="J590" s="13">
        <v>26375357000</v>
      </c>
      <c r="K590" s="13">
        <v>335456000</v>
      </c>
      <c r="L590" s="13">
        <v>0.29252639120676166</v>
      </c>
      <c r="M590" s="13">
        <v>7715488000</v>
      </c>
      <c r="N590" s="13" t="s">
        <v>1183</v>
      </c>
      <c r="O590" s="13">
        <v>82.337361774977069</v>
      </c>
      <c r="P590" s="13">
        <v>1891.0973104901054</v>
      </c>
      <c r="Q590" s="15"/>
      <c r="R590" s="20">
        <v>63.03657701633685</v>
      </c>
      <c r="T590" s="118">
        <v>-29.383477862228062</v>
      </c>
      <c r="U590" s="120">
        <v>-78.526796286170111</v>
      </c>
      <c r="V590" s="20">
        <v>34.289466774918893</v>
      </c>
      <c r="W590" s="20">
        <v>44.919461626751151</v>
      </c>
      <c r="X590" s="20">
        <v>32.339605989192499</v>
      </c>
    </row>
    <row r="591" spans="1:24">
      <c r="A591" s="13" t="s">
        <v>756</v>
      </c>
      <c r="B591" s="13">
        <v>60</v>
      </c>
      <c r="C591" s="13" t="s">
        <v>372</v>
      </c>
      <c r="D591" s="14">
        <v>-6256.2905446657523</v>
      </c>
      <c r="E591" s="17">
        <v>22.2</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147.58665596775526</v>
      </c>
      <c r="Q591" s="15"/>
      <c r="R591" s="20">
        <v>4.9195551989251758</v>
      </c>
      <c r="T591" s="118">
        <v>-39.662720298501668</v>
      </c>
      <c r="U591" s="118">
        <v>25.589263026587084</v>
      </c>
      <c r="V591" s="20">
        <v>30.551374082654569</v>
      </c>
      <c r="W591" s="20">
        <v>57.199249790900218</v>
      </c>
      <c r="X591" s="20">
        <v>47.150776475229044</v>
      </c>
    </row>
    <row r="592" spans="1:24">
      <c r="A592" s="13" t="s">
        <v>28</v>
      </c>
      <c r="B592" s="13">
        <v>60</v>
      </c>
      <c r="C592" s="13" t="s">
        <v>372</v>
      </c>
      <c r="D592" s="13">
        <v>-256.05246672688378</v>
      </c>
      <c r="E592" s="17">
        <v>1.93</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726.40574954329497</v>
      </c>
      <c r="Q592" s="16" t="s">
        <v>2405</v>
      </c>
      <c r="R592" s="20">
        <v>24.213524984776498</v>
      </c>
      <c r="T592" s="118">
        <v>-0.8615002366016089</v>
      </c>
      <c r="U592" s="120">
        <v>1.7929025906480356</v>
      </c>
      <c r="V592" s="20">
        <v>27.649364436193565</v>
      </c>
      <c r="W592" s="20">
        <v>53.538716806479449</v>
      </c>
      <c r="X592" s="20">
        <v>53.142558699589671</v>
      </c>
    </row>
    <row r="593" spans="1:24">
      <c r="A593" s="13" t="s">
        <v>38</v>
      </c>
      <c r="B593" s="13">
        <v>60</v>
      </c>
      <c r="C593" s="13" t="s">
        <v>372</v>
      </c>
      <c r="D593" s="14">
        <v>-6292.0466046065112</v>
      </c>
      <c r="E593" s="17">
        <v>20.28</v>
      </c>
      <c r="F593" s="13" t="s">
        <v>605</v>
      </c>
      <c r="G593" s="13">
        <v>-153589240</v>
      </c>
      <c r="H593" s="13" t="s">
        <v>2106</v>
      </c>
      <c r="I593" s="13">
        <v>-2.3221064047619047</v>
      </c>
      <c r="J593" s="13">
        <v>-97528469</v>
      </c>
      <c r="K593" s="13">
        <v>42000000</v>
      </c>
      <c r="L593" s="13" t="s">
        <v>2107</v>
      </c>
      <c r="M593" s="13">
        <v>840000000</v>
      </c>
      <c r="N593" s="13" t="s">
        <v>1167</v>
      </c>
      <c r="O593" s="13">
        <v>102.06882631398656</v>
      </c>
      <c r="P593" s="13">
        <v>423.80206254252585</v>
      </c>
      <c r="Q593" s="15"/>
      <c r="R593" s="20">
        <v>14.126735418084195</v>
      </c>
      <c r="T593" s="118">
        <v>-26.553070953300164</v>
      </c>
      <c r="U593" s="120">
        <v>-16.303484733566904</v>
      </c>
      <c r="V593" s="20">
        <v>31.746045513866719</v>
      </c>
      <c r="W593" s="20">
        <v>44.75101595911547</v>
      </c>
      <c r="X593" s="20">
        <v>42.030918818560529</v>
      </c>
    </row>
    <row r="594" spans="1:24">
      <c r="A594" s="13" t="s">
        <v>511</v>
      </c>
      <c r="B594" s="13">
        <v>60</v>
      </c>
      <c r="C594" s="13" t="s">
        <v>372</v>
      </c>
      <c r="D594" s="14">
        <v>-171.60263420058496</v>
      </c>
      <c r="E594" s="17">
        <v>1.77</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348.90126369485967</v>
      </c>
      <c r="Q594" s="15"/>
      <c r="R594" s="20">
        <v>11.630042123161989</v>
      </c>
      <c r="T594" s="118">
        <v>-2.9017809093137914</v>
      </c>
      <c r="U594" s="120">
        <v>-9.8733399629333007</v>
      </c>
      <c r="V594" s="20">
        <v>20.754634421370415</v>
      </c>
      <c r="W594" s="20">
        <v>52.789673915705201</v>
      </c>
      <c r="X594" s="20">
        <v>39.528310451388876</v>
      </c>
    </row>
    <row r="595" spans="1:24">
      <c r="A595" s="13" t="s">
        <v>630</v>
      </c>
      <c r="B595" s="13">
        <v>60</v>
      </c>
      <c r="C595" s="13" t="s">
        <v>372</v>
      </c>
      <c r="D595" s="14">
        <v>-24385.789228703205</v>
      </c>
      <c r="E595" s="17">
        <v>40.58</v>
      </c>
      <c r="F595" s="13" t="s">
        <v>350</v>
      </c>
      <c r="G595" s="13">
        <v>-98818698</v>
      </c>
      <c r="H595" s="13" t="s">
        <v>2109</v>
      </c>
      <c r="I595" s="13">
        <v>33.449256136752133</v>
      </c>
      <c r="J595" s="13">
        <v>3913562968</v>
      </c>
      <c r="K595" s="13">
        <v>117000000</v>
      </c>
      <c r="L595" s="13">
        <v>1.2556333040199597</v>
      </c>
      <c r="M595" s="13">
        <v>4914000000</v>
      </c>
      <c r="N595" s="13" t="s">
        <v>962</v>
      </c>
      <c r="O595" s="13">
        <v>12.447001116925401</v>
      </c>
      <c r="P595" s="13">
        <v>0</v>
      </c>
      <c r="Q595" s="16" t="s">
        <v>2406</v>
      </c>
      <c r="R595" s="20">
        <v>0</v>
      </c>
      <c r="T595" s="118">
        <v>-241.5015331553721</v>
      </c>
      <c r="U595" s="118"/>
      <c r="V595" s="20">
        <v>42.439322043132712</v>
      </c>
      <c r="W595" s="20">
        <v>36.572892169676777</v>
      </c>
      <c r="X595" s="20">
        <v>49.111456772666607</v>
      </c>
    </row>
    <row r="596" spans="1:24">
      <c r="A596" s="13" t="s">
        <v>130</v>
      </c>
      <c r="B596" s="13">
        <v>60</v>
      </c>
      <c r="C596" s="13" t="s">
        <v>372</v>
      </c>
      <c r="D596" s="14">
        <v>-1553.3729760185188</v>
      </c>
      <c r="E596" s="17">
        <v>10.56</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173.48703703980277</v>
      </c>
      <c r="Q596" s="15"/>
      <c r="R596" s="20">
        <v>5.7829012346600921</v>
      </c>
      <c r="T596" s="118">
        <v>-9.8070821204711223</v>
      </c>
      <c r="U596" s="120">
        <v>-12.265429810450588</v>
      </c>
      <c r="V596" s="20">
        <v>49.28124369043298</v>
      </c>
      <c r="W596" s="20">
        <v>44.64176765248309</v>
      </c>
      <c r="X596" s="20">
        <v>43.557666356529779</v>
      </c>
    </row>
    <row r="597" spans="1:24">
      <c r="A597" s="13" t="s">
        <v>0</v>
      </c>
      <c r="B597" s="13">
        <v>60</v>
      </c>
      <c r="C597" s="13" t="s">
        <v>372</v>
      </c>
      <c r="D597" s="14">
        <v>-11836.429296009179</v>
      </c>
      <c r="E597" s="17">
        <v>30.16</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254.51906588070921</v>
      </c>
      <c r="Q597" s="15"/>
      <c r="R597" s="20">
        <v>8.4839688626903076</v>
      </c>
      <c r="T597" s="118">
        <v>-39.780380341417683</v>
      </c>
      <c r="U597" s="120">
        <v>27.156391975347205</v>
      </c>
      <c r="V597" s="20">
        <v>28.276905353710383</v>
      </c>
      <c r="W597" s="20">
        <v>61.877319389385107</v>
      </c>
      <c r="X597" s="20">
        <v>47.451445729588173</v>
      </c>
    </row>
    <row r="598" spans="1:24">
      <c r="A598" s="13" t="s">
        <v>757</v>
      </c>
      <c r="B598" s="13">
        <v>60</v>
      </c>
      <c r="C598" s="13" t="s">
        <v>372</v>
      </c>
      <c r="D598" s="13">
        <v>-5030.975972443166</v>
      </c>
      <c r="E598" s="17">
        <v>20.66</v>
      </c>
      <c r="F598" s="13" t="s">
        <v>376</v>
      </c>
      <c r="G598" s="13">
        <v>-3766086</v>
      </c>
      <c r="H598" s="13" t="s">
        <v>2112</v>
      </c>
      <c r="I598" s="13">
        <v>18.114343117794487</v>
      </c>
      <c r="J598" s="13">
        <v>903452863</v>
      </c>
      <c r="K598" s="13">
        <v>49875000</v>
      </c>
      <c r="L598" s="13">
        <v>1.1593023199042096</v>
      </c>
      <c r="M598" s="13">
        <v>1047375000</v>
      </c>
      <c r="N598" s="13" t="s">
        <v>1168</v>
      </c>
      <c r="O598" s="13">
        <v>9.0611392962528559</v>
      </c>
      <c r="P598" s="13">
        <v>598.13159172263624</v>
      </c>
      <c r="Q598" s="15"/>
      <c r="R598" s="20">
        <v>19.937719724087874</v>
      </c>
      <c r="T598" s="118">
        <v>-16.703961639049467</v>
      </c>
      <c r="U598" s="120">
        <v>18.017682266733672</v>
      </c>
      <c r="V598" s="20">
        <v>49.921477551839786</v>
      </c>
      <c r="W598" s="20">
        <v>64.942224363412578</v>
      </c>
      <c r="X598" s="20">
        <v>48.84587562801827</v>
      </c>
    </row>
    <row r="599" spans="1:24">
      <c r="A599" s="13" t="s">
        <v>758</v>
      </c>
      <c r="B599" s="13">
        <v>60</v>
      </c>
      <c r="C599" s="13" t="s">
        <v>372</v>
      </c>
      <c r="D599" s="14">
        <v>-3783.921680750364</v>
      </c>
      <c r="E599" s="17">
        <v>13.31</v>
      </c>
      <c r="F599" s="13" t="s">
        <v>353</v>
      </c>
      <c r="G599" s="13" t="s">
        <v>999</v>
      </c>
      <c r="H599" s="13" t="s">
        <v>2113</v>
      </c>
      <c r="I599" s="13" t="s">
        <v>1000</v>
      </c>
      <c r="J599" s="13" t="s">
        <v>1001</v>
      </c>
      <c r="K599" s="13" t="s">
        <v>791</v>
      </c>
      <c r="L599" s="13" t="s">
        <v>843</v>
      </c>
      <c r="M599" s="13" t="s">
        <v>2114</v>
      </c>
      <c r="N599" s="13" t="s">
        <v>2115</v>
      </c>
      <c r="O599" s="13">
        <v>9.0611392962528559</v>
      </c>
      <c r="P599" s="13">
        <v>470.24049524442404</v>
      </c>
      <c r="Q599" s="16" t="s">
        <v>2407</v>
      </c>
      <c r="R599" s="20">
        <v>15.674683174814135</v>
      </c>
      <c r="T599" s="118">
        <v>-21.469936407455226</v>
      </c>
      <c r="U599" s="120">
        <v>-61.022156850563825</v>
      </c>
      <c r="V599" s="20">
        <v>47.900831008240075</v>
      </c>
      <c r="W599" s="20">
        <v>75.299547232329289</v>
      </c>
      <c r="X599" s="20">
        <v>38.648685293297376</v>
      </c>
    </row>
    <row r="600" spans="1:24">
      <c r="A600" s="13" t="s">
        <v>132</v>
      </c>
      <c r="B600" s="13">
        <v>60</v>
      </c>
      <c r="C600" s="13" t="s">
        <v>372</v>
      </c>
      <c r="D600" s="14">
        <v>-18739.012847561724</v>
      </c>
      <c r="E600" s="17">
        <v>32.08</v>
      </c>
      <c r="F600" s="13" t="s">
        <v>351</v>
      </c>
      <c r="G600" s="13">
        <v>247915948</v>
      </c>
      <c r="H600" s="13" t="s">
        <v>2116</v>
      </c>
      <c r="I600" s="13">
        <v>12.817809864788732</v>
      </c>
      <c r="J600" s="13">
        <v>4550322502</v>
      </c>
      <c r="K600" s="13">
        <v>355000000</v>
      </c>
      <c r="L600" s="13">
        <v>2.4965263440134073</v>
      </c>
      <c r="M600" s="13">
        <v>11360000000</v>
      </c>
      <c r="N600" s="13" t="s">
        <v>1169</v>
      </c>
      <c r="O600" s="13">
        <v>81.716508291447752</v>
      </c>
      <c r="P600" s="13">
        <v>671.16321137140289</v>
      </c>
      <c r="Q600" s="16" t="s">
        <v>2408</v>
      </c>
      <c r="R600" s="20">
        <v>22.372107045713431</v>
      </c>
      <c r="T600" s="118">
        <v>33.484401177000649</v>
      </c>
      <c r="U600" s="118">
        <v>54.486514371664292</v>
      </c>
      <c r="V600" s="20">
        <v>41.803106697266827</v>
      </c>
      <c r="W600" s="20">
        <v>50.235152247843054</v>
      </c>
      <c r="X600" s="20">
        <v>65.544854416981849</v>
      </c>
    </row>
    <row r="601" spans="1:24">
      <c r="A601" s="13" t="s">
        <v>82</v>
      </c>
      <c r="B601" s="13">
        <v>60</v>
      </c>
      <c r="C601" s="13" t="s">
        <v>372</v>
      </c>
      <c r="D601" s="14">
        <v>-296.01733738724431</v>
      </c>
      <c r="E601" s="17">
        <v>1.1200000000000001</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124.71429141626061</v>
      </c>
      <c r="Q601" s="15"/>
      <c r="R601" s="20">
        <v>4.1571430472086872</v>
      </c>
      <c r="T601" s="118">
        <v>-2.0986991802965393</v>
      </c>
      <c r="U601" s="120">
        <v>-3.6916225281508264</v>
      </c>
      <c r="V601" s="20">
        <v>31.109658046869743</v>
      </c>
      <c r="W601" s="20">
        <v>42.352862751792983</v>
      </c>
      <c r="X601" s="20">
        <v>37.544498313359213</v>
      </c>
    </row>
    <row r="602" spans="1:24">
      <c r="A602" s="13" t="s">
        <v>223</v>
      </c>
      <c r="B602" s="13">
        <v>60</v>
      </c>
      <c r="C602" s="13" t="s">
        <v>372</v>
      </c>
      <c r="D602" s="14">
        <v>-2763.1357842858506</v>
      </c>
      <c r="E602" s="17">
        <v>224</v>
      </c>
      <c r="F602" s="13" t="s">
        <v>221</v>
      </c>
      <c r="G602" s="13">
        <v>195144717</v>
      </c>
      <c r="H602" s="13" t="s">
        <v>2118</v>
      </c>
      <c r="I602" s="13">
        <v>117.74918795882937</v>
      </c>
      <c r="J602" s="13">
        <v>28485883551</v>
      </c>
      <c r="K602" s="13">
        <v>241920000</v>
      </c>
      <c r="L602" s="13">
        <v>1.9023485756718841</v>
      </c>
      <c r="M602" s="13">
        <v>54190080000</v>
      </c>
      <c r="N602" s="13" t="s">
        <v>1002</v>
      </c>
      <c r="O602" s="13">
        <v>5.3348550683884595</v>
      </c>
      <c r="P602" s="13">
        <v>957.60895574896392</v>
      </c>
      <c r="Q602" s="15"/>
      <c r="R602" s="20">
        <v>31.920298524965464</v>
      </c>
      <c r="T602" s="118">
        <v>188.19642591458631</v>
      </c>
      <c r="U602" s="118">
        <v>466.3716926350952</v>
      </c>
      <c r="V602" s="20">
        <v>64.240420989665921</v>
      </c>
      <c r="W602" s="20">
        <v>53.078053321247161</v>
      </c>
      <c r="X602" s="20">
        <v>81.03659477954578</v>
      </c>
    </row>
    <row r="603" spans="1:24">
      <c r="A603" s="13" t="s">
        <v>542</v>
      </c>
      <c r="B603" s="13">
        <v>60</v>
      </c>
      <c r="C603" s="13" t="s">
        <v>372</v>
      </c>
      <c r="D603" s="13">
        <v>921.02804633135804</v>
      </c>
      <c r="E603" s="17">
        <v>22.1</v>
      </c>
      <c r="F603" s="13" t="s">
        <v>375</v>
      </c>
      <c r="G603" s="13">
        <v>-43799995</v>
      </c>
      <c r="H603" s="13" t="s">
        <v>2119</v>
      </c>
      <c r="I603" s="13">
        <v>25.334272698835274</v>
      </c>
      <c r="J603" s="13">
        <v>7612948946</v>
      </c>
      <c r="K603" s="13">
        <v>300500000</v>
      </c>
      <c r="L603" s="13">
        <v>0.82891663201231192</v>
      </c>
      <c r="M603" s="13">
        <v>6310500000</v>
      </c>
      <c r="N603" s="13" t="s">
        <v>2120</v>
      </c>
      <c r="O603" s="13">
        <v>27.2664171710788</v>
      </c>
      <c r="P603" s="13">
        <v>1398.4709071034863</v>
      </c>
      <c r="Q603" s="15"/>
      <c r="R603" s="20">
        <v>46.615696903449546</v>
      </c>
      <c r="T603" s="118">
        <v>-13.954234683454345</v>
      </c>
      <c r="U603" s="118"/>
      <c r="V603" s="20">
        <v>40.282915455632825</v>
      </c>
      <c r="W603" s="20">
        <v>38.183292963281509</v>
      </c>
      <c r="X603" s="20">
        <v>38.383473211084862</v>
      </c>
    </row>
    <row r="604" spans="1:24">
      <c r="A604" s="13" t="s">
        <v>759</v>
      </c>
      <c r="B604" s="13">
        <v>60</v>
      </c>
      <c r="C604" s="13" t="s">
        <v>372</v>
      </c>
      <c r="D604" s="14">
        <v>4529.0559852733022</v>
      </c>
      <c r="E604" s="17">
        <v>35.94</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942.74732974575636</v>
      </c>
      <c r="Q604" s="15"/>
      <c r="R604" s="20">
        <v>31.424910991525213</v>
      </c>
      <c r="T604" s="118">
        <v>-14.389551707775823</v>
      </c>
      <c r="U604" s="120">
        <v>31.353403268514128</v>
      </c>
      <c r="V604" s="20">
        <v>46.41317657339922</v>
      </c>
      <c r="W604" s="20">
        <v>70.158094150270983</v>
      </c>
      <c r="X604" s="20">
        <v>52.883692482392853</v>
      </c>
    </row>
    <row r="605" spans="1:24">
      <c r="A605" s="13" t="s">
        <v>181</v>
      </c>
      <c r="B605" s="13">
        <v>60</v>
      </c>
      <c r="C605" s="13" t="s">
        <v>372</v>
      </c>
      <c r="D605" s="14">
        <v>-830.37694955953259</v>
      </c>
      <c r="E605" s="17">
        <v>2.63</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363.42766611136449</v>
      </c>
      <c r="Q605" s="16" t="s">
        <v>2203</v>
      </c>
      <c r="R605" s="20">
        <v>12.114255537045484</v>
      </c>
      <c r="T605" s="118">
        <v>-3.5802402368743813</v>
      </c>
      <c r="U605" s="120">
        <v>-10.308668619221262</v>
      </c>
      <c r="V605" s="20">
        <v>32.138419942045878</v>
      </c>
      <c r="W605" s="20">
        <v>59.705628452789021</v>
      </c>
      <c r="X605" s="20">
        <v>33.468220772958759</v>
      </c>
    </row>
    <row r="606" spans="1:24">
      <c r="A606" s="13" t="s">
        <v>427</v>
      </c>
      <c r="B606" s="13">
        <v>60</v>
      </c>
      <c r="C606" s="13" t="s">
        <v>372</v>
      </c>
      <c r="D606" s="14">
        <v>-15329.269560391695</v>
      </c>
      <c r="E606" s="17">
        <v>43.66</v>
      </c>
      <c r="F606" s="13" t="s">
        <v>390</v>
      </c>
      <c r="G606" s="13" t="s">
        <v>1003</v>
      </c>
      <c r="H606" s="13" t="s">
        <v>1434</v>
      </c>
      <c r="I606" s="13" t="s">
        <v>828</v>
      </c>
      <c r="J606" s="13" t="s">
        <v>1004</v>
      </c>
      <c r="K606" s="13" t="s">
        <v>1005</v>
      </c>
      <c r="L606" s="13" t="s">
        <v>796</v>
      </c>
      <c r="M606" s="13" t="s">
        <v>2123</v>
      </c>
      <c r="N606" s="13" t="s">
        <v>1179</v>
      </c>
      <c r="O606" s="13">
        <v>52.723015007891988</v>
      </c>
      <c r="P606" s="13">
        <v>187.50941485770761</v>
      </c>
      <c r="Q606" s="15"/>
      <c r="R606" s="20">
        <v>6.2503138285902535</v>
      </c>
      <c r="T606" s="118">
        <v>-34.857744308487213</v>
      </c>
      <c r="U606" s="120">
        <v>-15.952876692993812</v>
      </c>
      <c r="V606" s="20">
        <v>40.74154073090692</v>
      </c>
      <c r="W606" s="20">
        <v>33.001582277197699</v>
      </c>
      <c r="X606" s="20">
        <v>43.569755084033154</v>
      </c>
    </row>
    <row r="607" spans="1:24">
      <c r="A607" s="13" t="s">
        <v>19</v>
      </c>
      <c r="B607" s="13">
        <v>60</v>
      </c>
      <c r="C607" s="13" t="s">
        <v>372</v>
      </c>
      <c r="D607" s="14">
        <v>-3687.070904020864</v>
      </c>
      <c r="E607" s="17">
        <v>7.39</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434.71351898596771</v>
      </c>
      <c r="Q607" s="15"/>
      <c r="R607" s="20">
        <v>14.49045063286559</v>
      </c>
      <c r="T607" s="118">
        <v>0.1048241098543734</v>
      </c>
      <c r="U607" s="120">
        <v>6.9420892999390649</v>
      </c>
      <c r="V607" s="20">
        <v>46.72934108205434</v>
      </c>
      <c r="W607" s="20">
        <v>61.613626742699012</v>
      </c>
      <c r="X607" s="20">
        <v>55.354970338078289</v>
      </c>
    </row>
    <row r="608" spans="1:24">
      <c r="A608" s="13" t="s">
        <v>123</v>
      </c>
      <c r="B608" s="13">
        <v>60</v>
      </c>
      <c r="C608" s="13" t="s">
        <v>372</v>
      </c>
      <c r="D608" s="14">
        <v>-195.72974409920897</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492.02961468821911</v>
      </c>
      <c r="Q608" s="16" t="s">
        <v>2203</v>
      </c>
      <c r="R608" s="20">
        <v>16.40098715627397</v>
      </c>
      <c r="T608" s="118">
        <v>-2.3255887107519824</v>
      </c>
      <c r="U608" s="120">
        <v>-1.5678626435014964</v>
      </c>
      <c r="V608" s="20">
        <v>38.492345160874393</v>
      </c>
      <c r="W608" s="20">
        <v>49.074335663464772</v>
      </c>
      <c r="X608" s="20">
        <v>40.489124650278953</v>
      </c>
    </row>
    <row r="609" spans="1:24">
      <c r="A609" s="13" t="s">
        <v>340</v>
      </c>
      <c r="B609" s="13">
        <v>60</v>
      </c>
      <c r="C609" s="13" t="s">
        <v>372</v>
      </c>
      <c r="D609" s="13">
        <v>-1200.7170834006686</v>
      </c>
      <c r="E609" s="17">
        <v>9.85</v>
      </c>
      <c r="F609" s="13" t="s">
        <v>233</v>
      </c>
      <c r="G609" s="13">
        <v>896857779</v>
      </c>
      <c r="H609" s="13" t="s">
        <v>2126</v>
      </c>
      <c r="I609" s="13">
        <v>14.515079540561924</v>
      </c>
      <c r="J609" s="13">
        <v>15777601159</v>
      </c>
      <c r="K609" s="13">
        <v>1086980000</v>
      </c>
      <c r="L609" s="13">
        <v>0.68893869799716367</v>
      </c>
      <c r="M609" s="13">
        <v>10869800000</v>
      </c>
      <c r="N609" s="13" t="s">
        <v>1354</v>
      </c>
      <c r="O609" s="13">
        <v>59.472122772864125</v>
      </c>
      <c r="P609" s="13">
        <v>251.35056177178402</v>
      </c>
      <c r="Q609" s="15"/>
      <c r="R609" s="20">
        <v>8.378352059059468</v>
      </c>
      <c r="T609" s="118">
        <v>-2.0899736489692522</v>
      </c>
      <c r="U609" s="120">
        <v>-1.9119325363759998</v>
      </c>
      <c r="V609" s="20">
        <v>55.46890012180296</v>
      </c>
      <c r="W609" s="20">
        <v>33.332797372882844</v>
      </c>
      <c r="X609" s="20">
        <v>50.148175112640658</v>
      </c>
    </row>
    <row r="610" spans="1:24">
      <c r="A610" s="13" t="s">
        <v>678</v>
      </c>
      <c r="B610" s="13">
        <v>60</v>
      </c>
      <c r="C610" s="13" t="s">
        <v>372</v>
      </c>
      <c r="D610" s="14">
        <v>-622.48942687782358</v>
      </c>
      <c r="E610" s="17">
        <v>9.66</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639.46855837787712</v>
      </c>
      <c r="Q610" s="15"/>
      <c r="R610" s="20">
        <v>21.315618612595905</v>
      </c>
      <c r="T610" s="118">
        <v>-27.589644981116237</v>
      </c>
      <c r="U610" s="118"/>
      <c r="V610" s="20">
        <v>30.036020193135169</v>
      </c>
      <c r="W610" s="20">
        <v>42.534442998676077</v>
      </c>
      <c r="X610" s="20"/>
    </row>
    <row r="611" spans="1:24">
      <c r="A611" s="13" t="s">
        <v>763</v>
      </c>
      <c r="B611" s="13">
        <v>60</v>
      </c>
      <c r="C611" s="13" t="s">
        <v>372</v>
      </c>
      <c r="D611" s="14">
        <v>-28266.532048506611</v>
      </c>
      <c r="E611" s="17">
        <v>22.9</v>
      </c>
      <c r="F611" s="13" t="s">
        <v>221</v>
      </c>
      <c r="G611" s="13">
        <v>-28917987</v>
      </c>
      <c r="H611" s="13" t="s">
        <v>2128</v>
      </c>
      <c r="I611" s="13">
        <v>14.998975453843959</v>
      </c>
      <c r="J611" s="13">
        <v>3157167716</v>
      </c>
      <c r="K611" s="13">
        <v>210492225</v>
      </c>
      <c r="L611" s="13">
        <v>1.6667805129044972</v>
      </c>
      <c r="M611" s="13">
        <v>5262305625</v>
      </c>
      <c r="N611" s="13" t="s">
        <v>1171</v>
      </c>
      <c r="O611" s="13">
        <v>13.81744201004169</v>
      </c>
      <c r="P611" s="13">
        <v>579.54143103657077</v>
      </c>
      <c r="Q611" s="15"/>
      <c r="R611" s="20">
        <v>19.318047701219026</v>
      </c>
      <c r="T611" s="118"/>
      <c r="U611" s="118"/>
      <c r="V611" s="20">
        <v>20.60452914947788</v>
      </c>
      <c r="W611" s="20">
        <v>37.399530610425117</v>
      </c>
      <c r="X611" s="20"/>
    </row>
    <row r="612" spans="1:24">
      <c r="A612" s="13" t="s">
        <v>339</v>
      </c>
      <c r="B612" s="13">
        <v>60</v>
      </c>
      <c r="C612" s="13" t="s">
        <v>372</v>
      </c>
      <c r="D612" s="14">
        <v>3206.9939045440779</v>
      </c>
      <c r="E612" s="17">
        <v>19.66</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1255.1061629969558</v>
      </c>
      <c r="Q612" s="15"/>
      <c r="R612" s="20">
        <v>41.836872099898528</v>
      </c>
      <c r="T612" s="118">
        <v>-5.618541194897908</v>
      </c>
      <c r="U612" s="118">
        <v>19.252413188049431</v>
      </c>
      <c r="V612" s="20">
        <v>63.354583275951796</v>
      </c>
      <c r="W612" s="20">
        <v>73.624697370502105</v>
      </c>
      <c r="X612" s="20">
        <v>53.377584635523867</v>
      </c>
    </row>
    <row r="613" spans="1:24">
      <c r="A613" s="13" t="s">
        <v>2135</v>
      </c>
      <c r="B613" s="13">
        <v>60</v>
      </c>
      <c r="C613" s="13" t="s">
        <v>372</v>
      </c>
      <c r="D613" s="13">
        <v>-328.88867019147392</v>
      </c>
      <c r="E613" s="17">
        <v>2.3199999999999998</v>
      </c>
      <c r="G613" s="13">
        <v>-3064127000</v>
      </c>
      <c r="I613" s="13">
        <v>12.215866999999999</v>
      </c>
      <c r="J613" s="13">
        <v>61079335000</v>
      </c>
      <c r="K613" s="13">
        <v>5000000000</v>
      </c>
      <c r="L613" s="13">
        <v>0.16372149434829308</v>
      </c>
      <c r="M613" s="13">
        <v>10000000000</v>
      </c>
      <c r="O613" s="13">
        <v>54.768695200955861</v>
      </c>
      <c r="P613" s="13">
        <v>1404.9776098987675</v>
      </c>
      <c r="Q613" s="15"/>
      <c r="R613" s="20">
        <v>46.832586996625579</v>
      </c>
      <c r="T613" s="118">
        <v>-3.4683144902598162</v>
      </c>
      <c r="U613" s="120">
        <v>-3.2814868354605453</v>
      </c>
      <c r="V613" s="20">
        <v>25.594863534557845</v>
      </c>
      <c r="W613" s="20">
        <v>42.370741647297514</v>
      </c>
      <c r="X613" s="20">
        <v>35.609604188301986</v>
      </c>
    </row>
    <row r="614" spans="1:24">
      <c r="A614" s="13" t="s">
        <v>2160</v>
      </c>
      <c r="B614" s="13">
        <v>60</v>
      </c>
      <c r="C614" s="13" t="s">
        <v>372</v>
      </c>
      <c r="E614" s="17">
        <v>80.599999999999994</v>
      </c>
      <c r="G614" s="13">
        <v>42544831</v>
      </c>
      <c r="I614" s="13">
        <v>9.7399833428571423</v>
      </c>
      <c r="J614" s="13">
        <v>3408994170</v>
      </c>
      <c r="K614" s="13">
        <v>350000000</v>
      </c>
      <c r="L614" s="13">
        <v>8.6242447284678114</v>
      </c>
      <c r="M614" s="13">
        <v>29400000000</v>
      </c>
      <c r="O614" s="13">
        <v>69.473797635325809</v>
      </c>
      <c r="Q614" s="15"/>
      <c r="T614" s="118"/>
      <c r="U614" s="118"/>
      <c r="V614" s="20">
        <v>68.486225993929892</v>
      </c>
      <c r="W614" s="20">
        <v>51.849841515671862</v>
      </c>
      <c r="X614" s="20"/>
    </row>
    <row r="615" spans="1:24">
      <c r="A615" s="13" t="s">
        <v>2170</v>
      </c>
      <c r="B615" s="13">
        <v>60</v>
      </c>
      <c r="C615" s="13" t="s">
        <v>372</v>
      </c>
      <c r="E615" s="17">
        <v>18.440000000000001</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12.48</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83.65</v>
      </c>
      <c r="G617" s="13">
        <v>32030737</v>
      </c>
      <c r="I617" s="13">
        <v>6.6494346318181821</v>
      </c>
      <c r="J617" s="13">
        <v>1462875619</v>
      </c>
      <c r="K617" s="13">
        <v>220000000</v>
      </c>
      <c r="L617" s="13">
        <v>12.632652947372691</v>
      </c>
      <c r="M617" s="13">
        <v>18480000000</v>
      </c>
      <c r="O617" s="13">
        <v>67.012892101572703</v>
      </c>
      <c r="Q617" s="15"/>
      <c r="T617" s="118"/>
      <c r="U617" s="118"/>
      <c r="V617" s="20">
        <v>64.270926964303015</v>
      </c>
      <c r="W617" s="20">
        <v>41.05689515399736</v>
      </c>
      <c r="X617" s="20"/>
    </row>
    <row r="618" spans="1:24">
      <c r="A618" s="13" t="s">
        <v>2173</v>
      </c>
      <c r="B618" s="13">
        <v>60</v>
      </c>
      <c r="C618" s="13" t="s">
        <v>372</v>
      </c>
      <c r="E618" s="17">
        <v>88.5</v>
      </c>
      <c r="G618" s="13">
        <v>348535869</v>
      </c>
      <c r="I618" s="13">
        <v>10.866950009771987</v>
      </c>
      <c r="J618" s="13">
        <v>3336153653</v>
      </c>
      <c r="K618" s="13">
        <v>307000000</v>
      </c>
      <c r="L618" s="13">
        <v>8.0059262186506963</v>
      </c>
      <c r="M618" s="13">
        <v>26709000000</v>
      </c>
      <c r="O618" s="13">
        <v>66.105394656746441</v>
      </c>
      <c r="Q618" s="15"/>
      <c r="T618" s="118"/>
      <c r="U618" s="118"/>
      <c r="V618" s="20">
        <v>54.854846816750978</v>
      </c>
      <c r="W618" s="20">
        <v>35.857308605938442</v>
      </c>
      <c r="X618" s="20"/>
    </row>
    <row r="619" spans="1:24">
      <c r="A619" s="13" t="s">
        <v>2174</v>
      </c>
      <c r="B619" s="13">
        <v>60</v>
      </c>
      <c r="C619" s="13" t="s">
        <v>372</v>
      </c>
      <c r="E619" s="17">
        <v>75.95</v>
      </c>
      <c r="G619" s="13">
        <v>370070626</v>
      </c>
      <c r="I619" s="13">
        <v>17.517405527499999</v>
      </c>
      <c r="J619" s="13">
        <v>7006962211</v>
      </c>
      <c r="K619" s="13">
        <v>400000000</v>
      </c>
      <c r="L619" s="13">
        <v>4.5668863390991676</v>
      </c>
      <c r="M619" s="13">
        <v>32000000000</v>
      </c>
      <c r="O619" s="13">
        <v>62.53359068321506</v>
      </c>
      <c r="Q619" s="15"/>
      <c r="T619" s="118"/>
      <c r="U619" s="118"/>
      <c r="V619" s="20"/>
      <c r="W619" s="20">
        <v>38.840394551033562</v>
      </c>
      <c r="X619" s="20"/>
    </row>
    <row r="620" spans="1:24">
      <c r="A620" s="13" t="s">
        <v>2161</v>
      </c>
      <c r="B620" s="13">
        <v>60</v>
      </c>
      <c r="C620" s="13" t="s">
        <v>372</v>
      </c>
      <c r="E620" s="17">
        <v>10.38</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33.26</v>
      </c>
      <c r="G621" s="13">
        <v>254085788</v>
      </c>
      <c r="I621" s="13">
        <v>5.7643595893753004</v>
      </c>
      <c r="J621" s="13">
        <v>3575182737</v>
      </c>
      <c r="K621" s="13">
        <v>620222018</v>
      </c>
      <c r="L621" s="13">
        <v>6.0717933115260507</v>
      </c>
      <c r="M621" s="13">
        <v>21707770630</v>
      </c>
      <c r="O621" s="13">
        <v>62.087437841296264</v>
      </c>
      <c r="Q621" s="15"/>
      <c r="T621" s="118"/>
      <c r="U621" s="118"/>
      <c r="V621" s="20"/>
      <c r="W621" s="20">
        <v>55.359212248446873</v>
      </c>
      <c r="X621" s="20"/>
    </row>
    <row r="622" spans="1:24">
      <c r="A622" s="13" t="s">
        <v>2159</v>
      </c>
      <c r="B622" s="13">
        <v>60</v>
      </c>
      <c r="C622" s="13" t="s">
        <v>372</v>
      </c>
      <c r="D622" s="13">
        <v>-1611.0816906023651</v>
      </c>
      <c r="E622" s="17">
        <v>7.49</v>
      </c>
      <c r="G622" s="13">
        <v>-31207398</v>
      </c>
      <c r="I622" s="13">
        <v>14.004177167381973</v>
      </c>
      <c r="J622" s="13">
        <v>2447229960</v>
      </c>
      <c r="K622" s="13">
        <v>174750000</v>
      </c>
      <c r="L622" s="13">
        <v>0.49985085994942624</v>
      </c>
      <c r="M622" s="13">
        <v>1223250000</v>
      </c>
      <c r="O622" s="13">
        <v>20.947779956750757</v>
      </c>
      <c r="P622" s="13">
        <v>534.99365565613198</v>
      </c>
      <c r="Q622" s="15"/>
      <c r="R622" s="20">
        <v>17.8331218552044</v>
      </c>
      <c r="T622" s="118">
        <v>-5.5934515925553985</v>
      </c>
      <c r="U622" s="120">
        <v>1.4445417019682871</v>
      </c>
      <c r="V622" s="20">
        <v>34.683656021494414</v>
      </c>
      <c r="W622" s="20">
        <v>41.421585043474927</v>
      </c>
      <c r="X622" s="20">
        <v>45.569040580027668</v>
      </c>
    </row>
    <row r="623" spans="1:24">
      <c r="A623" s="13" t="s">
        <v>2179</v>
      </c>
      <c r="B623" s="13">
        <v>60</v>
      </c>
      <c r="C623" s="13" t="s">
        <v>372</v>
      </c>
      <c r="E623" s="17">
        <v>29.52</v>
      </c>
      <c r="G623" s="13">
        <v>3971521</v>
      </c>
      <c r="I623" s="13">
        <v>11.327627194029851</v>
      </c>
      <c r="J623" s="13">
        <v>2276853066</v>
      </c>
      <c r="K623" s="13">
        <v>201000000</v>
      </c>
      <c r="L623" s="13">
        <v>2.6483922436828866</v>
      </c>
      <c r="M623" s="13">
        <v>6030000000</v>
      </c>
      <c r="O623" s="13">
        <v>42.842203902690201</v>
      </c>
      <c r="Q623" s="15"/>
    </row>
    <row r="624" spans="1:24">
      <c r="A624" s="13" t="s">
        <v>2190</v>
      </c>
      <c r="B624" s="13">
        <v>60</v>
      </c>
      <c r="C624" s="13" t="s">
        <v>372</v>
      </c>
      <c r="E624" s="17">
        <v>128.30000000000001</v>
      </c>
      <c r="G624" s="13">
        <v>563126772</v>
      </c>
      <c r="I624" s="13">
        <v>33.609425000000002</v>
      </c>
      <c r="J624" s="13">
        <v>5041413750</v>
      </c>
      <c r="K624" s="13">
        <v>150000000</v>
      </c>
      <c r="L624" s="13">
        <v>3.957223308640359</v>
      </c>
      <c r="M624" s="13">
        <v>19950000000</v>
      </c>
      <c r="O624" s="13">
        <v>28.648042430365962</v>
      </c>
      <c r="Q624" s="15"/>
    </row>
    <row r="625" spans="1:17">
      <c r="A625" s="13" t="s">
        <v>2180</v>
      </c>
      <c r="B625" s="13">
        <v>60</v>
      </c>
      <c r="C625" s="13" t="s">
        <v>372</v>
      </c>
      <c r="E625" s="17">
        <v>169</v>
      </c>
      <c r="G625" s="13">
        <v>35218633</v>
      </c>
      <c r="I625" s="13">
        <v>16.231595298611111</v>
      </c>
      <c r="J625" s="13">
        <v>11686748615</v>
      </c>
      <c r="K625" s="13">
        <v>720000000</v>
      </c>
      <c r="L625" s="13">
        <v>10.658225320268002</v>
      </c>
      <c r="M625" s="13">
        <v>124560000000</v>
      </c>
      <c r="O625" s="13">
        <v>62.143012780120607</v>
      </c>
      <c r="Q625" s="15"/>
    </row>
    <row r="626" spans="1:17">
      <c r="A626" s="13" t="s">
        <v>2193</v>
      </c>
      <c r="B626" s="13">
        <v>60</v>
      </c>
      <c r="C626" s="13" t="s">
        <v>372</v>
      </c>
      <c r="E626" s="17">
        <v>96.1</v>
      </c>
      <c r="G626" s="13">
        <v>35830166</v>
      </c>
      <c r="I626" s="13">
        <v>26.022467249999998</v>
      </c>
      <c r="J626" s="13">
        <v>2602246725</v>
      </c>
      <c r="K626" s="13">
        <v>100000000</v>
      </c>
      <c r="L626" s="13">
        <v>3.8044048263717194</v>
      </c>
      <c r="M626" s="13">
        <v>9900000000</v>
      </c>
      <c r="O626" s="13">
        <v>27.524552924245686</v>
      </c>
      <c r="Q626" s="15"/>
    </row>
    <row r="627" spans="1:17">
      <c r="A627" s="13" t="s">
        <v>2181</v>
      </c>
      <c r="B627" s="13">
        <v>60</v>
      </c>
      <c r="C627" s="13" t="s">
        <v>372</v>
      </c>
      <c r="E627" s="17">
        <v>37.54</v>
      </c>
      <c r="G627" s="13">
        <v>335195569</v>
      </c>
      <c r="I627" s="13">
        <v>18.470613014000001</v>
      </c>
      <c r="J627" s="13">
        <v>9235306507</v>
      </c>
      <c r="K627" s="13">
        <v>500000000</v>
      </c>
      <c r="L627" s="13">
        <v>2.0573220808208958</v>
      </c>
      <c r="M627" s="13">
        <v>19000000000</v>
      </c>
      <c r="O627" s="13">
        <v>25.007119545270232</v>
      </c>
      <c r="Q627" s="15"/>
    </row>
    <row r="628" spans="1:17">
      <c r="A628" s="13" t="s">
        <v>2182</v>
      </c>
      <c r="B628" s="13">
        <v>60</v>
      </c>
      <c r="C628" s="13" t="s">
        <v>372</v>
      </c>
      <c r="E628" s="17">
        <v>18.850000000000001</v>
      </c>
      <c r="G628" s="13">
        <v>42311369</v>
      </c>
      <c r="I628" s="13">
        <v>25.124839688402908</v>
      </c>
      <c r="J628" s="13">
        <v>13678490348</v>
      </c>
      <c r="K628" s="13">
        <v>544421000</v>
      </c>
      <c r="L628" s="13">
        <v>0.75622373060433878</v>
      </c>
      <c r="M628" s="13">
        <v>10343999000</v>
      </c>
      <c r="O628" s="13">
        <v>37.639680498834679</v>
      </c>
      <c r="Q628" s="15"/>
    </row>
    <row r="629" spans="1:17">
      <c r="A629" s="13" t="s">
        <v>2183</v>
      </c>
      <c r="B629" s="13">
        <v>60</v>
      </c>
      <c r="C629" s="13" t="s">
        <v>372</v>
      </c>
      <c r="E629" s="17">
        <v>60.65</v>
      </c>
      <c r="G629" s="13">
        <v>6729630082</v>
      </c>
      <c r="J629" s="13">
        <v>27947178234</v>
      </c>
      <c r="K629" s="13">
        <v>0</v>
      </c>
      <c r="O629" s="13">
        <v>15.485962233158652</v>
      </c>
      <c r="Q629" s="15"/>
    </row>
    <row r="630" spans="1:17">
      <c r="A630" s="13" t="s">
        <v>2191</v>
      </c>
      <c r="B630" s="13">
        <v>60</v>
      </c>
      <c r="C630" s="13" t="s">
        <v>372</v>
      </c>
      <c r="E630" s="17">
        <v>171</v>
      </c>
      <c r="G630" s="13">
        <v>17706780</v>
      </c>
      <c r="I630" s="13">
        <v>34.51807136</v>
      </c>
      <c r="J630" s="13">
        <v>3451807136</v>
      </c>
      <c r="K630" s="13">
        <v>100000000</v>
      </c>
      <c r="L630" s="13">
        <v>5.5043631499115131</v>
      </c>
      <c r="M630" s="13">
        <v>19000000000</v>
      </c>
      <c r="O630" s="13">
        <v>57.622911546674828</v>
      </c>
      <c r="Q630" s="15"/>
    </row>
    <row r="631" spans="1:17">
      <c r="A631" s="13" t="s">
        <v>2192</v>
      </c>
      <c r="B631" s="13">
        <v>60</v>
      </c>
      <c r="C631" s="13" t="s">
        <v>372</v>
      </c>
      <c r="E631" s="17">
        <v>122.4</v>
      </c>
      <c r="G631" s="13">
        <v>32815000</v>
      </c>
      <c r="I631" s="13">
        <v>29.451812110965232</v>
      </c>
      <c r="J631" s="13">
        <v>15590464000</v>
      </c>
      <c r="K631" s="13">
        <v>529355000</v>
      </c>
      <c r="L631" s="13">
        <v>4.6516662364891772</v>
      </c>
      <c r="M631" s="13">
        <v>72521635000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46268.076678240737</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60.65</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96.1</v>
      </c>
      <c r="I4" s="19">
        <v>0</v>
      </c>
      <c r="J4" s="14">
        <v>35830166</v>
      </c>
      <c r="K4" s="19">
        <v>276.30349242590728</v>
      </c>
      <c r="L4" s="19">
        <v>400</v>
      </c>
      <c r="M4" s="19">
        <v>0</v>
      </c>
      <c r="N4" s="20">
        <v>27.524552924245686</v>
      </c>
      <c r="O4" s="21">
        <v>0</v>
      </c>
      <c r="P4" s="24">
        <v>0</v>
      </c>
    </row>
    <row r="5" spans="1:16">
      <c r="A5" t="s">
        <v>2191</v>
      </c>
      <c r="C5" s="14">
        <v>3451807136</v>
      </c>
      <c r="D5" s="14">
        <v>100000000</v>
      </c>
      <c r="E5" s="19">
        <v>0</v>
      </c>
      <c r="F5" s="19">
        <v>0</v>
      </c>
      <c r="G5" s="14">
        <v>0</v>
      </c>
      <c r="H5" s="19">
        <v>171</v>
      </c>
      <c r="I5" s="19">
        <v>0</v>
      </c>
      <c r="J5" s="14">
        <v>17706780</v>
      </c>
      <c r="K5" s="19">
        <v>1073.0353006023681</v>
      </c>
      <c r="L5" s="19">
        <v>400</v>
      </c>
      <c r="M5" s="19">
        <v>0</v>
      </c>
      <c r="N5" s="20">
        <v>57.622911546674828</v>
      </c>
      <c r="O5" s="21">
        <v>0</v>
      </c>
      <c r="P5" s="24">
        <v>0</v>
      </c>
    </row>
    <row r="6" spans="1:16">
      <c r="A6" t="s">
        <v>2190</v>
      </c>
      <c r="C6" s="14">
        <v>5041413750</v>
      </c>
      <c r="D6" s="14">
        <v>150000000</v>
      </c>
      <c r="E6" s="19">
        <v>0</v>
      </c>
      <c r="F6" s="19">
        <v>0</v>
      </c>
      <c r="G6" s="14">
        <v>0</v>
      </c>
      <c r="H6" s="19">
        <v>128.30000000000001</v>
      </c>
      <c r="I6" s="19">
        <v>0</v>
      </c>
      <c r="J6" s="14">
        <v>563126772</v>
      </c>
      <c r="K6" s="19">
        <v>35.427191517010669</v>
      </c>
      <c r="L6" s="19">
        <v>266.66666666666669</v>
      </c>
      <c r="M6" s="19">
        <v>0</v>
      </c>
      <c r="N6" s="20">
        <v>28.648042430365962</v>
      </c>
      <c r="O6" s="21">
        <v>0</v>
      </c>
      <c r="P6" s="24">
        <v>0</v>
      </c>
    </row>
    <row r="7" spans="1:16">
      <c r="A7" t="s">
        <v>2159</v>
      </c>
      <c r="C7" s="14">
        <v>2447229960</v>
      </c>
      <c r="D7" s="14">
        <v>174750000</v>
      </c>
      <c r="E7" s="19">
        <v>0</v>
      </c>
      <c r="F7" s="19">
        <v>0</v>
      </c>
      <c r="G7" s="14">
        <v>0</v>
      </c>
      <c r="H7" s="19">
        <v>7.49</v>
      </c>
      <c r="I7" s="19">
        <v>-0.15073778956067496</v>
      </c>
      <c r="J7" s="14">
        <v>-31207398</v>
      </c>
      <c r="K7" s="19">
        <v>-39.197436454010038</v>
      </c>
      <c r="L7" s="19">
        <v>228.89842632331903</v>
      </c>
      <c r="M7" s="19">
        <v>0</v>
      </c>
      <c r="N7" s="20">
        <v>20.947779956750757</v>
      </c>
      <c r="O7" s="21">
        <v>567.60371078929109</v>
      </c>
      <c r="P7" s="24">
        <v>18.920123692976368</v>
      </c>
    </row>
    <row r="8" spans="1:16">
      <c r="A8" t="s">
        <v>2171</v>
      </c>
      <c r="C8" s="14">
        <v>3999024540</v>
      </c>
      <c r="D8" s="14">
        <v>200000000</v>
      </c>
      <c r="E8" s="19">
        <v>0</v>
      </c>
      <c r="F8" s="19">
        <v>0</v>
      </c>
      <c r="G8" s="14">
        <v>0</v>
      </c>
      <c r="H8" s="19">
        <v>12.48</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29.52</v>
      </c>
      <c r="I9" s="19">
        <v>0</v>
      </c>
      <c r="J9" s="14">
        <v>3971521</v>
      </c>
      <c r="K9" s="19">
        <v>1518.3099875337434</v>
      </c>
      <c r="L9" s="19">
        <v>199.00497512437812</v>
      </c>
      <c r="M9" s="19">
        <v>0</v>
      </c>
      <c r="N9" s="20">
        <v>42.842203902690201</v>
      </c>
      <c r="O9" s="21">
        <v>0</v>
      </c>
      <c r="P9" s="24">
        <v>0</v>
      </c>
    </row>
    <row r="10" spans="1:16">
      <c r="A10" t="s">
        <v>2161</v>
      </c>
      <c r="C10" s="14">
        <v>2434885834</v>
      </c>
      <c r="D10" s="14">
        <v>206760337</v>
      </c>
      <c r="E10" s="19">
        <v>0</v>
      </c>
      <c r="F10" s="19">
        <v>0</v>
      </c>
      <c r="G10" s="14">
        <v>0</v>
      </c>
      <c r="H10" s="19">
        <v>10.38</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83.65</v>
      </c>
      <c r="I11" s="19">
        <v>0</v>
      </c>
      <c r="J11" s="14">
        <v>32030737</v>
      </c>
      <c r="K11" s="19">
        <v>576.94582550504538</v>
      </c>
      <c r="L11" s="19">
        <v>181.81818181818181</v>
      </c>
      <c r="M11" s="19">
        <v>0</v>
      </c>
      <c r="N11" s="20">
        <v>67.012892101572703</v>
      </c>
      <c r="O11" s="21">
        <v>0</v>
      </c>
      <c r="P11" s="24">
        <v>0</v>
      </c>
    </row>
    <row r="12" spans="1:16">
      <c r="A12" t="s">
        <v>2173</v>
      </c>
      <c r="C12" s="14">
        <v>3336153653</v>
      </c>
      <c r="D12" s="14">
        <v>307000000</v>
      </c>
      <c r="E12" s="19">
        <v>0</v>
      </c>
      <c r="F12" s="19">
        <v>0</v>
      </c>
      <c r="G12" s="14">
        <v>0</v>
      </c>
      <c r="H12" s="19">
        <v>88.5</v>
      </c>
      <c r="I12" s="19">
        <v>0</v>
      </c>
      <c r="J12" s="14">
        <v>348535869</v>
      </c>
      <c r="K12" s="19">
        <v>76.631997953702722</v>
      </c>
      <c r="L12" s="19">
        <v>130.29315960912052</v>
      </c>
      <c r="M12" s="19">
        <v>0</v>
      </c>
      <c r="N12" s="20">
        <v>66.105394656746441</v>
      </c>
      <c r="O12" s="21">
        <v>0</v>
      </c>
      <c r="P12" s="24">
        <v>0</v>
      </c>
    </row>
    <row r="13" spans="1:16">
      <c r="A13" t="s">
        <v>2160</v>
      </c>
      <c r="C13" s="14">
        <v>3408994170</v>
      </c>
      <c r="D13" s="14">
        <v>350000000</v>
      </c>
      <c r="E13" s="19">
        <v>0</v>
      </c>
      <c r="F13" s="19">
        <v>0</v>
      </c>
      <c r="G13" s="14">
        <v>0</v>
      </c>
      <c r="H13" s="19">
        <v>80.599999999999994</v>
      </c>
      <c r="I13" s="19">
        <v>0</v>
      </c>
      <c r="J13" s="14">
        <v>42544831</v>
      </c>
      <c r="K13" s="19">
        <v>691.03576883405651</v>
      </c>
      <c r="L13" s="19">
        <v>114.28571428571429</v>
      </c>
      <c r="M13" s="19">
        <v>0</v>
      </c>
      <c r="N13" s="20">
        <v>69.473797635325809</v>
      </c>
      <c r="O13" s="21">
        <v>0</v>
      </c>
      <c r="P13" s="24">
        <v>0</v>
      </c>
    </row>
    <row r="14" spans="1:16">
      <c r="A14" t="s">
        <v>2174</v>
      </c>
      <c r="C14" s="14">
        <v>7006962211</v>
      </c>
      <c r="D14" s="14">
        <v>400000000</v>
      </c>
      <c r="E14" s="19">
        <v>0</v>
      </c>
      <c r="F14" s="19">
        <v>0</v>
      </c>
      <c r="G14" s="14">
        <v>0</v>
      </c>
      <c r="H14" s="19">
        <v>75.95</v>
      </c>
      <c r="I14" s="19">
        <v>0</v>
      </c>
      <c r="J14" s="14">
        <v>370070626</v>
      </c>
      <c r="K14" s="19">
        <v>86.469981003031563</v>
      </c>
      <c r="L14" s="19">
        <v>100</v>
      </c>
      <c r="M14" s="19">
        <v>0</v>
      </c>
      <c r="N14" s="20">
        <v>62.53359068321506</v>
      </c>
      <c r="O14" s="21">
        <v>0</v>
      </c>
      <c r="P14" s="24">
        <v>0</v>
      </c>
    </row>
    <row r="15" spans="1:16">
      <c r="A15" t="s">
        <v>2181</v>
      </c>
      <c r="C15" s="14">
        <v>9235306507</v>
      </c>
      <c r="D15" s="14">
        <v>500000000</v>
      </c>
      <c r="E15" s="19">
        <v>0</v>
      </c>
      <c r="F15" s="19">
        <v>0</v>
      </c>
      <c r="G15" s="14">
        <v>0</v>
      </c>
      <c r="H15" s="19">
        <v>37.54</v>
      </c>
      <c r="I15" s="19">
        <v>0</v>
      </c>
      <c r="J15" s="14">
        <v>335195569</v>
      </c>
      <c r="K15" s="19">
        <v>56.683326861042126</v>
      </c>
      <c r="L15" s="19">
        <v>80</v>
      </c>
      <c r="M15" s="19">
        <v>0</v>
      </c>
      <c r="N15" s="20">
        <v>25.007119545270232</v>
      </c>
      <c r="O15" s="21">
        <v>0</v>
      </c>
      <c r="P15" s="24">
        <v>0</v>
      </c>
    </row>
    <row r="16" spans="1:16">
      <c r="A16" t="s">
        <v>2192</v>
      </c>
      <c r="C16" s="14">
        <v>15590464000</v>
      </c>
      <c r="D16" s="14">
        <v>529355000</v>
      </c>
      <c r="E16" s="19">
        <v>0</v>
      </c>
      <c r="F16" s="19">
        <v>0</v>
      </c>
      <c r="G16" s="14">
        <v>0</v>
      </c>
      <c r="H16" s="19">
        <v>122.4</v>
      </c>
      <c r="I16" s="19">
        <v>0</v>
      </c>
      <c r="J16" s="14">
        <v>32815000</v>
      </c>
      <c r="K16" s="19">
        <v>2210.0147798262988</v>
      </c>
      <c r="L16" s="19">
        <v>75.563657658848982</v>
      </c>
      <c r="M16" s="19">
        <v>0</v>
      </c>
      <c r="N16" s="20">
        <v>48.240762861306237</v>
      </c>
      <c r="O16" s="21">
        <v>0</v>
      </c>
      <c r="P16" s="24">
        <v>0</v>
      </c>
    </row>
    <row r="17" spans="1:16">
      <c r="A17" t="s">
        <v>2182</v>
      </c>
      <c r="C17" s="14">
        <v>13678490348</v>
      </c>
      <c r="D17" s="14">
        <v>544421000</v>
      </c>
      <c r="E17" s="19">
        <v>0</v>
      </c>
      <c r="F17" s="19">
        <v>0</v>
      </c>
      <c r="G17" s="14">
        <v>0</v>
      </c>
      <c r="H17" s="19">
        <v>18.850000000000001</v>
      </c>
      <c r="I17" s="19">
        <v>0</v>
      </c>
      <c r="J17" s="14">
        <v>42311369</v>
      </c>
      <c r="K17" s="19">
        <v>244.47327620148619</v>
      </c>
      <c r="L17" s="19">
        <v>73.472551573139171</v>
      </c>
      <c r="M17" s="19">
        <v>0</v>
      </c>
      <c r="N17" s="20">
        <v>37.639680498834679</v>
      </c>
      <c r="O17" s="21">
        <v>0</v>
      </c>
      <c r="P17" s="24">
        <v>0</v>
      </c>
    </row>
    <row r="18" spans="1:16">
      <c r="A18" t="s">
        <v>2175</v>
      </c>
      <c r="C18" s="14">
        <v>3575182737</v>
      </c>
      <c r="D18" s="14">
        <v>620222018</v>
      </c>
      <c r="E18" s="19">
        <v>0</v>
      </c>
      <c r="F18" s="19">
        <v>0</v>
      </c>
      <c r="G18" s="14">
        <v>0</v>
      </c>
      <c r="H18" s="19">
        <v>33.26</v>
      </c>
      <c r="I18" s="19">
        <v>0</v>
      </c>
      <c r="J18" s="14">
        <v>254085788</v>
      </c>
      <c r="K18" s="19">
        <v>85.434808459259443</v>
      </c>
      <c r="L18" s="19">
        <v>64.493034492690327</v>
      </c>
      <c r="M18" s="19">
        <v>0</v>
      </c>
      <c r="N18" s="20">
        <v>62.087437841296264</v>
      </c>
      <c r="O18" s="21">
        <v>0</v>
      </c>
      <c r="P18" s="24">
        <v>0</v>
      </c>
    </row>
    <row r="19" spans="1:16">
      <c r="A19" t="s">
        <v>2170</v>
      </c>
      <c r="C19" s="14">
        <v>19741812437</v>
      </c>
      <c r="D19" s="14">
        <v>700000000</v>
      </c>
      <c r="E19" s="19">
        <v>0</v>
      </c>
      <c r="F19" s="19">
        <v>0</v>
      </c>
      <c r="G19" s="14">
        <v>0</v>
      </c>
      <c r="H19" s="19">
        <v>18.440000000000001</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169</v>
      </c>
      <c r="I20" s="19">
        <v>0</v>
      </c>
      <c r="J20" s="14">
        <v>35218633</v>
      </c>
      <c r="K20" s="19">
        <v>3536.7641895697657</v>
      </c>
      <c r="L20" s="19">
        <v>55.555555555555557</v>
      </c>
      <c r="M20" s="19">
        <v>0</v>
      </c>
      <c r="N20" s="20">
        <v>62.143012780120607</v>
      </c>
      <c r="O20" s="21">
        <v>0</v>
      </c>
      <c r="P20" s="24">
        <v>0</v>
      </c>
    </row>
    <row r="21" spans="1:16">
      <c r="A21" t="s">
        <v>2135</v>
      </c>
      <c r="C21" s="14">
        <v>61079335000</v>
      </c>
      <c r="D21" s="14">
        <v>5000000000</v>
      </c>
      <c r="E21" s="19">
        <v>0</v>
      </c>
      <c r="F21" s="19">
        <v>0</v>
      </c>
      <c r="G21" s="14">
        <v>0</v>
      </c>
      <c r="H21" s="19">
        <v>2.3199999999999998</v>
      </c>
      <c r="I21" s="19">
        <v>-2.9697986871327849E-2</v>
      </c>
      <c r="J21" s="14">
        <v>-3064127000</v>
      </c>
      <c r="K21" s="19">
        <v>-3.2635722997121204</v>
      </c>
      <c r="L21" s="19">
        <v>8</v>
      </c>
      <c r="M21" s="19">
        <v>0</v>
      </c>
      <c r="N21" s="20">
        <v>54.768695200955861</v>
      </c>
      <c r="O21" s="21">
        <v>1237.5312401671304</v>
      </c>
      <c r="P21" s="24">
        <v>41.251041338904344</v>
      </c>
    </row>
    <row r="22" spans="1:16">
      <c r="A22" s="35" t="s">
        <v>50</v>
      </c>
      <c r="B22" s="35" t="s">
        <v>200</v>
      </c>
      <c r="C22" s="36">
        <v>91186532</v>
      </c>
      <c r="D22" s="36">
        <v>7347672</v>
      </c>
      <c r="E22" s="37">
        <v>19.343850445266149</v>
      </c>
      <c r="F22" s="37">
        <v>3.6923565761269379</v>
      </c>
      <c r="G22" s="36">
        <v>3.211576</v>
      </c>
      <c r="H22" s="37">
        <v>639.5</v>
      </c>
      <c r="I22" s="37">
        <v>-39.600914079381141</v>
      </c>
      <c r="J22" s="36">
        <v>-1925420</v>
      </c>
      <c r="K22" s="37">
        <v>-2720.9077167579021</v>
      </c>
      <c r="L22" s="37">
        <v>5443.9011431103618</v>
      </c>
      <c r="M22" s="37">
        <v>43.7</v>
      </c>
      <c r="N22" s="38">
        <v>57.965254331545879</v>
      </c>
      <c r="O22" s="39">
        <v>307.32242752663637</v>
      </c>
      <c r="P22" s="38">
        <v>10.244080917554546</v>
      </c>
    </row>
    <row r="23" spans="1:16">
      <c r="A23" s="35" t="s">
        <v>201</v>
      </c>
      <c r="B23" s="35" t="s">
        <v>200</v>
      </c>
      <c r="C23" s="36">
        <v>3755081013</v>
      </c>
      <c r="D23" s="36">
        <v>20000000</v>
      </c>
      <c r="E23" s="37">
        <v>23.826622247489031</v>
      </c>
      <c r="F23" s="37">
        <v>8.1598021395510383</v>
      </c>
      <c r="G23" s="36">
        <v>11.626663000000001</v>
      </c>
      <c r="H23" s="37">
        <v>143.69999999999999</v>
      </c>
      <c r="I23" s="37">
        <v>-3.7830064646722406</v>
      </c>
      <c r="J23" s="36">
        <v>-127375317</v>
      </c>
      <c r="K23" s="37">
        <v>-22.92437866906349</v>
      </c>
      <c r="L23" s="37">
        <v>2000</v>
      </c>
      <c r="M23" s="37">
        <v>58.13</v>
      </c>
      <c r="N23" s="38">
        <v>26.672591286716067</v>
      </c>
      <c r="O23" s="39">
        <v>129.26315789473682</v>
      </c>
      <c r="P23" s="38">
        <v>4.3087719298245606</v>
      </c>
    </row>
    <row r="24" spans="1:16">
      <c r="A24" s="35" t="s">
        <v>508</v>
      </c>
      <c r="B24" s="35" t="s">
        <v>200</v>
      </c>
      <c r="C24" s="36">
        <v>1552282099</v>
      </c>
      <c r="D24" s="36">
        <v>55750000</v>
      </c>
      <c r="E24" s="37">
        <v>77.313869391469254</v>
      </c>
      <c r="F24" s="37">
        <v>51.362809760152302</v>
      </c>
      <c r="G24" s="36">
        <v>18.855746</v>
      </c>
      <c r="H24" s="37">
        <v>27.56</v>
      </c>
      <c r="I24" s="37">
        <v>-0.54144701943258866</v>
      </c>
      <c r="J24" s="36">
        <v>-90367678</v>
      </c>
      <c r="K24" s="37">
        <v>-16.656951172298573</v>
      </c>
      <c r="L24" s="37">
        <v>717.48878923766813</v>
      </c>
      <c r="M24" s="37">
        <v>33.82</v>
      </c>
      <c r="N24" s="38">
        <v>51.23630334503607</v>
      </c>
      <c r="O24" s="39">
        <v>183.22293460721167</v>
      </c>
      <c r="P24" s="38">
        <v>6.1074311535737227</v>
      </c>
    </row>
    <row r="25" spans="1:16">
      <c r="A25" s="35" t="s">
        <v>103</v>
      </c>
      <c r="B25" s="35" t="s">
        <v>200</v>
      </c>
      <c r="C25" s="36">
        <v>739485696</v>
      </c>
      <c r="D25" s="36">
        <v>71250000</v>
      </c>
      <c r="E25" s="37">
        <v>91.759587586533598</v>
      </c>
      <c r="F25" s="37">
        <v>53.660577535984558</v>
      </c>
      <c r="G25" s="36">
        <v>18.348433</v>
      </c>
      <c r="H25" s="37">
        <v>23.78</v>
      </c>
      <c r="I25" s="37">
        <v>-0.30615289774044285</v>
      </c>
      <c r="J25" s="36">
        <v>-87222048</v>
      </c>
      <c r="K25" s="37">
        <v>-19.60513470172129</v>
      </c>
      <c r="L25" s="37">
        <v>561.40350877192986</v>
      </c>
      <c r="M25" s="37">
        <v>25.75</v>
      </c>
      <c r="N25" s="38">
        <v>89.410013938106616</v>
      </c>
      <c r="O25" s="39">
        <v>280.34885097661754</v>
      </c>
      <c r="P25" s="38">
        <v>9.3449616992205851</v>
      </c>
    </row>
    <row r="26" spans="1:16">
      <c r="A26" s="35" t="s">
        <v>325</v>
      </c>
      <c r="B26" s="35" t="s">
        <v>200</v>
      </c>
      <c r="C26" s="36">
        <v>3231285211</v>
      </c>
      <c r="D26" s="36">
        <v>75000000</v>
      </c>
      <c r="E26" s="37">
        <v>47.595606782707144</v>
      </c>
      <c r="F26" s="37">
        <v>15.865202260902381</v>
      </c>
      <c r="G26" s="36">
        <v>20.950914999999998</v>
      </c>
      <c r="H26" s="37">
        <v>39.96</v>
      </c>
      <c r="I26" s="37">
        <v>-1.1747654318295488</v>
      </c>
      <c r="J26" s="36">
        <v>-43919717</v>
      </c>
      <c r="K26" s="37">
        <v>-68.306451063880942</v>
      </c>
      <c r="L26" s="37">
        <v>533.33333333333337</v>
      </c>
      <c r="M26" s="37">
        <v>27.93</v>
      </c>
      <c r="N26" s="38">
        <v>42.642969707434972</v>
      </c>
      <c r="O26" s="39">
        <v>534.46340053764675</v>
      </c>
      <c r="P26" s="38">
        <v>17.815446684588224</v>
      </c>
    </row>
    <row r="27" spans="1:16">
      <c r="A27" s="35" t="s">
        <v>202</v>
      </c>
      <c r="B27" s="35" t="s">
        <v>200</v>
      </c>
      <c r="C27" s="36">
        <v>5927165415</v>
      </c>
      <c r="D27" s="36">
        <v>77770481</v>
      </c>
      <c r="E27" s="37">
        <v>29.155171846806851</v>
      </c>
      <c r="F27" s="37">
        <v>8.7183111578199206</v>
      </c>
      <c r="G27" s="36">
        <v>31.848393999999999</v>
      </c>
      <c r="H27" s="37">
        <v>42.72</v>
      </c>
      <c r="I27" s="37">
        <v>-1.5473134594279614</v>
      </c>
      <c r="J27" s="36">
        <v>117049208</v>
      </c>
      <c r="K27" s="37">
        <v>28.570297400047338</v>
      </c>
      <c r="L27" s="37">
        <v>514.33396689419988</v>
      </c>
      <c r="M27" s="37">
        <v>40.950000000000003</v>
      </c>
      <c r="N27" s="38">
        <v>67.682098111339656</v>
      </c>
      <c r="O27" s="39">
        <v>67.770681607740102</v>
      </c>
      <c r="P27" s="38">
        <v>2.2590227202580033</v>
      </c>
    </row>
    <row r="28" spans="1:16">
      <c r="A28" s="35" t="s">
        <v>120</v>
      </c>
      <c r="B28" s="35" t="s">
        <v>200</v>
      </c>
      <c r="C28" s="36">
        <v>1191941245</v>
      </c>
      <c r="D28" s="36">
        <v>84240000</v>
      </c>
      <c r="E28" s="37">
        <v>28.037851957877105</v>
      </c>
      <c r="F28" s="37">
        <v>10.085848498473736</v>
      </c>
      <c r="G28" s="36">
        <v>44.361629999999998</v>
      </c>
      <c r="H28" s="37">
        <v>32.24</v>
      </c>
      <c r="I28" s="37">
        <v>-1.2043039618194626</v>
      </c>
      <c r="J28" s="36">
        <v>-28264473</v>
      </c>
      <c r="K28" s="37">
        <v>-98.353859277687576</v>
      </c>
      <c r="L28" s="37">
        <v>474.83380816714151</v>
      </c>
      <c r="M28" s="37">
        <v>52.66</v>
      </c>
      <c r="N28" s="38">
        <v>41.741516858980198</v>
      </c>
      <c r="O28" s="39">
        <v>177.08897019131479</v>
      </c>
      <c r="P28" s="38">
        <v>5.902965673043826</v>
      </c>
    </row>
    <row r="29" spans="1:16">
      <c r="A29" s="35" t="s">
        <v>85</v>
      </c>
      <c r="B29" s="35" t="s">
        <v>200</v>
      </c>
      <c r="C29" s="36">
        <v>1271636030</v>
      </c>
      <c r="D29" s="36">
        <v>100000000</v>
      </c>
      <c r="E29" s="37">
        <v>61.333193493652168</v>
      </c>
      <c r="F29" s="37">
        <v>61.333193493652168</v>
      </c>
      <c r="G29" s="36">
        <v>62.830463000000002</v>
      </c>
      <c r="H29" s="37">
        <v>10.11</v>
      </c>
      <c r="I29" s="37">
        <v>-0.6287966566590697</v>
      </c>
      <c r="J29" s="36">
        <v>15898817</v>
      </c>
      <c r="K29" s="37">
        <v>62.897761512696199</v>
      </c>
      <c r="L29" s="37">
        <v>400</v>
      </c>
      <c r="M29" s="37">
        <v>62.83</v>
      </c>
      <c r="N29" s="38">
        <v>43.630524173015907</v>
      </c>
      <c r="O29" s="39">
        <v>219.38010902843445</v>
      </c>
      <c r="P29" s="38">
        <v>7.3126703009478149</v>
      </c>
    </row>
    <row r="30" spans="1:16">
      <c r="A30" s="35" t="s">
        <v>539</v>
      </c>
      <c r="B30" s="35" t="s">
        <v>200</v>
      </c>
      <c r="C30" s="36">
        <v>3339027503</v>
      </c>
      <c r="D30" s="36">
        <v>103200000</v>
      </c>
      <c r="E30" s="37">
        <v>121.63707337630191</v>
      </c>
      <c r="F30" s="37">
        <v>107.1503465259883</v>
      </c>
      <c r="G30" s="36">
        <v>113.051084</v>
      </c>
      <c r="H30" s="37">
        <v>11.64</v>
      </c>
      <c r="I30" s="37">
        <v>-0.21051620721158493</v>
      </c>
      <c r="J30" s="36">
        <v>31743454</v>
      </c>
      <c r="K30" s="37">
        <v>35.761703814588039</v>
      </c>
      <c r="L30" s="37">
        <v>387.59689922480618</v>
      </c>
      <c r="M30" s="37">
        <v>26.71</v>
      </c>
      <c r="N30" s="38">
        <v>55.935807862681933</v>
      </c>
      <c r="O30" s="39">
        <v>928.92843586913693</v>
      </c>
      <c r="P30" s="38">
        <v>30.964281195637898</v>
      </c>
    </row>
    <row r="31" spans="1:16">
      <c r="A31" s="35" t="s">
        <v>145</v>
      </c>
      <c r="B31" s="35" t="s">
        <v>200</v>
      </c>
      <c r="C31" s="36">
        <v>9789764290</v>
      </c>
      <c r="D31" s="36">
        <v>119470352</v>
      </c>
      <c r="E31" s="37">
        <v>3.0758547914575551</v>
      </c>
      <c r="F31" s="37">
        <v>0.20931510709908316</v>
      </c>
      <c r="G31" s="36">
        <v>116.852366</v>
      </c>
      <c r="H31" s="37">
        <v>110.7</v>
      </c>
      <c r="I31" s="37">
        <v>-2.0272088075379173</v>
      </c>
      <c r="J31" s="36">
        <v>2569715</v>
      </c>
      <c r="K31" s="37">
        <v>5718.4758994674503</v>
      </c>
      <c r="L31" s="37">
        <v>334.81110024686291</v>
      </c>
      <c r="M31" s="37">
        <v>97.8</v>
      </c>
      <c r="N31" s="38">
        <v>33.840898574145413</v>
      </c>
      <c r="O31" s="39">
        <v>963.43327228633029</v>
      </c>
      <c r="P31" s="38">
        <v>32.114442409544345</v>
      </c>
    </row>
    <row r="32" spans="1:16">
      <c r="A32" s="35" t="s">
        <v>144</v>
      </c>
      <c r="B32" s="35" t="s">
        <v>200</v>
      </c>
      <c r="C32" s="36">
        <v>39381685000</v>
      </c>
      <c r="D32" s="36">
        <v>141772000</v>
      </c>
      <c r="E32" s="37">
        <v>1.8677902108545599</v>
      </c>
      <c r="F32" s="37">
        <v>1.917700987117639E-2</v>
      </c>
      <c r="G32" s="36">
        <v>31.219389</v>
      </c>
      <c r="H32" s="37">
        <v>685.5</v>
      </c>
      <c r="I32" s="37">
        <v>32.803276349767771</v>
      </c>
      <c r="J32" s="36">
        <v>273620000</v>
      </c>
      <c r="K32" s="37">
        <v>355.95849718587823</v>
      </c>
      <c r="L32" s="37">
        <v>282.14315943909941</v>
      </c>
      <c r="M32" s="37">
        <v>22.02</v>
      </c>
      <c r="N32" s="38">
        <v>54.759415974334225</v>
      </c>
      <c r="O32" s="39">
        <v>2198.1702720232433</v>
      </c>
      <c r="P32" s="38">
        <v>73.272342400774775</v>
      </c>
    </row>
    <row r="33" spans="1:16">
      <c r="A33" s="35" t="s">
        <v>322</v>
      </c>
      <c r="B33" s="35" t="s">
        <v>200</v>
      </c>
      <c r="C33" s="36">
        <v>1380911336</v>
      </c>
      <c r="D33" s="36">
        <v>150000000</v>
      </c>
      <c r="E33" s="37">
        <v>12.350260043987921</v>
      </c>
      <c r="F33" s="37">
        <v>1.8712515218163517</v>
      </c>
      <c r="G33" s="36">
        <v>74.740385000000003</v>
      </c>
      <c r="H33" s="37">
        <v>43.68</v>
      </c>
      <c r="I33" s="37">
        <v>-0.41411785115899846</v>
      </c>
      <c r="J33" s="36">
        <v>-32821003</v>
      </c>
      <c r="K33" s="37">
        <v>-201.09074667827792</v>
      </c>
      <c r="L33" s="37">
        <v>266.66666666666669</v>
      </c>
      <c r="M33" s="37">
        <v>49.82</v>
      </c>
      <c r="N33" s="38">
        <v>43.313206955788672</v>
      </c>
      <c r="O33" s="39">
        <v>869.06249445043386</v>
      </c>
      <c r="P33" s="38">
        <v>28.968749815014462</v>
      </c>
    </row>
    <row r="34" spans="1:16">
      <c r="A34" s="35" t="s">
        <v>551</v>
      </c>
      <c r="B34" s="35" t="s">
        <v>200</v>
      </c>
      <c r="C34" s="36">
        <v>6093838382</v>
      </c>
      <c r="D34" s="36">
        <v>170000000</v>
      </c>
      <c r="E34" s="37">
        <v>5.324673284703092</v>
      </c>
      <c r="F34" s="37">
        <v>0.21903222067886022</v>
      </c>
      <c r="G34" s="36">
        <v>53.288747999999998</v>
      </c>
      <c r="H34" s="37">
        <v>141.4</v>
      </c>
      <c r="I34" s="37">
        <v>0.27380308162767619</v>
      </c>
      <c r="J34" s="36">
        <v>418881945</v>
      </c>
      <c r="K34" s="37">
        <v>58.035444807725</v>
      </c>
      <c r="L34" s="37">
        <v>235.29411764705881</v>
      </c>
      <c r="M34" s="37">
        <v>31.34</v>
      </c>
      <c r="N34" s="38">
        <v>27.048725024412825</v>
      </c>
      <c r="O34" s="39">
        <v>1277.0425793292818</v>
      </c>
      <c r="P34" s="38">
        <v>42.568085977642724</v>
      </c>
    </row>
    <row r="35" spans="1:16">
      <c r="A35" s="35" t="s">
        <v>49</v>
      </c>
      <c r="B35" s="35" t="s">
        <v>200</v>
      </c>
      <c r="C35" s="36">
        <v>1429330090</v>
      </c>
      <c r="D35" s="36">
        <v>200000000</v>
      </c>
      <c r="E35" s="37">
        <v>45.404146851540247</v>
      </c>
      <c r="F35" s="37">
        <v>28.377591782212654</v>
      </c>
      <c r="G35" s="36">
        <v>105.381429</v>
      </c>
      <c r="H35" s="37">
        <v>8.24</v>
      </c>
      <c r="I35" s="37">
        <v>-4.0266155060249886E-2</v>
      </c>
      <c r="J35" s="36">
        <v>-731122</v>
      </c>
      <c r="K35" s="37">
        <v>-2188.4172545758438</v>
      </c>
      <c r="L35" s="37">
        <v>200</v>
      </c>
      <c r="M35" s="37">
        <v>52.69</v>
      </c>
      <c r="N35" s="38">
        <v>52.175558701832458</v>
      </c>
      <c r="O35" s="39">
        <v>217.40663387038759</v>
      </c>
      <c r="P35" s="38">
        <v>7.2468877956795863</v>
      </c>
    </row>
    <row r="36" spans="1:16">
      <c r="A36" s="35" t="s">
        <v>9</v>
      </c>
      <c r="B36" s="35" t="s">
        <v>200</v>
      </c>
      <c r="C36" s="36">
        <v>19691212171</v>
      </c>
      <c r="D36" s="36">
        <v>240303646</v>
      </c>
      <c r="E36" s="37">
        <v>2.9138236828386326</v>
      </c>
      <c r="F36" s="37">
        <v>0.21272966342762481</v>
      </c>
      <c r="G36" s="36">
        <v>239.36703</v>
      </c>
      <c r="H36" s="37">
        <v>57.1</v>
      </c>
      <c r="I36" s="37">
        <v>5.0081992204225685</v>
      </c>
      <c r="J36" s="36">
        <v>5168746</v>
      </c>
      <c r="K36" s="37">
        <v>2650.0253295480179</v>
      </c>
      <c r="L36" s="37">
        <v>166.45606783677349</v>
      </c>
      <c r="M36" s="37">
        <v>99.61</v>
      </c>
      <c r="N36" s="38">
        <v>33.840898578320015</v>
      </c>
      <c r="O36" s="39">
        <v>2753.1966105637134</v>
      </c>
      <c r="P36" s="38">
        <v>91.773220352123786</v>
      </c>
    </row>
    <row r="37" spans="1:16">
      <c r="A37" s="35" t="s">
        <v>521</v>
      </c>
      <c r="B37" s="35" t="s">
        <v>200</v>
      </c>
      <c r="C37" s="36">
        <v>4605953109</v>
      </c>
      <c r="D37" s="36">
        <v>265000000</v>
      </c>
      <c r="E37" s="37">
        <v>10.569271087260072</v>
      </c>
      <c r="F37" s="37">
        <v>0.8863120408603834</v>
      </c>
      <c r="G37" s="36">
        <v>85.702517999999998</v>
      </c>
      <c r="H37" s="37">
        <v>43.36</v>
      </c>
      <c r="I37" s="37">
        <v>-7.2552383073445696</v>
      </c>
      <c r="J37" s="36">
        <v>481101194</v>
      </c>
      <c r="K37" s="37">
        <v>24.786885064350933</v>
      </c>
      <c r="L37" s="37">
        <v>150.9433962264151</v>
      </c>
      <c r="M37" s="37">
        <v>32.340000000000003</v>
      </c>
      <c r="N37" s="38">
        <v>71.885404838781412</v>
      </c>
      <c r="O37" s="39">
        <v>770</v>
      </c>
      <c r="P37" s="38">
        <v>25.666666666666668</v>
      </c>
    </row>
    <row r="38" spans="1:16">
      <c r="A38" s="35" t="s">
        <v>1263</v>
      </c>
      <c r="B38" s="35" t="s">
        <v>200</v>
      </c>
      <c r="C38" s="36">
        <v>14622631268</v>
      </c>
      <c r="D38" s="36">
        <v>280000000</v>
      </c>
      <c r="E38" s="37">
        <v>18.828386338002375</v>
      </c>
      <c r="F38" s="37">
        <v>1.4618312374225446</v>
      </c>
      <c r="G38" s="36">
        <v>51.990901999999998</v>
      </c>
      <c r="H38" s="37">
        <v>45.8</v>
      </c>
      <c r="I38" s="37">
        <v>-0.84750000000000003</v>
      </c>
      <c r="J38" s="36">
        <v>110254907</v>
      </c>
      <c r="K38" s="37">
        <v>116.82019739946813</v>
      </c>
      <c r="L38" s="37">
        <v>142.85714285714286</v>
      </c>
      <c r="M38" s="37">
        <v>16.239999999999998</v>
      </c>
      <c r="N38" s="38">
        <v>37.225779410527664</v>
      </c>
      <c r="O38" s="39">
        <v>0</v>
      </c>
      <c r="P38" s="38">
        <v>0</v>
      </c>
    </row>
    <row r="39" spans="1:16">
      <c r="A39" s="35" t="s">
        <v>361</v>
      </c>
      <c r="B39" s="35" t="s">
        <v>200</v>
      </c>
      <c r="C39" s="36">
        <v>6812645348</v>
      </c>
      <c r="D39" s="36">
        <v>324000000</v>
      </c>
      <c r="E39" s="37">
        <v>55.840565803416197</v>
      </c>
      <c r="F39" s="37">
        <v>7.8339738781448087</v>
      </c>
      <c r="G39" s="36">
        <v>32.008808999999999</v>
      </c>
      <c r="H39" s="37">
        <v>22.14</v>
      </c>
      <c r="I39" s="37">
        <v>1.0268490410155096E-2</v>
      </c>
      <c r="J39" s="36">
        <v>-40736806</v>
      </c>
      <c r="K39" s="37">
        <v>-174.97689926893139</v>
      </c>
      <c r="L39" s="37">
        <v>123.45679012345678</v>
      </c>
      <c r="M39" s="37">
        <v>9.8699999999999992</v>
      </c>
      <c r="N39" s="38">
        <v>66.348617699494284</v>
      </c>
      <c r="O39" s="39">
        <v>686.83433997037014</v>
      </c>
      <c r="P39" s="38">
        <v>22.894477999012338</v>
      </c>
    </row>
    <row r="40" spans="1:16">
      <c r="A40" s="35" t="s">
        <v>121</v>
      </c>
      <c r="B40" s="35" t="s">
        <v>200</v>
      </c>
      <c r="C40" s="36">
        <v>3548001757</v>
      </c>
      <c r="D40" s="36">
        <v>360000000</v>
      </c>
      <c r="E40" s="37">
        <v>37.029507703803937</v>
      </c>
      <c r="F40" s="37">
        <v>34.286581207225865</v>
      </c>
      <c r="G40" s="36">
        <v>282.78303399999999</v>
      </c>
      <c r="H40" s="37">
        <v>3.82</v>
      </c>
      <c r="I40" s="37">
        <v>-4.9282243241539625E-3</v>
      </c>
      <c r="J40" s="36">
        <v>-173040268</v>
      </c>
      <c r="K40" s="37">
        <v>-6.2413218176476706</v>
      </c>
      <c r="L40" s="37">
        <v>111.11111111111111</v>
      </c>
      <c r="M40" s="37">
        <v>78.55</v>
      </c>
      <c r="N40" s="38">
        <v>51.803211992031088</v>
      </c>
      <c r="O40" s="39">
        <v>798.74052406395867</v>
      </c>
      <c r="P40" s="38">
        <v>26.624684135465291</v>
      </c>
    </row>
    <row r="41" spans="1:16">
      <c r="A41" s="35" t="s">
        <v>48</v>
      </c>
      <c r="B41" s="35" t="s">
        <v>200</v>
      </c>
      <c r="C41" s="36">
        <v>4404805235</v>
      </c>
      <c r="D41" s="36">
        <v>385499653</v>
      </c>
      <c r="E41" s="37">
        <v>22.396205798821107</v>
      </c>
      <c r="F41" s="37">
        <v>2.3238626156502513</v>
      </c>
      <c r="G41" s="36">
        <v>74.176674000000006</v>
      </c>
      <c r="H41" s="37">
        <v>24.06</v>
      </c>
      <c r="I41" s="37">
        <v>0.32853204827587135</v>
      </c>
      <c r="J41" s="36">
        <v>-306785046</v>
      </c>
      <c r="K41" s="37">
        <v>-31.414475544547891</v>
      </c>
      <c r="L41" s="37">
        <v>103.76144229629178</v>
      </c>
      <c r="M41" s="37">
        <v>19.239999999999998</v>
      </c>
      <c r="N41" s="38">
        <v>25.79853448839917</v>
      </c>
      <c r="O41" s="39">
        <v>1607.1419831819871</v>
      </c>
      <c r="P41" s="38">
        <v>53.57139943939957</v>
      </c>
    </row>
    <row r="42" spans="1:16">
      <c r="A42" s="35" t="s">
        <v>203</v>
      </c>
      <c r="B42" s="35" t="s">
        <v>200</v>
      </c>
      <c r="C42" s="36">
        <v>6764257574</v>
      </c>
      <c r="D42" s="36">
        <v>500000000</v>
      </c>
      <c r="E42" s="37">
        <v>23.860974034786313</v>
      </c>
      <c r="F42" s="37">
        <v>5.9652435086965783</v>
      </c>
      <c r="G42" s="36">
        <v>194.287902</v>
      </c>
      <c r="H42" s="37">
        <v>8.58</v>
      </c>
      <c r="I42" s="37">
        <v>-0.10824191280947559</v>
      </c>
      <c r="J42" s="36">
        <v>-270382363</v>
      </c>
      <c r="K42" s="37">
        <v>-14.793864346839813</v>
      </c>
      <c r="L42" s="37">
        <v>80</v>
      </c>
      <c r="M42" s="37">
        <v>38.85</v>
      </c>
      <c r="N42" s="38">
        <v>28.472212148442246</v>
      </c>
      <c r="O42" s="39">
        <v>265.65482697755778</v>
      </c>
      <c r="P42" s="38">
        <v>8.855160899251926</v>
      </c>
    </row>
    <row r="43" spans="1:16">
      <c r="A43" s="35" t="s">
        <v>181</v>
      </c>
      <c r="B43" s="35" t="s">
        <v>200</v>
      </c>
      <c r="C43" s="36">
        <v>959761015</v>
      </c>
      <c r="D43" s="36">
        <v>500000000</v>
      </c>
      <c r="E43" s="37">
        <v>75.740362038930542</v>
      </c>
      <c r="F43" s="37">
        <v>75.740362038930542</v>
      </c>
      <c r="G43" s="36">
        <v>195.60929400000001</v>
      </c>
      <c r="H43" s="37">
        <v>2.63</v>
      </c>
      <c r="I43" s="37">
        <v>-7.7453654697268615E-2</v>
      </c>
      <c r="J43" s="36">
        <v>70090339</v>
      </c>
      <c r="K43" s="37">
        <v>14.267301517831152</v>
      </c>
      <c r="L43" s="37">
        <v>80</v>
      </c>
      <c r="M43" s="37">
        <v>39.119999999999997</v>
      </c>
      <c r="N43" s="38">
        <v>52.723015007891988</v>
      </c>
      <c r="O43" s="39">
        <v>419.19581362545551</v>
      </c>
      <c r="P43" s="38">
        <v>13.973193787515184</v>
      </c>
    </row>
    <row r="44" spans="1:16">
      <c r="A44" s="35" t="s">
        <v>207</v>
      </c>
      <c r="B44" s="35" t="s">
        <v>200</v>
      </c>
      <c r="C44" s="36">
        <v>63934093330</v>
      </c>
      <c r="D44" s="36">
        <v>780226002</v>
      </c>
      <c r="E44" s="37">
        <v>1.2490246089807469</v>
      </c>
      <c r="F44" s="37">
        <v>3.63829491180949E-2</v>
      </c>
      <c r="G44" s="36">
        <v>725.54518099999996</v>
      </c>
      <c r="H44" s="37">
        <v>42.7</v>
      </c>
      <c r="I44" s="37">
        <v>1.0197902730769712</v>
      </c>
      <c r="J44" s="36">
        <v>16782058</v>
      </c>
      <c r="K44" s="37">
        <v>2045.6337409869516</v>
      </c>
      <c r="L44" s="37">
        <v>51.267196808957415</v>
      </c>
      <c r="M44" s="37">
        <v>92.99</v>
      </c>
      <c r="N44" s="38">
        <v>33.840898578139964</v>
      </c>
      <c r="O44" s="39">
        <v>2001.9898838319555</v>
      </c>
      <c r="P44" s="38">
        <v>66.732996127731852</v>
      </c>
    </row>
    <row r="45" spans="1:16">
      <c r="A45" s="35" t="s">
        <v>323</v>
      </c>
      <c r="B45" s="35" t="s">
        <v>200</v>
      </c>
      <c r="C45" s="36">
        <v>3818084897</v>
      </c>
      <c r="D45" s="36">
        <v>791000000</v>
      </c>
      <c r="E45" s="37">
        <v>14.540757167070593</v>
      </c>
      <c r="F45" s="37">
        <v>4.5956881059009458</v>
      </c>
      <c r="G45" s="36">
        <v>679.26380900000004</v>
      </c>
      <c r="H45" s="37">
        <v>4.07</v>
      </c>
      <c r="I45" s="37">
        <v>-1.7562199754375563E-2</v>
      </c>
      <c r="J45" s="36">
        <v>-264395717</v>
      </c>
      <c r="K45" s="37">
        <v>-11.966910946594494</v>
      </c>
      <c r="L45" s="37">
        <v>50.56890012642225</v>
      </c>
      <c r="M45" s="37">
        <v>85.87</v>
      </c>
      <c r="N45" s="38">
        <v>22.009294454752027</v>
      </c>
      <c r="O45" s="39">
        <v>348.07430977562063</v>
      </c>
      <c r="P45" s="38">
        <v>11.602476992520687</v>
      </c>
    </row>
    <row r="46" spans="1:16">
      <c r="A46" s="35" t="s">
        <v>204</v>
      </c>
      <c r="B46" s="35" t="s">
        <v>200</v>
      </c>
      <c r="C46" s="36">
        <v>12909517992</v>
      </c>
      <c r="D46" s="36">
        <v>1000000000</v>
      </c>
      <c r="E46" s="37">
        <v>1.9741473558862559</v>
      </c>
      <c r="F46" s="37">
        <v>8.2256139828593991E-2</v>
      </c>
      <c r="G46" s="36">
        <v>849.28664500000002</v>
      </c>
      <c r="H46" s="37">
        <v>23.66</v>
      </c>
      <c r="I46" s="37">
        <v>-0.27573959581525642</v>
      </c>
      <c r="J46" s="36">
        <v>391337210</v>
      </c>
      <c r="K46" s="37">
        <v>61.328182924388919</v>
      </c>
      <c r="L46" s="37">
        <v>40</v>
      </c>
      <c r="M46" s="37">
        <v>84.92</v>
      </c>
      <c r="N46" s="38">
        <v>63.971565907770085</v>
      </c>
      <c r="O46" s="39">
        <v>481.20850834888091</v>
      </c>
      <c r="P46" s="38">
        <v>16.040283611629363</v>
      </c>
    </row>
    <row r="47" spans="1:16">
      <c r="A47" s="35" t="s">
        <v>324</v>
      </c>
      <c r="B47" s="35" t="s">
        <v>200</v>
      </c>
      <c r="C47" s="36">
        <v>19079519513</v>
      </c>
      <c r="D47" s="36">
        <v>1500000000</v>
      </c>
      <c r="E47" s="37">
        <v>10.560625315746197</v>
      </c>
      <c r="F47" s="37">
        <v>0.70404168771641318</v>
      </c>
      <c r="G47" s="36">
        <v>363.24555199999998</v>
      </c>
      <c r="H47" s="37">
        <v>10.11</v>
      </c>
      <c r="I47" s="37">
        <v>-0.12327343123748592</v>
      </c>
      <c r="J47" s="36">
        <v>-705417106</v>
      </c>
      <c r="K47" s="37">
        <v>-21.264015108814217</v>
      </c>
      <c r="L47" s="37">
        <v>26.666666666666668</v>
      </c>
      <c r="M47" s="37">
        <v>24.21</v>
      </c>
      <c r="N47" s="38">
        <v>56.651725632344082</v>
      </c>
      <c r="O47" s="39">
        <v>1363.391842802152</v>
      </c>
      <c r="P47" s="38">
        <v>45.446394760071733</v>
      </c>
    </row>
    <row r="48" spans="1:16">
      <c r="A48" s="35" t="s">
        <v>344</v>
      </c>
      <c r="B48" s="35" t="s">
        <v>200</v>
      </c>
      <c r="C48" s="36">
        <v>13652788635</v>
      </c>
      <c r="D48" s="36">
        <v>1915000000</v>
      </c>
      <c r="E48" s="37">
        <v>5.4613337769975265</v>
      </c>
      <c r="F48" s="37">
        <v>0.1901247616013064</v>
      </c>
      <c r="G48" s="36">
        <v>493.98133899999999</v>
      </c>
      <c r="H48" s="37">
        <v>13.96</v>
      </c>
      <c r="I48" s="37">
        <v>0.13663196557826218</v>
      </c>
      <c r="J48" s="36">
        <v>123979435</v>
      </c>
      <c r="K48" s="37">
        <v>231.69165111939733</v>
      </c>
      <c r="L48" s="37">
        <v>20.887728459530027</v>
      </c>
      <c r="M48" s="37">
        <v>25.79</v>
      </c>
      <c r="N48" s="38">
        <v>52.196302135846381</v>
      </c>
      <c r="O48" s="39">
        <v>1552.9661341793719</v>
      </c>
      <c r="P48" s="38">
        <v>51.765537805979065</v>
      </c>
    </row>
    <row r="49" spans="1:16">
      <c r="A49" s="35" t="s">
        <v>538</v>
      </c>
      <c r="B49" s="35" t="s">
        <v>200</v>
      </c>
      <c r="C49" s="36">
        <v>12776501404</v>
      </c>
      <c r="D49" s="36">
        <v>2500000000</v>
      </c>
      <c r="E49" s="37">
        <v>18.928639030853681</v>
      </c>
      <c r="F49" s="37">
        <v>2.5238185374471573</v>
      </c>
      <c r="G49" s="36">
        <v>587.20383200000003</v>
      </c>
      <c r="H49" s="37">
        <v>3.4</v>
      </c>
      <c r="I49" s="37">
        <v>-0.20283326883113251</v>
      </c>
      <c r="J49" s="36">
        <v>-201213065</v>
      </c>
      <c r="K49" s="37">
        <v>-37.273921551764047</v>
      </c>
      <c r="L49" s="37">
        <v>16</v>
      </c>
      <c r="M49" s="37">
        <v>23.48</v>
      </c>
      <c r="N49" s="38">
        <v>34.57935142676601</v>
      </c>
      <c r="O49" s="39">
        <v>1279.1043998435937</v>
      </c>
      <c r="P49" s="38">
        <v>42.636813328119793</v>
      </c>
    </row>
    <row r="50" spans="1:16">
      <c r="A50" s="35" t="s">
        <v>205</v>
      </c>
      <c r="B50" s="35" t="s">
        <v>200</v>
      </c>
      <c r="C50" s="36">
        <v>141356914000</v>
      </c>
      <c r="D50" s="36">
        <v>2900000000</v>
      </c>
      <c r="E50" s="37">
        <v>4.974287905814843</v>
      </c>
      <c r="F50" s="37">
        <v>3.2363616823779071E-2</v>
      </c>
      <c r="G50" s="36">
        <v>147.02876900000001</v>
      </c>
      <c r="H50" s="37">
        <v>54.55</v>
      </c>
      <c r="I50" s="37">
        <v>0.12180049056335206</v>
      </c>
      <c r="J50" s="36">
        <v>1502626000</v>
      </c>
      <c r="K50" s="37">
        <v>102.28759518336565</v>
      </c>
      <c r="L50" s="37">
        <v>13.793103448275861</v>
      </c>
      <c r="M50" s="37">
        <v>5.0599999999999996</v>
      </c>
      <c r="N50" s="38">
        <v>42.073912866682321</v>
      </c>
      <c r="O50" s="39">
        <v>2011.0199060698922</v>
      </c>
      <c r="P50" s="38">
        <v>67.033996868996411</v>
      </c>
    </row>
    <row r="51" spans="1:16">
      <c r="A51" s="35" t="s">
        <v>206</v>
      </c>
      <c r="B51" s="35" t="s">
        <v>200</v>
      </c>
      <c r="C51" s="36">
        <v>295496351000</v>
      </c>
      <c r="D51" s="36">
        <v>7000000000</v>
      </c>
      <c r="E51" s="37">
        <v>0.32703053915824432</v>
      </c>
      <c r="F51" s="37">
        <v>1.2626661743561556E-3</v>
      </c>
      <c r="G51" s="36">
        <v>3267.1327310000001</v>
      </c>
      <c r="H51" s="37">
        <v>36.5</v>
      </c>
      <c r="I51" s="37">
        <v>-0.64748880862343583</v>
      </c>
      <c r="J51" s="36">
        <v>405786000</v>
      </c>
      <c r="K51" s="37">
        <v>638.26746117411642</v>
      </c>
      <c r="L51" s="37">
        <v>5.7142857142857144</v>
      </c>
      <c r="M51" s="37">
        <v>46.67</v>
      </c>
      <c r="N51" s="38">
        <v>47.143383227344799</v>
      </c>
      <c r="O51" s="39">
        <v>981.35686644954978</v>
      </c>
      <c r="P51" s="38">
        <v>32.711895548318324</v>
      </c>
    </row>
    <row r="52" spans="1:16">
      <c r="A52" s="75" t="s">
        <v>710</v>
      </c>
      <c r="B52" s="75" t="s">
        <v>679</v>
      </c>
      <c r="C52" s="76">
        <v>599344233</v>
      </c>
      <c r="D52" s="76">
        <v>118000000</v>
      </c>
      <c r="E52" s="77">
        <v>123.0080234443452</v>
      </c>
      <c r="F52" s="77">
        <v>94.767352422453925</v>
      </c>
      <c r="G52" s="76">
        <v>28.655494999999998</v>
      </c>
      <c r="H52" s="77">
        <v>11.32</v>
      </c>
      <c r="I52" s="77">
        <v>-0.30041632234324922</v>
      </c>
      <c r="J52" s="76">
        <v>-28506759</v>
      </c>
      <c r="K52" s="77">
        <v>-45.533061124205666</v>
      </c>
      <c r="L52" s="77">
        <v>338.9830508474576</v>
      </c>
      <c r="M52" s="77">
        <v>24.28</v>
      </c>
      <c r="N52" s="78">
        <v>81.986278622089756</v>
      </c>
      <c r="O52" s="79">
        <v>42.097012302826315</v>
      </c>
      <c r="P52" s="78">
        <v>1.4032337434275439</v>
      </c>
    </row>
    <row r="53" spans="1:16">
      <c r="A53" s="75" t="s">
        <v>517</v>
      </c>
      <c r="B53" s="75" t="s">
        <v>679</v>
      </c>
      <c r="C53" s="76">
        <v>1187480335</v>
      </c>
      <c r="D53" s="76">
        <v>155000000</v>
      </c>
      <c r="E53" s="77">
        <v>50.204213167691556</v>
      </c>
      <c r="F53" s="77">
        <v>23.135582104926986</v>
      </c>
      <c r="G53" s="76">
        <v>52.462822000000003</v>
      </c>
      <c r="H53" s="77">
        <v>15.11</v>
      </c>
      <c r="I53" s="77">
        <v>0.15241120543987385</v>
      </c>
      <c r="J53" s="76">
        <v>-76765590</v>
      </c>
      <c r="K53" s="77">
        <v>-28.267873665792187</v>
      </c>
      <c r="L53" s="77">
        <v>258.06451612903226</v>
      </c>
      <c r="M53" s="77">
        <v>33.840000000000003</v>
      </c>
      <c r="N53" s="78">
        <v>63.147914193727914</v>
      </c>
      <c r="O53" s="79">
        <v>2317.990043679667</v>
      </c>
      <c r="P53" s="78">
        <v>77.266334789322229</v>
      </c>
    </row>
    <row r="54" spans="1:16">
      <c r="A54" s="75" t="s">
        <v>358</v>
      </c>
      <c r="B54" s="75" t="s">
        <v>679</v>
      </c>
      <c r="C54" s="76">
        <v>12992829112</v>
      </c>
      <c r="D54" s="76">
        <v>300000000</v>
      </c>
      <c r="E54" s="77">
        <v>12.979537110768019</v>
      </c>
      <c r="F54" s="77">
        <v>1.2018089917377797</v>
      </c>
      <c r="G54" s="76">
        <v>87.924075000000002</v>
      </c>
      <c r="H54" s="77">
        <v>34.42</v>
      </c>
      <c r="I54" s="77">
        <v>-0.25099911350193338</v>
      </c>
      <c r="J54" s="76">
        <v>-369030105</v>
      </c>
      <c r="K54" s="77">
        <v>-29.265905013359276</v>
      </c>
      <c r="L54" s="77">
        <v>133.33333333333334</v>
      </c>
      <c r="M54" s="77">
        <v>29.3</v>
      </c>
      <c r="N54" s="78">
        <v>38.873591189468115</v>
      </c>
      <c r="O54" s="79">
        <v>652.17842292381613</v>
      </c>
      <c r="P54" s="78">
        <v>21.739280764127205</v>
      </c>
    </row>
    <row r="55" spans="1:16">
      <c r="A55" s="75" t="s">
        <v>188</v>
      </c>
      <c r="B55" s="75" t="s">
        <v>679</v>
      </c>
      <c r="C55" s="76">
        <v>3014472211</v>
      </c>
      <c r="D55" s="76">
        <v>400000000</v>
      </c>
      <c r="E55" s="77">
        <v>44.286391234837446</v>
      </c>
      <c r="F55" s="77">
        <v>15.816568298156231</v>
      </c>
      <c r="G55" s="76">
        <v>129.881788</v>
      </c>
      <c r="H55" s="77">
        <v>6.94</v>
      </c>
      <c r="I55" s="77">
        <v>-0.26142971443390284</v>
      </c>
      <c r="J55" s="76">
        <v>44096898</v>
      </c>
      <c r="K55" s="77">
        <v>63.496529846611885</v>
      </c>
      <c r="L55" s="77">
        <v>100</v>
      </c>
      <c r="M55" s="77">
        <v>32.35</v>
      </c>
      <c r="N55" s="78">
        <v>54.297609710812118</v>
      </c>
      <c r="O55" s="79">
        <v>34.944936423088251</v>
      </c>
      <c r="P55" s="78">
        <v>1.1648312141029418</v>
      </c>
    </row>
    <row r="56" spans="1:16">
      <c r="A56" s="75" t="s">
        <v>466</v>
      </c>
      <c r="B56" s="75" t="s">
        <v>679</v>
      </c>
      <c r="C56" s="76">
        <v>9055647326</v>
      </c>
      <c r="D56" s="76">
        <v>675000000</v>
      </c>
      <c r="E56" s="77">
        <v>22.814767360098706</v>
      </c>
      <c r="F56" s="77">
        <v>4.8285221926134829</v>
      </c>
      <c r="G56" s="76">
        <v>233.17816500000001</v>
      </c>
      <c r="H56" s="77">
        <v>7.44</v>
      </c>
      <c r="I56" s="77">
        <v>-0.36614705476023879</v>
      </c>
      <c r="J56" s="76">
        <v>-1049101373</v>
      </c>
      <c r="K56" s="77">
        <v>-4.5038545574375108</v>
      </c>
      <c r="L56" s="77">
        <v>59.25925925925926</v>
      </c>
      <c r="M56" s="77">
        <v>34.54</v>
      </c>
      <c r="N56" s="78">
        <v>43.778318896109958</v>
      </c>
      <c r="O56" s="79">
        <v>298.99872211186039</v>
      </c>
      <c r="P56" s="78">
        <v>9.9666240703953459</v>
      </c>
    </row>
    <row r="57" spans="1:16">
      <c r="A57" s="75" t="s">
        <v>452</v>
      </c>
      <c r="B57" s="75" t="s">
        <v>679</v>
      </c>
      <c r="C57" s="76">
        <v>60137175087</v>
      </c>
      <c r="D57" s="76">
        <v>700000000</v>
      </c>
      <c r="E57" s="77">
        <v>1.3138874487222576</v>
      </c>
      <c r="F57" s="77">
        <v>9.8271312544671481E-3</v>
      </c>
      <c r="G57" s="76">
        <v>158.53750099999999</v>
      </c>
      <c r="H57" s="77">
        <v>193.4</v>
      </c>
      <c r="I57" s="77">
        <v>3.9566493145191548</v>
      </c>
      <c r="J57" s="76">
        <v>20192725560</v>
      </c>
      <c r="K57" s="77">
        <v>6.6211963116483812</v>
      </c>
      <c r="L57" s="77">
        <v>57.142857142857146</v>
      </c>
      <c r="M57" s="77">
        <v>22.64</v>
      </c>
      <c r="N57" s="78">
        <v>67.936528496692148</v>
      </c>
      <c r="O57" s="79">
        <v>1794.7872268872352</v>
      </c>
      <c r="P57" s="78">
        <v>59.826240896241174</v>
      </c>
    </row>
    <row r="58" spans="1:16">
      <c r="A58" s="75" t="s">
        <v>187</v>
      </c>
      <c r="B58" s="75" t="s">
        <v>679</v>
      </c>
      <c r="C58" s="76">
        <v>3578645146</v>
      </c>
      <c r="D58" s="76">
        <v>960336000</v>
      </c>
      <c r="E58" s="77">
        <v>15.704020795271372</v>
      </c>
      <c r="F58" s="77">
        <v>3.2705263148046875</v>
      </c>
      <c r="G58" s="76">
        <v>464.88056799999998</v>
      </c>
      <c r="H58" s="77">
        <v>5.38</v>
      </c>
      <c r="I58" s="77">
        <v>-0.21556695279211535</v>
      </c>
      <c r="J58" s="76">
        <v>433474987</v>
      </c>
      <c r="K58" s="77">
        <v>11.077178946890424</v>
      </c>
      <c r="L58" s="77">
        <v>41.65208843571417</v>
      </c>
      <c r="M58" s="77">
        <v>48.4</v>
      </c>
      <c r="N58" s="78">
        <v>88.53991117236194</v>
      </c>
      <c r="O58" s="79">
        <v>950</v>
      </c>
      <c r="P58" s="78">
        <v>31.666666666666668</v>
      </c>
    </row>
    <row r="59" spans="1:16">
      <c r="A59" s="75" t="s">
        <v>724</v>
      </c>
      <c r="B59" s="75" t="s">
        <v>679</v>
      </c>
      <c r="C59" s="76">
        <v>31421246000</v>
      </c>
      <c r="D59" s="76">
        <v>1500000000</v>
      </c>
      <c r="E59" s="77">
        <v>2.68193114597711</v>
      </c>
      <c r="F59" s="77">
        <v>5.418042719145677E-2</v>
      </c>
      <c r="G59" s="76">
        <v>438.15582999999998</v>
      </c>
      <c r="H59" s="77">
        <v>34.299999999999997</v>
      </c>
      <c r="I59" s="77">
        <v>-0.24298939157797858</v>
      </c>
      <c r="J59" s="76">
        <v>871646000</v>
      </c>
      <c r="K59" s="77">
        <v>56.789109340259692</v>
      </c>
      <c r="L59" s="77">
        <v>26.666666666666668</v>
      </c>
      <c r="M59" s="77">
        <v>29.21</v>
      </c>
      <c r="N59" s="78">
        <v>77.830087534897643</v>
      </c>
      <c r="O59" s="79">
        <v>967.26596091995862</v>
      </c>
      <c r="P59" s="78">
        <v>32.242198697331951</v>
      </c>
    </row>
    <row r="60" spans="1:16">
      <c r="A60" s="75" t="s">
        <v>398</v>
      </c>
      <c r="B60" s="75" t="s">
        <v>679</v>
      </c>
      <c r="C60" s="76">
        <v>5116474915</v>
      </c>
      <c r="D60" s="76">
        <v>2000000000</v>
      </c>
      <c r="E60" s="77">
        <v>25.49248290410365</v>
      </c>
      <c r="F60" s="77">
        <v>2.549248290410365</v>
      </c>
      <c r="G60" s="76">
        <v>271.03651100000002</v>
      </c>
      <c r="H60" s="77">
        <v>5.73</v>
      </c>
      <c r="I60" s="77">
        <v>-0.16974948595079908</v>
      </c>
      <c r="J60" s="76">
        <v>321175807</v>
      </c>
      <c r="K60" s="77">
        <v>31.135595465320961</v>
      </c>
      <c r="L60" s="77">
        <v>20</v>
      </c>
      <c r="M60" s="77">
        <v>13.55</v>
      </c>
      <c r="N60" s="78">
        <v>84.55799595142372</v>
      </c>
      <c r="O60" s="79">
        <v>450.19851797150352</v>
      </c>
      <c r="P60" s="78">
        <v>15.006617265716784</v>
      </c>
    </row>
    <row r="61" spans="1:16">
      <c r="A61" s="60" t="s">
        <v>434</v>
      </c>
      <c r="B61" s="60" t="s">
        <v>374</v>
      </c>
      <c r="C61" s="61">
        <v>29439691000</v>
      </c>
      <c r="D61" s="61">
        <v>0</v>
      </c>
      <c r="E61" s="62">
        <v>0</v>
      </c>
      <c r="F61" s="62">
        <v>0</v>
      </c>
      <c r="G61" s="61">
        <v>1007.169114</v>
      </c>
      <c r="H61" s="62">
        <v>8.7100000000000009</v>
      </c>
      <c r="I61" s="62">
        <v>0.16825588026731531</v>
      </c>
      <c r="J61" s="61">
        <v>0</v>
      </c>
      <c r="K61" s="62">
        <v>0</v>
      </c>
      <c r="L61" s="62">
        <v>0</v>
      </c>
      <c r="M61" s="62">
        <v>40.28</v>
      </c>
      <c r="N61" s="63">
        <v>347.93630595625137</v>
      </c>
      <c r="O61" s="64">
        <v>2348.7214312550636</v>
      </c>
      <c r="P61" s="63">
        <v>78.29071437516879</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-4.8443712294101715E-3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10.763248886676445</v>
      </c>
      <c r="F64" s="62">
        <v>0.74229302666734109</v>
      </c>
      <c r="G64" s="61">
        <v>7.4329999999999998E-6</v>
      </c>
      <c r="H64" s="62">
        <v>500000</v>
      </c>
      <c r="I64" s="62">
        <v>4412.6238446263014</v>
      </c>
      <c r="J64" s="61">
        <v>0</v>
      </c>
      <c r="K64" s="62">
        <v>0</v>
      </c>
      <c r="L64" s="62">
        <v>1379310.3448275863</v>
      </c>
      <c r="M64" s="62">
        <v>25.63</v>
      </c>
      <c r="N64" s="63">
        <v>368.7554026000949</v>
      </c>
      <c r="O64" s="64">
        <v>1115.3659339029441</v>
      </c>
      <c r="P64" s="63">
        <v>37.178864463431474</v>
      </c>
    </row>
    <row r="65" spans="1:16">
      <c r="A65" s="60" t="s">
        <v>717</v>
      </c>
      <c r="B65" s="60" t="s">
        <v>374</v>
      </c>
      <c r="C65" s="61">
        <v>5630964000</v>
      </c>
      <c r="D65" s="61">
        <v>860000000</v>
      </c>
      <c r="E65" s="62">
        <v>33.355010754822892</v>
      </c>
      <c r="F65" s="62">
        <v>2.0413103277125395</v>
      </c>
      <c r="G65" s="61">
        <v>61.448740000000001</v>
      </c>
      <c r="H65" s="62">
        <v>19.03</v>
      </c>
      <c r="I65" s="62">
        <v>-0.55872296969745605</v>
      </c>
      <c r="J65" s="61">
        <v>0</v>
      </c>
      <c r="K65" s="62">
        <v>0</v>
      </c>
      <c r="L65" s="62">
        <v>46.511627906976742</v>
      </c>
      <c r="M65" s="62">
        <v>7.14</v>
      </c>
      <c r="N65" s="63">
        <v>136.2496245406914</v>
      </c>
      <c r="O65" s="64">
        <v>822.96008638508761</v>
      </c>
      <c r="P65" s="63">
        <v>27.432002879502921</v>
      </c>
    </row>
    <row r="66" spans="1:16">
      <c r="A66" s="60" t="s">
        <v>741</v>
      </c>
      <c r="B66" s="60" t="s">
        <v>374</v>
      </c>
      <c r="C66" s="61">
        <v>22456783000</v>
      </c>
      <c r="D66" s="61">
        <v>2500000000</v>
      </c>
      <c r="E66" s="62">
        <v>5.0875956785962302</v>
      </c>
      <c r="F66" s="62">
        <v>0.33917304523974867</v>
      </c>
      <c r="G66" s="61">
        <v>1246.060845</v>
      </c>
      <c r="H66" s="62">
        <v>6.29</v>
      </c>
      <c r="I66" s="62">
        <v>-1.0516096005433342</v>
      </c>
      <c r="J66" s="61">
        <v>0</v>
      </c>
      <c r="K66" s="62">
        <v>0</v>
      </c>
      <c r="L66" s="62">
        <v>16</v>
      </c>
      <c r="M66" s="62">
        <v>49.84</v>
      </c>
      <c r="N66" s="63">
        <v>404.10131576931047</v>
      </c>
      <c r="O66" s="64">
        <v>794.42015044974153</v>
      </c>
      <c r="P66" s="63">
        <v>26.480671681658052</v>
      </c>
    </row>
    <row r="67" spans="1:16">
      <c r="A67" s="60" t="s">
        <v>748</v>
      </c>
      <c r="B67" s="60" t="s">
        <v>374</v>
      </c>
      <c r="C67" s="61">
        <v>47208439000</v>
      </c>
      <c r="D67" s="61">
        <v>2800000000</v>
      </c>
      <c r="E67" s="62">
        <v>3.1189282264751101</v>
      </c>
      <c r="F67" s="62">
        <v>0.11139029380268251</v>
      </c>
      <c r="G67" s="61">
        <v>1153.5045090000001</v>
      </c>
      <c r="H67" s="62">
        <v>11.08</v>
      </c>
      <c r="I67" s="62">
        <v>-6.0333587726569604E-2</v>
      </c>
      <c r="J67" s="61">
        <v>0</v>
      </c>
      <c r="K67" s="62">
        <v>0</v>
      </c>
      <c r="L67" s="62">
        <v>14.285714285714286</v>
      </c>
      <c r="M67" s="62">
        <v>41.19</v>
      </c>
      <c r="N67" s="63">
        <v>0</v>
      </c>
      <c r="O67" s="64">
        <v>468.18069887334764</v>
      </c>
      <c r="P67" s="63">
        <v>15.606023295778254</v>
      </c>
    </row>
    <row r="68" spans="1:16">
      <c r="A68" s="60" t="s">
        <v>708</v>
      </c>
      <c r="B68" s="60" t="s">
        <v>374</v>
      </c>
      <c r="C68" s="61">
        <v>453087703000</v>
      </c>
      <c r="D68" s="61">
        <v>4200000000</v>
      </c>
      <c r="E68" s="62">
        <v>0.51182968928508599</v>
      </c>
      <c r="F68" s="62">
        <v>9.3026115827896398E-4</v>
      </c>
      <c r="G68" s="61">
        <v>587.28230399999995</v>
      </c>
      <c r="H68" s="62">
        <v>131.9</v>
      </c>
      <c r="I68" s="62">
        <v>0.98442691261070081</v>
      </c>
      <c r="J68" s="61">
        <v>0</v>
      </c>
      <c r="K68" s="62">
        <v>0</v>
      </c>
      <c r="L68" s="62">
        <v>9.5238095238095237</v>
      </c>
      <c r="M68" s="62">
        <v>13.98</v>
      </c>
      <c r="N68" s="63">
        <v>558.75548580426141</v>
      </c>
      <c r="O68" s="64">
        <v>1250.4505036876476</v>
      </c>
      <c r="P68" s="63">
        <v>41.681683456254923</v>
      </c>
    </row>
    <row r="69" spans="1:16">
      <c r="A69" s="60" t="s">
        <v>684</v>
      </c>
      <c r="B69" s="60" t="s">
        <v>374</v>
      </c>
      <c r="C69" s="61">
        <v>302574628000</v>
      </c>
      <c r="D69" s="61">
        <v>5200000000</v>
      </c>
      <c r="E69" s="62">
        <v>0.19958765191115158</v>
      </c>
      <c r="F69" s="62">
        <v>5.4831772503063621E-4</v>
      </c>
      <c r="G69" s="61">
        <v>2764.7628810000001</v>
      </c>
      <c r="H69" s="62">
        <v>71.55</v>
      </c>
      <c r="I69" s="62">
        <v>1.079705778309588</v>
      </c>
      <c r="J69" s="61">
        <v>0</v>
      </c>
      <c r="K69" s="62">
        <v>0</v>
      </c>
      <c r="L69" s="62">
        <v>7.6923076923076925</v>
      </c>
      <c r="M69" s="62">
        <v>53.16</v>
      </c>
      <c r="N69" s="63">
        <v>462.14763056066346</v>
      </c>
      <c r="O69" s="64">
        <v>1261.2148982395156</v>
      </c>
      <c r="P69" s="63">
        <v>42.040496607983854</v>
      </c>
    </row>
    <row r="70" spans="1:16">
      <c r="A70" s="60" t="s">
        <v>737</v>
      </c>
      <c r="B70" s="60" t="s">
        <v>374</v>
      </c>
      <c r="C70" s="61">
        <v>185469496000</v>
      </c>
      <c r="D70" s="61">
        <v>5500000000</v>
      </c>
      <c r="E70" s="62">
        <v>32.461735729009433</v>
      </c>
      <c r="F70" s="62">
        <v>3.2076813961471773E-2</v>
      </c>
      <c r="G70" s="61">
        <v>6.687265</v>
      </c>
      <c r="H70" s="62">
        <v>186</v>
      </c>
      <c r="I70" s="62">
        <v>-3.9822134606457382</v>
      </c>
      <c r="J70" s="61">
        <v>0</v>
      </c>
      <c r="K70" s="62">
        <v>0</v>
      </c>
      <c r="L70" s="62">
        <v>7.2727272727272725</v>
      </c>
      <c r="M70" s="62">
        <v>0.12</v>
      </c>
      <c r="N70" s="63">
        <v>306.00182904578674</v>
      </c>
      <c r="O70" s="64">
        <v>504.29401319850422</v>
      </c>
      <c r="P70" s="63">
        <v>16.809800439950141</v>
      </c>
    </row>
    <row r="71" spans="1:16">
      <c r="A71" s="60" t="s">
        <v>439</v>
      </c>
      <c r="B71" s="60" t="s">
        <v>374</v>
      </c>
      <c r="C71" s="61">
        <v>231079767000</v>
      </c>
      <c r="D71" s="61">
        <v>7184778000</v>
      </c>
      <c r="E71" s="62">
        <v>1.3342147239139899</v>
      </c>
      <c r="F71" s="62">
        <v>4.642505043001989E-3</v>
      </c>
      <c r="G71" s="61">
        <v>606.51760000000002</v>
      </c>
      <c r="H71" s="62">
        <v>49.44</v>
      </c>
      <c r="I71" s="62">
        <v>2.0442588247426841</v>
      </c>
      <c r="J71" s="61">
        <v>0</v>
      </c>
      <c r="K71" s="62">
        <v>0</v>
      </c>
      <c r="L71" s="62">
        <v>5.5673258102059657</v>
      </c>
      <c r="M71" s="62">
        <v>8.44</v>
      </c>
      <c r="N71" s="63">
        <v>445.04371990188656</v>
      </c>
      <c r="O71" s="64">
        <v>2096.2232328462878</v>
      </c>
      <c r="P71" s="63">
        <v>69.87410776154293</v>
      </c>
    </row>
    <row r="72" spans="1:16">
      <c r="A72" s="60" t="s">
        <v>759</v>
      </c>
      <c r="B72" s="60" t="s">
        <v>374</v>
      </c>
      <c r="C72" s="61">
        <v>271134773000</v>
      </c>
      <c r="D72" s="61">
        <v>8447051000</v>
      </c>
      <c r="E72" s="62">
        <v>0.33773842205888022</v>
      </c>
      <c r="F72" s="62">
        <v>1.1423713674372621E-3</v>
      </c>
      <c r="G72" s="61">
        <v>3255.5922759999999</v>
      </c>
      <c r="H72" s="62">
        <v>35.94</v>
      </c>
      <c r="I72" s="62">
        <v>0.48800550838309675</v>
      </c>
      <c r="J72" s="61">
        <v>0</v>
      </c>
      <c r="K72" s="62">
        <v>0</v>
      </c>
      <c r="L72" s="62">
        <v>4.7353804304010954</v>
      </c>
      <c r="M72" s="62">
        <v>38.54</v>
      </c>
      <c r="N72" s="63">
        <v>360.19262975459509</v>
      </c>
      <c r="O72" s="64">
        <v>897.91877596164534</v>
      </c>
      <c r="P72" s="63">
        <v>29.930625865388176</v>
      </c>
    </row>
    <row r="73" spans="1:16">
      <c r="A73" s="60" t="s">
        <v>753</v>
      </c>
      <c r="B73" s="60" t="s">
        <v>374</v>
      </c>
      <c r="C73" s="61">
        <v>355956160000</v>
      </c>
      <c r="D73" s="61">
        <v>9915922000</v>
      </c>
      <c r="E73" s="62">
        <v>1.591778283648746</v>
      </c>
      <c r="F73" s="62">
        <v>5.016484736772164E-3</v>
      </c>
      <c r="G73" s="61">
        <v>734.86807199999998</v>
      </c>
      <c r="H73" s="62">
        <v>33.92</v>
      </c>
      <c r="I73" s="62">
        <v>0.69410800111164406</v>
      </c>
      <c r="J73" s="61">
        <v>0</v>
      </c>
      <c r="K73" s="62">
        <v>0</v>
      </c>
      <c r="L73" s="62">
        <v>4.0339163619883251</v>
      </c>
      <c r="M73" s="62">
        <v>7.41</v>
      </c>
      <c r="N73" s="63">
        <v>406.56201047755781</v>
      </c>
      <c r="O73" s="64">
        <v>2319.552268016721</v>
      </c>
      <c r="P73" s="63">
        <v>77.318408933890694</v>
      </c>
    </row>
    <row r="74" spans="1:16">
      <c r="A74" s="60" t="s">
        <v>726</v>
      </c>
      <c r="B74" s="60" t="s">
        <v>374</v>
      </c>
      <c r="C74" s="61">
        <v>35890787000</v>
      </c>
      <c r="D74" s="61">
        <v>10000000000</v>
      </c>
      <c r="E74" s="62">
        <v>49.38881343375725</v>
      </c>
      <c r="F74" s="62">
        <v>0.61736016792196557</v>
      </c>
      <c r="G74" s="61">
        <v>91.632469999999998</v>
      </c>
      <c r="H74" s="62">
        <v>8.9</v>
      </c>
      <c r="I74" s="62">
        <v>-6.0391327540434858E-2</v>
      </c>
      <c r="J74" s="61">
        <v>0</v>
      </c>
      <c r="K74" s="62">
        <v>0</v>
      </c>
      <c r="L74" s="62">
        <v>4</v>
      </c>
      <c r="M74" s="62">
        <v>0.91</v>
      </c>
      <c r="N74" s="63">
        <v>0</v>
      </c>
      <c r="O74" s="64">
        <v>441.84001722874467</v>
      </c>
      <c r="P74" s="63">
        <v>14.728000574291489</v>
      </c>
    </row>
    <row r="75" spans="1:16">
      <c r="A75" s="60" t="s">
        <v>776</v>
      </c>
      <c r="B75" s="60" t="s">
        <v>374</v>
      </c>
      <c r="C75" s="61">
        <v>20572406000</v>
      </c>
      <c r="D75" s="61">
        <v>12475290000</v>
      </c>
      <c r="E75" s="62">
        <v>48.273686984804947</v>
      </c>
      <c r="F75" s="62">
        <v>6.5585496167882229E-2</v>
      </c>
      <c r="G75" s="61">
        <v>15.215797999999999</v>
      </c>
      <c r="H75" s="62">
        <v>58.9</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0.38281037989154615</v>
      </c>
      <c r="F76" s="62">
        <v>1.2760361308818441E-3</v>
      </c>
      <c r="G76" s="61">
        <v>8077.1113800000003</v>
      </c>
      <c r="H76" s="62">
        <v>13</v>
      </c>
      <c r="I76" s="62">
        <v>-3.7919261227372658E-2</v>
      </c>
      <c r="J76" s="61">
        <v>0</v>
      </c>
      <c r="K76" s="62">
        <v>0</v>
      </c>
      <c r="L76" s="62">
        <v>1.6000019200023039</v>
      </c>
      <c r="M76" s="62">
        <v>32.299999999999997</v>
      </c>
      <c r="N76" s="63">
        <v>368.75544770542894</v>
      </c>
      <c r="O76" s="64">
        <v>991.71951833914068</v>
      </c>
      <c r="P76" s="63">
        <v>33.057317277971357</v>
      </c>
    </row>
    <row r="77" spans="1:16">
      <c r="A77" s="90" t="s">
        <v>402</v>
      </c>
      <c r="B77" s="90" t="s">
        <v>718</v>
      </c>
      <c r="C77" s="91">
        <v>298644898</v>
      </c>
      <c r="D77" s="91">
        <v>163000000</v>
      </c>
      <c r="E77" s="92">
        <v>13.97243038979717</v>
      </c>
      <c r="F77" s="92">
        <v>1.6807927811616949</v>
      </c>
      <c r="G77" s="91">
        <v>56.026116999999999</v>
      </c>
      <c r="H77" s="92">
        <v>51.4</v>
      </c>
      <c r="I77" s="92">
        <v>-1.1755308043599157</v>
      </c>
      <c r="J77" s="91">
        <v>-85773363</v>
      </c>
      <c r="K77" s="92">
        <v>-96.918200584020468</v>
      </c>
      <c r="L77" s="92">
        <v>245.39877300613497</v>
      </c>
      <c r="M77" s="92">
        <v>34.369999999999997</v>
      </c>
      <c r="N77" s="93">
        <v>43.681114393218152</v>
      </c>
      <c r="O77" s="94">
        <v>74.425369525386031</v>
      </c>
      <c r="P77" s="93">
        <v>2.4808456508462009</v>
      </c>
    </row>
    <row r="78" spans="1:16">
      <c r="A78" s="111" t="s">
        <v>134</v>
      </c>
      <c r="B78" s="111" t="s">
        <v>697</v>
      </c>
      <c r="C78" s="112">
        <v>443664778</v>
      </c>
      <c r="D78" s="112">
        <v>44000000</v>
      </c>
      <c r="E78" s="113">
        <v>75.649208266733666</v>
      </c>
      <c r="F78" s="113">
        <v>71.637507828346273</v>
      </c>
      <c r="G78" s="112">
        <v>22.200189999999999</v>
      </c>
      <c r="H78" s="113">
        <v>23.96</v>
      </c>
      <c r="I78" s="113">
        <v>1.8064645186193218E-3</v>
      </c>
      <c r="J78" s="112">
        <v>-36555569</v>
      </c>
      <c r="K78" s="113">
        <v>-28.887527369632792</v>
      </c>
      <c r="L78" s="113">
        <v>909.09090909090912</v>
      </c>
      <c r="M78" s="113">
        <v>50.45</v>
      </c>
      <c r="N78" s="114">
        <v>10.941316003748438</v>
      </c>
      <c r="O78" s="115">
        <v>345.74890242768998</v>
      </c>
      <c r="P78" s="114">
        <v>11.524963414256332</v>
      </c>
    </row>
    <row r="79" spans="1:16">
      <c r="A79" s="111" t="s">
        <v>707</v>
      </c>
      <c r="B79" s="111" t="s">
        <v>697</v>
      </c>
      <c r="C79" s="112">
        <v>1069503962</v>
      </c>
      <c r="D79" s="112">
        <v>93750000</v>
      </c>
      <c r="E79" s="113">
        <v>51.581372032257704</v>
      </c>
      <c r="F79" s="113">
        <v>55.020130167741549</v>
      </c>
      <c r="G79" s="112">
        <v>69.867154999999997</v>
      </c>
      <c r="H79" s="113">
        <v>11.29</v>
      </c>
      <c r="I79" s="113">
        <v>0.10287200092222015</v>
      </c>
      <c r="J79" s="112">
        <v>-42754773</v>
      </c>
      <c r="K79" s="113">
        <v>-21.927376389064211</v>
      </c>
      <c r="L79" s="113">
        <v>426.66666666666669</v>
      </c>
      <c r="M79" s="113">
        <v>74.52</v>
      </c>
      <c r="N79" s="114">
        <v>14.341569462501884</v>
      </c>
      <c r="O79" s="115">
        <v>1639.3940295807549</v>
      </c>
      <c r="P79" s="114">
        <v>54.646467652691832</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17.783218019834404</v>
      </c>
      <c r="F81" s="113">
        <v>2.2074158506520698</v>
      </c>
      <c r="G81" s="112">
        <v>71.729606000000004</v>
      </c>
      <c r="H81" s="113">
        <v>30.74</v>
      </c>
      <c r="I81" s="113">
        <v>0.49368222453985311</v>
      </c>
      <c r="J81" s="112">
        <v>-35004000</v>
      </c>
      <c r="K81" s="113">
        <v>-230.14869729173807</v>
      </c>
      <c r="L81" s="113">
        <v>153.92015392015392</v>
      </c>
      <c r="M81" s="113">
        <v>27.6</v>
      </c>
      <c r="N81" s="114">
        <v>63.914985035081152</v>
      </c>
      <c r="O81" s="115">
        <v>621.88937845010389</v>
      </c>
      <c r="P81" s="114">
        <v>20.729645948336795</v>
      </c>
    </row>
    <row r="82" spans="1:16">
      <c r="A82" s="35" t="s">
        <v>127</v>
      </c>
      <c r="B82" s="35" t="s">
        <v>208</v>
      </c>
      <c r="C82" s="36">
        <v>666088085</v>
      </c>
      <c r="D82" s="36">
        <v>31095331</v>
      </c>
      <c r="E82" s="37">
        <v>73.401099898186445</v>
      </c>
      <c r="F82" s="37">
        <v>31.898896827337129</v>
      </c>
      <c r="G82" s="36">
        <v>7.4210630000000002</v>
      </c>
      <c r="H82" s="37">
        <v>72.75</v>
      </c>
      <c r="I82" s="37">
        <v>-1.9086770618322648</v>
      </c>
      <c r="J82" s="36">
        <v>-76866655</v>
      </c>
      <c r="K82" s="37">
        <v>-29.935665783817445</v>
      </c>
      <c r="L82" s="37">
        <v>1286.3667539027001</v>
      </c>
      <c r="M82" s="37">
        <v>23.86</v>
      </c>
      <c r="N82" s="38">
        <v>44.240831009941445</v>
      </c>
      <c r="O82" s="39">
        <v>516.49193550109453</v>
      </c>
      <c r="P82" s="38">
        <v>17.216397850036483</v>
      </c>
    </row>
    <row r="83" spans="1:16">
      <c r="A83" s="35" t="s">
        <v>666</v>
      </c>
      <c r="B83" s="35" t="s">
        <v>208</v>
      </c>
      <c r="C83" s="36">
        <v>3375599291</v>
      </c>
      <c r="D83" s="36">
        <v>55000000</v>
      </c>
      <c r="E83" s="37">
        <v>374.10763637860066</v>
      </c>
      <c r="F83" s="37">
        <v>3400.9785125327335</v>
      </c>
      <c r="G83" s="36">
        <v>448.67192799999998</v>
      </c>
      <c r="H83" s="37">
        <v>2.57</v>
      </c>
      <c r="I83" s="37">
        <v>-3.9616381617281426E-2</v>
      </c>
      <c r="J83" s="36">
        <v>3618440</v>
      </c>
      <c r="K83" s="37">
        <v>30.399840815379005</v>
      </c>
      <c r="L83" s="37">
        <v>727.27272727272725</v>
      </c>
      <c r="M83" s="37">
        <v>74.77</v>
      </c>
      <c r="N83" s="38">
        <v>22.700966757361265</v>
      </c>
      <c r="O83" s="39">
        <v>288.733840705604</v>
      </c>
      <c r="P83" s="38">
        <v>9.624461356853466</v>
      </c>
    </row>
    <row r="84" spans="1:16">
      <c r="A84" s="35" t="s">
        <v>35</v>
      </c>
      <c r="B84" s="35" t="s">
        <v>208</v>
      </c>
      <c r="C84" s="36">
        <v>989726098</v>
      </c>
      <c r="D84" s="36">
        <v>66000000</v>
      </c>
      <c r="E84" s="37">
        <v>27.568141132429929</v>
      </c>
      <c r="F84" s="37">
        <v>15.470337335819265</v>
      </c>
      <c r="G84" s="36">
        <v>53.070768999999999</v>
      </c>
      <c r="H84" s="37">
        <v>28.24</v>
      </c>
      <c r="I84" s="37">
        <v>-3.6499372454589438</v>
      </c>
      <c r="J84" s="36">
        <v>-21593090</v>
      </c>
      <c r="K84" s="37">
        <v>-82.526400806924812</v>
      </c>
      <c r="L84" s="37">
        <v>606.06060606060601</v>
      </c>
      <c r="M84" s="37">
        <v>80.41</v>
      </c>
      <c r="N84" s="38">
        <v>12.387574177549329</v>
      </c>
      <c r="O84" s="39">
        <v>1031.1978110087989</v>
      </c>
      <c r="P84" s="38">
        <v>34.373260366959961</v>
      </c>
    </row>
    <row r="85" spans="1:16">
      <c r="A85" s="35" t="s">
        <v>518</v>
      </c>
      <c r="B85" s="35" t="s">
        <v>208</v>
      </c>
      <c r="C85" s="36">
        <v>13276708610</v>
      </c>
      <c r="D85" s="36">
        <v>165200000</v>
      </c>
      <c r="E85" s="37">
        <v>17.491110219754418</v>
      </c>
      <c r="F85" s="37">
        <v>1.5344694371121887</v>
      </c>
      <c r="G85" s="36">
        <v>33.030631999999997</v>
      </c>
      <c r="H85" s="37">
        <v>70.05</v>
      </c>
      <c r="I85" s="37">
        <v>6.0379489664014088</v>
      </c>
      <c r="J85" s="36">
        <v>-782673371</v>
      </c>
      <c r="K85" s="37">
        <v>-14.563929759659601</v>
      </c>
      <c r="L85" s="37">
        <v>242.13075060532688</v>
      </c>
      <c r="M85" s="37">
        <v>19.989999999999998</v>
      </c>
      <c r="N85" s="38">
        <v>17.836485614502372</v>
      </c>
      <c r="O85" s="39">
        <v>3000</v>
      </c>
      <c r="P85" s="38">
        <v>100</v>
      </c>
    </row>
    <row r="86" spans="1:16">
      <c r="A86" s="35" t="s">
        <v>760</v>
      </c>
      <c r="B86" s="35" t="s">
        <v>208</v>
      </c>
      <c r="C86" s="36">
        <v>2062053729</v>
      </c>
      <c r="D86" s="36">
        <v>182837401</v>
      </c>
      <c r="E86" s="37">
        <v>45.135695647596684</v>
      </c>
      <c r="F86" s="37">
        <v>12.992762508262071</v>
      </c>
      <c r="G86" s="36">
        <v>46.995370999999999</v>
      </c>
      <c r="H86" s="37">
        <v>18.61</v>
      </c>
      <c r="I86" s="37">
        <v>-2.4002523620779073</v>
      </c>
      <c r="J86" s="36">
        <v>8309193</v>
      </c>
      <c r="K86" s="37">
        <v>418.08038626615127</v>
      </c>
      <c r="L86" s="37">
        <v>218.77361951781407</v>
      </c>
      <c r="M86" s="37">
        <v>25.7</v>
      </c>
      <c r="N86" s="38">
        <v>23.048177221786212</v>
      </c>
      <c r="O86" s="39">
        <v>300</v>
      </c>
      <c r="P86" s="38">
        <v>10</v>
      </c>
    </row>
    <row r="87" spans="1:16">
      <c r="A87" s="35" t="s">
        <v>768</v>
      </c>
      <c r="B87" s="35" t="s">
        <v>208</v>
      </c>
      <c r="C87" s="36">
        <v>4337630740</v>
      </c>
      <c r="D87" s="36">
        <v>188205000</v>
      </c>
      <c r="E87" s="37">
        <v>23.214989589733474</v>
      </c>
      <c r="F87" s="37">
        <v>3.9790156049355025</v>
      </c>
      <c r="G87" s="36">
        <v>54.564166</v>
      </c>
      <c r="H87" s="37">
        <v>31.9</v>
      </c>
      <c r="I87" s="37">
        <v>1.0278</v>
      </c>
      <c r="J87" s="36">
        <v>-40830850</v>
      </c>
      <c r="K87" s="37">
        <v>-142.89085336210243</v>
      </c>
      <c r="L87" s="37">
        <v>212.53420472357271</v>
      </c>
      <c r="M87" s="37">
        <v>28.99</v>
      </c>
      <c r="N87" s="38">
        <v>20.072616270121653</v>
      </c>
      <c r="O87" s="39">
        <v>0</v>
      </c>
      <c r="P87" s="38">
        <v>0</v>
      </c>
    </row>
    <row r="88" spans="1:16">
      <c r="A88" s="35" t="s">
        <v>209</v>
      </c>
      <c r="B88" s="35" t="s">
        <v>208</v>
      </c>
      <c r="C88" s="36">
        <v>22394326381</v>
      </c>
      <c r="D88" s="36">
        <v>250000000</v>
      </c>
      <c r="E88" s="37">
        <v>7.7310745710461601</v>
      </c>
      <c r="F88" s="37">
        <v>0.25557271309243507</v>
      </c>
      <c r="G88" s="36">
        <v>43.649664999999999</v>
      </c>
      <c r="H88" s="37">
        <v>117.9</v>
      </c>
      <c r="I88" s="37">
        <v>1.4845953116547577</v>
      </c>
      <c r="J88" s="36">
        <v>438581833</v>
      </c>
      <c r="K88" s="37">
        <v>68.972305106855629</v>
      </c>
      <c r="L88" s="37">
        <v>160</v>
      </c>
      <c r="M88" s="37">
        <v>17.45</v>
      </c>
      <c r="N88" s="38">
        <v>26.30437637555308</v>
      </c>
      <c r="O88" s="39">
        <v>1987.8769576987052</v>
      </c>
      <c r="P88" s="38">
        <v>66.262565256623503</v>
      </c>
    </row>
    <row r="89" spans="1:16">
      <c r="A89" s="35" t="s">
        <v>36</v>
      </c>
      <c r="B89" s="35" t="s">
        <v>208</v>
      </c>
      <c r="C89" s="36">
        <v>18685926047</v>
      </c>
      <c r="D89" s="36">
        <v>277500000</v>
      </c>
      <c r="E89" s="37">
        <v>27.805765729201184</v>
      </c>
      <c r="F89" s="37">
        <v>3.3400319194235655</v>
      </c>
      <c r="G89" s="36">
        <v>46.985779999999998</v>
      </c>
      <c r="H89" s="37">
        <v>30.1</v>
      </c>
      <c r="I89" s="37">
        <v>-0.82144422375307624</v>
      </c>
      <c r="J89" s="36">
        <v>149659919</v>
      </c>
      <c r="K89" s="37">
        <v>55.626115900811094</v>
      </c>
      <c r="L89" s="37">
        <v>144.14414414414415</v>
      </c>
      <c r="M89" s="37">
        <v>16.93</v>
      </c>
      <c r="N89" s="38">
        <v>30.207879709360263</v>
      </c>
      <c r="O89" s="39">
        <v>399.52890569137992</v>
      </c>
      <c r="P89" s="38">
        <v>13.317630189712665</v>
      </c>
    </row>
    <row r="90" spans="1:16">
      <c r="A90" s="35" t="s">
        <v>128</v>
      </c>
      <c r="B90" s="35" t="s">
        <v>208</v>
      </c>
      <c r="C90" s="36">
        <v>739991756</v>
      </c>
      <c r="D90" s="36">
        <v>331056000</v>
      </c>
      <c r="E90" s="37">
        <v>3.630649673435268</v>
      </c>
      <c r="F90" s="37">
        <v>0.31333927738037137</v>
      </c>
      <c r="G90" s="36">
        <v>306.919645</v>
      </c>
      <c r="H90" s="37">
        <v>35.54</v>
      </c>
      <c r="I90" s="37">
        <v>1.0694058747259803</v>
      </c>
      <c r="J90" s="36">
        <v>-113257471</v>
      </c>
      <c r="K90" s="37">
        <v>-102.30636352457491</v>
      </c>
      <c r="L90" s="37">
        <v>120.82547967715432</v>
      </c>
      <c r="M90" s="37">
        <v>92.7</v>
      </c>
      <c r="N90" s="38">
        <v>64.042258539502512</v>
      </c>
      <c r="O90" s="39">
        <v>2981.1651902621579</v>
      </c>
      <c r="P90" s="38">
        <v>99.372173008738599</v>
      </c>
    </row>
    <row r="91" spans="1:16">
      <c r="A91" s="35" t="s">
        <v>430</v>
      </c>
      <c r="B91" s="35" t="s">
        <v>208</v>
      </c>
      <c r="C91" s="36">
        <v>5872170565</v>
      </c>
      <c r="D91" s="36">
        <v>368000000</v>
      </c>
      <c r="E91" s="37">
        <v>12.387618288128271</v>
      </c>
      <c r="F91" s="37">
        <v>0.86312836455743247</v>
      </c>
      <c r="G91" s="36">
        <v>84.545681999999999</v>
      </c>
      <c r="H91" s="37">
        <v>37.96</v>
      </c>
      <c r="I91" s="37">
        <v>-1.1694936220266143</v>
      </c>
      <c r="J91" s="36">
        <v>48198916</v>
      </c>
      <c r="K91" s="37">
        <v>297.7660327464626</v>
      </c>
      <c r="L91" s="37">
        <v>108.69565217391305</v>
      </c>
      <c r="M91" s="37">
        <v>22.97</v>
      </c>
      <c r="N91" s="38">
        <v>54.967134518471845</v>
      </c>
      <c r="O91" s="39">
        <v>117.30996809105679</v>
      </c>
      <c r="P91" s="38">
        <v>3.9103322697018927</v>
      </c>
    </row>
    <row r="92" spans="1:16">
      <c r="A92" s="35" t="s">
        <v>632</v>
      </c>
      <c r="B92" s="35" t="s">
        <v>208</v>
      </c>
      <c r="C92" s="36">
        <v>16201756742</v>
      </c>
      <c r="D92" s="36">
        <v>411441018</v>
      </c>
      <c r="E92" s="37">
        <v>14.084892622027139</v>
      </c>
      <c r="F92" s="37">
        <v>0.56119800639231654</v>
      </c>
      <c r="G92" s="36">
        <v>46.332011000000001</v>
      </c>
      <c r="H92" s="37">
        <v>62.3</v>
      </c>
      <c r="I92" s="37">
        <v>0.59356847095142484</v>
      </c>
      <c r="J92" s="36">
        <v>-1023520289</v>
      </c>
      <c r="K92" s="37">
        <v>-24.521157389582534</v>
      </c>
      <c r="L92" s="37">
        <v>97.219281136427682</v>
      </c>
      <c r="M92" s="37">
        <v>11.26</v>
      </c>
      <c r="N92" s="38">
        <v>56.519867545663011</v>
      </c>
      <c r="O92" s="39">
        <v>1915.8754770002497</v>
      </c>
      <c r="P92" s="38">
        <v>63.862515900008326</v>
      </c>
    </row>
    <row r="93" spans="1:16">
      <c r="A93" s="35" t="s">
        <v>633</v>
      </c>
      <c r="B93" s="35" t="s">
        <v>208</v>
      </c>
      <c r="C93" s="36">
        <v>11730613818</v>
      </c>
      <c r="D93" s="36">
        <v>437197170</v>
      </c>
      <c r="E93" s="37">
        <v>18.021327431341945</v>
      </c>
      <c r="F93" s="37">
        <v>2.4247139664618254</v>
      </c>
      <c r="G93" s="36">
        <v>129.50326799999999</v>
      </c>
      <c r="H93" s="37">
        <v>16.97</v>
      </c>
      <c r="I93" s="37">
        <v>0.1479502166603659</v>
      </c>
      <c r="J93" s="36">
        <v>147302768</v>
      </c>
      <c r="K93" s="37">
        <v>50.456294819931692</v>
      </c>
      <c r="L93" s="37">
        <v>91.491900553702123</v>
      </c>
      <c r="M93" s="37">
        <v>29.62</v>
      </c>
      <c r="N93" s="38">
        <v>13.468328786144243</v>
      </c>
      <c r="O93" s="39">
        <v>1396.750526791099</v>
      </c>
      <c r="P93" s="38">
        <v>46.558350893036632</v>
      </c>
    </row>
    <row r="94" spans="1:16">
      <c r="A94" s="35" t="s">
        <v>211</v>
      </c>
      <c r="B94" s="35" t="s">
        <v>208</v>
      </c>
      <c r="C94" s="36">
        <v>15338755000</v>
      </c>
      <c r="D94" s="36">
        <v>460000000</v>
      </c>
      <c r="E94" s="37">
        <v>3.3865371871584675</v>
      </c>
      <c r="F94" s="37">
        <v>9.9486991397134766E-2</v>
      </c>
      <c r="G94" s="36">
        <v>175.77502699999999</v>
      </c>
      <c r="H94" s="37">
        <v>67.2</v>
      </c>
      <c r="I94" s="37">
        <v>-0.11898108805820584</v>
      </c>
      <c r="J94" s="36">
        <v>167767000</v>
      </c>
      <c r="K94" s="37">
        <v>202.90045122103871</v>
      </c>
      <c r="L94" s="37">
        <v>86.956521739130437</v>
      </c>
      <c r="M94" s="37">
        <v>38.21</v>
      </c>
      <c r="N94" s="38">
        <v>44.753513851165764</v>
      </c>
      <c r="O94" s="39">
        <v>1325.083802676088</v>
      </c>
      <c r="P94" s="38">
        <v>44.169460089202936</v>
      </c>
    </row>
    <row r="95" spans="1:16">
      <c r="A95" s="35" t="s">
        <v>215</v>
      </c>
      <c r="B95" s="35" t="s">
        <v>208</v>
      </c>
      <c r="C95" s="36">
        <v>3274896343</v>
      </c>
      <c r="D95" s="36">
        <v>500000000</v>
      </c>
      <c r="E95" s="37">
        <v>11.135975269226121</v>
      </c>
      <c r="F95" s="37">
        <v>1.2373305854695689</v>
      </c>
      <c r="G95" s="36">
        <v>189.86396500000001</v>
      </c>
      <c r="H95" s="37">
        <v>17.87</v>
      </c>
      <c r="I95" s="37">
        <v>0.45578357156830407</v>
      </c>
      <c r="J95" s="36">
        <v>223475323</v>
      </c>
      <c r="K95" s="37">
        <v>40.272902972826223</v>
      </c>
      <c r="L95" s="37">
        <v>80</v>
      </c>
      <c r="M95" s="37">
        <v>37.97</v>
      </c>
      <c r="N95" s="38">
        <v>70.159724080812026</v>
      </c>
      <c r="O95" s="39">
        <v>1602.305960315779</v>
      </c>
      <c r="P95" s="38">
        <v>53.410198677192632</v>
      </c>
    </row>
    <row r="96" spans="1:16">
      <c r="A96" s="35" t="s">
        <v>702</v>
      </c>
      <c r="B96" s="35" t="s">
        <v>208</v>
      </c>
      <c r="C96" s="36">
        <v>18418307434</v>
      </c>
      <c r="D96" s="36">
        <v>540000000</v>
      </c>
      <c r="E96" s="37">
        <v>10.751228779439659</v>
      </c>
      <c r="F96" s="37">
        <v>0.62217759140275808</v>
      </c>
      <c r="G96" s="36">
        <v>109.977541</v>
      </c>
      <c r="H96" s="37">
        <v>33.5</v>
      </c>
      <c r="I96" s="37">
        <v>-0.80641749054155554</v>
      </c>
      <c r="J96" s="36">
        <v>45967799</v>
      </c>
      <c r="K96" s="37">
        <v>375.91532281108346</v>
      </c>
      <c r="L96" s="37">
        <v>74.074074074074076</v>
      </c>
      <c r="M96" s="37">
        <v>20.36</v>
      </c>
      <c r="N96" s="38">
        <v>50.05341483616828</v>
      </c>
      <c r="O96" s="39">
        <v>453.93032477908349</v>
      </c>
      <c r="P96" s="38">
        <v>15.131010825969449</v>
      </c>
    </row>
    <row r="97" spans="1:16">
      <c r="A97" s="35" t="s">
        <v>216</v>
      </c>
      <c r="B97" s="35" t="s">
        <v>208</v>
      </c>
      <c r="C97" s="36">
        <v>15688842293</v>
      </c>
      <c r="D97" s="36">
        <v>540000000</v>
      </c>
      <c r="E97" s="37">
        <v>11.252478245808856</v>
      </c>
      <c r="F97" s="37">
        <v>0.94717830351926402</v>
      </c>
      <c r="G97" s="36">
        <v>160.71315899999999</v>
      </c>
      <c r="H97" s="37">
        <v>22.02</v>
      </c>
      <c r="I97" s="37">
        <v>-0.50760506361801561</v>
      </c>
      <c r="J97" s="36">
        <v>164148082</v>
      </c>
      <c r="K97" s="37">
        <v>72.3736753744098</v>
      </c>
      <c r="L97" s="37">
        <v>74.074074074074076</v>
      </c>
      <c r="M97" s="37">
        <v>29.76</v>
      </c>
      <c r="N97" s="38">
        <v>29.454461619168644</v>
      </c>
      <c r="O97" s="39">
        <v>236.66678931508775</v>
      </c>
      <c r="P97" s="38">
        <v>7.8888929771695917</v>
      </c>
    </row>
    <row r="98" spans="1:16">
      <c r="A98" s="35" t="s">
        <v>631</v>
      </c>
      <c r="B98" s="35" t="s">
        <v>208</v>
      </c>
      <c r="C98" s="36">
        <v>3343455014</v>
      </c>
      <c r="D98" s="36">
        <v>577000000</v>
      </c>
      <c r="E98" s="37">
        <v>2.0585099643083136</v>
      </c>
      <c r="F98" s="37">
        <v>1.9180689553943399E-2</v>
      </c>
      <c r="G98" s="36">
        <v>115.48181</v>
      </c>
      <c r="H98" s="37">
        <v>168.3</v>
      </c>
      <c r="I98" s="37">
        <v>18.962836407783072</v>
      </c>
      <c r="J98" s="36">
        <v>-69780713</v>
      </c>
      <c r="K98" s="37">
        <v>-1537.989444160595</v>
      </c>
      <c r="L98" s="37">
        <v>69.324090121317155</v>
      </c>
      <c r="M98" s="37">
        <v>20.010000000000002</v>
      </c>
      <c r="N98" s="38">
        <v>54.971075240939129</v>
      </c>
      <c r="O98" s="39">
        <v>2939.3136389150168</v>
      </c>
      <c r="P98" s="38">
        <v>97.97712129716723</v>
      </c>
    </row>
    <row r="99" spans="1:16">
      <c r="A99" s="35" t="s">
        <v>217</v>
      </c>
      <c r="B99" s="35" t="s">
        <v>208</v>
      </c>
      <c r="C99" s="36">
        <v>41071171048</v>
      </c>
      <c r="D99" s="36">
        <v>705000000</v>
      </c>
      <c r="E99" s="37">
        <v>11.765532999322792</v>
      </c>
      <c r="F99" s="37">
        <v>0.64187304960844471</v>
      </c>
      <c r="G99" s="36">
        <v>129.924835</v>
      </c>
      <c r="H99" s="37">
        <v>25.62</v>
      </c>
      <c r="I99" s="37">
        <v>0.3901529183323369</v>
      </c>
      <c r="J99" s="36">
        <v>301575390</v>
      </c>
      <c r="K99" s="37">
        <v>60.780821671158243</v>
      </c>
      <c r="L99" s="37">
        <v>56.737588652482266</v>
      </c>
      <c r="M99" s="37">
        <v>18.420000000000002</v>
      </c>
      <c r="N99" s="38">
        <v>45.062376056892298</v>
      </c>
      <c r="O99" s="39">
        <v>1876.4066045168468</v>
      </c>
      <c r="P99" s="38">
        <v>62.546886817228227</v>
      </c>
    </row>
    <row r="100" spans="1:16">
      <c r="A100" s="35" t="s">
        <v>34</v>
      </c>
      <c r="B100" s="35" t="s">
        <v>208</v>
      </c>
      <c r="C100" s="36">
        <v>14552864000</v>
      </c>
      <c r="D100" s="36">
        <v>729164000</v>
      </c>
      <c r="E100" s="37">
        <v>21.133930530602427</v>
      </c>
      <c r="F100" s="37">
        <v>2.8983782154086635</v>
      </c>
      <c r="G100" s="36">
        <v>184.162025</v>
      </c>
      <c r="H100" s="37">
        <v>10.07</v>
      </c>
      <c r="I100" s="37">
        <v>-7.3135677679076139E-2</v>
      </c>
      <c r="J100" s="36">
        <v>389489000</v>
      </c>
      <c r="K100" s="37">
        <v>18.721042186043764</v>
      </c>
      <c r="L100" s="37">
        <v>54.857343478284719</v>
      </c>
      <c r="M100" s="37">
        <v>25.25</v>
      </c>
      <c r="N100" s="38">
        <v>65.824283227917107</v>
      </c>
      <c r="O100" s="39">
        <v>450.15464248378095</v>
      </c>
      <c r="P100" s="38">
        <v>15.005154749459365</v>
      </c>
    </row>
    <row r="101" spans="1:16">
      <c r="A101" s="35" t="s">
        <v>214</v>
      </c>
      <c r="B101" s="35" t="s">
        <v>208</v>
      </c>
      <c r="C101" s="36">
        <v>2238803365</v>
      </c>
      <c r="D101" s="36">
        <v>771000000</v>
      </c>
      <c r="E101" s="37">
        <v>46.476065718495441</v>
      </c>
      <c r="F101" s="37">
        <v>30.140120440010012</v>
      </c>
      <c r="G101" s="36">
        <v>377.50861900000001</v>
      </c>
      <c r="H101" s="37">
        <v>2.25</v>
      </c>
      <c r="I101" s="37">
        <v>-3.7096474308325966E-2</v>
      </c>
      <c r="J101" s="36">
        <v>32206309</v>
      </c>
      <c r="K101" s="37">
        <v>47.878817780702533</v>
      </c>
      <c r="L101" s="37">
        <v>51.880674448767834</v>
      </c>
      <c r="M101" s="37">
        <v>48.96</v>
      </c>
      <c r="N101" s="38">
        <v>70.207991156954805</v>
      </c>
      <c r="O101" s="39">
        <v>515.70152677807516</v>
      </c>
      <c r="P101" s="38">
        <v>17.190050892602507</v>
      </c>
    </row>
    <row r="102" spans="1:16">
      <c r="A102" s="35" t="s">
        <v>129</v>
      </c>
      <c r="B102" s="35" t="s">
        <v>208</v>
      </c>
      <c r="C102" s="36">
        <v>7703042931</v>
      </c>
      <c r="D102" s="36">
        <v>825000000</v>
      </c>
      <c r="E102" s="37">
        <v>21.01208875369711</v>
      </c>
      <c r="F102" s="37">
        <v>5.0938396978659659</v>
      </c>
      <c r="G102" s="36">
        <v>371.10216800000001</v>
      </c>
      <c r="H102" s="37">
        <v>4.99</v>
      </c>
      <c r="I102" s="37">
        <v>-0.18784142187035435</v>
      </c>
      <c r="J102" s="36">
        <v>1636745004</v>
      </c>
      <c r="K102" s="37">
        <v>2.5202459698480926</v>
      </c>
      <c r="L102" s="37">
        <v>48.484848484848484</v>
      </c>
      <c r="M102" s="37">
        <v>44.98</v>
      </c>
      <c r="N102" s="38">
        <v>45.079154068160797</v>
      </c>
      <c r="O102" s="39">
        <v>85.768447079254528</v>
      </c>
      <c r="P102" s="38">
        <v>2.8589482359751508</v>
      </c>
    </row>
    <row r="103" spans="1:16">
      <c r="A103" s="35" t="s">
        <v>298</v>
      </c>
      <c r="B103" s="35" t="s">
        <v>208</v>
      </c>
      <c r="C103" s="36">
        <v>4913859307</v>
      </c>
      <c r="D103" s="36">
        <v>1000000000</v>
      </c>
      <c r="E103" s="37">
        <v>15.396174358595378</v>
      </c>
      <c r="F103" s="37">
        <v>5.1320581195317923</v>
      </c>
      <c r="G103" s="36">
        <v>669.65183400000001</v>
      </c>
      <c r="H103" s="37">
        <v>3.87</v>
      </c>
      <c r="I103" s="37">
        <v>8.0792306304469541E-2</v>
      </c>
      <c r="J103" s="36">
        <v>-19394238</v>
      </c>
      <c r="K103" s="37">
        <v>-154.68511833256866</v>
      </c>
      <c r="L103" s="37">
        <v>40</v>
      </c>
      <c r="M103" s="37">
        <v>66.959999999999994</v>
      </c>
      <c r="N103" s="38">
        <v>47.741842057173251</v>
      </c>
      <c r="O103" s="39">
        <v>2155.5086727984972</v>
      </c>
      <c r="P103" s="38">
        <v>71.850289093283237</v>
      </c>
    </row>
    <row r="104" spans="1:16">
      <c r="A104" s="35" t="s">
        <v>459</v>
      </c>
      <c r="B104" s="35" t="s">
        <v>208</v>
      </c>
      <c r="C104" s="36">
        <v>16106307516</v>
      </c>
      <c r="D104" s="36">
        <v>1078290009</v>
      </c>
      <c r="E104" s="37">
        <v>4.3341842660949839</v>
      </c>
      <c r="F104" s="37">
        <v>0.1218029621513385</v>
      </c>
      <c r="G104" s="36">
        <v>287.17617999999999</v>
      </c>
      <c r="H104" s="37">
        <v>31.44</v>
      </c>
      <c r="I104" s="37">
        <v>-1.2366754439538283</v>
      </c>
      <c r="J104" s="36">
        <v>737659411</v>
      </c>
      <c r="K104" s="37">
        <v>48.238482104853126</v>
      </c>
      <c r="L104" s="37">
        <v>37.095771699763567</v>
      </c>
      <c r="M104" s="37">
        <v>26.63</v>
      </c>
      <c r="N104" s="38">
        <v>55.741824471158907</v>
      </c>
      <c r="O104" s="39">
        <v>676.21758487318664</v>
      </c>
      <c r="P104" s="38">
        <v>22.540586162439556</v>
      </c>
    </row>
    <row r="105" spans="1:16">
      <c r="A105" s="35" t="s">
        <v>474</v>
      </c>
      <c r="B105" s="35" t="s">
        <v>208</v>
      </c>
      <c r="C105" s="36">
        <v>5706930368</v>
      </c>
      <c r="D105" s="36">
        <v>1122000000</v>
      </c>
      <c r="E105" s="37">
        <v>13.3520835574564</v>
      </c>
      <c r="F105" s="37">
        <v>1.4875315906257129</v>
      </c>
      <c r="G105" s="36">
        <v>381.16404999999997</v>
      </c>
      <c r="H105" s="37">
        <v>7.72</v>
      </c>
      <c r="I105" s="37">
        <v>-0.82308954631896281</v>
      </c>
      <c r="J105" s="36">
        <v>245113454</v>
      </c>
      <c r="K105" s="37">
        <v>36.619776897273049</v>
      </c>
      <c r="L105" s="37">
        <v>35.650623885918002</v>
      </c>
      <c r="M105" s="37">
        <v>33.97</v>
      </c>
      <c r="N105" s="38">
        <v>47.927232402258987</v>
      </c>
      <c r="O105" s="39">
        <v>237.63009176523406</v>
      </c>
      <c r="P105" s="38">
        <v>7.9210030588411353</v>
      </c>
    </row>
    <row r="106" spans="1:16">
      <c r="A106" s="35" t="s">
        <v>218</v>
      </c>
      <c r="B106" s="35" t="s">
        <v>208</v>
      </c>
      <c r="C106" s="36">
        <v>100728570000</v>
      </c>
      <c r="D106" s="36">
        <v>1181069000</v>
      </c>
      <c r="E106" s="37">
        <v>1.5033081453829493</v>
      </c>
      <c r="F106" s="37">
        <v>1.1264042918782729E-2</v>
      </c>
      <c r="G106" s="36">
        <v>236.099774</v>
      </c>
      <c r="H106" s="37">
        <v>113.7</v>
      </c>
      <c r="I106" s="37">
        <v>1.2458628142827735</v>
      </c>
      <c r="J106" s="36">
        <v>1079652000</v>
      </c>
      <c r="K106" s="37">
        <v>123.61464342213972</v>
      </c>
      <c r="L106" s="37">
        <v>33.867623314133212</v>
      </c>
      <c r="M106" s="37">
        <v>19.989999999999998</v>
      </c>
      <c r="N106" s="38">
        <v>61.968624806499939</v>
      </c>
      <c r="O106" s="39">
        <v>1806.0027484465227</v>
      </c>
      <c r="P106" s="38">
        <v>60.200091614884087</v>
      </c>
    </row>
    <row r="107" spans="1:16">
      <c r="A107" s="35" t="s">
        <v>454</v>
      </c>
      <c r="B107" s="35" t="s">
        <v>208</v>
      </c>
      <c r="C107" s="36">
        <v>62308804000</v>
      </c>
      <c r="D107" s="36">
        <v>1196962000</v>
      </c>
      <c r="E107" s="37">
        <v>5.9417692717609514</v>
      </c>
      <c r="F107" s="37">
        <v>0.2256382587280796</v>
      </c>
      <c r="G107" s="36">
        <v>294.01063399999998</v>
      </c>
      <c r="H107" s="37">
        <v>22.72</v>
      </c>
      <c r="I107" s="37">
        <v>-0.32777823922765847</v>
      </c>
      <c r="J107" s="36">
        <v>485076000</v>
      </c>
      <c r="K107" s="37">
        <v>54.286676726945878</v>
      </c>
      <c r="L107" s="37">
        <v>33.41793640900881</v>
      </c>
      <c r="M107" s="37">
        <v>24.56</v>
      </c>
      <c r="N107" s="38">
        <v>23.563854855396485</v>
      </c>
      <c r="O107" s="39">
        <v>1034.2387252366052</v>
      </c>
      <c r="P107" s="38">
        <v>34.474624174553504</v>
      </c>
    </row>
    <row r="108" spans="1:16">
      <c r="A108" s="35" t="s">
        <v>219</v>
      </c>
      <c r="B108" s="35" t="s">
        <v>208</v>
      </c>
      <c r="C108" s="36">
        <v>64142566183</v>
      </c>
      <c r="D108" s="36">
        <v>1226338236</v>
      </c>
      <c r="E108" s="37">
        <v>2.1080938066170898</v>
      </c>
      <c r="F108" s="37">
        <v>2.1222407244919757E-2</v>
      </c>
      <c r="G108" s="36">
        <v>238.53873200000001</v>
      </c>
      <c r="H108" s="37">
        <v>78</v>
      </c>
      <c r="I108" s="37">
        <v>-3.0654243289328065</v>
      </c>
      <c r="J108" s="36">
        <v>795959146</v>
      </c>
      <c r="K108" s="37">
        <v>124.79710499614009</v>
      </c>
      <c r="L108" s="37">
        <v>32.617428720537752</v>
      </c>
      <c r="M108" s="37">
        <v>19.45</v>
      </c>
      <c r="N108" s="38">
        <v>49.584664049256041</v>
      </c>
      <c r="O108" s="39">
        <v>1072.6810784296397</v>
      </c>
      <c r="P108" s="38">
        <v>35.756035947654659</v>
      </c>
    </row>
    <row r="109" spans="1:16">
      <c r="A109" s="35" t="s">
        <v>220</v>
      </c>
      <c r="B109" s="35" t="s">
        <v>208</v>
      </c>
      <c r="C109" s="36">
        <v>15672179161</v>
      </c>
      <c r="D109" s="36">
        <v>1400000000</v>
      </c>
      <c r="E109" s="37">
        <v>5.0822020775025649</v>
      </c>
      <c r="F109" s="37">
        <v>0.51859204872475151</v>
      </c>
      <c r="G109" s="36">
        <v>1087.1196239999999</v>
      </c>
      <c r="H109" s="37">
        <v>7.31</v>
      </c>
      <c r="I109" s="37">
        <v>-0.16983976013741664</v>
      </c>
      <c r="J109" s="36">
        <v>-1252485525</v>
      </c>
      <c r="K109" s="37">
        <v>-7.8244417235879835</v>
      </c>
      <c r="L109" s="37">
        <v>28.571428571428573</v>
      </c>
      <c r="M109" s="37">
        <v>77.650000000000006</v>
      </c>
      <c r="N109" s="38">
        <v>13.407811117927388</v>
      </c>
      <c r="O109" s="39">
        <v>1235.8452281112225</v>
      </c>
      <c r="P109" s="38">
        <v>41.194840937040752</v>
      </c>
    </row>
    <row r="110" spans="1:16">
      <c r="A110" s="35" t="s">
        <v>212</v>
      </c>
      <c r="B110" s="35" t="s">
        <v>208</v>
      </c>
      <c r="C110" s="36">
        <v>5062845915</v>
      </c>
      <c r="D110" s="36">
        <v>1817640000</v>
      </c>
      <c r="E110" s="37">
        <v>6.1804021552701354</v>
      </c>
      <c r="F110" s="37">
        <v>0.34002344552662439</v>
      </c>
      <c r="G110" s="36">
        <v>663.82721200000003</v>
      </c>
      <c r="H110" s="37">
        <v>9</v>
      </c>
      <c r="I110" s="37">
        <v>-0.2771819588060378</v>
      </c>
      <c r="J110" s="36">
        <v>54761750</v>
      </c>
      <c r="K110" s="37">
        <v>331.91780759380407</v>
      </c>
      <c r="L110" s="37">
        <v>22.006557954270374</v>
      </c>
      <c r="M110" s="37">
        <v>36.520000000000003</v>
      </c>
      <c r="N110" s="38">
        <v>82.379562067151525</v>
      </c>
      <c r="O110" s="39">
        <v>813.47129080850584</v>
      </c>
      <c r="P110" s="38">
        <v>27.115709693616861</v>
      </c>
    </row>
    <row r="111" spans="1:16">
      <c r="A111" s="35" t="s">
        <v>210</v>
      </c>
      <c r="B111" s="35" t="s">
        <v>208</v>
      </c>
      <c r="C111" s="36">
        <v>12047691662</v>
      </c>
      <c r="D111" s="36">
        <v>1820000000</v>
      </c>
      <c r="E111" s="37">
        <v>14.564858538520149</v>
      </c>
      <c r="F111" s="37">
        <v>2.6675565088864741</v>
      </c>
      <c r="G111" s="36">
        <v>817.38648999999998</v>
      </c>
      <c r="H111" s="37">
        <v>3.32</v>
      </c>
      <c r="I111" s="37">
        <v>-3.3494349762097642E-3</v>
      </c>
      <c r="J111" s="36">
        <v>1689358773</v>
      </c>
      <c r="K111" s="37">
        <v>3.2319955282820199</v>
      </c>
      <c r="L111" s="37">
        <v>21.978021978021978</v>
      </c>
      <c r="M111" s="37">
        <v>44.91</v>
      </c>
      <c r="N111" s="38">
        <v>44.723995564110723</v>
      </c>
      <c r="O111" s="39">
        <v>535.79456022093677</v>
      </c>
      <c r="P111" s="38">
        <v>17.859818674031224</v>
      </c>
    </row>
    <row r="112" spans="1:16">
      <c r="A112" s="35" t="s">
        <v>532</v>
      </c>
      <c r="B112" s="35" t="s">
        <v>208</v>
      </c>
      <c r="C112" s="36">
        <v>38509619000</v>
      </c>
      <c r="D112" s="36">
        <v>1845000000</v>
      </c>
      <c r="E112" s="37">
        <v>25.32735607729909</v>
      </c>
      <c r="F112" s="37">
        <v>3.4318910673847007</v>
      </c>
      <c r="G112" s="36">
        <v>808.153325</v>
      </c>
      <c r="H112" s="37">
        <v>4.17</v>
      </c>
      <c r="I112" s="37">
        <v>-0.11504326367432505</v>
      </c>
      <c r="J112" s="36">
        <v>-217866000</v>
      </c>
      <c r="K112" s="37">
        <v>-33.874032662278651</v>
      </c>
      <c r="L112" s="37">
        <v>21.680216802168022</v>
      </c>
      <c r="M112" s="37">
        <v>20</v>
      </c>
      <c r="N112" s="38">
        <v>31.773293874321489</v>
      </c>
      <c r="O112" s="39">
        <v>87.188361395124176</v>
      </c>
      <c r="P112" s="38">
        <v>2.9062787131708059</v>
      </c>
    </row>
    <row r="113" spans="1:16">
      <c r="A113" s="35" t="s">
        <v>531</v>
      </c>
      <c r="B113" s="35" t="s">
        <v>208</v>
      </c>
      <c r="C113" s="36">
        <v>83859863477</v>
      </c>
      <c r="D113" s="36">
        <v>2440108000</v>
      </c>
      <c r="E113" s="37">
        <v>10.396357783242275</v>
      </c>
      <c r="F113" s="37">
        <v>0.26628836160229064</v>
      </c>
      <c r="G113" s="36">
        <v>260.87328100000002</v>
      </c>
      <c r="H113" s="37">
        <v>13.96</v>
      </c>
      <c r="I113" s="37">
        <v>-0.30201202557381635</v>
      </c>
      <c r="J113" s="36">
        <v>-2588694314</v>
      </c>
      <c r="K113" s="37">
        <v>-15.081629294296043</v>
      </c>
      <c r="L113" s="37">
        <v>16.392717043671837</v>
      </c>
      <c r="M113" s="37">
        <v>10.69</v>
      </c>
      <c r="N113" s="38">
        <v>38.978784400761242</v>
      </c>
      <c r="O113" s="39">
        <v>1246.5215684986383</v>
      </c>
      <c r="P113" s="38">
        <v>41.550718949954607</v>
      </c>
    </row>
    <row r="114" spans="1:16">
      <c r="A114" s="35" t="s">
        <v>484</v>
      </c>
      <c r="B114" s="35" t="s">
        <v>208</v>
      </c>
      <c r="C114" s="36">
        <v>18078434358</v>
      </c>
      <c r="D114" s="36">
        <v>2443750000</v>
      </c>
      <c r="E114" s="37">
        <v>6.7426824535605414</v>
      </c>
      <c r="F114" s="37">
        <v>0.39416484931300205</v>
      </c>
      <c r="G114" s="36">
        <v>846.39887099999999</v>
      </c>
      <c r="H114" s="37">
        <v>6.74</v>
      </c>
      <c r="I114" s="37">
        <v>-0.46103714537120494</v>
      </c>
      <c r="J114" s="36">
        <v>-565215489</v>
      </c>
      <c r="K114" s="37">
        <v>-30.265005706522668</v>
      </c>
      <c r="L114" s="37">
        <v>16.368286445012789</v>
      </c>
      <c r="M114" s="37">
        <v>34.630000000000003</v>
      </c>
      <c r="N114" s="38">
        <v>10.091855288331461</v>
      </c>
      <c r="O114" s="39">
        <v>11.921685020260615</v>
      </c>
      <c r="P114" s="38">
        <v>0.39738950067535384</v>
      </c>
    </row>
    <row r="115" spans="1:16">
      <c r="A115" s="35" t="s">
        <v>446</v>
      </c>
      <c r="B115" s="35" t="s">
        <v>208</v>
      </c>
      <c r="C115" s="36">
        <v>54701388025</v>
      </c>
      <c r="D115" s="36">
        <v>2600000000</v>
      </c>
      <c r="E115" s="37">
        <v>2.6589490493246748</v>
      </c>
      <c r="F115" s="37">
        <v>2.6912439770492659E-2</v>
      </c>
      <c r="G115" s="36">
        <v>387.97063400000002</v>
      </c>
      <c r="H115" s="37">
        <v>38.78</v>
      </c>
      <c r="I115" s="37">
        <v>1.2336840495352135</v>
      </c>
      <c r="J115" s="36">
        <v>3203485026</v>
      </c>
      <c r="K115" s="37">
        <v>30.841411524674939</v>
      </c>
      <c r="L115" s="37">
        <v>15.384615384615385</v>
      </c>
      <c r="M115" s="37">
        <v>14.92</v>
      </c>
      <c r="N115" s="38">
        <v>65.787100536891458</v>
      </c>
      <c r="O115" s="39">
        <v>2867.3462539515713</v>
      </c>
      <c r="P115" s="38">
        <v>95.57820846505237</v>
      </c>
    </row>
    <row r="116" spans="1:16">
      <c r="A116" s="35" t="s">
        <v>299</v>
      </c>
      <c r="B116" s="35" t="s">
        <v>208</v>
      </c>
      <c r="C116" s="36">
        <v>15218561138</v>
      </c>
      <c r="D116" s="36">
        <v>2950000000</v>
      </c>
      <c r="E116" s="37">
        <v>3.2889262510911013</v>
      </c>
      <c r="F116" s="37">
        <v>3.5964201761521063E-2</v>
      </c>
      <c r="G116" s="36">
        <v>371.95620600000001</v>
      </c>
      <c r="H116" s="37">
        <v>33.08</v>
      </c>
      <c r="I116" s="37">
        <v>-0.97458431274747415</v>
      </c>
      <c r="J116" s="36">
        <v>1787902943</v>
      </c>
      <c r="K116" s="37">
        <v>51.149308947694934</v>
      </c>
      <c r="L116" s="37">
        <v>13.559322033898304</v>
      </c>
      <c r="M116" s="37">
        <v>12.6</v>
      </c>
      <c r="N116" s="38">
        <v>45.204108315085591</v>
      </c>
      <c r="O116" s="39">
        <v>89.651815681703383</v>
      </c>
      <c r="P116" s="38">
        <v>2.9883938560567795</v>
      </c>
    </row>
    <row r="117" spans="1:16">
      <c r="A117" s="35" t="s">
        <v>486</v>
      </c>
      <c r="B117" s="35" t="s">
        <v>208</v>
      </c>
      <c r="C117" s="36">
        <v>59206007042</v>
      </c>
      <c r="D117" s="36">
        <v>9000000000</v>
      </c>
      <c r="E117" s="37">
        <v>2.0705541320495899</v>
      </c>
      <c r="F117" s="37">
        <v>2.300615702277322E-2</v>
      </c>
      <c r="G117" s="36">
        <v>1822.556022</v>
      </c>
      <c r="H117" s="37">
        <v>10.34</v>
      </c>
      <c r="I117" s="37">
        <v>0.31972178413547425</v>
      </c>
      <c r="J117" s="36">
        <v>2366280534</v>
      </c>
      <c r="K117" s="37">
        <v>38.034374499063517</v>
      </c>
      <c r="L117" s="37">
        <v>4.4444444444444446</v>
      </c>
      <c r="M117" s="37">
        <v>20.25</v>
      </c>
      <c r="N117" s="38">
        <v>37.21620478004462</v>
      </c>
      <c r="O117" s="39">
        <v>2822.6415237135884</v>
      </c>
      <c r="P117" s="38">
        <v>94.088050790452954</v>
      </c>
    </row>
    <row r="118" spans="1:16">
      <c r="A118" s="35" t="s">
        <v>213</v>
      </c>
      <c r="B118" s="35" t="s">
        <v>208</v>
      </c>
      <c r="C118" s="36">
        <v>31307114865</v>
      </c>
      <c r="D118" s="36">
        <v>10000000000</v>
      </c>
      <c r="E118" s="37">
        <v>4.1956428249263134</v>
      </c>
      <c r="F118" s="37">
        <v>0.41956428249263134</v>
      </c>
      <c r="G118" s="36">
        <v>7062.483639</v>
      </c>
      <c r="H118" s="37">
        <v>1.34</v>
      </c>
      <c r="I118" s="37">
        <v>1.8905339699192059E-2</v>
      </c>
      <c r="J118" s="36">
        <v>-953190221</v>
      </c>
      <c r="K118" s="37">
        <v>-10.4910853885061</v>
      </c>
      <c r="L118" s="37">
        <v>4</v>
      </c>
      <c r="M118" s="37">
        <v>70.62</v>
      </c>
      <c r="N118" s="38">
        <v>6.3036302502844075</v>
      </c>
      <c r="O118" s="39">
        <v>1850.348252180356</v>
      </c>
      <c r="P118" s="38">
        <v>61.678275072678531</v>
      </c>
    </row>
    <row r="119" spans="1:16">
      <c r="A119" s="70" t="s">
        <v>740</v>
      </c>
      <c r="B119" s="70" t="s">
        <v>699</v>
      </c>
      <c r="C119" s="71">
        <v>1018312000</v>
      </c>
      <c r="D119" s="71">
        <v>100000000</v>
      </c>
      <c r="E119" s="72">
        <v>176.50879719845236</v>
      </c>
      <c r="F119" s="72">
        <v>171.53430259473922</v>
      </c>
      <c r="G119" s="71">
        <v>51.044795000000001</v>
      </c>
      <c r="H119" s="72">
        <v>4.38</v>
      </c>
      <c r="I119" s="72">
        <v>-0.41897200812470731</v>
      </c>
      <c r="J119" s="71">
        <v>73854000</v>
      </c>
      <c r="K119" s="72">
        <v>13.93289461640534</v>
      </c>
      <c r="L119" s="72">
        <v>400</v>
      </c>
      <c r="M119" s="72">
        <v>51.04</v>
      </c>
      <c r="N119" s="73">
        <v>0</v>
      </c>
      <c r="O119" s="74">
        <v>584.34642825836158</v>
      </c>
      <c r="P119" s="73">
        <v>19.47821427527872</v>
      </c>
    </row>
    <row r="120" spans="1:16">
      <c r="A120" s="70" t="s">
        <v>698</v>
      </c>
      <c r="B120" s="70" t="s">
        <v>699</v>
      </c>
      <c r="C120" s="71">
        <v>1839661730</v>
      </c>
      <c r="D120" s="71">
        <v>300000000</v>
      </c>
      <c r="E120" s="72">
        <v>9.8339788357041087</v>
      </c>
      <c r="F120" s="72">
        <v>0.83622269011089356</v>
      </c>
      <c r="G120" s="71">
        <v>153.859475</v>
      </c>
      <c r="H120" s="72">
        <v>26.66</v>
      </c>
      <c r="I120" s="72">
        <v>-2.6699176977294421</v>
      </c>
      <c r="J120" s="71">
        <v>378885188</v>
      </c>
      <c r="K120" s="72">
        <v>31.038426342494024</v>
      </c>
      <c r="L120" s="72">
        <v>133.33333333333334</v>
      </c>
      <c r="M120" s="72">
        <v>51.28</v>
      </c>
      <c r="N120" s="73">
        <v>0</v>
      </c>
      <c r="O120" s="74">
        <v>789.18148735842851</v>
      </c>
      <c r="P120" s="73">
        <v>26.306049578614285</v>
      </c>
    </row>
    <row r="121" spans="1:16">
      <c r="A121" s="70" t="s">
        <v>701</v>
      </c>
      <c r="B121" s="70" t="s">
        <v>699</v>
      </c>
      <c r="C121" s="71">
        <v>13307866000</v>
      </c>
      <c r="D121" s="71">
        <v>333333333</v>
      </c>
      <c r="E121" s="72">
        <v>0.22120223436376704</v>
      </c>
      <c r="F121" s="72">
        <v>1.9928129241889123E-4</v>
      </c>
      <c r="G121" s="71">
        <v>84.532953000000006</v>
      </c>
      <c r="H121" s="72">
        <v>2196</v>
      </c>
      <c r="I121" s="72">
        <v>-12.641027155827487</v>
      </c>
      <c r="J121" s="71">
        <v>1179195000</v>
      </c>
      <c r="K121" s="72">
        <v>941.32013694935949</v>
      </c>
      <c r="L121" s="72">
        <v>120.00000012</v>
      </c>
      <c r="M121" s="72">
        <v>25.35</v>
      </c>
      <c r="N121" s="73">
        <v>0</v>
      </c>
      <c r="O121" s="74">
        <v>1032.700989230309</v>
      </c>
      <c r="P121" s="73">
        <v>34.423366307676964</v>
      </c>
    </row>
    <row r="122" spans="1:16">
      <c r="A122" s="70" t="s">
        <v>709</v>
      </c>
      <c r="B122" s="70" t="s">
        <v>699</v>
      </c>
      <c r="C122" s="71">
        <v>5985751000</v>
      </c>
      <c r="D122" s="71">
        <v>397500000</v>
      </c>
      <c r="E122" s="72">
        <v>44.947548346088666</v>
      </c>
      <c r="F122" s="72">
        <v>3.7294061122524242</v>
      </c>
      <c r="G122" s="71">
        <v>33.254894999999998</v>
      </c>
      <c r="H122" s="72">
        <v>26.74</v>
      </c>
      <c r="I122" s="72">
        <v>-8.950244302924304E-2</v>
      </c>
      <c r="J122" s="71">
        <v>682431000</v>
      </c>
      <c r="K122" s="72">
        <v>17.660686574906475</v>
      </c>
      <c r="L122" s="72">
        <v>100.62893081761007</v>
      </c>
      <c r="M122" s="72">
        <v>8.36</v>
      </c>
      <c r="N122" s="73">
        <v>0</v>
      </c>
      <c r="O122" s="74">
        <v>523.87683806783684</v>
      </c>
      <c r="P122" s="73">
        <v>17.462561268927896</v>
      </c>
    </row>
    <row r="123" spans="1:16">
      <c r="A123" s="70" t="s">
        <v>722</v>
      </c>
      <c r="B123" s="70" t="s">
        <v>699</v>
      </c>
      <c r="C123" s="71">
        <v>13043459000</v>
      </c>
      <c r="D123" s="71">
        <v>695302645</v>
      </c>
      <c r="E123" s="72">
        <v>7.5280005957361542</v>
      </c>
      <c r="F123" s="72">
        <v>0.53598716975774119</v>
      </c>
      <c r="G123" s="71">
        <v>270.84692699999999</v>
      </c>
      <c r="H123" s="72">
        <v>19.37</v>
      </c>
      <c r="I123" s="72">
        <v>-0.11132964299339676</v>
      </c>
      <c r="J123" s="71">
        <v>804969000</v>
      </c>
      <c r="K123" s="72">
        <v>17.448017785778084</v>
      </c>
      <c r="L123" s="72">
        <v>57.528905272609741</v>
      </c>
      <c r="M123" s="72">
        <v>38.950000000000003</v>
      </c>
      <c r="N123" s="73">
        <v>0</v>
      </c>
      <c r="O123" s="74">
        <v>914.14452682427145</v>
      </c>
      <c r="P123" s="73">
        <v>30.471484227475717</v>
      </c>
    </row>
    <row r="124" spans="1:16">
      <c r="A124" s="70" t="s">
        <v>754</v>
      </c>
      <c r="B124" s="70" t="s">
        <v>699</v>
      </c>
      <c r="C124" s="71">
        <v>7376632000</v>
      </c>
      <c r="D124" s="71">
        <v>900000000</v>
      </c>
      <c r="E124" s="72">
        <v>16.642780116504451</v>
      </c>
      <c r="F124" s="72">
        <v>1.533331501428455</v>
      </c>
      <c r="G124" s="71">
        <v>214.106866</v>
      </c>
      <c r="H124" s="72">
        <v>11.41</v>
      </c>
      <c r="I124" s="72">
        <v>-2.8790604188783323E-2</v>
      </c>
      <c r="J124" s="71">
        <v>461585000</v>
      </c>
      <c r="K124" s="72">
        <v>23.514628941581723</v>
      </c>
      <c r="L124" s="72">
        <v>44.444444444444443</v>
      </c>
      <c r="M124" s="72">
        <v>23.78</v>
      </c>
      <c r="N124" s="73">
        <v>0</v>
      </c>
      <c r="O124" s="74">
        <v>747.72733966230282</v>
      </c>
      <c r="P124" s="73">
        <v>24.924244655410096</v>
      </c>
    </row>
    <row r="125" spans="1:16">
      <c r="A125" s="70" t="s">
        <v>751</v>
      </c>
      <c r="B125" s="70" t="s">
        <v>699</v>
      </c>
      <c r="C125" s="71">
        <v>2004187000</v>
      </c>
      <c r="D125" s="71">
        <v>1080000000</v>
      </c>
      <c r="E125" s="72">
        <v>39.482336037162675</v>
      </c>
      <c r="F125" s="72">
        <v>19.040478412983543</v>
      </c>
      <c r="G125" s="71">
        <v>610.40025600000001</v>
      </c>
      <c r="H125" s="72">
        <v>1.64</v>
      </c>
      <c r="I125" s="72">
        <v>-2.1418271120460686E-2</v>
      </c>
      <c r="J125" s="71">
        <v>112484000</v>
      </c>
      <c r="K125" s="72">
        <v>18.434621812880053</v>
      </c>
      <c r="L125" s="72">
        <v>37.037037037037038</v>
      </c>
      <c r="M125" s="72">
        <v>56.51</v>
      </c>
      <c r="N125" s="73">
        <v>0</v>
      </c>
      <c r="O125" s="74">
        <v>364.17247754710218</v>
      </c>
      <c r="P125" s="73">
        <v>12.139082584903406</v>
      </c>
    </row>
    <row r="126" spans="1:16">
      <c r="A126" s="70" t="s">
        <v>728</v>
      </c>
      <c r="B126" s="70" t="s">
        <v>699</v>
      </c>
      <c r="C126" s="71">
        <v>3173753000</v>
      </c>
      <c r="D126" s="71">
        <v>1088802000</v>
      </c>
      <c r="E126" s="72">
        <v>34.654148664123241</v>
      </c>
      <c r="F126" s="72">
        <v>9.9773599673641016</v>
      </c>
      <c r="G126" s="71">
        <v>447.465259</v>
      </c>
      <c r="H126" s="72">
        <v>2.5499999999999998</v>
      </c>
      <c r="I126" s="72">
        <v>-4.8031045455584565E-2</v>
      </c>
      <c r="J126" s="71">
        <v>250965000</v>
      </c>
      <c r="K126" s="72">
        <v>13.839692307692308</v>
      </c>
      <c r="L126" s="72">
        <v>36.737625390107659</v>
      </c>
      <c r="M126" s="72">
        <v>41.09</v>
      </c>
      <c r="N126" s="73">
        <v>0</v>
      </c>
      <c r="O126" s="74">
        <v>131.19368795757163</v>
      </c>
      <c r="P126" s="73">
        <v>4.3731229319190543</v>
      </c>
    </row>
    <row r="127" spans="1:16">
      <c r="A127" s="70" t="s">
        <v>736</v>
      </c>
      <c r="B127" s="70" t="s">
        <v>699</v>
      </c>
      <c r="C127" s="71">
        <v>7078013000</v>
      </c>
      <c r="D127" s="71">
        <v>2500000000</v>
      </c>
      <c r="E127" s="72">
        <v>64.908195471030666</v>
      </c>
      <c r="F127" s="72">
        <v>0.71288517815519681</v>
      </c>
      <c r="G127" s="71">
        <v>14.975438</v>
      </c>
      <c r="H127" s="72">
        <v>40.619999999999997</v>
      </c>
      <c r="I127" s="72">
        <v>-1.2042055232702467</v>
      </c>
      <c r="J127" s="71">
        <v>562601000</v>
      </c>
      <c r="K127" s="72">
        <v>161.83760782508386</v>
      </c>
      <c r="L127" s="72">
        <v>16</v>
      </c>
      <c r="M127" s="72">
        <v>0.59</v>
      </c>
      <c r="N127" s="73">
        <v>0</v>
      </c>
      <c r="O127" s="74">
        <v>309.45746438704276</v>
      </c>
      <c r="P127" s="73">
        <v>10.315248812901425</v>
      </c>
    </row>
    <row r="128" spans="1:16">
      <c r="A128" s="70" t="s">
        <v>755</v>
      </c>
      <c r="B128" s="70" t="s">
        <v>699</v>
      </c>
      <c r="C128" s="71">
        <v>7859832000</v>
      </c>
      <c r="D128" s="71">
        <v>5000000000</v>
      </c>
      <c r="E128" s="72">
        <v>19.428227271402623</v>
      </c>
      <c r="F128" s="72">
        <v>2.3267338049583981</v>
      </c>
      <c r="G128" s="71">
        <v>1822.4706020000001</v>
      </c>
      <c r="H128" s="72">
        <v>1.1200000000000001</v>
      </c>
      <c r="I128" s="72">
        <v>-2.6964855979858093E-2</v>
      </c>
      <c r="J128" s="71">
        <v>410655000</v>
      </c>
      <c r="K128" s="72">
        <v>20.333369860345059</v>
      </c>
      <c r="L128" s="72">
        <v>8</v>
      </c>
      <c r="M128" s="72">
        <v>36.44</v>
      </c>
      <c r="N128" s="73">
        <v>0</v>
      </c>
      <c r="O128" s="74">
        <v>447.82918063876798</v>
      </c>
      <c r="P128" s="73">
        <v>14.927639354625599</v>
      </c>
    </row>
    <row r="129" spans="1:16">
      <c r="A129" s="80" t="s">
        <v>465</v>
      </c>
      <c r="B129" s="80" t="s">
        <v>618</v>
      </c>
      <c r="C129" s="81">
        <v>15819301983</v>
      </c>
      <c r="D129" s="81">
        <v>2070000000</v>
      </c>
      <c r="E129" s="82">
        <v>1.6862242714298752</v>
      </c>
      <c r="F129" s="82">
        <v>4.5687105850202945E-3</v>
      </c>
      <c r="G129" s="81">
        <v>515.12446699999998</v>
      </c>
      <c r="H129" s="82">
        <v>46.04</v>
      </c>
      <c r="I129" s="82">
        <v>1.4238518476703987</v>
      </c>
      <c r="J129" s="81">
        <v>3353158441</v>
      </c>
      <c r="K129" s="82">
        <v>110.06965715879812</v>
      </c>
      <c r="L129" s="82">
        <v>19.323671497584542</v>
      </c>
      <c r="M129" s="82">
        <v>24.88</v>
      </c>
      <c r="N129" s="83">
        <v>0</v>
      </c>
      <c r="O129" s="84">
        <v>1217.2019447750656</v>
      </c>
      <c r="P129" s="83">
        <v>40.573398159168853</v>
      </c>
    </row>
    <row r="130" spans="1:16">
      <c r="A130" s="90" t="s">
        <v>422</v>
      </c>
      <c r="B130" s="90" t="s">
        <v>404</v>
      </c>
      <c r="C130" s="91">
        <v>4679410564</v>
      </c>
      <c r="D130" s="91">
        <v>74000000</v>
      </c>
      <c r="E130" s="92">
        <v>72.941535171314129</v>
      </c>
      <c r="F130" s="92">
        <v>7.3014549721035165</v>
      </c>
      <c r="G130" s="91">
        <v>3.9758849999999999</v>
      </c>
      <c r="H130" s="92">
        <v>137</v>
      </c>
      <c r="I130" s="92">
        <v>2.6221879014453009</v>
      </c>
      <c r="J130" s="91">
        <v>-113857279</v>
      </c>
      <c r="K130" s="92">
        <v>-87.741425824869751</v>
      </c>
      <c r="L130" s="92">
        <v>540.54054054054052</v>
      </c>
      <c r="M130" s="92">
        <v>5.37</v>
      </c>
      <c r="N130" s="93">
        <v>14.442523569404742</v>
      </c>
      <c r="O130" s="94">
        <v>1526.7221195184381</v>
      </c>
      <c r="P130" s="93">
        <v>50.890737317281271</v>
      </c>
    </row>
    <row r="131" spans="1:16">
      <c r="A131" s="90" t="s">
        <v>533</v>
      </c>
      <c r="B131" s="90" t="s">
        <v>404</v>
      </c>
      <c r="C131" s="91">
        <v>149138524000</v>
      </c>
      <c r="D131" s="91">
        <v>331000000</v>
      </c>
      <c r="E131" s="92">
        <v>2.1762770315002835</v>
      </c>
      <c r="F131" s="92">
        <v>3.222968176500627E-2</v>
      </c>
      <c r="G131" s="91">
        <v>89.976471000000004</v>
      </c>
      <c r="H131" s="92">
        <v>203</v>
      </c>
      <c r="I131" s="92">
        <v>1.7848130367251258</v>
      </c>
      <c r="J131" s="91">
        <v>2799410000</v>
      </c>
      <c r="K131" s="92">
        <v>24.120796882200178</v>
      </c>
      <c r="L131" s="92">
        <v>120.84592145015105</v>
      </c>
      <c r="M131" s="92">
        <v>27.18</v>
      </c>
      <c r="N131" s="93">
        <v>32.093628650565343</v>
      </c>
      <c r="O131" s="94">
        <v>1904.8867281917535</v>
      </c>
      <c r="P131" s="93">
        <v>63.496224273058452</v>
      </c>
    </row>
    <row r="132" spans="1:16">
      <c r="A132" s="90" t="s">
        <v>403</v>
      </c>
      <c r="B132" s="90" t="s">
        <v>404</v>
      </c>
      <c r="C132" s="91">
        <v>2193688534</v>
      </c>
      <c r="D132" s="91">
        <v>1000000000</v>
      </c>
      <c r="E132" s="92">
        <v>34.20627753605342</v>
      </c>
      <c r="F132" s="92">
        <v>34.20627753605342</v>
      </c>
      <c r="G132" s="91">
        <v>749.65266799999995</v>
      </c>
      <c r="H132" s="92">
        <v>1.57</v>
      </c>
      <c r="I132" s="92">
        <v>-1.8489933460606123E-2</v>
      </c>
      <c r="J132" s="91">
        <v>288393147</v>
      </c>
      <c r="K132" s="92">
        <v>3.4674887749673191</v>
      </c>
      <c r="L132" s="92">
        <v>40</v>
      </c>
      <c r="M132" s="92">
        <v>74.959999999999994</v>
      </c>
      <c r="N132" s="93">
        <v>62.088599450525059</v>
      </c>
      <c r="O132" s="94">
        <v>560.82314571672737</v>
      </c>
      <c r="P132" s="93">
        <v>18.694104857224247</v>
      </c>
    </row>
    <row r="133" spans="1:16">
      <c r="A133" s="90" t="s">
        <v>316</v>
      </c>
      <c r="B133" s="90" t="s">
        <v>404</v>
      </c>
      <c r="C133" s="91">
        <v>13894759000</v>
      </c>
      <c r="D133" s="91">
        <v>5040000000</v>
      </c>
      <c r="E133" s="92">
        <v>10.057160879575154</v>
      </c>
      <c r="F133" s="92">
        <v>2.2936418718242915</v>
      </c>
      <c r="G133" s="91">
        <v>4679.5978699999996</v>
      </c>
      <c r="H133" s="92">
        <v>0.83</v>
      </c>
      <c r="I133" s="92">
        <v>-1.1288457560631571E-2</v>
      </c>
      <c r="J133" s="91">
        <v>-245597000</v>
      </c>
      <c r="K133" s="92">
        <v>-17.853638277340522</v>
      </c>
      <c r="L133" s="92">
        <v>7.9365079365079367</v>
      </c>
      <c r="M133" s="92">
        <v>92.84</v>
      </c>
      <c r="N133" s="93">
        <v>22.994381818103587</v>
      </c>
      <c r="O133" s="94">
        <v>765.2042887910327</v>
      </c>
      <c r="P133" s="93">
        <v>25.506809626367758</v>
      </c>
    </row>
    <row r="134" spans="1:16">
      <c r="A134" s="70" t="s">
        <v>165</v>
      </c>
      <c r="B134" s="70" t="s">
        <v>221</v>
      </c>
      <c r="C134" s="71">
        <v>10580143341</v>
      </c>
      <c r="D134" s="71">
        <v>37264000</v>
      </c>
      <c r="E134" s="72">
        <v>47.406929579268848</v>
      </c>
      <c r="F134" s="72">
        <v>4.9501599669608254</v>
      </c>
      <c r="G134" s="71">
        <v>3.3655849999999998</v>
      </c>
      <c r="H134" s="72">
        <v>247.1</v>
      </c>
      <c r="I134" s="72">
        <v>1.9128158593206877</v>
      </c>
      <c r="J134" s="71">
        <v>25223013</v>
      </c>
      <c r="K134" s="72">
        <v>379.68691527851968</v>
      </c>
      <c r="L134" s="72">
        <v>1073.4220695577501</v>
      </c>
      <c r="M134" s="72">
        <v>9.0299999999999994</v>
      </c>
      <c r="N134" s="73">
        <v>19.320531940060764</v>
      </c>
      <c r="O134" s="74">
        <v>1107.3844434741168</v>
      </c>
      <c r="P134" s="73">
        <v>36.912814782470562</v>
      </c>
    </row>
    <row r="135" spans="1:16">
      <c r="A135" s="70" t="s">
        <v>302</v>
      </c>
      <c r="B135" s="70" t="s">
        <v>221</v>
      </c>
      <c r="C135" s="71">
        <v>791053925</v>
      </c>
      <c r="D135" s="71">
        <v>47500000</v>
      </c>
      <c r="E135" s="72">
        <v>165.82359188824151</v>
      </c>
      <c r="F135" s="72">
        <v>387.89144301343043</v>
      </c>
      <c r="G135" s="71">
        <v>24.419506999999999</v>
      </c>
      <c r="H135" s="72">
        <v>9.8800000000000008</v>
      </c>
      <c r="I135" s="72">
        <v>-0.28159455521161547</v>
      </c>
      <c r="J135" s="71">
        <v>-11680733</v>
      </c>
      <c r="K135" s="72">
        <v>-36.598730576240378</v>
      </c>
      <c r="L135" s="72">
        <v>842.10526315789468</v>
      </c>
      <c r="M135" s="72">
        <v>51.4</v>
      </c>
      <c r="N135" s="73">
        <v>18.32080735445652</v>
      </c>
      <c r="O135" s="74">
        <v>467.42147993886289</v>
      </c>
      <c r="P135" s="73">
        <v>15.580715997962097</v>
      </c>
    </row>
    <row r="136" spans="1:16">
      <c r="A136" s="70" t="s">
        <v>27</v>
      </c>
      <c r="B136" s="70" t="s">
        <v>221</v>
      </c>
      <c r="C136" s="71">
        <v>567993172</v>
      </c>
      <c r="D136" s="71">
        <v>69000000</v>
      </c>
      <c r="E136" s="72">
        <v>38.903749829545653</v>
      </c>
      <c r="F136" s="72">
        <v>35.238903831110193</v>
      </c>
      <c r="G136" s="71">
        <v>61.979830999999997</v>
      </c>
      <c r="H136" s="72">
        <v>16.88</v>
      </c>
      <c r="I136" s="72">
        <v>-4.3425903286227197E-3</v>
      </c>
      <c r="J136" s="71">
        <v>136985810</v>
      </c>
      <c r="K136" s="72">
        <v>8.0592289084540951</v>
      </c>
      <c r="L136" s="72">
        <v>579.71014492753625</v>
      </c>
      <c r="M136" s="72">
        <v>89.82</v>
      </c>
      <c r="N136" s="73">
        <v>13.03940445679757</v>
      </c>
      <c r="O136" s="74">
        <v>542.62385203613849</v>
      </c>
      <c r="P136" s="73">
        <v>18.08746173453795</v>
      </c>
    </row>
    <row r="137" spans="1:16">
      <c r="A137" s="70" t="s">
        <v>25</v>
      </c>
      <c r="B137" s="70" t="s">
        <v>221</v>
      </c>
      <c r="C137" s="71">
        <v>16873295401</v>
      </c>
      <c r="D137" s="71">
        <v>87000000</v>
      </c>
      <c r="E137" s="72">
        <v>8.3512450837890437</v>
      </c>
      <c r="F137" s="72">
        <v>0.64423706578639539</v>
      </c>
      <c r="G137" s="71">
        <v>32.857968999999997</v>
      </c>
      <c r="H137" s="72">
        <v>144.80000000000001</v>
      </c>
      <c r="I137" s="72">
        <v>-2.3398107857329933</v>
      </c>
      <c r="J137" s="71">
        <v>175549475</v>
      </c>
      <c r="K137" s="72">
        <v>73.84243102977095</v>
      </c>
      <c r="L137" s="72">
        <v>459.77011494252872</v>
      </c>
      <c r="M137" s="72">
        <v>37.76</v>
      </c>
      <c r="N137" s="73">
        <v>9.1480119449217447</v>
      </c>
      <c r="O137" s="74">
        <v>1008.6600295665137</v>
      </c>
      <c r="P137" s="73">
        <v>33.622000985550457</v>
      </c>
    </row>
    <row r="138" spans="1:16">
      <c r="A138" s="70" t="s">
        <v>72</v>
      </c>
      <c r="B138" s="70" t="s">
        <v>221</v>
      </c>
      <c r="C138" s="71">
        <v>2379193448</v>
      </c>
      <c r="D138" s="71">
        <v>111600000</v>
      </c>
      <c r="E138" s="72">
        <v>42.746340921766361</v>
      </c>
      <c r="F138" s="72">
        <v>25.535448579310849</v>
      </c>
      <c r="G138" s="71">
        <v>58.125256</v>
      </c>
      <c r="H138" s="72">
        <v>16.239999999999998</v>
      </c>
      <c r="I138" s="72">
        <v>0.13328908896759017</v>
      </c>
      <c r="J138" s="71">
        <v>84066155</v>
      </c>
      <c r="K138" s="72">
        <v>19.912888843316313</v>
      </c>
      <c r="L138" s="72">
        <v>358.42293906810033</v>
      </c>
      <c r="M138" s="72">
        <v>52.08</v>
      </c>
      <c r="N138" s="73">
        <v>12.560142828813397</v>
      </c>
      <c r="O138" s="74">
        <v>1775.328172025716</v>
      </c>
      <c r="P138" s="73">
        <v>59.177605734190529</v>
      </c>
    </row>
    <row r="139" spans="1:16">
      <c r="A139" s="70" t="s">
        <v>300</v>
      </c>
      <c r="B139" s="70" t="s">
        <v>221</v>
      </c>
      <c r="C139" s="71">
        <v>503612621</v>
      </c>
      <c r="D139" s="71">
        <v>150000000</v>
      </c>
      <c r="E139" s="72">
        <v>123.17451519280661</v>
      </c>
      <c r="F139" s="72">
        <v>410.58171730935538</v>
      </c>
      <c r="G139" s="71">
        <v>114.763935</v>
      </c>
      <c r="H139" s="72">
        <v>2.91</v>
      </c>
      <c r="I139" s="72">
        <v>-0.26867628056687609</v>
      </c>
      <c r="J139" s="71">
        <v>-2270847</v>
      </c>
      <c r="K139" s="72">
        <v>-132.10929666331549</v>
      </c>
      <c r="L139" s="72">
        <v>266.66666666666669</v>
      </c>
      <c r="M139" s="72">
        <v>76.5</v>
      </c>
      <c r="N139" s="73">
        <v>51.27527549155068</v>
      </c>
      <c r="O139" s="74">
        <v>295.59913887488386</v>
      </c>
      <c r="P139" s="73">
        <v>9.8533046291627961</v>
      </c>
    </row>
    <row r="140" spans="1:16">
      <c r="A140" s="70" t="s">
        <v>520</v>
      </c>
      <c r="B140" s="70" t="s">
        <v>221</v>
      </c>
      <c r="C140" s="71">
        <v>9975791841</v>
      </c>
      <c r="D140" s="71">
        <v>167500000</v>
      </c>
      <c r="E140" s="72">
        <v>26.748316079822434</v>
      </c>
      <c r="F140" s="72">
        <v>5.3230479760840668</v>
      </c>
      <c r="G140" s="71">
        <v>49.784793999999998</v>
      </c>
      <c r="H140" s="72">
        <v>29.56</v>
      </c>
      <c r="I140" s="72">
        <v>-7.7574334606013693</v>
      </c>
      <c r="J140" s="71">
        <v>5369486</v>
      </c>
      <c r="K140" s="72">
        <v>935.84376605135014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22.465205889118931</v>
      </c>
      <c r="F141" s="72">
        <v>4.3202319017536404</v>
      </c>
      <c r="G141" s="71">
        <v>69.12876</v>
      </c>
      <c r="H141" s="72">
        <v>24.96</v>
      </c>
      <c r="I141" s="72">
        <v>-0.59761484942737297</v>
      </c>
      <c r="J141" s="71">
        <v>520774798</v>
      </c>
      <c r="K141" s="72">
        <v>9.9851222063169036</v>
      </c>
      <c r="L141" s="72">
        <v>200</v>
      </c>
      <c r="M141" s="72">
        <v>34.56</v>
      </c>
      <c r="N141" s="73">
        <v>67.950097492857083</v>
      </c>
      <c r="O141" s="74">
        <v>474.52078971857202</v>
      </c>
      <c r="P141" s="73">
        <v>15.817359657285733</v>
      </c>
    </row>
    <row r="142" spans="1:16">
      <c r="A142" s="70" t="s">
        <v>475</v>
      </c>
      <c r="B142" s="70" t="s">
        <v>221</v>
      </c>
      <c r="C142" s="71">
        <v>13860116923</v>
      </c>
      <c r="D142" s="71">
        <v>200000000</v>
      </c>
      <c r="E142" s="72">
        <v>39.198715536489303</v>
      </c>
      <c r="F142" s="72">
        <v>10.31545145697087</v>
      </c>
      <c r="G142" s="71">
        <v>49.455556000000001</v>
      </c>
      <c r="H142" s="72">
        <v>20.96</v>
      </c>
      <c r="I142" s="72">
        <v>-0.11612444914841547</v>
      </c>
      <c r="J142" s="71">
        <v>-174076040</v>
      </c>
      <c r="K142" s="72">
        <v>-21.829540699570142</v>
      </c>
      <c r="L142" s="72">
        <v>200</v>
      </c>
      <c r="M142" s="72">
        <v>24.72</v>
      </c>
      <c r="N142" s="73">
        <v>27.525613905649237</v>
      </c>
      <c r="O142" s="74">
        <v>1574.8514630700652</v>
      </c>
      <c r="P142" s="73">
        <v>52.495048769002175</v>
      </c>
    </row>
    <row r="143" spans="1:16">
      <c r="A143" s="70" t="s">
        <v>763</v>
      </c>
      <c r="B143" s="70" t="s">
        <v>221</v>
      </c>
      <c r="C143" s="71">
        <v>3157167716</v>
      </c>
      <c r="D143" s="71">
        <v>210492225</v>
      </c>
      <c r="E143" s="72">
        <v>37.008768084217444</v>
      </c>
      <c r="F143" s="72">
        <v>7.0328047668682192</v>
      </c>
      <c r="G143" s="71">
        <v>50.002209999999998</v>
      </c>
      <c r="H143" s="72">
        <v>22.9</v>
      </c>
      <c r="I143" s="72">
        <v>-2.9287613695808972</v>
      </c>
      <c r="J143" s="71">
        <v>-28917987</v>
      </c>
      <c r="K143" s="72">
        <v>-181.97344182359581</v>
      </c>
      <c r="L143" s="72">
        <v>190.03077192043554</v>
      </c>
      <c r="M143" s="72">
        <v>23.75</v>
      </c>
      <c r="N143" s="73">
        <v>13.81744201004169</v>
      </c>
      <c r="O143" s="74">
        <v>349.14725672495814</v>
      </c>
      <c r="P143" s="73">
        <v>11.638241890831939</v>
      </c>
    </row>
    <row r="144" spans="1:16">
      <c r="A144" s="70" t="s">
        <v>223</v>
      </c>
      <c r="B144" s="70" t="s">
        <v>221</v>
      </c>
      <c r="C144" s="71">
        <v>28485883551</v>
      </c>
      <c r="D144" s="71">
        <v>241920000</v>
      </c>
      <c r="E144" s="72">
        <v>0.89911740966305564</v>
      </c>
      <c r="F144" s="72">
        <v>1.6591918846826866E-2</v>
      </c>
      <c r="G144" s="71">
        <v>199.069242</v>
      </c>
      <c r="H144" s="72">
        <v>224</v>
      </c>
      <c r="I144" s="72">
        <v>-0.31619961831461296</v>
      </c>
      <c r="J144" s="71">
        <v>195144717</v>
      </c>
      <c r="K144" s="72">
        <v>277.69176041798767</v>
      </c>
      <c r="L144" s="72">
        <v>165.34391534391534</v>
      </c>
      <c r="M144" s="72">
        <v>82.28</v>
      </c>
      <c r="N144" s="73">
        <v>5.3348550683884595</v>
      </c>
      <c r="O144" s="74">
        <v>955.79449872123757</v>
      </c>
      <c r="P144" s="73">
        <v>31.859816624041251</v>
      </c>
    </row>
    <row r="145" spans="1:16">
      <c r="A145" s="70" t="s">
        <v>21</v>
      </c>
      <c r="B145" s="70" t="s">
        <v>221</v>
      </c>
      <c r="C145" s="71">
        <v>6280910429</v>
      </c>
      <c r="D145" s="71">
        <v>263340000</v>
      </c>
      <c r="E145" s="72">
        <v>114.64457381350874</v>
      </c>
      <c r="F145" s="72">
        <v>62.192588513225026</v>
      </c>
      <c r="G145" s="71">
        <v>48.209040000000002</v>
      </c>
      <c r="H145" s="72">
        <v>7.12</v>
      </c>
      <c r="I145" s="72">
        <v>-7.1608456470073634E-2</v>
      </c>
      <c r="J145" s="71">
        <v>-94693699</v>
      </c>
      <c r="K145" s="72">
        <v>-19.466765154036278</v>
      </c>
      <c r="L145" s="72">
        <v>151.89488873699401</v>
      </c>
      <c r="M145" s="72">
        <v>18.3</v>
      </c>
      <c r="N145" s="73">
        <v>14.753632742616743</v>
      </c>
      <c r="O145" s="74">
        <v>359.97725723498525</v>
      </c>
      <c r="P145" s="73">
        <v>11.999241907832841</v>
      </c>
    </row>
    <row r="146" spans="1:16">
      <c r="A146" s="70" t="s">
        <v>774</v>
      </c>
      <c r="B146" s="70" t="s">
        <v>221</v>
      </c>
      <c r="C146" s="71">
        <v>1994126679</v>
      </c>
      <c r="D146" s="71">
        <v>330000000</v>
      </c>
      <c r="E146" s="72">
        <v>34.819362803919724</v>
      </c>
      <c r="F146" s="72">
        <v>10.551322061793856</v>
      </c>
      <c r="G146" s="71">
        <v>119.817104</v>
      </c>
      <c r="H146" s="72">
        <v>9.1</v>
      </c>
      <c r="I146" s="72">
        <v>-2.7972000000000001</v>
      </c>
      <c r="J146" s="71">
        <v>-76276556</v>
      </c>
      <c r="K146" s="72">
        <v>-43.263620869300915</v>
      </c>
      <c r="L146" s="72">
        <v>121.21212121212122</v>
      </c>
      <c r="M146" s="72">
        <v>36.299999999999997</v>
      </c>
      <c r="N146" s="73">
        <v>65.28167824488348</v>
      </c>
      <c r="O146" s="74">
        <v>0</v>
      </c>
      <c r="P146" s="73">
        <v>0</v>
      </c>
    </row>
    <row r="147" spans="1:16">
      <c r="A147" s="70" t="s">
        <v>317</v>
      </c>
      <c r="B147" s="70" t="s">
        <v>221</v>
      </c>
      <c r="C147" s="71">
        <v>15253371409</v>
      </c>
      <c r="D147" s="71">
        <v>332007786</v>
      </c>
      <c r="E147" s="72">
        <v>66.550685761185818</v>
      </c>
      <c r="F147" s="72">
        <v>6.0742173296763022</v>
      </c>
      <c r="G147" s="71">
        <v>18.464296999999998</v>
      </c>
      <c r="H147" s="72">
        <v>32.619999999999997</v>
      </c>
      <c r="I147" s="72">
        <v>-0.80344854231699259</v>
      </c>
      <c r="J147" s="71">
        <v>85099618</v>
      </c>
      <c r="K147" s="72">
        <v>128.74625286802109</v>
      </c>
      <c r="L147" s="72">
        <v>120.4791022581621</v>
      </c>
      <c r="M147" s="72">
        <v>5.56</v>
      </c>
      <c r="N147" s="73">
        <v>29.746366599996623</v>
      </c>
      <c r="O147" s="74">
        <v>483.11330615029448</v>
      </c>
      <c r="P147" s="73">
        <v>16.103776871676484</v>
      </c>
    </row>
    <row r="148" spans="1:16">
      <c r="A148" s="70" t="s">
        <v>78</v>
      </c>
      <c r="B148" s="70" t="s">
        <v>221</v>
      </c>
      <c r="C148" s="71">
        <v>6825401407</v>
      </c>
      <c r="D148" s="71">
        <v>335348000</v>
      </c>
      <c r="E148" s="72">
        <v>27.061756835496535</v>
      </c>
      <c r="F148" s="72">
        <v>10.087191825915369</v>
      </c>
      <c r="G148" s="71">
        <v>166.28656799999999</v>
      </c>
      <c r="H148" s="72">
        <v>8.9</v>
      </c>
      <c r="I148" s="72">
        <v>-7.3670284950349441E-2</v>
      </c>
      <c r="J148" s="71">
        <v>-244353964</v>
      </c>
      <c r="K148" s="72">
        <v>-10.979089334519657</v>
      </c>
      <c r="L148" s="72">
        <v>119.27907725705833</v>
      </c>
      <c r="M148" s="72">
        <v>49.58</v>
      </c>
      <c r="N148" s="73">
        <v>2.9868246776869745</v>
      </c>
      <c r="O148" s="74">
        <v>269.48046768365987</v>
      </c>
      <c r="P148" s="73">
        <v>8.9826822561219952</v>
      </c>
    </row>
    <row r="149" spans="1:16">
      <c r="A149" s="70" t="s">
        <v>523</v>
      </c>
      <c r="B149" s="70" t="s">
        <v>221</v>
      </c>
      <c r="C149" s="71">
        <v>44419666520</v>
      </c>
      <c r="D149" s="71">
        <v>400000000</v>
      </c>
      <c r="E149" s="72">
        <v>8.3599178721668235</v>
      </c>
      <c r="F149" s="72">
        <v>0.37999626691667382</v>
      </c>
      <c r="G149" s="71">
        <v>86.717521000000005</v>
      </c>
      <c r="H149" s="72">
        <v>54.75</v>
      </c>
      <c r="I149" s="72">
        <v>0.74001941093690959</v>
      </c>
      <c r="J149" s="71">
        <v>157582227</v>
      </c>
      <c r="K149" s="72">
        <v>139.60965280684857</v>
      </c>
      <c r="L149" s="72">
        <v>100</v>
      </c>
      <c r="M149" s="72">
        <v>21.67</v>
      </c>
      <c r="N149" s="73">
        <v>20.376992076860382</v>
      </c>
      <c r="O149" s="74">
        <v>1566.4356940764649</v>
      </c>
      <c r="P149" s="73">
        <v>52.21452313588216</v>
      </c>
    </row>
    <row r="150" spans="1:16">
      <c r="A150" s="70" t="s">
        <v>22</v>
      </c>
      <c r="B150" s="70" t="s">
        <v>221</v>
      </c>
      <c r="C150" s="71">
        <v>6246124497</v>
      </c>
      <c r="D150" s="71">
        <v>400000000</v>
      </c>
      <c r="E150" s="72">
        <v>49.326885322883925</v>
      </c>
      <c r="F150" s="72">
        <v>17.616744758172832</v>
      </c>
      <c r="G150" s="71">
        <v>112.187603</v>
      </c>
      <c r="H150" s="72">
        <v>7.55</v>
      </c>
      <c r="I150" s="72">
        <v>-0.10974401360974007</v>
      </c>
      <c r="J150" s="71">
        <v>5617957</v>
      </c>
      <c r="K150" s="72">
        <v>498.40182116025454</v>
      </c>
      <c r="L150" s="72">
        <v>100</v>
      </c>
      <c r="M150" s="72">
        <v>28.04</v>
      </c>
      <c r="N150" s="73">
        <v>18.423591177382772</v>
      </c>
      <c r="O150" s="74">
        <v>979.71573887348472</v>
      </c>
      <c r="P150" s="73">
        <v>32.657191295782823</v>
      </c>
    </row>
    <row r="151" spans="1:16">
      <c r="A151" s="70" t="s">
        <v>23</v>
      </c>
      <c r="B151" s="70" t="s">
        <v>221</v>
      </c>
      <c r="C151" s="71">
        <v>5228066628</v>
      </c>
      <c r="D151" s="71">
        <v>469768118</v>
      </c>
      <c r="E151" s="72">
        <v>49.53514752142965</v>
      </c>
      <c r="F151" s="72">
        <v>21.089190868176221</v>
      </c>
      <c r="G151" s="71">
        <v>141.922583</v>
      </c>
      <c r="H151" s="72">
        <v>5.61</v>
      </c>
      <c r="I151" s="72">
        <v>-0.1299158323093863</v>
      </c>
      <c r="J151" s="71">
        <v>-49137165</v>
      </c>
      <c r="K151" s="72">
        <v>-47.801711596507452</v>
      </c>
      <c r="L151" s="72">
        <v>85.148392296813981</v>
      </c>
      <c r="M151" s="72">
        <v>30.21</v>
      </c>
      <c r="N151" s="73">
        <v>20.320273280154019</v>
      </c>
      <c r="O151" s="74">
        <v>406.41367382763883</v>
      </c>
      <c r="P151" s="73">
        <v>13.547122460921294</v>
      </c>
    </row>
    <row r="152" spans="1:16">
      <c r="A152" s="70" t="s">
        <v>478</v>
      </c>
      <c r="B152" s="70" t="s">
        <v>221</v>
      </c>
      <c r="C152" s="71">
        <v>15925799746</v>
      </c>
      <c r="D152" s="71">
        <v>545854435</v>
      </c>
      <c r="E152" s="72">
        <v>10.725388745005777</v>
      </c>
      <c r="F152" s="72">
        <v>0.33877254400900464</v>
      </c>
      <c r="G152" s="71">
        <v>65.829008000000002</v>
      </c>
      <c r="H152" s="72">
        <v>58.05</v>
      </c>
      <c r="I152" s="72">
        <v>1.4140047233857373</v>
      </c>
      <c r="J152" s="71">
        <v>-113776797</v>
      </c>
      <c r="K152" s="72">
        <v>-278.26022585255237</v>
      </c>
      <c r="L152" s="72">
        <v>73.279609791940231</v>
      </c>
      <c r="M152" s="72">
        <v>12.05</v>
      </c>
      <c r="N152" s="73">
        <v>16.606615783972916</v>
      </c>
      <c r="O152" s="74">
        <v>1204.5921678447155</v>
      </c>
      <c r="P152" s="73">
        <v>40.153072261490514</v>
      </c>
    </row>
    <row r="153" spans="1:16">
      <c r="A153" s="70" t="s">
        <v>775</v>
      </c>
      <c r="B153" s="70" t="s">
        <v>221</v>
      </c>
      <c r="C153" s="71">
        <v>13661644947</v>
      </c>
      <c r="D153" s="71">
        <v>595348000</v>
      </c>
      <c r="E153" s="72">
        <v>22.186109948693318</v>
      </c>
      <c r="F153" s="72">
        <v>3.1054819966212084</v>
      </c>
      <c r="G153" s="71">
        <v>175.89696599999999</v>
      </c>
      <c r="H153" s="72">
        <v>11.87</v>
      </c>
      <c r="I153" s="72">
        <v>-7.3322000000000003</v>
      </c>
      <c r="J153" s="71">
        <v>108347048</v>
      </c>
      <c r="K153" s="72">
        <v>65.937892465699662</v>
      </c>
      <c r="L153" s="72">
        <v>67.187594482554744</v>
      </c>
      <c r="M153" s="72">
        <v>25.09</v>
      </c>
      <c r="N153" s="73">
        <v>21.430641802300539</v>
      </c>
      <c r="O153" s="74">
        <v>0</v>
      </c>
      <c r="P153" s="73">
        <v>0</v>
      </c>
    </row>
    <row r="154" spans="1:16">
      <c r="A154" s="70" t="s">
        <v>678</v>
      </c>
      <c r="B154" s="70" t="s">
        <v>221</v>
      </c>
      <c r="C154" s="71">
        <v>2839775572</v>
      </c>
      <c r="D154" s="71">
        <v>626000000</v>
      </c>
      <c r="E154" s="72">
        <v>27.765037674553156</v>
      </c>
      <c r="F154" s="72">
        <v>4.9281217029735815</v>
      </c>
      <c r="G154" s="71">
        <v>148.71153100000001</v>
      </c>
      <c r="H154" s="72">
        <v>9.66</v>
      </c>
      <c r="I154" s="72">
        <v>-5.985580159606485E-2</v>
      </c>
      <c r="J154" s="71">
        <v>184943299</v>
      </c>
      <c r="K154" s="72">
        <v>30.463390836344928</v>
      </c>
      <c r="L154" s="72">
        <v>63.897763578274763</v>
      </c>
      <c r="M154" s="72">
        <v>23.75</v>
      </c>
      <c r="N154" s="73">
        <v>72.868133229381698</v>
      </c>
      <c r="O154" s="74">
        <v>645.97443319788579</v>
      </c>
      <c r="P154" s="73">
        <v>21.532481106596194</v>
      </c>
    </row>
    <row r="155" spans="1:16">
      <c r="A155" s="70" t="s">
        <v>225</v>
      </c>
      <c r="B155" s="70" t="s">
        <v>221</v>
      </c>
      <c r="C155" s="71">
        <v>6768948418</v>
      </c>
      <c r="D155" s="71">
        <v>650000000</v>
      </c>
      <c r="E155" s="72">
        <v>94.870134644438593</v>
      </c>
      <c r="F155" s="72">
        <v>29.19081065982726</v>
      </c>
      <c r="G155" s="71">
        <v>73.999791000000002</v>
      </c>
      <c r="H155" s="72">
        <v>5.7</v>
      </c>
      <c r="I155" s="72">
        <v>-6.1008680033483031E-2</v>
      </c>
      <c r="J155" s="71">
        <v>-57755948</v>
      </c>
      <c r="K155" s="72">
        <v>-56.271260580814982</v>
      </c>
      <c r="L155" s="72">
        <v>61.53846153846154</v>
      </c>
      <c r="M155" s="72">
        <v>11.38</v>
      </c>
      <c r="N155" s="73">
        <v>12.667407535590895</v>
      </c>
      <c r="O155" s="74">
        <v>462.70706956270374</v>
      </c>
      <c r="P155" s="73">
        <v>15.423568985423458</v>
      </c>
    </row>
    <row r="156" spans="1:16">
      <c r="A156" s="70" t="s">
        <v>473</v>
      </c>
      <c r="B156" s="70" t="s">
        <v>221</v>
      </c>
      <c r="C156" s="71">
        <v>26339017679</v>
      </c>
      <c r="D156" s="71">
        <v>659000000</v>
      </c>
      <c r="E156" s="72">
        <v>25.082347698965801</v>
      </c>
      <c r="F156" s="72">
        <v>3.8061225643347196</v>
      </c>
      <c r="G156" s="71">
        <v>145.66302899999999</v>
      </c>
      <c r="H156" s="72">
        <v>11.03</v>
      </c>
      <c r="I156" s="72">
        <v>-0.11508815877860988</v>
      </c>
      <c r="J156" s="71">
        <v>4303189114</v>
      </c>
      <c r="K156" s="72">
        <v>1.5314223533797497</v>
      </c>
      <c r="L156" s="72">
        <v>60.698027314112288</v>
      </c>
      <c r="M156" s="72">
        <v>22.1</v>
      </c>
      <c r="N156" s="73">
        <v>8.0551703289758159</v>
      </c>
      <c r="O156" s="74">
        <v>373.2608341482935</v>
      </c>
      <c r="P156" s="73">
        <v>12.442027804943116</v>
      </c>
    </row>
    <row r="157" spans="1:16">
      <c r="A157" s="70" t="s">
        <v>226</v>
      </c>
      <c r="B157" s="70" t="s">
        <v>221</v>
      </c>
      <c r="C157" s="71">
        <v>33519259493</v>
      </c>
      <c r="D157" s="71">
        <v>700000000</v>
      </c>
      <c r="E157" s="72">
        <v>8.4608954334855166</v>
      </c>
      <c r="F157" s="72">
        <v>0.27470439719108819</v>
      </c>
      <c r="G157" s="71">
        <v>106.98084299999999</v>
      </c>
      <c r="H157" s="72">
        <v>43.84</v>
      </c>
      <c r="I157" s="72">
        <v>-0.21499308259772934</v>
      </c>
      <c r="J157" s="71">
        <v>2068365799</v>
      </c>
      <c r="K157" s="72">
        <v>14.890983023839876</v>
      </c>
      <c r="L157" s="72">
        <v>57.142857142857146</v>
      </c>
      <c r="M157" s="72">
        <v>15.28</v>
      </c>
      <c r="N157" s="73">
        <v>50.429681266990528</v>
      </c>
      <c r="O157" s="74">
        <v>1025.2512560215307</v>
      </c>
      <c r="P157" s="73">
        <v>34.175041867384358</v>
      </c>
    </row>
    <row r="158" spans="1:16">
      <c r="A158" s="70" t="s">
        <v>445</v>
      </c>
      <c r="B158" s="70" t="s">
        <v>221</v>
      </c>
      <c r="C158" s="71">
        <v>1936877995</v>
      </c>
      <c r="D158" s="71">
        <v>700000000</v>
      </c>
      <c r="E158" s="72">
        <v>60.32079806828677</v>
      </c>
      <c r="F158" s="72">
        <v>43.08628433449055</v>
      </c>
      <c r="G158" s="71">
        <v>248.370544</v>
      </c>
      <c r="H158" s="72">
        <v>2.64</v>
      </c>
      <c r="I158" s="72">
        <v>6.4279287830395493E-2</v>
      </c>
      <c r="J158" s="71">
        <v>-73334422</v>
      </c>
      <c r="K158" s="72">
        <v>-19.090625681893286</v>
      </c>
      <c r="L158" s="72">
        <v>57.142857142857146</v>
      </c>
      <c r="M158" s="72">
        <v>35.479999999999997</v>
      </c>
      <c r="N158" s="73">
        <v>41.319308031139713</v>
      </c>
      <c r="O158" s="74">
        <v>1280.1155027802358</v>
      </c>
      <c r="P158" s="73">
        <v>42.670516759341197</v>
      </c>
    </row>
    <row r="159" spans="1:16">
      <c r="A159" s="70" t="s">
        <v>547</v>
      </c>
      <c r="B159" s="70" t="s">
        <v>221</v>
      </c>
      <c r="C159" s="71">
        <v>10039494449</v>
      </c>
      <c r="D159" s="71">
        <v>721500000</v>
      </c>
      <c r="E159" s="72">
        <v>22.810406966241718</v>
      </c>
      <c r="F159" s="72">
        <v>1.9759534794041682</v>
      </c>
      <c r="G159" s="71">
        <v>112.720027</v>
      </c>
      <c r="H159" s="72">
        <v>14.84</v>
      </c>
      <c r="I159" s="72">
        <v>-0.8228327479754044</v>
      </c>
      <c r="J159" s="71">
        <v>-66130209</v>
      </c>
      <c r="K159" s="72">
        <v>-174.56469856310298</v>
      </c>
      <c r="L159" s="72">
        <v>55.440055440055438</v>
      </c>
      <c r="M159" s="72">
        <v>15.62</v>
      </c>
      <c r="N159" s="73">
        <v>22.21995357494685</v>
      </c>
      <c r="O159" s="74">
        <v>300</v>
      </c>
      <c r="P159" s="73">
        <v>10</v>
      </c>
    </row>
    <row r="160" spans="1:16">
      <c r="A160" s="70" t="s">
        <v>419</v>
      </c>
      <c r="B160" s="70" t="s">
        <v>221</v>
      </c>
      <c r="C160" s="71">
        <v>6754555404</v>
      </c>
      <c r="D160" s="71">
        <v>813555283</v>
      </c>
      <c r="E160" s="72">
        <v>53.302664501648202</v>
      </c>
      <c r="F160" s="72">
        <v>21.839394574840139</v>
      </c>
      <c r="G160" s="71">
        <v>202.870632</v>
      </c>
      <c r="H160" s="72">
        <v>3.62</v>
      </c>
      <c r="I160" s="72">
        <v>-0.1119705763385208</v>
      </c>
      <c r="J160" s="71">
        <v>-393754363</v>
      </c>
      <c r="K160" s="72">
        <v>-6.1984477591680678</v>
      </c>
      <c r="L160" s="72">
        <v>49.166910762965323</v>
      </c>
      <c r="M160" s="72">
        <v>24.93</v>
      </c>
      <c r="N160" s="73">
        <v>10.590985687234088</v>
      </c>
      <c r="O160" s="74">
        <v>440.85214270024665</v>
      </c>
      <c r="P160" s="73">
        <v>14.695071423341554</v>
      </c>
    </row>
    <row r="161" spans="1:16">
      <c r="A161" s="70" t="s">
        <v>522</v>
      </c>
      <c r="B161" s="70" t="s">
        <v>221</v>
      </c>
      <c r="C161" s="71">
        <v>5500889819</v>
      </c>
      <c r="D161" s="71">
        <v>815000000</v>
      </c>
      <c r="E161" s="72">
        <v>41.275852917646354</v>
      </c>
      <c r="F161" s="72">
        <v>16.881739434620187</v>
      </c>
      <c r="G161" s="71">
        <v>284.200897</v>
      </c>
      <c r="H161" s="72">
        <v>3.38</v>
      </c>
      <c r="I161" s="72">
        <v>-5.2276393192758334E-2</v>
      </c>
      <c r="J161" s="71">
        <v>-223530864</v>
      </c>
      <c r="K161" s="72">
        <v>-10.938086831713763</v>
      </c>
      <c r="L161" s="72">
        <v>49.079754601226995</v>
      </c>
      <c r="M161" s="72">
        <v>34.869999999999997</v>
      </c>
      <c r="N161" s="73">
        <v>1.8249728518080817</v>
      </c>
      <c r="O161" s="74">
        <v>265.40308683073602</v>
      </c>
      <c r="P161" s="73">
        <v>8.8467695610245336</v>
      </c>
    </row>
    <row r="162" spans="1:16">
      <c r="A162" s="70" t="s">
        <v>511</v>
      </c>
      <c r="B162" s="70" t="s">
        <v>221</v>
      </c>
      <c r="C162" s="71">
        <v>4887672096</v>
      </c>
      <c r="D162" s="71">
        <v>820000000</v>
      </c>
      <c r="E162" s="72">
        <v>37.353922815589286</v>
      </c>
      <c r="F162" s="72">
        <v>45.553564409255223</v>
      </c>
      <c r="G162" s="71">
        <v>594.91427499999998</v>
      </c>
      <c r="H162" s="72">
        <v>1.77</v>
      </c>
      <c r="I162" s="72">
        <v>-1.4767103309193619E-2</v>
      </c>
      <c r="J162" s="71">
        <v>-492287088</v>
      </c>
      <c r="K162" s="72">
        <v>-1.6656947134879962</v>
      </c>
      <c r="L162" s="72">
        <v>48.780487804878049</v>
      </c>
      <c r="M162" s="72">
        <v>72.55</v>
      </c>
      <c r="N162" s="73">
        <v>38.606751960873375</v>
      </c>
      <c r="O162" s="74">
        <v>584.33703843747912</v>
      </c>
      <c r="P162" s="73">
        <v>19.477901281249306</v>
      </c>
    </row>
    <row r="163" spans="1:16">
      <c r="A163" s="70" t="s">
        <v>228</v>
      </c>
      <c r="B163" s="70" t="s">
        <v>221</v>
      </c>
      <c r="C163" s="71">
        <v>54593744694</v>
      </c>
      <c r="D163" s="71">
        <v>958750000</v>
      </c>
      <c r="E163" s="72">
        <v>4.2879994237786372</v>
      </c>
      <c r="F163" s="72">
        <v>0.17889958482518434</v>
      </c>
      <c r="G163" s="71">
        <v>373.44712099999998</v>
      </c>
      <c r="H163" s="72">
        <v>24.78</v>
      </c>
      <c r="I163" s="72">
        <v>-4.2552849535670845E-2</v>
      </c>
      <c r="J163" s="71">
        <v>-611029605</v>
      </c>
      <c r="K163" s="72">
        <v>-39.226822733081811</v>
      </c>
      <c r="L163" s="72">
        <v>41.720990873533246</v>
      </c>
      <c r="M163" s="72">
        <v>38.950000000000003</v>
      </c>
      <c r="N163" s="73">
        <v>16.806199459896121</v>
      </c>
      <c r="O163" s="74">
        <v>1308.8645641205546</v>
      </c>
      <c r="P163" s="73">
        <v>43.628818804018486</v>
      </c>
    </row>
    <row r="164" spans="1:16">
      <c r="A164" s="70" t="s">
        <v>77</v>
      </c>
      <c r="B164" s="70" t="s">
        <v>221</v>
      </c>
      <c r="C164" s="71">
        <v>2595983504</v>
      </c>
      <c r="D164" s="71">
        <v>990000000</v>
      </c>
      <c r="E164" s="72">
        <v>53.490205127715477</v>
      </c>
      <c r="F164" s="72">
        <v>27.015255115007818</v>
      </c>
      <c r="G164" s="71">
        <v>255.32031000000001</v>
      </c>
      <c r="H164" s="72">
        <v>2.94</v>
      </c>
      <c r="I164" s="72">
        <v>0.1215435147874553</v>
      </c>
      <c r="J164" s="71">
        <v>-53669125</v>
      </c>
      <c r="K164" s="72">
        <v>-36.892719976336487</v>
      </c>
      <c r="L164" s="72">
        <v>40.404040404040401</v>
      </c>
      <c r="M164" s="72">
        <v>25.78</v>
      </c>
      <c r="N164" s="73">
        <v>14.487175620352568</v>
      </c>
      <c r="O164" s="74">
        <v>1826.1689675395035</v>
      </c>
      <c r="P164" s="73">
        <v>60.87229891798345</v>
      </c>
    </row>
    <row r="165" spans="1:16">
      <c r="A165" s="70" t="s">
        <v>107</v>
      </c>
      <c r="B165" s="70" t="s">
        <v>221</v>
      </c>
      <c r="C165" s="71">
        <v>1367528517</v>
      </c>
      <c r="D165" s="71">
        <v>1000000000</v>
      </c>
      <c r="E165" s="72">
        <v>11.909646277550733</v>
      </c>
      <c r="F165" s="72">
        <v>1.0826951161409757</v>
      </c>
      <c r="G165" s="71">
        <v>294.12620600000002</v>
      </c>
      <c r="H165" s="72">
        <v>12.12</v>
      </c>
      <c r="I165" s="72">
        <v>0.41382397218175632</v>
      </c>
      <c r="J165" s="71">
        <v>32367219</v>
      </c>
      <c r="K165" s="72">
        <v>339.85001924323495</v>
      </c>
      <c r="L165" s="72">
        <v>40</v>
      </c>
      <c r="M165" s="72">
        <v>29.41</v>
      </c>
      <c r="N165" s="73">
        <v>84.668967591995113</v>
      </c>
      <c r="O165" s="74">
        <v>1103.2321164028467</v>
      </c>
      <c r="P165" s="73">
        <v>36.774403880094887</v>
      </c>
    </row>
    <row r="166" spans="1:16">
      <c r="A166" s="70" t="s">
        <v>24</v>
      </c>
      <c r="B166" s="70" t="s">
        <v>221</v>
      </c>
      <c r="C166" s="71">
        <v>6655755186</v>
      </c>
      <c r="D166" s="71">
        <v>1000000000</v>
      </c>
      <c r="E166" s="72">
        <v>56.489834654253968</v>
      </c>
      <c r="F166" s="72">
        <v>28.244917327126984</v>
      </c>
      <c r="G166" s="71">
        <v>338.83675399999998</v>
      </c>
      <c r="H166" s="72">
        <v>2.06</v>
      </c>
      <c r="I166" s="72">
        <v>-1.1267754590620349E-2</v>
      </c>
      <c r="J166" s="71">
        <v>-17216026</v>
      </c>
      <c r="K166" s="72">
        <v>-116.17082827360971</v>
      </c>
      <c r="L166" s="72">
        <v>40</v>
      </c>
      <c r="M166" s="72">
        <v>33.880000000000003</v>
      </c>
      <c r="N166" s="73">
        <v>6.2607413714538058</v>
      </c>
      <c r="O166" s="74">
        <v>1212.788594994297</v>
      </c>
      <c r="P166" s="73">
        <v>40.426286499809898</v>
      </c>
    </row>
    <row r="167" spans="1:16">
      <c r="A167" s="70" t="s">
        <v>229</v>
      </c>
      <c r="B167" s="70" t="s">
        <v>221</v>
      </c>
      <c r="C167" s="71">
        <v>145847856000</v>
      </c>
      <c r="D167" s="71">
        <v>1000000000</v>
      </c>
      <c r="E167" s="72">
        <v>2.0711330651216016</v>
      </c>
      <c r="F167" s="72">
        <v>2.2270248012060231E-2</v>
      </c>
      <c r="G167" s="71">
        <v>207.02247700000001</v>
      </c>
      <c r="H167" s="72">
        <v>93.35</v>
      </c>
      <c r="I167" s="72">
        <v>-9.0938303246872465E-3</v>
      </c>
      <c r="J167" s="71">
        <v>1709697000</v>
      </c>
      <c r="K167" s="72">
        <v>54.395603431485227</v>
      </c>
      <c r="L167" s="72">
        <v>40</v>
      </c>
      <c r="M167" s="72">
        <v>20.7</v>
      </c>
      <c r="N167" s="73">
        <v>22.268741509760424</v>
      </c>
      <c r="O167" s="74">
        <v>1012.0856822476935</v>
      </c>
      <c r="P167" s="73">
        <v>33.73618940825645</v>
      </c>
    </row>
    <row r="168" spans="1:16">
      <c r="A168" s="70" t="s">
        <v>772</v>
      </c>
      <c r="B168" s="70" t="s">
        <v>221</v>
      </c>
      <c r="C168" s="71">
        <v>4233251169</v>
      </c>
      <c r="D168" s="71">
        <v>1083000000</v>
      </c>
      <c r="E168" s="72">
        <v>8.2837815898270275</v>
      </c>
      <c r="F168" s="72">
        <v>0.42494006308746424</v>
      </c>
      <c r="G168" s="71">
        <v>295.34477800000002</v>
      </c>
      <c r="H168" s="72">
        <v>16.350000000000001</v>
      </c>
      <c r="I168" s="72">
        <v>8.2909000000000006</v>
      </c>
      <c r="J168" s="71">
        <v>56068529</v>
      </c>
      <c r="K168" s="72">
        <v>347.68167361765455</v>
      </c>
      <c r="L168" s="72">
        <v>36.934441366574333</v>
      </c>
      <c r="M168" s="72">
        <v>27.27</v>
      </c>
      <c r="N168" s="73">
        <v>24.245269193079842</v>
      </c>
      <c r="O168" s="74">
        <v>0</v>
      </c>
      <c r="P168" s="73">
        <v>0</v>
      </c>
    </row>
    <row r="169" spans="1:16">
      <c r="A169" s="70" t="s">
        <v>731</v>
      </c>
      <c r="B169" s="70" t="s">
        <v>221</v>
      </c>
      <c r="C169" s="71">
        <v>8948062095</v>
      </c>
      <c r="D169" s="71">
        <v>1240500000</v>
      </c>
      <c r="E169" s="72">
        <v>48.167218084979289</v>
      </c>
      <c r="F169" s="72">
        <v>12.942957969899043</v>
      </c>
      <c r="G169" s="71">
        <v>259.57994600000001</v>
      </c>
      <c r="H169" s="72">
        <v>3.16</v>
      </c>
      <c r="I169" s="72">
        <v>-7.3322314066039063E-2</v>
      </c>
      <c r="J169" s="71">
        <v>-82420523</v>
      </c>
      <c r="K169" s="72">
        <v>-45.152588997766976</v>
      </c>
      <c r="L169" s="72">
        <v>32.245062474808542</v>
      </c>
      <c r="M169" s="72">
        <v>20.92</v>
      </c>
      <c r="N169" s="73">
        <v>20.064725677726244</v>
      </c>
      <c r="O169" s="74">
        <v>162.1132168836038</v>
      </c>
      <c r="P169" s="73">
        <v>5.4037738961201267</v>
      </c>
    </row>
    <row r="170" spans="1:16">
      <c r="A170" s="70" t="s">
        <v>471</v>
      </c>
      <c r="B170" s="70" t="s">
        <v>221</v>
      </c>
      <c r="C170" s="71">
        <v>4477591418</v>
      </c>
      <c r="D170" s="71">
        <v>1250000000</v>
      </c>
      <c r="E170" s="72">
        <v>12.681745261782927</v>
      </c>
      <c r="F170" s="72">
        <v>1.2681745261782926</v>
      </c>
      <c r="G170" s="71">
        <v>398.33480200000002</v>
      </c>
      <c r="H170" s="72">
        <v>7.83</v>
      </c>
      <c r="I170" s="72">
        <v>-0.86810041798381476</v>
      </c>
      <c r="J170" s="71">
        <v>-26535988</v>
      </c>
      <c r="K170" s="72">
        <v>-376.84671850168155</v>
      </c>
      <c r="L170" s="72">
        <v>32</v>
      </c>
      <c r="M170" s="72">
        <v>31.86</v>
      </c>
      <c r="N170" s="73">
        <v>69.736044483809337</v>
      </c>
      <c r="O170" s="74">
        <v>281.92315341514563</v>
      </c>
      <c r="P170" s="73">
        <v>9.3974384471715204</v>
      </c>
    </row>
    <row r="171" spans="1:16">
      <c r="A171" s="70" t="s">
        <v>76</v>
      </c>
      <c r="B171" s="70" t="s">
        <v>221</v>
      </c>
      <c r="C171" s="71">
        <v>25510366000</v>
      </c>
      <c r="D171" s="71">
        <v>1395000000</v>
      </c>
      <c r="E171" s="72">
        <v>13.15767417267242</v>
      </c>
      <c r="F171" s="72">
        <v>2.3580061241348425</v>
      </c>
      <c r="G171" s="71">
        <v>610.57306400000004</v>
      </c>
      <c r="H171" s="72">
        <v>4.78</v>
      </c>
      <c r="I171" s="72">
        <v>0.11190228398792536</v>
      </c>
      <c r="J171" s="71">
        <v>-526924000</v>
      </c>
      <c r="K171" s="72">
        <v>-10.589762470489102</v>
      </c>
      <c r="L171" s="72">
        <v>28.673835125448029</v>
      </c>
      <c r="M171" s="72">
        <v>43.76</v>
      </c>
      <c r="N171" s="73">
        <v>31.580387760644541</v>
      </c>
      <c r="O171" s="74">
        <v>1778.694995126564</v>
      </c>
      <c r="P171" s="73">
        <v>59.289833170885466</v>
      </c>
    </row>
    <row r="172" spans="1:16">
      <c r="A172" s="70" t="s">
        <v>227</v>
      </c>
      <c r="B172" s="70" t="s">
        <v>221</v>
      </c>
      <c r="C172" s="71">
        <v>71398402340</v>
      </c>
      <c r="D172" s="71">
        <v>1456000000</v>
      </c>
      <c r="E172" s="72">
        <v>10.655919725495664</v>
      </c>
      <c r="F172" s="72">
        <v>0.56297124500716744</v>
      </c>
      <c r="G172" s="71">
        <v>282.07432799999998</v>
      </c>
      <c r="H172" s="72">
        <v>13.23</v>
      </c>
      <c r="I172" s="72">
        <v>0.1204174550944721</v>
      </c>
      <c r="J172" s="71">
        <v>-549932498</v>
      </c>
      <c r="K172" s="72">
        <v>-34.418769701440702</v>
      </c>
      <c r="L172" s="72">
        <v>27.472527472527471</v>
      </c>
      <c r="M172" s="72">
        <v>19.37</v>
      </c>
      <c r="N172" s="73">
        <v>18.619236983349644</v>
      </c>
      <c r="O172" s="74">
        <v>1182.8521811826818</v>
      </c>
      <c r="P172" s="73">
        <v>39.428406039422725</v>
      </c>
    </row>
    <row r="173" spans="1:16">
      <c r="A173" s="70" t="s">
        <v>106</v>
      </c>
      <c r="B173" s="70" t="s">
        <v>221</v>
      </c>
      <c r="C173" s="71">
        <v>95458865905</v>
      </c>
      <c r="D173" s="71">
        <v>2000000000</v>
      </c>
      <c r="E173" s="72">
        <v>1.3827846628162566</v>
      </c>
      <c r="F173" s="72">
        <v>1.411004757975772E-2</v>
      </c>
      <c r="G173" s="71">
        <v>580.533368</v>
      </c>
      <c r="H173" s="72">
        <v>48.28</v>
      </c>
      <c r="I173" s="72">
        <v>3.2168556234745012</v>
      </c>
      <c r="J173" s="71">
        <v>618250934</v>
      </c>
      <c r="K173" s="72">
        <v>158.5116893652764</v>
      </c>
      <c r="L173" s="72">
        <v>20</v>
      </c>
      <c r="M173" s="72">
        <v>29.02</v>
      </c>
      <c r="N173" s="73">
        <v>16.053427253348495</v>
      </c>
      <c r="O173" s="74">
        <v>3000</v>
      </c>
      <c r="P173" s="73">
        <v>100</v>
      </c>
    </row>
    <row r="174" spans="1:16">
      <c r="A174" s="70" t="s">
        <v>222</v>
      </c>
      <c r="B174" s="70" t="s">
        <v>221</v>
      </c>
      <c r="C174" s="71">
        <v>17584122383</v>
      </c>
      <c r="D174" s="71">
        <v>2028600000</v>
      </c>
      <c r="E174" s="72">
        <v>12.852145903616487</v>
      </c>
      <c r="F174" s="72">
        <v>2.111825216671019</v>
      </c>
      <c r="G174" s="71">
        <v>886.89157399999999</v>
      </c>
      <c r="H174" s="72">
        <v>3.51</v>
      </c>
      <c r="I174" s="72">
        <v>-1.740921555856545E-2</v>
      </c>
      <c r="J174" s="71">
        <v>57488849</v>
      </c>
      <c r="K174" s="72">
        <v>105.86052957852748</v>
      </c>
      <c r="L174" s="72">
        <v>19.718032140392388</v>
      </c>
      <c r="M174" s="72">
        <v>43.71</v>
      </c>
      <c r="N174" s="73">
        <v>39.090749986156084</v>
      </c>
      <c r="O174" s="74">
        <v>213.68913765828785</v>
      </c>
      <c r="P174" s="73">
        <v>7.1229712552762612</v>
      </c>
    </row>
    <row r="175" spans="1:16">
      <c r="A175" s="70" t="s">
        <v>174</v>
      </c>
      <c r="B175" s="70" t="s">
        <v>221</v>
      </c>
      <c r="C175" s="71">
        <v>14150616391</v>
      </c>
      <c r="D175" s="71">
        <v>2400156000</v>
      </c>
      <c r="E175" s="72">
        <v>15.117546628941781</v>
      </c>
      <c r="F175" s="72">
        <v>6.298568355115993</v>
      </c>
      <c r="G175" s="71">
        <v>1653.7573420000001</v>
      </c>
      <c r="H175" s="72">
        <v>1.6</v>
      </c>
      <c r="I175" s="72">
        <v>6.6347293652918804E-2</v>
      </c>
      <c r="J175" s="71">
        <v>13770039</v>
      </c>
      <c r="K175" s="72">
        <v>174.30277430586798</v>
      </c>
      <c r="L175" s="72">
        <v>16.665583403745423</v>
      </c>
      <c r="M175" s="72">
        <v>68.900000000000006</v>
      </c>
      <c r="N175" s="73">
        <v>29.912930970065197</v>
      </c>
      <c r="O175" s="74">
        <v>2432.7206540299312</v>
      </c>
      <c r="P175" s="73">
        <v>81.090688467664378</v>
      </c>
    </row>
    <row r="176" spans="1:16">
      <c r="A176" s="70" t="s">
        <v>433</v>
      </c>
      <c r="B176" s="70" t="s">
        <v>221</v>
      </c>
      <c r="C176" s="71">
        <v>49231975000</v>
      </c>
      <c r="D176" s="71">
        <v>2415000000</v>
      </c>
      <c r="E176" s="72">
        <v>3.1553539379049855</v>
      </c>
      <c r="F176" s="72">
        <v>0.14517386417782313</v>
      </c>
      <c r="G176" s="71">
        <v>1289.753751</v>
      </c>
      <c r="H176" s="72">
        <v>9.99</v>
      </c>
      <c r="I176" s="72">
        <v>9.9968624504020553E-2</v>
      </c>
      <c r="J176" s="71">
        <v>164632000</v>
      </c>
      <c r="K176" s="72">
        <v>132.02172117206862</v>
      </c>
      <c r="L176" s="72">
        <v>16.563146997929607</v>
      </c>
      <c r="M176" s="72">
        <v>53.4</v>
      </c>
      <c r="N176" s="73">
        <v>17.414725653682858</v>
      </c>
      <c r="O176" s="74">
        <v>1880.2432390226998</v>
      </c>
      <c r="P176" s="73">
        <v>62.674774634089992</v>
      </c>
    </row>
    <row r="177" spans="1:16">
      <c r="A177" s="70" t="s">
        <v>318</v>
      </c>
      <c r="B177" s="70" t="s">
        <v>221</v>
      </c>
      <c r="C177" s="71">
        <v>30085753929</v>
      </c>
      <c r="D177" s="71">
        <v>3250000000</v>
      </c>
      <c r="E177" s="72">
        <v>20.47085525953846</v>
      </c>
      <c r="F177" s="72">
        <v>3.1493623476213015</v>
      </c>
      <c r="G177" s="71">
        <v>797.71454900000003</v>
      </c>
      <c r="H177" s="72">
        <v>2.4300000000000002</v>
      </c>
      <c r="I177" s="72">
        <v>-2.1178381941694635E-2</v>
      </c>
      <c r="J177" s="71">
        <v>-805930697</v>
      </c>
      <c r="K177" s="72">
        <v>-8.0652096069744328</v>
      </c>
      <c r="L177" s="72">
        <v>12.307692307692308</v>
      </c>
      <c r="M177" s="72">
        <v>24.54</v>
      </c>
      <c r="N177" s="73">
        <v>24.534759882572583</v>
      </c>
      <c r="O177" s="74">
        <v>442.82095065434601</v>
      </c>
      <c r="P177" s="73">
        <v>14.760698355144866</v>
      </c>
    </row>
    <row r="178" spans="1:16">
      <c r="A178" s="70" t="s">
        <v>28</v>
      </c>
      <c r="B178" s="70" t="s">
        <v>221</v>
      </c>
      <c r="C178" s="71">
        <v>27193874502</v>
      </c>
      <c r="D178" s="71">
        <v>3450000000</v>
      </c>
      <c r="E178" s="72">
        <v>22.449024718957851</v>
      </c>
      <c r="F178" s="72">
        <v>6.5069636866544496</v>
      </c>
      <c r="G178" s="71">
        <v>923.53386499999999</v>
      </c>
      <c r="H178" s="72">
        <v>1.93</v>
      </c>
      <c r="I178" s="72">
        <v>-2.5605246672688379E-2</v>
      </c>
      <c r="J178" s="71">
        <v>171341389</v>
      </c>
      <c r="K178" s="72">
        <v>20.135240061582554</v>
      </c>
      <c r="L178" s="72">
        <v>11.594202898550725</v>
      </c>
      <c r="M178" s="72">
        <v>26.76</v>
      </c>
      <c r="N178" s="73">
        <v>20.565682265413518</v>
      </c>
      <c r="O178" s="74">
        <v>622.96774955036187</v>
      </c>
      <c r="P178" s="73">
        <v>20.765591651678729</v>
      </c>
    </row>
    <row r="179" spans="1:16">
      <c r="A179" s="70" t="s">
        <v>232</v>
      </c>
      <c r="B179" s="70" t="s">
        <v>221</v>
      </c>
      <c r="C179" s="71">
        <v>145246137000</v>
      </c>
      <c r="D179" s="71">
        <v>3800000000</v>
      </c>
      <c r="E179" s="72">
        <v>1.1062539189045077</v>
      </c>
      <c r="F179" s="72">
        <v>1.5322076439120607E-2</v>
      </c>
      <c r="G179" s="71">
        <v>1837.418021</v>
      </c>
      <c r="H179" s="72">
        <v>19.440000000000001</v>
      </c>
      <c r="I179" s="72">
        <v>0.26087337417606093</v>
      </c>
      <c r="J179" s="71">
        <v>1670697000</v>
      </c>
      <c r="K179" s="72">
        <v>43.215496286879066</v>
      </c>
      <c r="L179" s="72">
        <v>10.526315789473685</v>
      </c>
      <c r="M179" s="72">
        <v>48.35</v>
      </c>
      <c r="N179" s="73">
        <v>58.815192354201898</v>
      </c>
      <c r="O179" s="74">
        <v>859.41081446579381</v>
      </c>
      <c r="P179" s="73">
        <v>28.647027148859795</v>
      </c>
    </row>
    <row r="180" spans="1:16">
      <c r="A180" s="70" t="s">
        <v>231</v>
      </c>
      <c r="B180" s="70" t="s">
        <v>221</v>
      </c>
      <c r="C180" s="71">
        <v>63039967565</v>
      </c>
      <c r="D180" s="71">
        <v>3840000000</v>
      </c>
      <c r="E180" s="72">
        <v>11.102702664293352</v>
      </c>
      <c r="F180" s="72">
        <v>0.72283220470659837</v>
      </c>
      <c r="G180" s="71">
        <v>792.09881199999995</v>
      </c>
      <c r="H180" s="72">
        <v>4.4800000000000004</v>
      </c>
      <c r="I180" s="72">
        <v>-0.14453426465887365</v>
      </c>
      <c r="J180" s="71">
        <v>1583012802</v>
      </c>
      <c r="K180" s="72">
        <v>9.7030169184948889</v>
      </c>
      <c r="L180" s="72">
        <v>10.416666666666666</v>
      </c>
      <c r="M180" s="72">
        <v>20.62</v>
      </c>
      <c r="N180" s="73">
        <v>29.52643017938497</v>
      </c>
      <c r="O180" s="74">
        <v>1387.2427000218609</v>
      </c>
      <c r="P180" s="73">
        <v>46.241423334062027</v>
      </c>
    </row>
    <row r="181" spans="1:16">
      <c r="A181" s="70" t="s">
        <v>230</v>
      </c>
      <c r="B181" s="70" t="s">
        <v>221</v>
      </c>
      <c r="C181" s="71">
        <v>35563376411</v>
      </c>
      <c r="D181" s="71">
        <v>3900000000</v>
      </c>
      <c r="E181" s="72">
        <v>9.0540344777632917</v>
      </c>
      <c r="F181" s="72">
        <v>1.1607736509952937</v>
      </c>
      <c r="G181" s="71">
        <v>1726.023676</v>
      </c>
      <c r="H181" s="72">
        <v>2.5099999999999998</v>
      </c>
      <c r="I181" s="72">
        <v>-3.9440507864222596E-2</v>
      </c>
      <c r="J181" s="71">
        <v>86736503</v>
      </c>
      <c r="K181" s="72">
        <v>89.92753604557933</v>
      </c>
      <c r="L181" s="72">
        <v>10.256410256410257</v>
      </c>
      <c r="M181" s="72">
        <v>44.25</v>
      </c>
      <c r="N181" s="73">
        <v>27.065497326170942</v>
      </c>
      <c r="O181" s="74">
        <v>277.02216412710931</v>
      </c>
      <c r="P181" s="73">
        <v>9.2340721375703101</v>
      </c>
    </row>
    <row r="182" spans="1:16">
      <c r="A182" s="70" t="s">
        <v>124</v>
      </c>
      <c r="B182" s="70" t="s">
        <v>221</v>
      </c>
      <c r="C182" s="71">
        <v>25119375153</v>
      </c>
      <c r="D182" s="71">
        <v>4000000000</v>
      </c>
      <c r="E182" s="72">
        <v>15.217156430846392</v>
      </c>
      <c r="F182" s="72">
        <v>3.8042891077115981</v>
      </c>
      <c r="G182" s="71">
        <v>1390.9996160000001</v>
      </c>
      <c r="H182" s="72">
        <v>1.84</v>
      </c>
      <c r="I182" s="72">
        <v>-7.6994743700363966E-2</v>
      </c>
      <c r="J182" s="71">
        <v>72975866</v>
      </c>
      <c r="K182" s="72">
        <v>54.812641757481849</v>
      </c>
      <c r="L182" s="72">
        <v>10</v>
      </c>
      <c r="M182" s="72">
        <v>34.770000000000003</v>
      </c>
      <c r="N182" s="73">
        <v>36.852657403320535</v>
      </c>
      <c r="O182" s="74">
        <v>364.32916275420985</v>
      </c>
      <c r="P182" s="73">
        <v>12.144305425140328</v>
      </c>
    </row>
    <row r="183" spans="1:16">
      <c r="A183" s="70" t="s">
        <v>137</v>
      </c>
      <c r="B183" s="70" t="s">
        <v>221</v>
      </c>
      <c r="C183" s="71">
        <v>52477720474</v>
      </c>
      <c r="D183" s="71">
        <v>4000000000</v>
      </c>
      <c r="E183" s="72">
        <v>5.0608721704663697</v>
      </c>
      <c r="F183" s="72">
        <v>0.42173934753886416</v>
      </c>
      <c r="G183" s="71">
        <v>2366.5207919999998</v>
      </c>
      <c r="H183" s="72">
        <v>3.25</v>
      </c>
      <c r="I183" s="72">
        <v>7.541089056972706E-3</v>
      </c>
      <c r="J183" s="71">
        <v>557366146</v>
      </c>
      <c r="K183" s="72">
        <v>21.529832922432284</v>
      </c>
      <c r="L183" s="72">
        <v>10</v>
      </c>
      <c r="M183" s="72">
        <v>59.16</v>
      </c>
      <c r="N183" s="73">
        <v>25.984572626139563</v>
      </c>
      <c r="O183" s="74">
        <v>609.07293119998451</v>
      </c>
      <c r="P183" s="73">
        <v>20.302431039999483</v>
      </c>
    </row>
    <row r="184" spans="1:16">
      <c r="A184" s="70" t="s">
        <v>339</v>
      </c>
      <c r="B184" s="70" t="s">
        <v>221</v>
      </c>
      <c r="C184" s="71">
        <v>87699773164</v>
      </c>
      <c r="D184" s="71">
        <v>4693620000</v>
      </c>
      <c r="E184" s="72">
        <v>7.9085800167162947</v>
      </c>
      <c r="F184" s="72">
        <v>8.8682307794705137E-2</v>
      </c>
      <c r="G184" s="71">
        <v>256.94425699999999</v>
      </c>
      <c r="H184" s="72">
        <v>19.66</v>
      </c>
      <c r="I184" s="72">
        <v>0.32389034667881234</v>
      </c>
      <c r="J184" s="71">
        <v>378526912</v>
      </c>
      <c r="K184" s="72">
        <v>235.59429243435142</v>
      </c>
      <c r="L184" s="72">
        <v>8.5222067402133117</v>
      </c>
      <c r="M184" s="72">
        <v>5.47</v>
      </c>
      <c r="N184" s="73">
        <v>17.722282723905966</v>
      </c>
      <c r="O184" s="74">
        <v>1259.5585177142548</v>
      </c>
      <c r="P184" s="73">
        <v>41.985283923808495</v>
      </c>
    </row>
    <row r="185" spans="1:16">
      <c r="A185" s="70" t="s">
        <v>26</v>
      </c>
      <c r="B185" s="70" t="s">
        <v>221</v>
      </c>
      <c r="C185" s="71">
        <v>8135775636</v>
      </c>
      <c r="D185" s="71">
        <v>5000000000</v>
      </c>
      <c r="E185" s="72">
        <v>1.0335424577303742</v>
      </c>
      <c r="F185" s="72">
        <v>1.7225707628839571E-2</v>
      </c>
      <c r="G185" s="71">
        <v>3271.9011879999998</v>
      </c>
      <c r="H185" s="72">
        <v>11.5</v>
      </c>
      <c r="I185" s="72">
        <v>-0.2217906132593814</v>
      </c>
      <c r="J185" s="71">
        <v>1715491599</v>
      </c>
      <c r="K185" s="72">
        <v>34.975397160193261</v>
      </c>
      <c r="L185" s="72">
        <v>8</v>
      </c>
      <c r="M185" s="72">
        <v>65.430000000000007</v>
      </c>
      <c r="N185" s="73">
        <v>40.280426802602889</v>
      </c>
      <c r="O185" s="74">
        <v>1381.0348429491789</v>
      </c>
      <c r="P185" s="73">
        <v>46.034494764972628</v>
      </c>
    </row>
    <row r="186" spans="1:16">
      <c r="A186" s="70" t="s">
        <v>224</v>
      </c>
      <c r="B186" s="70" t="s">
        <v>221</v>
      </c>
      <c r="C186" s="71">
        <v>40618634332</v>
      </c>
      <c r="D186" s="71">
        <v>6900847276</v>
      </c>
      <c r="E186" s="72">
        <v>4.6455033889890425</v>
      </c>
      <c r="F186" s="72">
        <v>0.22439289955719549</v>
      </c>
      <c r="G186" s="71">
        <v>2787.1569650000001</v>
      </c>
      <c r="H186" s="72">
        <v>3.05</v>
      </c>
      <c r="I186" s="72">
        <v>-9.6194364112250685E-2</v>
      </c>
      <c r="J186" s="71">
        <v>1633229917</v>
      </c>
      <c r="K186" s="72">
        <v>12.67582819326962</v>
      </c>
      <c r="L186" s="72">
        <v>5.7963896895839664</v>
      </c>
      <c r="M186" s="72">
        <v>40.380000000000003</v>
      </c>
      <c r="N186" s="73">
        <v>53.064254765514917</v>
      </c>
      <c r="O186" s="74">
        <v>825.01636166547189</v>
      </c>
      <c r="P186" s="73">
        <v>27.500545388849062</v>
      </c>
    </row>
    <row r="187" spans="1:16">
      <c r="A187" s="55" t="s">
        <v>554</v>
      </c>
      <c r="B187" s="55" t="s">
        <v>233</v>
      </c>
      <c r="C187" s="56">
        <v>3279541734</v>
      </c>
      <c r="D187" s="56">
        <v>1891070</v>
      </c>
      <c r="E187" s="57">
        <v>5.1826568803727309</v>
      </c>
      <c r="F187" s="57">
        <v>0.22487855450894045</v>
      </c>
      <c r="G187" s="56">
        <v>6.0773900000000004E-4</v>
      </c>
      <c r="H187" s="57">
        <v>12295</v>
      </c>
      <c r="I187" s="57">
        <v>-313.99502298306106</v>
      </c>
      <c r="J187" s="56">
        <v>-614132063</v>
      </c>
      <c r="K187" s="57">
        <v>-37.526896051346533</v>
      </c>
      <c r="L187" s="57">
        <v>21152.046196068892</v>
      </c>
      <c r="M187" s="57">
        <v>32.130000000000003</v>
      </c>
      <c r="N187" s="58">
        <v>23.985322030848558</v>
      </c>
      <c r="O187" s="59">
        <v>521.54762255937544</v>
      </c>
      <c r="P187" s="58">
        <v>17.38492075197918</v>
      </c>
    </row>
    <row r="188" spans="1:16">
      <c r="A188" s="55" t="s">
        <v>436</v>
      </c>
      <c r="B188" s="55" t="s">
        <v>233</v>
      </c>
      <c r="C188" s="56">
        <v>358892796</v>
      </c>
      <c r="D188" s="56">
        <v>9284470</v>
      </c>
      <c r="E188" s="57">
        <v>121.56556421728872</v>
      </c>
      <c r="F188" s="57">
        <v>229.70930993309676</v>
      </c>
      <c r="G188" s="56">
        <v>5.8189539999999997</v>
      </c>
      <c r="H188" s="57">
        <v>56.8</v>
      </c>
      <c r="I188" s="57">
        <v>-2.8714292684070486</v>
      </c>
      <c r="J188" s="56">
        <v>-3381110</v>
      </c>
      <c r="K188" s="57">
        <v>-156.52102120309601</v>
      </c>
      <c r="L188" s="57">
        <v>4308.2696158208273</v>
      </c>
      <c r="M188" s="57">
        <v>62.67</v>
      </c>
      <c r="N188" s="58">
        <v>22.042094139091056</v>
      </c>
      <c r="O188" s="59">
        <v>429.48044516294692</v>
      </c>
      <c r="P188" s="58">
        <v>14.316014838764897</v>
      </c>
    </row>
    <row r="189" spans="1:16">
      <c r="A189" s="55" t="s">
        <v>33</v>
      </c>
      <c r="B189" s="55" t="s">
        <v>233</v>
      </c>
      <c r="C189" s="56">
        <v>519583617</v>
      </c>
      <c r="D189" s="56">
        <v>25000000</v>
      </c>
      <c r="E189" s="57">
        <v>19.35312190047657</v>
      </c>
      <c r="F189" s="57">
        <v>8.601387511322919</v>
      </c>
      <c r="G189" s="56">
        <v>22.966707</v>
      </c>
      <c r="H189" s="57">
        <v>89.3</v>
      </c>
      <c r="I189" s="57">
        <v>3.748869068843419E-3</v>
      </c>
      <c r="J189" s="56">
        <v>1543645</v>
      </c>
      <c r="K189" s="57">
        <v>1457.5890182004282</v>
      </c>
      <c r="L189" s="57">
        <v>1600</v>
      </c>
      <c r="M189" s="57">
        <v>91.86</v>
      </c>
      <c r="N189" s="58">
        <v>19.349633158093827</v>
      </c>
      <c r="O189" s="59">
        <v>1322.4469691103391</v>
      </c>
      <c r="P189" s="58">
        <v>44.081565637011302</v>
      </c>
    </row>
    <row r="190" spans="1:16">
      <c r="A190" s="55" t="s">
        <v>29</v>
      </c>
      <c r="B190" s="55" t="s">
        <v>233</v>
      </c>
      <c r="C190" s="56">
        <v>453946752</v>
      </c>
      <c r="D190" s="56">
        <v>36000000</v>
      </c>
      <c r="E190" s="57">
        <v>73.416497192024551</v>
      </c>
      <c r="F190" s="57">
        <v>88.66726714012627</v>
      </c>
      <c r="G190" s="56">
        <v>23.567941000000001</v>
      </c>
      <c r="H190" s="57">
        <v>22.7</v>
      </c>
      <c r="I190" s="57">
        <v>-1.1057249640781919E-2</v>
      </c>
      <c r="J190" s="56">
        <v>-15955475</v>
      </c>
      <c r="K190" s="57">
        <v>-51.894412419561313</v>
      </c>
      <c r="L190" s="57">
        <v>1111.1111111111111</v>
      </c>
      <c r="M190" s="57">
        <v>65.459999999999994</v>
      </c>
      <c r="N190" s="58">
        <v>39.925299861183376</v>
      </c>
      <c r="O190" s="59">
        <v>775.51954185100908</v>
      </c>
      <c r="P190" s="58">
        <v>25.850651395033637</v>
      </c>
    </row>
    <row r="191" spans="1:16">
      <c r="A191" s="55" t="s">
        <v>550</v>
      </c>
      <c r="B191" s="55" t="s">
        <v>233</v>
      </c>
      <c r="C191" s="56">
        <v>832617284</v>
      </c>
      <c r="D191" s="56">
        <v>39000000</v>
      </c>
      <c r="E191" s="57">
        <v>2.7608534013210049</v>
      </c>
      <c r="F191" s="57">
        <v>4.8157219628833153E-2</v>
      </c>
      <c r="G191" s="56">
        <v>10.211128</v>
      </c>
      <c r="H191" s="57">
        <v>1384</v>
      </c>
      <c r="I191" s="57">
        <v>-89.116127076487146</v>
      </c>
      <c r="J191" s="56">
        <v>-34585163</v>
      </c>
      <c r="K191" s="57">
        <v>-1657.647240234201</v>
      </c>
      <c r="L191" s="57">
        <v>1025.6410256410256</v>
      </c>
      <c r="M191" s="57">
        <v>26.18</v>
      </c>
      <c r="N191" s="58">
        <v>15.489860437091497</v>
      </c>
      <c r="O191" s="59">
        <v>1261.9134409019136</v>
      </c>
      <c r="P191" s="58">
        <v>42.063781363397119</v>
      </c>
    </row>
    <row r="192" spans="1:16">
      <c r="A192" s="55" t="s">
        <v>79</v>
      </c>
      <c r="B192" s="55" t="s">
        <v>233</v>
      </c>
      <c r="C192" s="56">
        <v>6239033292</v>
      </c>
      <c r="D192" s="56">
        <v>46000000</v>
      </c>
      <c r="E192" s="57">
        <v>35.204406774985991</v>
      </c>
      <c r="F192" s="57">
        <v>9.811707573853397</v>
      </c>
      <c r="G192" s="56">
        <v>14.636780999999999</v>
      </c>
      <c r="H192" s="57">
        <v>76.400000000000006</v>
      </c>
      <c r="I192" s="57">
        <v>-3.6075223735024906</v>
      </c>
      <c r="J192" s="56">
        <v>-47850125</v>
      </c>
      <c r="K192" s="57">
        <v>-74.984130135501218</v>
      </c>
      <c r="L192" s="57">
        <v>869.56521739130437</v>
      </c>
      <c r="M192" s="57">
        <v>31.81</v>
      </c>
      <c r="N192" s="58">
        <v>18.951677649315446</v>
      </c>
      <c r="O192" s="59">
        <v>407.57971594308964</v>
      </c>
      <c r="P192" s="58">
        <v>13.585990531436321</v>
      </c>
    </row>
    <row r="193" spans="1:16">
      <c r="A193" s="55" t="s">
        <v>30</v>
      </c>
      <c r="B193" s="55" t="s">
        <v>233</v>
      </c>
      <c r="C193" s="56">
        <v>2031267319</v>
      </c>
      <c r="D193" s="56">
        <v>83895000</v>
      </c>
      <c r="E193" s="57">
        <v>62.362542704062868</v>
      </c>
      <c r="F193" s="57">
        <v>49.556026544341435</v>
      </c>
      <c r="G193" s="56">
        <v>41.711512999999997</v>
      </c>
      <c r="H193" s="57">
        <v>15.43</v>
      </c>
      <c r="I193" s="57">
        <v>-9.5510976359426181E-2</v>
      </c>
      <c r="J193" s="56">
        <v>41940809</v>
      </c>
      <c r="K193" s="57">
        <v>30.00478603071295</v>
      </c>
      <c r="L193" s="57">
        <v>476.78645926455687</v>
      </c>
      <c r="M193" s="57">
        <v>49.71</v>
      </c>
      <c r="N193" s="58">
        <v>22.517969335342844</v>
      </c>
      <c r="O193" s="59">
        <v>984.70649202321238</v>
      </c>
      <c r="P193" s="58">
        <v>32.823549734107083</v>
      </c>
    </row>
    <row r="194" spans="1:16">
      <c r="A194" s="55" t="s">
        <v>301</v>
      </c>
      <c r="B194" s="55" t="s">
        <v>233</v>
      </c>
      <c r="C194" s="56">
        <v>1140720033</v>
      </c>
      <c r="D194" s="56">
        <v>85000000</v>
      </c>
      <c r="E194" s="57">
        <v>85.203487762169786</v>
      </c>
      <c r="F194" s="57">
        <v>143.19913909608368</v>
      </c>
      <c r="G194" s="56">
        <v>66.222807000000003</v>
      </c>
      <c r="H194" s="57">
        <v>7.05</v>
      </c>
      <c r="I194" s="57">
        <v>-0.1809991218249376</v>
      </c>
      <c r="J194" s="56">
        <v>-28264429</v>
      </c>
      <c r="K194" s="57">
        <v>-21.051194772057841</v>
      </c>
      <c r="L194" s="57">
        <v>470.58823529411762</v>
      </c>
      <c r="M194" s="57">
        <v>77.900000000000006</v>
      </c>
      <c r="N194" s="58">
        <v>29.477841937279432</v>
      </c>
      <c r="O194" s="59">
        <v>433.93282015861689</v>
      </c>
      <c r="P194" s="58">
        <v>14.464427338620563</v>
      </c>
    </row>
    <row r="195" spans="1:16">
      <c r="A195" s="55" t="s">
        <v>161</v>
      </c>
      <c r="B195" s="55" t="s">
        <v>233</v>
      </c>
      <c r="C195" s="56">
        <v>11386108733</v>
      </c>
      <c r="D195" s="56">
        <v>100023579</v>
      </c>
      <c r="E195" s="57">
        <v>32.224135140689683</v>
      </c>
      <c r="F195" s="57">
        <v>2.1621838122822363</v>
      </c>
      <c r="G195" s="56">
        <v>8.2922969999999996</v>
      </c>
      <c r="H195" s="57">
        <v>148.5</v>
      </c>
      <c r="I195" s="57">
        <v>-2.218589688819776</v>
      </c>
      <c r="J195" s="56">
        <v>-796663172</v>
      </c>
      <c r="K195" s="57">
        <v>-18.707420896067227</v>
      </c>
      <c r="L195" s="57">
        <v>399.90570623352721</v>
      </c>
      <c r="M195" s="57">
        <v>8.2899999999999991</v>
      </c>
      <c r="N195" s="58">
        <v>54.512083255061555</v>
      </c>
      <c r="O195" s="59">
        <v>212.90936935163541</v>
      </c>
      <c r="P195" s="58">
        <v>7.0969789783878472</v>
      </c>
    </row>
    <row r="196" spans="1:16">
      <c r="A196" s="55" t="s">
        <v>540</v>
      </c>
      <c r="B196" s="55" t="s">
        <v>233</v>
      </c>
      <c r="C196" s="56">
        <v>2863294706</v>
      </c>
      <c r="D196" s="56">
        <v>112000000</v>
      </c>
      <c r="E196" s="57">
        <v>2.1083945899269509</v>
      </c>
      <c r="F196" s="57">
        <v>4.4086537929218614E-2</v>
      </c>
      <c r="G196" s="56">
        <v>44.440303</v>
      </c>
      <c r="H196" s="57">
        <v>430</v>
      </c>
      <c r="I196" s="57">
        <v>7.3389743900072517</v>
      </c>
      <c r="J196" s="56">
        <v>-54281567</v>
      </c>
      <c r="K196" s="57">
        <v>-881.03572986387815</v>
      </c>
      <c r="L196" s="57">
        <v>357.14285714285717</v>
      </c>
      <c r="M196" s="57">
        <v>39.67</v>
      </c>
      <c r="N196" s="58">
        <v>58.752858873116907</v>
      </c>
      <c r="O196" s="59">
        <v>2657.8915600081737</v>
      </c>
      <c r="P196" s="58">
        <v>88.596385333605795</v>
      </c>
    </row>
    <row r="197" spans="1:16">
      <c r="A197" s="55" t="s">
        <v>175</v>
      </c>
      <c r="B197" s="55" t="s">
        <v>233</v>
      </c>
      <c r="C197" s="56">
        <v>2503213131</v>
      </c>
      <c r="D197" s="56">
        <v>129600000</v>
      </c>
      <c r="E197" s="57">
        <v>37.408065190825724</v>
      </c>
      <c r="F197" s="57">
        <v>11.101633781702791</v>
      </c>
      <c r="G197" s="56">
        <v>40.565173999999999</v>
      </c>
      <c r="H197" s="57">
        <v>26.28</v>
      </c>
      <c r="I197" s="57">
        <v>-0.88245220729080032</v>
      </c>
      <c r="J197" s="56">
        <v>21111327</v>
      </c>
      <c r="K197" s="57">
        <v>159.61099934646458</v>
      </c>
      <c r="L197" s="57">
        <v>308.64197530864197</v>
      </c>
      <c r="M197" s="57">
        <v>31.3</v>
      </c>
      <c r="N197" s="58">
        <v>20.592447511611123</v>
      </c>
      <c r="O197" s="59">
        <v>226.50035177839803</v>
      </c>
      <c r="P197" s="58">
        <v>7.5500117259466011</v>
      </c>
    </row>
    <row r="198" spans="1:16">
      <c r="A198" s="55" t="s">
        <v>552</v>
      </c>
      <c r="B198" s="55" t="s">
        <v>233</v>
      </c>
      <c r="C198" s="56">
        <v>2574862803</v>
      </c>
      <c r="D198" s="56">
        <v>132500000</v>
      </c>
      <c r="E198" s="57">
        <v>42.443812204954831</v>
      </c>
      <c r="F198" s="57">
        <v>14.560484461391022</v>
      </c>
      <c r="G198" s="56">
        <v>42.424709</v>
      </c>
      <c r="H198" s="57">
        <v>22.14</v>
      </c>
      <c r="I198" s="57">
        <v>0.63096560717094974</v>
      </c>
      <c r="J198" s="56">
        <v>-36817958</v>
      </c>
      <c r="K198" s="57">
        <v>-79.173320801767446</v>
      </c>
      <c r="L198" s="57">
        <v>301.88679245283021</v>
      </c>
      <c r="M198" s="57">
        <v>32.01</v>
      </c>
      <c r="N198" s="58">
        <v>38.835087006455971</v>
      </c>
      <c r="O198" s="59">
        <v>1899.8429819792052</v>
      </c>
      <c r="P198" s="58">
        <v>63.328099399306844</v>
      </c>
    </row>
    <row r="199" spans="1:16">
      <c r="A199" s="55" t="s">
        <v>470</v>
      </c>
      <c r="B199" s="55" t="s">
        <v>233</v>
      </c>
      <c r="C199" s="56">
        <v>6806959890</v>
      </c>
      <c r="D199" s="56">
        <v>138768000</v>
      </c>
      <c r="E199" s="57">
        <v>34.284628447098491</v>
      </c>
      <c r="F199" s="57">
        <v>5.8824849915821291</v>
      </c>
      <c r="G199" s="56">
        <v>27.728836000000001</v>
      </c>
      <c r="H199" s="57">
        <v>41.72</v>
      </c>
      <c r="I199" s="57">
        <v>-1.8985341602179275</v>
      </c>
      <c r="J199" s="56">
        <v>-104220162</v>
      </c>
      <c r="K199" s="57">
        <v>-55.922538289664146</v>
      </c>
      <c r="L199" s="57">
        <v>288.25089357777011</v>
      </c>
      <c r="M199" s="57">
        <v>19.98</v>
      </c>
      <c r="N199" s="58">
        <v>10.508051024319821</v>
      </c>
      <c r="O199" s="59">
        <v>300.30599474941448</v>
      </c>
      <c r="P199" s="58">
        <v>10.010199824980482</v>
      </c>
    </row>
    <row r="200" spans="1:16">
      <c r="A200" s="55" t="s">
        <v>481</v>
      </c>
      <c r="B200" s="55" t="s">
        <v>233</v>
      </c>
      <c r="C200" s="56">
        <v>4515514494</v>
      </c>
      <c r="D200" s="56">
        <v>146250000</v>
      </c>
      <c r="E200" s="57">
        <v>25.269228427878822</v>
      </c>
      <c r="F200" s="57">
        <v>2.5408977805810782</v>
      </c>
      <c r="G200" s="56">
        <v>22.737297000000002</v>
      </c>
      <c r="H200" s="57">
        <v>68</v>
      </c>
      <c r="I200" s="57">
        <v>3.4258657460930664</v>
      </c>
      <c r="J200" s="56">
        <v>12888411</v>
      </c>
      <c r="K200" s="57">
        <v>771.62343752073082</v>
      </c>
      <c r="L200" s="57">
        <v>273.5042735042735</v>
      </c>
      <c r="M200" s="57">
        <v>15.54</v>
      </c>
      <c r="N200" s="58">
        <v>56.264483134210856</v>
      </c>
      <c r="O200" s="59">
        <v>2571.4727075579376</v>
      </c>
      <c r="P200" s="58">
        <v>85.715756918597918</v>
      </c>
    </row>
    <row r="201" spans="1:16">
      <c r="A201" s="55" t="s">
        <v>101</v>
      </c>
      <c r="B201" s="55" t="s">
        <v>233</v>
      </c>
      <c r="C201" s="56">
        <v>4675184543</v>
      </c>
      <c r="D201" s="56">
        <v>175000000</v>
      </c>
      <c r="E201" s="57">
        <v>33.060173648562092</v>
      </c>
      <c r="F201" s="57">
        <v>20.990586443531488</v>
      </c>
      <c r="G201" s="56">
        <v>134.44486900000001</v>
      </c>
      <c r="H201" s="57">
        <v>8.91</v>
      </c>
      <c r="I201" s="57">
        <v>-0.31501640110021967</v>
      </c>
      <c r="J201" s="56">
        <v>-19232100</v>
      </c>
      <c r="K201" s="57">
        <v>-81.894332912162483</v>
      </c>
      <c r="L201" s="57">
        <v>228.57142857142858</v>
      </c>
      <c r="M201" s="57">
        <v>76.819999999999993</v>
      </c>
      <c r="N201" s="58">
        <v>31.497146926563769</v>
      </c>
      <c r="O201" s="59">
        <v>614.13632887365225</v>
      </c>
      <c r="P201" s="58">
        <v>20.471210962455075</v>
      </c>
    </row>
    <row r="202" spans="1:16">
      <c r="A202" s="55" t="s">
        <v>544</v>
      </c>
      <c r="B202" s="55" t="s">
        <v>233</v>
      </c>
      <c r="C202" s="56">
        <v>5548282822</v>
      </c>
      <c r="D202" s="56">
        <v>179000000</v>
      </c>
      <c r="E202" s="57">
        <v>17.663206261745806</v>
      </c>
      <c r="F202" s="57">
        <v>2.0995134032741953</v>
      </c>
      <c r="G202" s="56">
        <v>47.254246999999999</v>
      </c>
      <c r="H202" s="57">
        <v>46.68</v>
      </c>
      <c r="I202" s="57">
        <v>-0.62061173041296058</v>
      </c>
      <c r="J202" s="56">
        <v>16821625</v>
      </c>
      <c r="K202" s="57">
        <v>500.13004094432017</v>
      </c>
      <c r="L202" s="57">
        <v>223.46368715083798</v>
      </c>
      <c r="M202" s="57">
        <v>26.39</v>
      </c>
      <c r="N202" s="58">
        <v>11.760795198153888</v>
      </c>
      <c r="O202" s="59">
        <v>383.97589610907443</v>
      </c>
      <c r="P202" s="58">
        <v>12.799196536969147</v>
      </c>
    </row>
    <row r="203" spans="1:16">
      <c r="A203" s="55" t="s">
        <v>31</v>
      </c>
      <c r="B203" s="55" t="s">
        <v>233</v>
      </c>
      <c r="C203" s="56">
        <v>1994719643</v>
      </c>
      <c r="D203" s="56">
        <v>192000000</v>
      </c>
      <c r="E203" s="57">
        <v>26.331643895061028</v>
      </c>
      <c r="F203" s="57">
        <v>17.14299732751369</v>
      </c>
      <c r="G203" s="56">
        <v>171.666124</v>
      </c>
      <c r="H203" s="57">
        <v>8.81</v>
      </c>
      <c r="I203" s="57">
        <v>-0.32958870293117393</v>
      </c>
      <c r="J203" s="56">
        <v>73983991</v>
      </c>
      <c r="K203" s="57">
        <v>20.761248200303225</v>
      </c>
      <c r="L203" s="57">
        <v>208.33333333333334</v>
      </c>
      <c r="M203" s="57">
        <v>89.4</v>
      </c>
      <c r="N203" s="58">
        <v>29.720679517052563</v>
      </c>
      <c r="O203" s="59">
        <v>459.11925528972586</v>
      </c>
      <c r="P203" s="58">
        <v>15.303975176324196</v>
      </c>
    </row>
    <row r="204" spans="1:16">
      <c r="A204" s="55" t="s">
        <v>139</v>
      </c>
      <c r="B204" s="55" t="s">
        <v>233</v>
      </c>
      <c r="C204" s="56">
        <v>791994006</v>
      </c>
      <c r="D204" s="56">
        <v>240000000</v>
      </c>
      <c r="E204" s="57">
        <v>78.739029094228712</v>
      </c>
      <c r="F204" s="57">
        <v>109.35976263087321</v>
      </c>
      <c r="G204" s="56">
        <v>150.75718000000001</v>
      </c>
      <c r="H204" s="57">
        <v>3.32</v>
      </c>
      <c r="I204" s="57">
        <v>-0.12510758858051441</v>
      </c>
      <c r="J204" s="56">
        <v>8495887</v>
      </c>
      <c r="K204" s="57">
        <v>84.746889877419505</v>
      </c>
      <c r="L204" s="57">
        <v>166.66666666666666</v>
      </c>
      <c r="M204" s="57">
        <v>62.81</v>
      </c>
      <c r="N204" s="58">
        <v>64.998975507398299</v>
      </c>
      <c r="O204" s="59">
        <v>86.356488939898753</v>
      </c>
      <c r="P204" s="58">
        <v>2.8785496313299586</v>
      </c>
    </row>
    <row r="205" spans="1:16">
      <c r="A205" s="55" t="s">
        <v>234</v>
      </c>
      <c r="B205" s="55" t="s">
        <v>233</v>
      </c>
      <c r="C205" s="56">
        <v>7583767231</v>
      </c>
      <c r="D205" s="56">
        <v>244800000</v>
      </c>
      <c r="E205" s="57">
        <v>21.695803914365619</v>
      </c>
      <c r="F205" s="57">
        <v>5.2133323515872787</v>
      </c>
      <c r="G205" s="56">
        <v>106.89830000000001</v>
      </c>
      <c r="H205" s="57">
        <v>17.21</v>
      </c>
      <c r="I205" s="57">
        <v>-0.219860433546053</v>
      </c>
      <c r="J205" s="56">
        <v>116949644</v>
      </c>
      <c r="K205" s="57">
        <v>35.584546114565342</v>
      </c>
      <c r="L205" s="57">
        <v>163.3986928104575</v>
      </c>
      <c r="M205" s="57">
        <v>43.66</v>
      </c>
      <c r="N205" s="58">
        <v>44.477585415830973</v>
      </c>
      <c r="O205" s="59">
        <v>485.77763812291221</v>
      </c>
      <c r="P205" s="58">
        <v>16.192587937430407</v>
      </c>
    </row>
    <row r="206" spans="1:16">
      <c r="A206" s="55" t="s">
        <v>629</v>
      </c>
      <c r="B206" s="55" t="s">
        <v>233</v>
      </c>
      <c r="C206" s="56">
        <v>7118953178</v>
      </c>
      <c r="D206" s="56">
        <v>263980843</v>
      </c>
      <c r="E206" s="57">
        <v>4.2739621259213125</v>
      </c>
      <c r="F206" s="57">
        <v>8.3888214121119298E-2</v>
      </c>
      <c r="G206" s="56">
        <v>46.937992000000001</v>
      </c>
      <c r="H206" s="57">
        <v>198.8</v>
      </c>
      <c r="I206" s="57">
        <v>1.084474073547625</v>
      </c>
      <c r="J206" s="56">
        <v>576150738</v>
      </c>
      <c r="K206" s="57">
        <v>88.428772782375574</v>
      </c>
      <c r="L206" s="57">
        <v>151.52614691816859</v>
      </c>
      <c r="M206" s="57">
        <v>17.78</v>
      </c>
      <c r="N206" s="58">
        <v>57.822747615117571</v>
      </c>
      <c r="O206" s="59">
        <v>1853.9186672343292</v>
      </c>
      <c r="P206" s="58">
        <v>61.797288907810973</v>
      </c>
    </row>
    <row r="207" spans="1:16">
      <c r="A207" s="55" t="s">
        <v>138</v>
      </c>
      <c r="B207" s="55" t="s">
        <v>233</v>
      </c>
      <c r="C207" s="56">
        <v>1535118620</v>
      </c>
      <c r="D207" s="56">
        <v>264000000</v>
      </c>
      <c r="E207" s="57">
        <v>56.115496555872106</v>
      </c>
      <c r="F207" s="57">
        <v>17.713224922939428</v>
      </c>
      <c r="G207" s="56">
        <v>59.070202000000002</v>
      </c>
      <c r="H207" s="57">
        <v>12.02</v>
      </c>
      <c r="I207" s="57">
        <v>0.16117315639075791</v>
      </c>
      <c r="J207" s="56">
        <v>-72765098</v>
      </c>
      <c r="K207" s="57">
        <v>-43.537356329816255</v>
      </c>
      <c r="L207" s="57">
        <v>151.5151515151515</v>
      </c>
      <c r="M207" s="57">
        <v>22.37</v>
      </c>
      <c r="N207" s="58">
        <v>52.184217437209142</v>
      </c>
      <c r="O207" s="59">
        <v>503.06521673135421</v>
      </c>
      <c r="P207" s="58">
        <v>16.768840557711808</v>
      </c>
    </row>
    <row r="208" spans="1:16">
      <c r="A208" s="55" t="s">
        <v>160</v>
      </c>
      <c r="B208" s="55" t="s">
        <v>233</v>
      </c>
      <c r="C208" s="56">
        <v>1300173375</v>
      </c>
      <c r="D208" s="56">
        <v>270000000</v>
      </c>
      <c r="E208" s="57">
        <v>37.350115038821194</v>
      </c>
      <c r="F208" s="57">
        <v>34.583439850760364</v>
      </c>
      <c r="G208" s="56">
        <v>253.18759900000001</v>
      </c>
      <c r="H208" s="57">
        <v>4.37</v>
      </c>
      <c r="I208" s="57">
        <v>1.3593037852566159E-2</v>
      </c>
      <c r="J208" s="56">
        <v>-34355927</v>
      </c>
      <c r="K208" s="57">
        <v>-31.43562390268206</v>
      </c>
      <c r="L208" s="57">
        <v>148.14814814814815</v>
      </c>
      <c r="M208" s="57">
        <v>93.77</v>
      </c>
      <c r="N208" s="58">
        <v>48.800290493695904</v>
      </c>
      <c r="O208" s="59">
        <v>2207.9357035134549</v>
      </c>
      <c r="P208" s="58">
        <v>73.597856783781836</v>
      </c>
    </row>
    <row r="209" spans="1:16">
      <c r="A209" s="55" t="s">
        <v>766</v>
      </c>
      <c r="B209" s="55" t="s">
        <v>233</v>
      </c>
      <c r="C209" s="56">
        <v>5199468670</v>
      </c>
      <c r="D209" s="56">
        <v>273350000</v>
      </c>
      <c r="E209" s="57">
        <v>18.328320451928466</v>
      </c>
      <c r="F209" s="57">
        <v>1.6762685615445825</v>
      </c>
      <c r="G209" s="56">
        <v>54.497838000000002</v>
      </c>
      <c r="H209" s="57">
        <v>38.520000000000003</v>
      </c>
      <c r="I209" s="57">
        <v>15.1214</v>
      </c>
      <c r="J209" s="56">
        <v>13511423</v>
      </c>
      <c r="K209" s="57">
        <v>809.24118799330017</v>
      </c>
      <c r="L209" s="57">
        <v>146.33254069873789</v>
      </c>
      <c r="M209" s="57">
        <v>19.93</v>
      </c>
      <c r="N209" s="58">
        <v>50.381943776062975</v>
      </c>
      <c r="O209" s="59">
        <v>0</v>
      </c>
      <c r="P209" s="58">
        <v>0</v>
      </c>
    </row>
    <row r="210" spans="1:16">
      <c r="A210" s="55" t="s">
        <v>32</v>
      </c>
      <c r="B210" s="55" t="s">
        <v>233</v>
      </c>
      <c r="C210" s="56">
        <v>2705096261</v>
      </c>
      <c r="D210" s="56">
        <v>284288125</v>
      </c>
      <c r="E210" s="57">
        <v>40.354333429232604</v>
      </c>
      <c r="F210" s="57">
        <v>14.194871287442135</v>
      </c>
      <c r="G210" s="56">
        <v>98.355564999999999</v>
      </c>
      <c r="H210" s="57">
        <v>10.050000000000001</v>
      </c>
      <c r="I210" s="57">
        <v>-0.11977767831853649</v>
      </c>
      <c r="J210" s="56">
        <v>10367317</v>
      </c>
      <c r="K210" s="57">
        <v>274.21571559932045</v>
      </c>
      <c r="L210" s="57">
        <v>140.70232444636932</v>
      </c>
      <c r="M210" s="57">
        <v>34.590000000000003</v>
      </c>
      <c r="N210" s="58">
        <v>39.457952659903924</v>
      </c>
      <c r="O210" s="59">
        <v>674.03181016729502</v>
      </c>
      <c r="P210" s="58">
        <v>22.467727005576499</v>
      </c>
    </row>
    <row r="211" spans="1:16">
      <c r="A211" s="55" t="s">
        <v>114</v>
      </c>
      <c r="B211" s="55" t="s">
        <v>233</v>
      </c>
      <c r="C211" s="56">
        <v>1413319947</v>
      </c>
      <c r="D211" s="56">
        <v>294204950</v>
      </c>
      <c r="E211" s="57">
        <v>63.495988804173891</v>
      </c>
      <c r="F211" s="57">
        <v>107.91114970053</v>
      </c>
      <c r="G211" s="56">
        <v>733.94965300000001</v>
      </c>
      <c r="H211" s="57">
        <v>2.4</v>
      </c>
      <c r="I211" s="57">
        <v>8.0908682402011767E-2</v>
      </c>
      <c r="J211" s="56">
        <v>-101180902</v>
      </c>
      <c r="K211" s="57">
        <v>-5.8154245353535199</v>
      </c>
      <c r="L211" s="57">
        <v>135.95964309913887</v>
      </c>
      <c r="M211" s="57">
        <v>86.34</v>
      </c>
      <c r="N211" s="58">
        <v>50.151909444614752</v>
      </c>
      <c r="O211" s="59">
        <v>1065.7356456699192</v>
      </c>
      <c r="P211" s="58">
        <v>35.524521522330637</v>
      </c>
    </row>
    <row r="212" spans="1:16">
      <c r="A212" s="55" t="s">
        <v>159</v>
      </c>
      <c r="B212" s="55" t="s">
        <v>233</v>
      </c>
      <c r="C212" s="56">
        <v>10497610768</v>
      </c>
      <c r="D212" s="56">
        <v>303345000</v>
      </c>
      <c r="E212" s="57">
        <v>34.977124603305548</v>
      </c>
      <c r="F212" s="57">
        <v>10.482251562743755</v>
      </c>
      <c r="G212" s="56">
        <v>100.333235</v>
      </c>
      <c r="H212" s="57">
        <v>11.35</v>
      </c>
      <c r="I212" s="57">
        <v>8.5410509764647813E-2</v>
      </c>
      <c r="J212" s="56">
        <v>128453668</v>
      </c>
      <c r="K212" s="57">
        <v>25.976642410865214</v>
      </c>
      <c r="L212" s="57">
        <v>131.86306021196987</v>
      </c>
      <c r="M212" s="57">
        <v>33.07</v>
      </c>
      <c r="N212" s="58">
        <v>42.655630642885299</v>
      </c>
      <c r="O212" s="59">
        <v>1666.9844381610567</v>
      </c>
      <c r="P212" s="58">
        <v>55.566147938701889</v>
      </c>
    </row>
    <row r="213" spans="1:16">
      <c r="A213" s="55" t="s">
        <v>162</v>
      </c>
      <c r="B213" s="55" t="s">
        <v>233</v>
      </c>
      <c r="C213" s="56">
        <v>11759814183</v>
      </c>
      <c r="D213" s="56">
        <v>314657359</v>
      </c>
      <c r="E213" s="57">
        <v>30.621574475716649</v>
      </c>
      <c r="F213" s="57">
        <v>8.8470185685135139</v>
      </c>
      <c r="G213" s="56">
        <v>118.75529</v>
      </c>
      <c r="H213" s="57">
        <v>11</v>
      </c>
      <c r="I213" s="57">
        <v>4.7158870007343978E-2</v>
      </c>
      <c r="J213" s="56">
        <v>49521257</v>
      </c>
      <c r="K213" s="57">
        <v>69.893842739088797</v>
      </c>
      <c r="L213" s="57">
        <v>127.12240427849011</v>
      </c>
      <c r="M213" s="57">
        <v>37.74</v>
      </c>
      <c r="N213" s="58">
        <v>46.025382095931761</v>
      </c>
      <c r="O213" s="59">
        <v>1717.3013285669226</v>
      </c>
      <c r="P213" s="58">
        <v>57.243377618897419</v>
      </c>
    </row>
    <row r="214" spans="1:16">
      <c r="A214" s="55" t="s">
        <v>744</v>
      </c>
      <c r="B214" s="55" t="s">
        <v>233</v>
      </c>
      <c r="C214" s="56">
        <v>25145763000</v>
      </c>
      <c r="D214" s="56">
        <v>322508000</v>
      </c>
      <c r="E214" s="57">
        <v>16.79516558336265</v>
      </c>
      <c r="F214" s="57">
        <v>0.35426354415302908</v>
      </c>
      <c r="G214" s="56">
        <v>16.157962000000001</v>
      </c>
      <c r="H214" s="57">
        <v>147.19999999999999</v>
      </c>
      <c r="I214" s="57">
        <v>5.8256509080558203</v>
      </c>
      <c r="J214" s="56">
        <v>-820079000</v>
      </c>
      <c r="K214" s="57">
        <v>-57.809889047274716</v>
      </c>
      <c r="L214" s="57">
        <v>124.02793109008148</v>
      </c>
      <c r="M214" s="57">
        <v>5.01</v>
      </c>
      <c r="N214" s="58">
        <v>43.228944814451651</v>
      </c>
      <c r="O214" s="59">
        <v>1627.6888202495497</v>
      </c>
      <c r="P214" s="58">
        <v>54.256294008318328</v>
      </c>
    </row>
    <row r="215" spans="1:16">
      <c r="A215" s="55" t="s">
        <v>406</v>
      </c>
      <c r="B215" s="55" t="s">
        <v>233</v>
      </c>
      <c r="C215" s="56">
        <v>7271413193</v>
      </c>
      <c r="D215" s="56">
        <v>330000000</v>
      </c>
      <c r="E215" s="57">
        <v>61.769646318586986</v>
      </c>
      <c r="F215" s="57">
        <v>0.50589390924313671</v>
      </c>
      <c r="G215" s="56">
        <v>1.7811269999999999</v>
      </c>
      <c r="H215" s="57">
        <v>359.75</v>
      </c>
      <c r="I215" s="57">
        <v>2.8415143838692529</v>
      </c>
      <c r="J215" s="56">
        <v>-339048262</v>
      </c>
      <c r="K215" s="57">
        <v>-360.1257215705769</v>
      </c>
      <c r="L215" s="57">
        <v>121.21212121212122</v>
      </c>
      <c r="M215" s="57">
        <v>0.53</v>
      </c>
      <c r="N215" s="58">
        <v>45.498581235768057</v>
      </c>
      <c r="O215" s="59">
        <v>742.3052008231042</v>
      </c>
      <c r="P215" s="58">
        <v>24.743506694103473</v>
      </c>
    </row>
    <row r="216" spans="1:16">
      <c r="A216" s="55" t="s">
        <v>456</v>
      </c>
      <c r="B216" s="55" t="s">
        <v>233</v>
      </c>
      <c r="C216" s="56">
        <v>10885731681</v>
      </c>
      <c r="D216" s="56">
        <v>350000000</v>
      </c>
      <c r="E216" s="57">
        <v>12.502234579083598</v>
      </c>
      <c r="F216" s="57">
        <v>2.1012158956443021</v>
      </c>
      <c r="G216" s="56">
        <v>185.064885</v>
      </c>
      <c r="H216" s="57">
        <v>16.989999999999998</v>
      </c>
      <c r="I216" s="57">
        <v>-1.4191090913509683</v>
      </c>
      <c r="J216" s="56">
        <v>260197818</v>
      </c>
      <c r="K216" s="57">
        <v>22.867217126317332</v>
      </c>
      <c r="L216" s="57">
        <v>114.28571428571429</v>
      </c>
      <c r="M216" s="57">
        <v>52.87</v>
      </c>
      <c r="N216" s="58">
        <v>39.128424600098072</v>
      </c>
      <c r="O216" s="59">
        <v>313.20169311184725</v>
      </c>
      <c r="P216" s="58">
        <v>10.440056437061575</v>
      </c>
    </row>
    <row r="217" spans="1:16">
      <c r="A217" s="55" t="s">
        <v>237</v>
      </c>
      <c r="B217" s="55" t="s">
        <v>233</v>
      </c>
      <c r="C217" s="56">
        <v>49023532000</v>
      </c>
      <c r="D217" s="56">
        <v>369276000</v>
      </c>
      <c r="E217" s="57">
        <v>2.7145946749537426</v>
      </c>
      <c r="F217" s="57">
        <v>8.1679185907130664E-2</v>
      </c>
      <c r="G217" s="56">
        <v>164.20942500000001</v>
      </c>
      <c r="H217" s="57">
        <v>88.65</v>
      </c>
      <c r="I217" s="57">
        <v>-0.83542445644236818</v>
      </c>
      <c r="J217" s="56">
        <v>1835127000</v>
      </c>
      <c r="K217" s="57">
        <v>18.11037601212341</v>
      </c>
      <c r="L217" s="57">
        <v>108.32006412547796</v>
      </c>
      <c r="M217" s="57">
        <v>44.46</v>
      </c>
      <c r="N217" s="58">
        <v>61.504934906907543</v>
      </c>
      <c r="O217" s="59">
        <v>471.61641558596017</v>
      </c>
      <c r="P217" s="58">
        <v>15.720547186198672</v>
      </c>
    </row>
    <row r="218" spans="1:16">
      <c r="A218" s="55" t="s">
        <v>451</v>
      </c>
      <c r="B218" s="55" t="s">
        <v>233</v>
      </c>
      <c r="C218" s="56">
        <v>4310209139</v>
      </c>
      <c r="D218" s="56">
        <v>386500000</v>
      </c>
      <c r="E218" s="57">
        <v>37.03483548752488</v>
      </c>
      <c r="F218" s="57">
        <v>8.7110044660766501</v>
      </c>
      <c r="G218" s="56">
        <v>94.595506999999998</v>
      </c>
      <c r="H218" s="57">
        <v>11.37</v>
      </c>
      <c r="I218" s="57">
        <v>-1.0511697135314009</v>
      </c>
      <c r="J218" s="56">
        <v>-57974808</v>
      </c>
      <c r="K218" s="57">
        <v>-73.333576197440792</v>
      </c>
      <c r="L218" s="57">
        <v>103.49288486416559</v>
      </c>
      <c r="M218" s="57">
        <v>24.47</v>
      </c>
      <c r="N218" s="58">
        <v>43.902153588705914</v>
      </c>
      <c r="O218" s="59">
        <v>437.51249436432602</v>
      </c>
      <c r="P218" s="58">
        <v>14.5837498121442</v>
      </c>
    </row>
    <row r="219" spans="1:16">
      <c r="A219" s="55" t="s">
        <v>549</v>
      </c>
      <c r="B219" s="55" t="s">
        <v>233</v>
      </c>
      <c r="C219" s="56">
        <v>4405616240</v>
      </c>
      <c r="D219" s="56">
        <v>402000000</v>
      </c>
      <c r="E219" s="57">
        <v>38.191923459230111</v>
      </c>
      <c r="F219" s="57">
        <v>6.7860560517466437</v>
      </c>
      <c r="G219" s="56">
        <v>416.05720400000001</v>
      </c>
      <c r="H219" s="57">
        <v>14.49</v>
      </c>
      <c r="I219" s="57">
        <v>0.50023723917495744</v>
      </c>
      <c r="J219" s="56">
        <v>82863015</v>
      </c>
      <c r="K219" s="57">
        <v>67.919324441670383</v>
      </c>
      <c r="L219" s="57">
        <v>99.50248756218906</v>
      </c>
      <c r="M219" s="57">
        <v>18.079999999999998</v>
      </c>
      <c r="N219" s="58">
        <v>26.173369447757011</v>
      </c>
      <c r="O219" s="59">
        <v>1644.7296449641817</v>
      </c>
      <c r="P219" s="58">
        <v>54.824321498806057</v>
      </c>
    </row>
    <row r="220" spans="1:16" ht="12" customHeight="1">
      <c r="A220" s="55" t="s">
        <v>455</v>
      </c>
      <c r="B220" s="55" t="s">
        <v>233</v>
      </c>
      <c r="C220" s="56">
        <v>2527222364</v>
      </c>
      <c r="D220" s="56">
        <v>600000000</v>
      </c>
      <c r="E220" s="57">
        <v>43.377361355108775</v>
      </c>
      <c r="F220" s="57">
        <v>14.459120451702924</v>
      </c>
      <c r="G220" s="56">
        <v>163.504896</v>
      </c>
      <c r="H220" s="57">
        <v>5.59</v>
      </c>
      <c r="I220" s="57">
        <v>-0.12770130161041582</v>
      </c>
      <c r="J220" s="56">
        <v>-2865114</v>
      </c>
      <c r="K220" s="57">
        <v>-1047.0787549814772</v>
      </c>
      <c r="L220" s="57">
        <v>66.666666666666671</v>
      </c>
      <c r="M220" s="57">
        <v>27.25</v>
      </c>
      <c r="N220" s="58">
        <v>58.888931555108307</v>
      </c>
      <c r="O220" s="59">
        <v>367.2284757045245</v>
      </c>
      <c r="P220" s="58">
        <v>12.240949190150817</v>
      </c>
    </row>
    <row r="221" spans="1:16">
      <c r="A221" s="55" t="s">
        <v>667</v>
      </c>
      <c r="B221" s="55" t="s">
        <v>233</v>
      </c>
      <c r="C221" s="56">
        <v>18538498598</v>
      </c>
      <c r="D221" s="56">
        <v>662000000</v>
      </c>
      <c r="E221" s="57">
        <v>19.726468059534163</v>
      </c>
      <c r="F221" s="57">
        <v>2.4831908433451866</v>
      </c>
      <c r="G221" s="56">
        <v>158.43219300000001</v>
      </c>
      <c r="H221" s="57">
        <v>12.8</v>
      </c>
      <c r="I221" s="57">
        <v>-3.436879129182735E-2</v>
      </c>
      <c r="J221" s="56">
        <v>30638765</v>
      </c>
      <c r="K221" s="57">
        <v>259.27938022306057</v>
      </c>
      <c r="L221" s="57">
        <v>60.422960725075527</v>
      </c>
      <c r="M221" s="57">
        <v>23.93</v>
      </c>
      <c r="N221" s="58">
        <v>54.874947621289614</v>
      </c>
      <c r="O221" s="59">
        <v>244.47747214413408</v>
      </c>
      <c r="P221" s="58">
        <v>8.1492490714711359</v>
      </c>
    </row>
    <row r="222" spans="1:16">
      <c r="A222" s="55" t="s">
        <v>108</v>
      </c>
      <c r="B222" s="55" t="s">
        <v>233</v>
      </c>
      <c r="C222" s="56">
        <v>15078182984</v>
      </c>
      <c r="D222" s="56">
        <v>750000000</v>
      </c>
      <c r="E222" s="57">
        <v>16.270629378451787</v>
      </c>
      <c r="F222" s="57">
        <v>2.7117715630752977</v>
      </c>
      <c r="G222" s="56">
        <v>290.32257499999997</v>
      </c>
      <c r="H222" s="57">
        <v>8.26</v>
      </c>
      <c r="I222" s="57">
        <v>1.9097470171736575E-2</v>
      </c>
      <c r="J222" s="56">
        <v>110116171</v>
      </c>
      <c r="K222" s="57">
        <v>54.487909863847335</v>
      </c>
      <c r="L222" s="57">
        <v>53.333333333333336</v>
      </c>
      <c r="M222" s="57">
        <v>38.700000000000003</v>
      </c>
      <c r="N222" s="58">
        <v>65.349826723510702</v>
      </c>
      <c r="O222" s="59">
        <v>1143.7328173632222</v>
      </c>
      <c r="P222" s="58">
        <v>38.124427245440742</v>
      </c>
    </row>
    <row r="223" spans="1:16">
      <c r="A223" s="55" t="s">
        <v>176</v>
      </c>
      <c r="B223" s="55" t="s">
        <v>233</v>
      </c>
      <c r="C223" s="56">
        <v>2007242303</v>
      </c>
      <c r="D223" s="56">
        <v>850000000</v>
      </c>
      <c r="E223" s="57">
        <v>47.282184569317224</v>
      </c>
      <c r="F223" s="57">
        <v>32.914851771191941</v>
      </c>
      <c r="G223" s="56">
        <v>693.49307699999997</v>
      </c>
      <c r="H223" s="57">
        <v>1.21</v>
      </c>
      <c r="I223" s="57">
        <v>-6.9790476014365277E-2</v>
      </c>
      <c r="J223" s="56">
        <v>254788867</v>
      </c>
      <c r="K223" s="57">
        <v>5.6380014437600998</v>
      </c>
      <c r="L223" s="57">
        <v>47.058823529411768</v>
      </c>
      <c r="M223" s="57">
        <v>81.58</v>
      </c>
      <c r="N223" s="58">
        <v>0.1546630731356351</v>
      </c>
      <c r="O223" s="59">
        <v>377.11481945362669</v>
      </c>
      <c r="P223" s="58">
        <v>12.570493981787557</v>
      </c>
    </row>
    <row r="224" spans="1:16">
      <c r="A224" s="55" t="s">
        <v>762</v>
      </c>
      <c r="B224" s="55" t="s">
        <v>233</v>
      </c>
      <c r="C224" s="56">
        <v>4581844648</v>
      </c>
      <c r="D224" s="56">
        <v>870000000</v>
      </c>
      <c r="E224" s="57">
        <v>19.804445949582334</v>
      </c>
      <c r="F224" s="57">
        <v>2.0694300887755834</v>
      </c>
      <c r="G224" s="56">
        <v>174.93409199999999</v>
      </c>
      <c r="H224" s="57">
        <v>11.32</v>
      </c>
      <c r="I224" s="57">
        <v>-0.15817340783747014</v>
      </c>
      <c r="J224" s="56">
        <v>4586945</v>
      </c>
      <c r="K224" s="57">
        <v>2086.3559515102102</v>
      </c>
      <c r="L224" s="57">
        <v>45.977011494252871</v>
      </c>
      <c r="M224" s="57">
        <v>20.100000000000001</v>
      </c>
      <c r="N224" s="58">
        <v>31.112677480950666</v>
      </c>
      <c r="O224" s="59">
        <v>315.54157596714822</v>
      </c>
      <c r="P224" s="58">
        <v>10.518052532238274</v>
      </c>
    </row>
    <row r="225" spans="1:16">
      <c r="A225" s="55" t="s">
        <v>524</v>
      </c>
      <c r="B225" s="55" t="s">
        <v>233</v>
      </c>
      <c r="C225" s="56">
        <v>7797972597</v>
      </c>
      <c r="D225" s="56">
        <v>960000000</v>
      </c>
      <c r="E225" s="57">
        <v>21.632053650261952</v>
      </c>
      <c r="F225" s="57">
        <v>3.7555648698371442</v>
      </c>
      <c r="G225" s="56">
        <v>279.81076200000001</v>
      </c>
      <c r="H225" s="57">
        <v>6.5</v>
      </c>
      <c r="I225" s="57">
        <v>0.12027265815069743</v>
      </c>
      <c r="J225" s="56">
        <v>-282199228</v>
      </c>
      <c r="K225" s="57">
        <v>-20.411111826287492</v>
      </c>
      <c r="L225" s="57">
        <v>41.666666666666664</v>
      </c>
      <c r="M225" s="57">
        <v>29.14</v>
      </c>
      <c r="N225" s="58">
        <v>17.080467598135666</v>
      </c>
      <c r="O225" s="59">
        <v>2137.8899038881054</v>
      </c>
      <c r="P225" s="58">
        <v>71.262996796270187</v>
      </c>
    </row>
    <row r="226" spans="1:16">
      <c r="A226" s="55" t="s">
        <v>80</v>
      </c>
      <c r="B226" s="55" t="s">
        <v>233</v>
      </c>
      <c r="C226" s="56">
        <v>2545549000</v>
      </c>
      <c r="D226" s="56">
        <v>1053000000</v>
      </c>
      <c r="E226" s="57">
        <v>33.107344256803607</v>
      </c>
      <c r="F226" s="57">
        <v>31.440972703517197</v>
      </c>
      <c r="G226" s="56">
        <v>774.54246000000001</v>
      </c>
      <c r="H226" s="57">
        <v>1.55</v>
      </c>
      <c r="I226" s="57">
        <v>-5.9066694750934172E-2</v>
      </c>
      <c r="J226" s="56">
        <v>-222180000</v>
      </c>
      <c r="K226" s="57">
        <v>-4.7394004860923573</v>
      </c>
      <c r="L226" s="57">
        <v>37.986704653371319</v>
      </c>
      <c r="M226" s="57">
        <v>73.55</v>
      </c>
      <c r="N226" s="58">
        <v>46.504648888745052</v>
      </c>
      <c r="O226" s="59">
        <v>94.899946627895389</v>
      </c>
      <c r="P226" s="58">
        <v>3.1633315542631797</v>
      </c>
    </row>
    <row r="227" spans="1:16">
      <c r="A227" s="55" t="s">
        <v>340</v>
      </c>
      <c r="B227" s="55" t="s">
        <v>233</v>
      </c>
      <c r="C227" s="56">
        <v>15777601159</v>
      </c>
      <c r="D227" s="56">
        <v>1086980000</v>
      </c>
      <c r="E227" s="57">
        <v>15.074252594699088</v>
      </c>
      <c r="F227" s="57">
        <v>1.3868012838045858</v>
      </c>
      <c r="G227" s="56">
        <v>266.47241100000002</v>
      </c>
      <c r="H227" s="57">
        <v>9.85</v>
      </c>
      <c r="I227" s="57">
        <v>-0.11129680695270849</v>
      </c>
      <c r="J227" s="56">
        <v>896857779</v>
      </c>
      <c r="K227" s="57">
        <v>12.119870345686103</v>
      </c>
      <c r="L227" s="57">
        <v>36.799205137169039</v>
      </c>
      <c r="M227" s="57">
        <v>24.51</v>
      </c>
      <c r="N227" s="58">
        <v>59.472122772864125</v>
      </c>
      <c r="O227" s="59">
        <v>267.61501498603536</v>
      </c>
      <c r="P227" s="58">
        <v>8.9205004995345121</v>
      </c>
    </row>
    <row r="228" spans="1:16">
      <c r="A228" s="55" t="s">
        <v>648</v>
      </c>
      <c r="B228" s="55" t="s">
        <v>233</v>
      </c>
      <c r="C228" s="56">
        <v>4399219392</v>
      </c>
      <c r="D228" s="56">
        <v>1112000000</v>
      </c>
      <c r="E228" s="57">
        <v>14.947296892415421</v>
      </c>
      <c r="F228" s="57">
        <v>0.71996859947360159</v>
      </c>
      <c r="G228" s="56">
        <v>277.98263300000002</v>
      </c>
      <c r="H228" s="57">
        <v>9.52</v>
      </c>
      <c r="I228" s="57">
        <v>-1.1039630647191334</v>
      </c>
      <c r="J228" s="56">
        <v>-160816500</v>
      </c>
      <c r="K228" s="57">
        <v>-129.09769830832036</v>
      </c>
      <c r="L228" s="57">
        <v>35.97122302158273</v>
      </c>
      <c r="M228" s="57">
        <v>24.99</v>
      </c>
      <c r="N228" s="58">
        <v>52.822499176123891</v>
      </c>
      <c r="O228" s="59">
        <v>328.08357534639919</v>
      </c>
      <c r="P228" s="58">
        <v>10.936119178213307</v>
      </c>
    </row>
    <row r="229" spans="1:16">
      <c r="A229" s="55" t="s">
        <v>485</v>
      </c>
      <c r="B229" s="55" t="s">
        <v>233</v>
      </c>
      <c r="C229" s="56">
        <v>1973820337</v>
      </c>
      <c r="D229" s="56">
        <v>1482400000</v>
      </c>
      <c r="E229" s="57">
        <v>4.8663134969492976</v>
      </c>
      <c r="F229" s="57">
        <v>0.29842966546566363</v>
      </c>
      <c r="G229" s="56">
        <v>727.55648099999996</v>
      </c>
      <c r="H229" s="57">
        <v>11.08</v>
      </c>
      <c r="I229" s="57">
        <v>2.1741131356723287E-2</v>
      </c>
      <c r="J229" s="56">
        <v>80169598</v>
      </c>
      <c r="K229" s="57">
        <v>203.3987996297549</v>
      </c>
      <c r="L229" s="57">
        <v>26.98327037236913</v>
      </c>
      <c r="M229" s="57">
        <v>49.07</v>
      </c>
      <c r="N229" s="58">
        <v>27.257322878498496</v>
      </c>
      <c r="O229" s="59">
        <v>1562.2140467511854</v>
      </c>
      <c r="P229" s="58">
        <v>52.073801558372843</v>
      </c>
    </row>
    <row r="230" spans="1:16">
      <c r="A230" s="55" t="s">
        <v>8</v>
      </c>
      <c r="B230" s="55" t="s">
        <v>233</v>
      </c>
      <c r="C230" s="56">
        <v>7531082000</v>
      </c>
      <c r="D230" s="56">
        <v>2160000000</v>
      </c>
      <c r="E230" s="57">
        <v>30.120668821017386</v>
      </c>
      <c r="F230" s="57">
        <v>6.9723770419021722</v>
      </c>
      <c r="G230" s="56">
        <v>595.52635199999997</v>
      </c>
      <c r="H230" s="57">
        <v>2.21</v>
      </c>
      <c r="I230" s="57">
        <v>-8.5847725652301143E-2</v>
      </c>
      <c r="J230" s="56">
        <v>255518000</v>
      </c>
      <c r="K230" s="57">
        <v>16.906832395369406</v>
      </c>
      <c r="L230" s="57">
        <v>18.518518518518519</v>
      </c>
      <c r="M230" s="57">
        <v>27.57</v>
      </c>
      <c r="N230" s="58">
        <v>53.472121406965769</v>
      </c>
      <c r="O230" s="59">
        <v>603.09090672642731</v>
      </c>
      <c r="P230" s="58">
        <v>20.103030224214244</v>
      </c>
    </row>
    <row r="231" spans="1:16">
      <c r="A231" s="55" t="s">
        <v>674</v>
      </c>
      <c r="B231" s="55" t="s">
        <v>233</v>
      </c>
      <c r="C231" s="56">
        <v>5220479890</v>
      </c>
      <c r="D231" s="56">
        <v>2178000000</v>
      </c>
      <c r="E231" s="57">
        <v>3.7638484971487416</v>
      </c>
      <c r="F231" s="57">
        <v>0.10165420237532387</v>
      </c>
      <c r="G231" s="56">
        <v>656.11429699999997</v>
      </c>
      <c r="H231" s="57">
        <v>16.88</v>
      </c>
      <c r="I231" s="57">
        <v>-0.24989542385359442</v>
      </c>
      <c r="J231" s="56">
        <v>116330745</v>
      </c>
      <c r="K231" s="57">
        <v>318.28215318315034</v>
      </c>
      <c r="L231" s="57">
        <v>18.365472910927455</v>
      </c>
      <c r="M231" s="57">
        <v>30.12</v>
      </c>
      <c r="N231" s="58">
        <v>60.536588139495571</v>
      </c>
      <c r="O231" s="59">
        <v>957.53582507475312</v>
      </c>
      <c r="P231" s="58">
        <v>31.917860835825103</v>
      </c>
    </row>
    <row r="232" spans="1:16">
      <c r="A232" s="55" t="s">
        <v>238</v>
      </c>
      <c r="B232" s="55" t="s">
        <v>233</v>
      </c>
      <c r="C232" s="56">
        <v>7606887578</v>
      </c>
      <c r="D232" s="56">
        <v>2344397132</v>
      </c>
      <c r="E232" s="57">
        <v>33.782237838490026</v>
      </c>
      <c r="F232" s="57">
        <v>14.409776132796441</v>
      </c>
      <c r="G232" s="56">
        <v>735.54148399999997</v>
      </c>
      <c r="H232" s="57">
        <v>1.58</v>
      </c>
      <c r="I232" s="57">
        <v>-4.4941684216071254E-2</v>
      </c>
      <c r="J232" s="56">
        <v>-222958515</v>
      </c>
      <c r="K232" s="57">
        <v>-10.514947733662471</v>
      </c>
      <c r="L232" s="57">
        <v>17.061955695994257</v>
      </c>
      <c r="M232" s="57">
        <v>31.37</v>
      </c>
      <c r="N232" s="58">
        <v>51.785969540941842</v>
      </c>
      <c r="O232" s="59">
        <v>294.33592753115948</v>
      </c>
      <c r="P232" s="58">
        <v>9.8111975843719836</v>
      </c>
    </row>
    <row r="233" spans="1:16">
      <c r="A233" s="55" t="s">
        <v>235</v>
      </c>
      <c r="B233" s="55" t="s">
        <v>233</v>
      </c>
      <c r="C233" s="56">
        <v>83438856000</v>
      </c>
      <c r="D233" s="56">
        <v>2798079000</v>
      </c>
      <c r="E233" s="57">
        <v>0.62086755569477925</v>
      </c>
      <c r="F233" s="57">
        <v>2.8816966958485116E-3</v>
      </c>
      <c r="G233" s="56">
        <v>821.38268200000005</v>
      </c>
      <c r="H233" s="57">
        <v>77.849999999999994</v>
      </c>
      <c r="I233" s="57">
        <v>-2.3815781149241957</v>
      </c>
      <c r="J233" s="56">
        <v>5300546000</v>
      </c>
      <c r="K233" s="57">
        <v>40.647148991820842</v>
      </c>
      <c r="L233" s="57">
        <v>14.295522034938971</v>
      </c>
      <c r="M233" s="57">
        <v>29.35</v>
      </c>
      <c r="N233" s="58">
        <v>55.277235208106767</v>
      </c>
      <c r="O233" s="59">
        <v>1264.7860585171657</v>
      </c>
      <c r="P233" s="58">
        <v>42.15953528390552</v>
      </c>
    </row>
    <row r="234" spans="1:16">
      <c r="A234" s="55" t="s">
        <v>529</v>
      </c>
      <c r="B234" s="55" t="s">
        <v>233</v>
      </c>
      <c r="C234" s="56">
        <v>11202226165</v>
      </c>
      <c r="D234" s="56">
        <v>2876530554</v>
      </c>
      <c r="E234" s="57">
        <v>9.8299476746714998</v>
      </c>
      <c r="F234" s="57">
        <v>0.68345859639852102</v>
      </c>
      <c r="G234" s="56">
        <v>750.95738100000005</v>
      </c>
      <c r="H234" s="57">
        <v>5.4</v>
      </c>
      <c r="I234" s="57">
        <v>6.3811086492469471E-2</v>
      </c>
      <c r="J234" s="56">
        <v>-880002369</v>
      </c>
      <c r="K234" s="57">
        <v>-16.343879603805931</v>
      </c>
      <c r="L234" s="57">
        <v>13.905640579543798</v>
      </c>
      <c r="M234" s="57">
        <v>26.1</v>
      </c>
      <c r="N234" s="58">
        <v>16.513505940247303</v>
      </c>
      <c r="O234" s="59">
        <v>1224.6817359438774</v>
      </c>
      <c r="P234" s="58">
        <v>40.822724531462576</v>
      </c>
    </row>
    <row r="235" spans="1:16">
      <c r="A235" s="55" t="s">
        <v>463</v>
      </c>
      <c r="B235" s="55" t="s">
        <v>233</v>
      </c>
      <c r="C235" s="56">
        <v>40334782642</v>
      </c>
      <c r="D235" s="56">
        <v>3000000000</v>
      </c>
      <c r="E235" s="57">
        <v>12.220419710314951</v>
      </c>
      <c r="F235" s="57">
        <v>0.93214490543973694</v>
      </c>
      <c r="G235" s="56">
        <v>808.37745500000005</v>
      </c>
      <c r="H235" s="57">
        <v>4.07</v>
      </c>
      <c r="I235" s="57">
        <v>2.5715274631807894E-2</v>
      </c>
      <c r="J235" s="56">
        <v>-4574215000</v>
      </c>
      <c r="K235" s="57">
        <v>-2.8660655434866968</v>
      </c>
      <c r="L235" s="57">
        <v>13.333333333333334</v>
      </c>
      <c r="M235" s="57">
        <v>26.94</v>
      </c>
      <c r="N235" s="58">
        <v>34.170746035762861</v>
      </c>
      <c r="O235" s="59">
        <v>1229.438131099284</v>
      </c>
      <c r="P235" s="58">
        <v>40.981271036642802</v>
      </c>
    </row>
    <row r="236" spans="1:16">
      <c r="A236" s="55" t="s">
        <v>236</v>
      </c>
      <c r="B236" s="55" t="s">
        <v>233</v>
      </c>
      <c r="C236" s="56">
        <v>19322859634</v>
      </c>
      <c r="D236" s="56">
        <v>4500000000</v>
      </c>
      <c r="E236" s="57">
        <v>7.9931378911204733</v>
      </c>
      <c r="F236" s="57">
        <v>0.88812643234671929</v>
      </c>
      <c r="G236" s="56">
        <v>2540.2949250000001</v>
      </c>
      <c r="H236" s="57">
        <v>1.95</v>
      </c>
      <c r="I236" s="57">
        <v>-2.1534755348434853E-2</v>
      </c>
      <c r="J236" s="56">
        <v>132915830</v>
      </c>
      <c r="K236" s="57">
        <v>67.712024970991038</v>
      </c>
      <c r="L236" s="57">
        <v>8.8888888888888893</v>
      </c>
      <c r="M236" s="57">
        <v>56.45</v>
      </c>
      <c r="N236" s="58">
        <v>33.770406908755142</v>
      </c>
      <c r="O236" s="59">
        <v>442.14759815720259</v>
      </c>
      <c r="P236" s="58">
        <v>14.738253271906753</v>
      </c>
    </row>
    <row r="237" spans="1:16">
      <c r="A237" s="55" t="s">
        <v>681</v>
      </c>
      <c r="B237" s="55" t="s">
        <v>233</v>
      </c>
      <c r="C237" s="56">
        <v>119321530000</v>
      </c>
      <c r="D237" s="56">
        <v>5921052000</v>
      </c>
      <c r="E237" s="57">
        <v>1.1429282466214448</v>
      </c>
      <c r="F237" s="57">
        <v>1.1354582484780275E-2</v>
      </c>
      <c r="G237" s="56">
        <v>1931.812445</v>
      </c>
      <c r="H237" s="57">
        <v>18.18</v>
      </c>
      <c r="I237" s="57">
        <v>-0.72293210603204372</v>
      </c>
      <c r="J237" s="56">
        <v>4524638000</v>
      </c>
      <c r="K237" s="57">
        <v>22.246615972371714</v>
      </c>
      <c r="L237" s="57">
        <v>6.7555562761482246</v>
      </c>
      <c r="M237" s="57">
        <v>32.619999999999997</v>
      </c>
      <c r="N237" s="58">
        <v>47.07702098723442</v>
      </c>
      <c r="O237" s="59">
        <v>905.42719090092737</v>
      </c>
      <c r="P237" s="58">
        <v>30.180906363364247</v>
      </c>
    </row>
    <row r="238" spans="1:16">
      <c r="A238" s="101" t="s">
        <v>91</v>
      </c>
      <c r="B238" s="101" t="s">
        <v>696</v>
      </c>
      <c r="C238" s="102">
        <v>4663031329</v>
      </c>
      <c r="D238" s="102">
        <v>52000000</v>
      </c>
      <c r="E238" s="103">
        <v>62.316278369158582</v>
      </c>
      <c r="F238" s="103">
        <v>35.246763783460736</v>
      </c>
      <c r="G238" s="102">
        <v>18.913271000000002</v>
      </c>
      <c r="H238" s="103">
        <v>33.619999999999997</v>
      </c>
      <c r="I238" s="103">
        <v>-0.71620048368576761</v>
      </c>
      <c r="J238" s="102">
        <v>-394278669</v>
      </c>
      <c r="K238" s="103">
        <v>-4.484138095738575</v>
      </c>
      <c r="L238" s="103">
        <v>769.23076923076928</v>
      </c>
      <c r="M238" s="103">
        <v>36.369999999999997</v>
      </c>
      <c r="N238" s="104">
        <v>1.08233001750768</v>
      </c>
      <c r="O238" s="105">
        <v>207.31593562626071</v>
      </c>
      <c r="P238" s="104">
        <v>6.9105311875420234</v>
      </c>
    </row>
    <row r="239" spans="1:16">
      <c r="A239" s="101" t="s">
        <v>338</v>
      </c>
      <c r="B239" s="101" t="s">
        <v>696</v>
      </c>
      <c r="C239" s="102">
        <v>11840467894</v>
      </c>
      <c r="D239" s="102">
        <v>85048841</v>
      </c>
      <c r="E239" s="103">
        <v>81.774579697995449</v>
      </c>
      <c r="F239" s="103">
        <v>64.10009333969677</v>
      </c>
      <c r="G239" s="102">
        <v>31.079121000000001</v>
      </c>
      <c r="H239" s="103">
        <v>15.64</v>
      </c>
      <c r="I239" s="103">
        <v>-0.63090597151508732</v>
      </c>
      <c r="J239" s="102">
        <v>31544883</v>
      </c>
      <c r="K239" s="103">
        <v>40.441824273052461</v>
      </c>
      <c r="L239" s="103">
        <v>470.31799057673226</v>
      </c>
      <c r="M239" s="103">
        <v>36.54</v>
      </c>
      <c r="N239" s="104">
        <v>23.687258279991955</v>
      </c>
      <c r="O239" s="105">
        <v>367.95206128248356</v>
      </c>
      <c r="P239" s="104">
        <v>12.265068709416118</v>
      </c>
    </row>
    <row r="240" spans="1:16">
      <c r="A240" s="101" t="s">
        <v>418</v>
      </c>
      <c r="B240" s="101" t="s">
        <v>696</v>
      </c>
      <c r="C240" s="102">
        <v>2439015994</v>
      </c>
      <c r="D240" s="102">
        <v>196000000</v>
      </c>
      <c r="E240" s="103">
        <v>50.272925175296407</v>
      </c>
      <c r="F240" s="103">
        <v>36.642073742927408</v>
      </c>
      <c r="G240" s="102">
        <v>110.663554</v>
      </c>
      <c r="H240" s="103">
        <v>7.1</v>
      </c>
      <c r="I240" s="103">
        <v>1.250033285363461E-2</v>
      </c>
      <c r="J240" s="102">
        <v>-61738437</v>
      </c>
      <c r="K240" s="103">
        <v>-22.222784810700666</v>
      </c>
      <c r="L240" s="103">
        <v>204.08163265306123</v>
      </c>
      <c r="M240" s="103">
        <v>56.46</v>
      </c>
      <c r="N240" s="104">
        <v>5.9223515962456015E-2</v>
      </c>
      <c r="O240" s="105">
        <v>1345.4132033342953</v>
      </c>
      <c r="P240" s="104">
        <v>44.847106777809842</v>
      </c>
    </row>
    <row r="241" spans="1:16">
      <c r="A241" s="101" t="s">
        <v>650</v>
      </c>
      <c r="B241" s="101" t="s">
        <v>696</v>
      </c>
      <c r="C241" s="102">
        <v>8057302670</v>
      </c>
      <c r="D241" s="102">
        <v>268000000</v>
      </c>
      <c r="E241" s="103">
        <v>16.8593115002462</v>
      </c>
      <c r="F241" s="103">
        <v>1.9658712103831857</v>
      </c>
      <c r="G241" s="102">
        <v>72.488142999999994</v>
      </c>
      <c r="H241" s="103">
        <v>32.04</v>
      </c>
      <c r="I241" s="103">
        <v>-1.521195464666107</v>
      </c>
      <c r="J241" s="102">
        <v>-178534898</v>
      </c>
      <c r="K241" s="103">
        <v>-48.035426664875345</v>
      </c>
      <c r="L241" s="103">
        <v>149.25373134328359</v>
      </c>
      <c r="M241" s="103">
        <v>27.04</v>
      </c>
      <c r="N241" s="104">
        <v>0.22537048400226301</v>
      </c>
      <c r="O241" s="105">
        <v>532.46554095657598</v>
      </c>
      <c r="P241" s="104">
        <v>17.748851365219199</v>
      </c>
    </row>
    <row r="242" spans="1:16">
      <c r="A242" s="101" t="s">
        <v>90</v>
      </c>
      <c r="B242" s="101" t="s">
        <v>696</v>
      </c>
      <c r="C242" s="102">
        <v>580181807</v>
      </c>
      <c r="D242" s="102">
        <v>280000000</v>
      </c>
      <c r="E242" s="103">
        <v>63.127550984335279</v>
      </c>
      <c r="F242" s="103">
        <v>112.72776961488442</v>
      </c>
      <c r="G242" s="102">
        <v>236.45923999999999</v>
      </c>
      <c r="H242" s="103">
        <v>2.6</v>
      </c>
      <c r="I242" s="103">
        <v>-6.9338997670175484E-2</v>
      </c>
      <c r="J242" s="102">
        <v>1475420</v>
      </c>
      <c r="K242" s="103">
        <v>379.55294085751854</v>
      </c>
      <c r="L242" s="103">
        <v>142.85714285714286</v>
      </c>
      <c r="M242" s="103">
        <v>84.44</v>
      </c>
      <c r="N242" s="104">
        <v>5.6473695175796479</v>
      </c>
      <c r="O242" s="105">
        <v>445.95775939271965</v>
      </c>
      <c r="P242" s="104">
        <v>14.865258646423989</v>
      </c>
    </row>
    <row r="243" spans="1:16">
      <c r="A243" s="101" t="s">
        <v>469</v>
      </c>
      <c r="B243" s="101" t="s">
        <v>696</v>
      </c>
      <c r="C243" s="102">
        <v>443218015</v>
      </c>
      <c r="D243" s="102">
        <v>347500000</v>
      </c>
      <c r="E243" s="103">
        <v>30.466070692057571</v>
      </c>
      <c r="F243" s="103">
        <v>21.918036469106166</v>
      </c>
      <c r="G243" s="102">
        <v>335.80419000000001</v>
      </c>
      <c r="H243" s="103">
        <v>3.75</v>
      </c>
      <c r="I243" s="103">
        <v>-0.32901647035468162</v>
      </c>
      <c r="J243" s="102">
        <v>-20352695</v>
      </c>
      <c r="K243" s="103">
        <v>-68.295623749090723</v>
      </c>
      <c r="L243" s="103">
        <v>115.10791366906474</v>
      </c>
      <c r="M243" s="103">
        <v>96.63</v>
      </c>
      <c r="N243" s="104">
        <v>15.606924946468032</v>
      </c>
      <c r="O243" s="105">
        <v>729.76784194473214</v>
      </c>
      <c r="P243" s="104">
        <v>24.325594731491073</v>
      </c>
    </row>
    <row r="244" spans="1:16">
      <c r="A244" s="101" t="s">
        <v>437</v>
      </c>
      <c r="B244" s="101" t="s">
        <v>696</v>
      </c>
      <c r="C244" s="102">
        <v>26585946865</v>
      </c>
      <c r="D244" s="102">
        <v>385000000</v>
      </c>
      <c r="E244" s="103">
        <v>15.662855163072251</v>
      </c>
      <c r="F244" s="103">
        <v>1.8492154856047522</v>
      </c>
      <c r="G244" s="102">
        <v>117.04502599999999</v>
      </c>
      <c r="H244" s="103">
        <v>21.74</v>
      </c>
      <c r="I244" s="103">
        <v>-0.43658852468442072</v>
      </c>
      <c r="J244" s="102">
        <v>-1360985632</v>
      </c>
      <c r="K244" s="103">
        <v>-6.2234308730747863</v>
      </c>
      <c r="L244" s="103">
        <v>103.8961038961039</v>
      </c>
      <c r="M244" s="103">
        <v>30.4</v>
      </c>
      <c r="N244" s="104">
        <v>4.7881423273020793</v>
      </c>
      <c r="O244" s="105">
        <v>850.48460976845161</v>
      </c>
      <c r="P244" s="104">
        <v>28.349486992281719</v>
      </c>
    </row>
    <row r="245" spans="1:16">
      <c r="A245" s="101" t="s">
        <v>186</v>
      </c>
      <c r="B245" s="101" t="s">
        <v>696</v>
      </c>
      <c r="C245" s="102">
        <v>4100200245</v>
      </c>
      <c r="D245" s="102">
        <v>1130000000</v>
      </c>
      <c r="E245" s="103">
        <v>18.586236092965006</v>
      </c>
      <c r="F245" s="103">
        <v>8.2239982712234543</v>
      </c>
      <c r="G245" s="102">
        <v>889.34080200000005</v>
      </c>
      <c r="H245" s="103">
        <v>2.39</v>
      </c>
      <c r="I245" s="103">
        <v>-4.1723835782641938E-2</v>
      </c>
      <c r="J245" s="102">
        <v>-21599676</v>
      </c>
      <c r="K245" s="103">
        <v>-104.63119909761609</v>
      </c>
      <c r="L245" s="103">
        <v>35.398230088495573</v>
      </c>
      <c r="M245" s="103">
        <v>78.7</v>
      </c>
      <c r="N245" s="104">
        <v>0.13580124881339725</v>
      </c>
      <c r="O245" s="105">
        <v>335.59080377182494</v>
      </c>
      <c r="P245" s="104">
        <v>11.186360125727498</v>
      </c>
    </row>
    <row r="246" spans="1:16">
      <c r="A246" s="65" t="s">
        <v>765</v>
      </c>
      <c r="B246" s="65" t="s">
        <v>743</v>
      </c>
      <c r="C246" s="66">
        <v>311457358</v>
      </c>
      <c r="D246" s="66">
        <v>11320341</v>
      </c>
      <c r="E246" s="67">
        <v>18.286630195069311</v>
      </c>
      <c r="F246" s="67">
        <v>5.608951508870585</v>
      </c>
      <c r="G246" s="66">
        <v>8.0576760000000007</v>
      </c>
      <c r="H246" s="67">
        <v>285</v>
      </c>
      <c r="I246" s="67">
        <v>-2.6655143513983148</v>
      </c>
      <c r="J246" s="66">
        <v>16005244</v>
      </c>
      <c r="K246" s="67">
        <v>203.69937552967016</v>
      </c>
      <c r="L246" s="67">
        <v>3533.46246371907</v>
      </c>
      <c r="M246" s="67">
        <v>71.17</v>
      </c>
      <c r="N246" s="68">
        <v>63.902350149513119</v>
      </c>
      <c r="O246" s="69">
        <v>471.23061623043759</v>
      </c>
      <c r="P246" s="68">
        <v>15.707687207681253</v>
      </c>
    </row>
    <row r="247" spans="1:16">
      <c r="A247" s="30" t="s">
        <v>388</v>
      </c>
      <c r="B247" s="30" t="s">
        <v>349</v>
      </c>
      <c r="C247" s="31">
        <v>162494773</v>
      </c>
      <c r="D247" s="31">
        <v>6917538</v>
      </c>
      <c r="E247" s="32">
        <v>73.92014506026419</v>
      </c>
      <c r="F247" s="32">
        <v>88.313253899617109</v>
      </c>
      <c r="G247" s="31">
        <v>4.5362669999999996</v>
      </c>
      <c r="H247" s="32">
        <v>120</v>
      </c>
      <c r="I247" s="32">
        <v>-0.39041666548658327</v>
      </c>
      <c r="J247" s="31">
        <v>-22534642</v>
      </c>
      <c r="K247" s="32">
        <v>-37.143793897413588</v>
      </c>
      <c r="L247" s="32">
        <v>5782.4040865406159</v>
      </c>
      <c r="M247" s="32">
        <v>65.569999999999993</v>
      </c>
      <c r="N247" s="33">
        <v>55.537223898139715</v>
      </c>
      <c r="O247" s="34">
        <v>233.50563139102903</v>
      </c>
      <c r="P247" s="33">
        <v>7.7835210463676345</v>
      </c>
    </row>
    <row r="248" spans="1:16">
      <c r="A248" s="30" t="s">
        <v>417</v>
      </c>
      <c r="B248" s="30" t="s">
        <v>349</v>
      </c>
      <c r="C248" s="31">
        <v>651050782</v>
      </c>
      <c r="D248" s="31">
        <v>7635461</v>
      </c>
      <c r="E248" s="32">
        <v>51.485287187575892</v>
      </c>
      <c r="F248" s="32">
        <v>46.502882553026339</v>
      </c>
      <c r="G248" s="31">
        <v>5.6142630000000002</v>
      </c>
      <c r="H248" s="32">
        <v>133.19999999999999</v>
      </c>
      <c r="I248" s="32">
        <v>-9.9929507799430723</v>
      </c>
      <c r="J248" s="31">
        <v>5770573</v>
      </c>
      <c r="K248" s="32">
        <v>191.85994960985676</v>
      </c>
      <c r="L248" s="32">
        <v>5238.7144666183221</v>
      </c>
      <c r="M248" s="32">
        <v>73.52</v>
      </c>
      <c r="N248" s="33">
        <v>30.090616389035471</v>
      </c>
      <c r="O248" s="34">
        <v>77.829254318996135</v>
      </c>
      <c r="P248" s="33">
        <v>2.594308477299871</v>
      </c>
    </row>
    <row r="249" spans="1:16">
      <c r="A249" s="30" t="s">
        <v>377</v>
      </c>
      <c r="B249" s="30" t="s">
        <v>349</v>
      </c>
      <c r="C249" s="31">
        <v>124002509</v>
      </c>
      <c r="D249" s="31">
        <v>8000000</v>
      </c>
      <c r="E249" s="32">
        <v>41.215011958123561</v>
      </c>
      <c r="F249" s="32">
        <v>42.932304123045377</v>
      </c>
      <c r="G249" s="31">
        <v>7.9945810000000002</v>
      </c>
      <c r="H249" s="32">
        <v>123.7</v>
      </c>
      <c r="I249" s="32">
        <v>2.9391331193302221</v>
      </c>
      <c r="J249" s="31">
        <v>-631248</v>
      </c>
      <c r="K249" s="32">
        <v>-1520.796897574329</v>
      </c>
      <c r="L249" s="32">
        <v>5000</v>
      </c>
      <c r="M249" s="32">
        <v>99.93</v>
      </c>
      <c r="N249" s="33">
        <v>29.700334105349686</v>
      </c>
      <c r="O249" s="34">
        <v>1938.535624558649</v>
      </c>
      <c r="P249" s="33">
        <v>64.617854151954973</v>
      </c>
    </row>
    <row r="250" spans="1:16">
      <c r="A250" s="30" t="s">
        <v>414</v>
      </c>
      <c r="B250" s="30" t="s">
        <v>349</v>
      </c>
      <c r="C250" s="31">
        <v>-2879838</v>
      </c>
      <c r="D250" s="31">
        <v>13336879</v>
      </c>
      <c r="E250" s="32">
        <v>74.202830796404058</v>
      </c>
      <c r="F250" s="32">
        <v>123.63850609094119</v>
      </c>
      <c r="G250" s="31">
        <v>12.119565</v>
      </c>
      <c r="H250" s="32">
        <v>42.88</v>
      </c>
      <c r="I250" s="32">
        <v>-3.9294136897920775</v>
      </c>
      <c r="J250" s="31">
        <v>-1648253</v>
      </c>
      <c r="K250" s="32">
        <v>-364.11858798376221</v>
      </c>
      <c r="L250" s="32">
        <v>2999.2024370919162</v>
      </c>
      <c r="M250" s="32">
        <v>90.87</v>
      </c>
      <c r="N250" s="33">
        <v>160.96520977022445</v>
      </c>
      <c r="O250" s="34">
        <v>300</v>
      </c>
      <c r="P250" s="33">
        <v>10</v>
      </c>
    </row>
    <row r="251" spans="1:16">
      <c r="A251" s="30" t="s">
        <v>304</v>
      </c>
      <c r="B251" s="30" t="s">
        <v>349</v>
      </c>
      <c r="C251" s="31">
        <v>206308208</v>
      </c>
      <c r="D251" s="31">
        <v>20990000</v>
      </c>
      <c r="E251" s="32">
        <v>23.334713124740425</v>
      </c>
      <c r="F251" s="32">
        <v>13.394050594798685</v>
      </c>
      <c r="G251" s="31">
        <v>20.765463</v>
      </c>
      <c r="H251" s="32">
        <v>82.55</v>
      </c>
      <c r="I251" s="32">
        <v>0.12733187027377824</v>
      </c>
      <c r="J251" s="31">
        <v>2866179</v>
      </c>
      <c r="K251" s="32">
        <v>607.83712392003429</v>
      </c>
      <c r="L251" s="32">
        <v>1905.6693663649357</v>
      </c>
      <c r="M251" s="32">
        <v>98.93</v>
      </c>
      <c r="N251" s="33">
        <v>43.190922374501532</v>
      </c>
      <c r="O251" s="34">
        <v>1432.1645282539373</v>
      </c>
      <c r="P251" s="33">
        <v>47.738817608464579</v>
      </c>
    </row>
    <row r="252" spans="1:16">
      <c r="A252" s="30" t="s">
        <v>140</v>
      </c>
      <c r="B252" s="30" t="s">
        <v>349</v>
      </c>
      <c r="C252" s="31">
        <v>35696366730</v>
      </c>
      <c r="D252" s="31">
        <v>28125000</v>
      </c>
      <c r="E252" s="32">
        <v>5.6182361977603339</v>
      </c>
      <c r="F252" s="32">
        <v>0.12165621757229035</v>
      </c>
      <c r="G252" s="31">
        <v>4.3228220000000004</v>
      </c>
      <c r="H252" s="32">
        <v>1637</v>
      </c>
      <c r="I252" s="32">
        <v>-33.378349141167519</v>
      </c>
      <c r="J252" s="31">
        <v>162266865</v>
      </c>
      <c r="K252" s="32">
        <v>284.60061763071593</v>
      </c>
      <c r="L252" s="32">
        <v>1422.2222222222222</v>
      </c>
      <c r="M252" s="32">
        <v>15.37</v>
      </c>
      <c r="N252" s="33">
        <v>5.1148354266213447</v>
      </c>
      <c r="O252" s="34">
        <v>220.33782533858016</v>
      </c>
      <c r="P252" s="33">
        <v>7.344594177952672</v>
      </c>
    </row>
    <row r="253" spans="1:16">
      <c r="A253" s="30" t="s">
        <v>669</v>
      </c>
      <c r="B253" s="30" t="s">
        <v>349</v>
      </c>
      <c r="C253" s="31">
        <v>204500139</v>
      </c>
      <c r="D253" s="31">
        <v>30000000</v>
      </c>
      <c r="E253" s="32">
        <v>1.264716757987121</v>
      </c>
      <c r="F253" s="32">
        <v>1.2255007344836444E-2</v>
      </c>
      <c r="G253" s="31">
        <v>9.3998380000000008</v>
      </c>
      <c r="H253" s="32">
        <v>3440</v>
      </c>
      <c r="I253" s="32">
        <v>384.99222942206507</v>
      </c>
      <c r="J253" s="31">
        <v>30988843</v>
      </c>
      <c r="K253" s="32">
        <v>3330.2308188789107</v>
      </c>
      <c r="L253" s="32">
        <v>1333.3333333333333</v>
      </c>
      <c r="M253" s="32">
        <v>31.33</v>
      </c>
      <c r="N253" s="33">
        <v>66.191165879989086</v>
      </c>
      <c r="O253" s="34">
        <v>3000</v>
      </c>
      <c r="P253" s="33">
        <v>100</v>
      </c>
    </row>
    <row r="254" spans="1:16">
      <c r="A254" s="30" t="s">
        <v>405</v>
      </c>
      <c r="B254" s="30" t="s">
        <v>349</v>
      </c>
      <c r="C254" s="31">
        <v>7204572126</v>
      </c>
      <c r="D254" s="31">
        <v>32387040</v>
      </c>
      <c r="E254" s="32">
        <v>37.468117323174368</v>
      </c>
      <c r="F254" s="32">
        <v>16.180225575153816</v>
      </c>
      <c r="G254" s="31">
        <v>14.567467000000001</v>
      </c>
      <c r="H254" s="32">
        <v>72.900000000000006</v>
      </c>
      <c r="I254" s="32">
        <v>0.65229149592200031</v>
      </c>
      <c r="J254" s="31">
        <v>-327345700</v>
      </c>
      <c r="K254" s="32">
        <v>-7.0740912741484001</v>
      </c>
      <c r="L254" s="32">
        <v>1235.0619260049698</v>
      </c>
      <c r="M254" s="32">
        <v>44.97</v>
      </c>
      <c r="N254" s="33">
        <v>368.74689757873256</v>
      </c>
      <c r="O254" s="34">
        <v>1032.3851624714171</v>
      </c>
      <c r="P254" s="33">
        <v>34.412838749047232</v>
      </c>
    </row>
    <row r="255" spans="1:16">
      <c r="A255" s="30" t="s">
        <v>673</v>
      </c>
      <c r="B255" s="30" t="s">
        <v>349</v>
      </c>
      <c r="C255" s="31">
        <v>1474864054</v>
      </c>
      <c r="D255" s="31">
        <v>36732300</v>
      </c>
      <c r="E255" s="32">
        <v>13.971823256368646</v>
      </c>
      <c r="F255" s="32">
        <v>2.7968298890110992</v>
      </c>
      <c r="G255" s="31">
        <v>21.706330999999999</v>
      </c>
      <c r="H255" s="32">
        <v>122.1</v>
      </c>
      <c r="I255" s="32">
        <v>1.8188033815034428</v>
      </c>
      <c r="J255" s="31">
        <v>-253569202</v>
      </c>
      <c r="K255" s="32">
        <v>-19.701102344440081</v>
      </c>
      <c r="L255" s="32">
        <v>1088.959852772628</v>
      </c>
      <c r="M255" s="32">
        <v>59.09</v>
      </c>
      <c r="N255" s="33">
        <v>15.272355791452421</v>
      </c>
      <c r="O255" s="34">
        <v>2622.2908738295582</v>
      </c>
      <c r="P255" s="33">
        <v>87.409695794318608</v>
      </c>
    </row>
    <row r="256" spans="1:16">
      <c r="A256" s="30" t="s">
        <v>81</v>
      </c>
      <c r="B256" s="30" t="s">
        <v>349</v>
      </c>
      <c r="C256" s="31">
        <v>886453369</v>
      </c>
      <c r="D256" s="31">
        <v>37250000</v>
      </c>
      <c r="E256" s="32">
        <v>45.210020073972274</v>
      </c>
      <c r="F256" s="32">
        <v>35.696818060775584</v>
      </c>
      <c r="G256" s="31">
        <v>26.585895000000001</v>
      </c>
      <c r="H256" s="32">
        <v>33.119999999999997</v>
      </c>
      <c r="I256" s="32">
        <v>-1.2504729528639089</v>
      </c>
      <c r="J256" s="31">
        <v>-336099310</v>
      </c>
      <c r="K256" s="32">
        <v>-3.7682314789637621</v>
      </c>
      <c r="L256" s="32">
        <v>1073.8255033557048</v>
      </c>
      <c r="M256" s="32">
        <v>71.37</v>
      </c>
      <c r="N256" s="33">
        <v>38.787078004221968</v>
      </c>
      <c r="O256" s="34">
        <v>78.40552295426096</v>
      </c>
      <c r="P256" s="33">
        <v>2.6135174318086984</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1.6155620228072372</v>
      </c>
      <c r="F258" s="32">
        <v>2.2510450616983594E-2</v>
      </c>
      <c r="G258" s="31">
        <v>16.937048000000001</v>
      </c>
      <c r="H258" s="32">
        <v>1443</v>
      </c>
      <c r="I258" s="32">
        <v>-44.356384692952815</v>
      </c>
      <c r="J258" s="31">
        <v>-10386136</v>
      </c>
      <c r="K258" s="32">
        <v>-6910.1176502984363</v>
      </c>
      <c r="L258" s="32">
        <v>853.84553135992132</v>
      </c>
      <c r="M258" s="32">
        <v>36.15</v>
      </c>
      <c r="N258" s="33">
        <v>12.119447882095669</v>
      </c>
      <c r="O258" s="34">
        <v>810.84949771966205</v>
      </c>
      <c r="P258" s="33">
        <v>27.0283165906554</v>
      </c>
    </row>
    <row r="259" spans="1:16">
      <c r="A259" s="30" t="s">
        <v>240</v>
      </c>
      <c r="B259" s="30" t="s">
        <v>349</v>
      </c>
      <c r="C259" s="31">
        <v>4697773484</v>
      </c>
      <c r="D259" s="31">
        <v>70000000</v>
      </c>
      <c r="E259" s="32">
        <v>3.8716167997583337</v>
      </c>
      <c r="F259" s="32">
        <v>7.9012587750170074E-2</v>
      </c>
      <c r="G259" s="31">
        <v>14.69279</v>
      </c>
      <c r="H259" s="32">
        <v>701</v>
      </c>
      <c r="I259" s="32">
        <v>39.393422937210062</v>
      </c>
      <c r="J259" s="31">
        <v>-580466284</v>
      </c>
      <c r="K259" s="32">
        <v>-84.414894285229494</v>
      </c>
      <c r="L259" s="32">
        <v>571.42857142857144</v>
      </c>
      <c r="M259" s="32">
        <v>20.98</v>
      </c>
      <c r="N259" s="33">
        <v>17.415546928552576</v>
      </c>
      <c r="O259" s="34">
        <v>2601.6679879047842</v>
      </c>
      <c r="P259" s="33">
        <v>86.722266263492813</v>
      </c>
    </row>
    <row r="260" spans="1:16">
      <c r="A260" s="30" t="s">
        <v>141</v>
      </c>
      <c r="B260" s="30" t="s">
        <v>349</v>
      </c>
      <c r="C260" s="31">
        <v>30199553337</v>
      </c>
      <c r="D260" s="31">
        <v>105000000</v>
      </c>
      <c r="E260" s="32">
        <v>6.8496842359783008</v>
      </c>
      <c r="F260" s="32">
        <v>0.2124921431977137</v>
      </c>
      <c r="G260" s="31">
        <v>19.260493</v>
      </c>
      <c r="H260" s="32">
        <v>300.5</v>
      </c>
      <c r="I260" s="32">
        <v>-3.5493971952874972</v>
      </c>
      <c r="J260" s="31">
        <v>-367159109</v>
      </c>
      <c r="K260" s="32">
        <v>-87.795724550578967</v>
      </c>
      <c r="L260" s="32">
        <v>380.95238095238096</v>
      </c>
      <c r="M260" s="32">
        <v>18.34</v>
      </c>
      <c r="N260" s="33">
        <v>2.3430278880361248</v>
      </c>
      <c r="O260" s="34">
        <v>456.15762481707554</v>
      </c>
      <c r="P260" s="33">
        <v>15.205254160569185</v>
      </c>
    </row>
    <row r="261" spans="1:16">
      <c r="A261" s="30" t="s">
        <v>168</v>
      </c>
      <c r="B261" s="30" t="s">
        <v>349</v>
      </c>
      <c r="C261" s="31">
        <v>44654191</v>
      </c>
      <c r="D261" s="31">
        <v>108559000</v>
      </c>
      <c r="E261" s="32">
        <v>104.47220591194178</v>
      </c>
      <c r="F261" s="32">
        <v>192.47083320948386</v>
      </c>
      <c r="G261" s="31">
        <v>72.105159999999998</v>
      </c>
      <c r="H261" s="32">
        <v>5.31</v>
      </c>
      <c r="I261" s="32">
        <v>-2.9634262871664596E-2</v>
      </c>
      <c r="J261" s="31">
        <v>-63594848</v>
      </c>
      <c r="K261" s="32">
        <v>-8.535203983819569</v>
      </c>
      <c r="L261" s="32">
        <v>368.4632319752393</v>
      </c>
      <c r="M261" s="32">
        <v>66.42</v>
      </c>
      <c r="N261" s="33">
        <v>30.627989662274974</v>
      </c>
      <c r="O261" s="34">
        <v>507.94626503753051</v>
      </c>
      <c r="P261" s="33">
        <v>16.931542167917684</v>
      </c>
    </row>
    <row r="262" spans="1:16">
      <c r="A262" s="30" t="s">
        <v>12</v>
      </c>
      <c r="B262" s="30" t="s">
        <v>349</v>
      </c>
      <c r="C262" s="31">
        <v>4936975181</v>
      </c>
      <c r="D262" s="31">
        <v>150000000</v>
      </c>
      <c r="E262" s="32">
        <v>29.713388369956942</v>
      </c>
      <c r="F262" s="32">
        <v>19.808925579971294</v>
      </c>
      <c r="G262" s="31">
        <v>132.63754700000001</v>
      </c>
      <c r="H262" s="32">
        <v>10.14</v>
      </c>
      <c r="I262" s="32">
        <v>-0.20782740877610095</v>
      </c>
      <c r="J262" s="31">
        <v>-90708270</v>
      </c>
      <c r="K262" s="32">
        <v>-16.536529690181503</v>
      </c>
      <c r="L262" s="32">
        <v>266.66666666666669</v>
      </c>
      <c r="M262" s="32">
        <v>88.42</v>
      </c>
      <c r="N262" s="33">
        <v>10.503274484386774</v>
      </c>
      <c r="O262" s="34">
        <v>109.91765820156306</v>
      </c>
      <c r="P262" s="33">
        <v>3.6639219400521017</v>
      </c>
    </row>
    <row r="263" spans="1:16">
      <c r="A263" s="30" t="s">
        <v>672</v>
      </c>
      <c r="B263" s="30" t="s">
        <v>349</v>
      </c>
      <c r="C263" s="31">
        <v>620166725</v>
      </c>
      <c r="D263" s="31">
        <v>174710256</v>
      </c>
      <c r="E263" s="32">
        <v>7.3298896959118656</v>
      </c>
      <c r="F263" s="32">
        <v>1.0232816410117618</v>
      </c>
      <c r="G263" s="31">
        <v>132.143317</v>
      </c>
      <c r="H263" s="32">
        <v>40.119999999999997</v>
      </c>
      <c r="I263" s="32">
        <v>1.6490373830519334</v>
      </c>
      <c r="J263" s="31">
        <v>1111214</v>
      </c>
      <c r="K263" s="32">
        <v>6446.2115272125802</v>
      </c>
      <c r="L263" s="32">
        <v>228.95049733084932</v>
      </c>
      <c r="M263" s="32">
        <v>75.63</v>
      </c>
      <c r="N263" s="33">
        <v>19.043078759373124</v>
      </c>
      <c r="O263" s="34">
        <v>1467.3033940122868</v>
      </c>
      <c r="P263" s="33">
        <v>48.910113133742897</v>
      </c>
    </row>
    <row r="264" spans="1:16">
      <c r="A264" s="30" t="s">
        <v>752</v>
      </c>
      <c r="B264" s="30" t="s">
        <v>349</v>
      </c>
      <c r="C264" s="31">
        <v>2885537108</v>
      </c>
      <c r="D264" s="31">
        <v>175740000</v>
      </c>
      <c r="E264" s="32">
        <v>61.570385430935431</v>
      </c>
      <c r="F264" s="32">
        <v>35.034929686431909</v>
      </c>
      <c r="G264" s="31">
        <v>61.770183000000003</v>
      </c>
      <c r="H264" s="32">
        <v>10.53</v>
      </c>
      <c r="I264" s="32">
        <v>-0.22684760579133467</v>
      </c>
      <c r="J264" s="31">
        <v>-201250415</v>
      </c>
      <c r="K264" s="32">
        <v>-8.7324043530543776</v>
      </c>
      <c r="L264" s="32">
        <v>227.60896779333106</v>
      </c>
      <c r="M264" s="32">
        <v>35.14</v>
      </c>
      <c r="N264" s="33">
        <v>54.136818793897994</v>
      </c>
      <c r="O264" s="34">
        <v>391.23294669037489</v>
      </c>
      <c r="P264" s="33">
        <v>13.041098223012495</v>
      </c>
    </row>
    <row r="265" spans="1:16">
      <c r="A265" s="30" t="s">
        <v>242</v>
      </c>
      <c r="B265" s="30" t="s">
        <v>349</v>
      </c>
      <c r="C265" s="31">
        <v>26961819075</v>
      </c>
      <c r="D265" s="31">
        <v>187500000</v>
      </c>
      <c r="E265" s="32">
        <v>1.3305101570937501</v>
      </c>
      <c r="F265" s="32">
        <v>8.8922984601086056E-3</v>
      </c>
      <c r="G265" s="31">
        <v>37.479664</v>
      </c>
      <c r="H265" s="32">
        <v>788.5</v>
      </c>
      <c r="I265" s="32">
        <v>24.29969892314034</v>
      </c>
      <c r="J265" s="31">
        <v>1083260368</v>
      </c>
      <c r="K265" s="32">
        <v>138.12468767434868</v>
      </c>
      <c r="L265" s="32">
        <v>213.33333333333334</v>
      </c>
      <c r="M265" s="32">
        <v>19.98</v>
      </c>
      <c r="N265" s="33">
        <v>12.479133752746055</v>
      </c>
      <c r="O265" s="34">
        <v>1932.6063713835963</v>
      </c>
      <c r="P265" s="33">
        <v>64.420212379453204</v>
      </c>
    </row>
    <row r="266" spans="1:16">
      <c r="A266" s="30" t="s">
        <v>15</v>
      </c>
      <c r="B266" s="30" t="s">
        <v>349</v>
      </c>
      <c r="C266" s="31">
        <v>1874835039</v>
      </c>
      <c r="D266" s="31">
        <v>197281323</v>
      </c>
      <c r="E266" s="32">
        <v>168.88717121387302</v>
      </c>
      <c r="F266" s="32">
        <v>428.03639149833009</v>
      </c>
      <c r="G266" s="31">
        <v>116.67577300000001</v>
      </c>
      <c r="H266" s="32">
        <v>2.0099999999999998</v>
      </c>
      <c r="I266" s="32">
        <v>-5.3012446237397093E-2</v>
      </c>
      <c r="J266" s="31">
        <v>3624504</v>
      </c>
      <c r="K266" s="32">
        <v>108.85976288065898</v>
      </c>
      <c r="L266" s="32">
        <v>202.75614230344553</v>
      </c>
      <c r="M266" s="32">
        <v>59.14</v>
      </c>
      <c r="N266" s="33">
        <v>53.819584052075228</v>
      </c>
      <c r="O266" s="34">
        <v>115.26789863077433</v>
      </c>
      <c r="P266" s="33">
        <v>3.8422632876924774</v>
      </c>
    </row>
    <row r="267" spans="1:16">
      <c r="A267" s="30" t="s">
        <v>99</v>
      </c>
      <c r="B267" s="30" t="s">
        <v>349</v>
      </c>
      <c r="C267" s="31">
        <v>659872586</v>
      </c>
      <c r="D267" s="31">
        <v>252208000</v>
      </c>
      <c r="E267" s="32">
        <v>102.04558706185392</v>
      </c>
      <c r="F267" s="32">
        <v>202.30442147325604</v>
      </c>
      <c r="G267" s="31">
        <v>192.870518</v>
      </c>
      <c r="H267" s="32">
        <v>1.97</v>
      </c>
      <c r="I267" s="32">
        <v>-7.6590514149429634E-2</v>
      </c>
      <c r="J267" s="31">
        <v>-24015799</v>
      </c>
      <c r="K267" s="32">
        <v>-21.003506899770439</v>
      </c>
      <c r="L267" s="32">
        <v>158.59925141153334</v>
      </c>
      <c r="M267" s="32">
        <v>77.709999999999994</v>
      </c>
      <c r="N267" s="33">
        <v>14.838191439146849</v>
      </c>
      <c r="O267" s="34">
        <v>159.50874857472422</v>
      </c>
      <c r="P267" s="33">
        <v>5.3169582858241409</v>
      </c>
    </row>
    <row r="268" spans="1:16">
      <c r="A268" s="30" t="s">
        <v>112</v>
      </c>
      <c r="B268" s="30" t="s">
        <v>349</v>
      </c>
      <c r="C268" s="31">
        <v>16362685066</v>
      </c>
      <c r="D268" s="31">
        <v>255600000</v>
      </c>
      <c r="E268" s="32">
        <v>11.866721264976537</v>
      </c>
      <c r="F268" s="32">
        <v>1.0092809131945752</v>
      </c>
      <c r="G268" s="31">
        <v>71.434415000000001</v>
      </c>
      <c r="H268" s="32">
        <v>47.86</v>
      </c>
      <c r="I268" s="32">
        <v>0.78368962632609396</v>
      </c>
      <c r="J268" s="31">
        <v>772128556</v>
      </c>
      <c r="K268" s="32">
        <v>15.22751607699897</v>
      </c>
      <c r="L268" s="32">
        <v>156.49452269170578</v>
      </c>
      <c r="M268" s="32">
        <v>27.94</v>
      </c>
      <c r="N268" s="33">
        <v>0.29037932706189135</v>
      </c>
      <c r="O268" s="34">
        <v>1883.4160418362565</v>
      </c>
      <c r="P268" s="33">
        <v>62.780534727875214</v>
      </c>
    </row>
    <row r="269" spans="1:16">
      <c r="A269" s="30" t="s">
        <v>14</v>
      </c>
      <c r="B269" s="30" t="s">
        <v>349</v>
      </c>
      <c r="C269" s="31">
        <v>8079434926</v>
      </c>
      <c r="D269" s="31">
        <v>333000000</v>
      </c>
      <c r="E269" s="32">
        <v>1.335015105262036</v>
      </c>
      <c r="F269" s="32">
        <v>1.5846064704174958E-2</v>
      </c>
      <c r="G269" s="31">
        <v>115.707533</v>
      </c>
      <c r="H269" s="32">
        <v>254.5</v>
      </c>
      <c r="I269" s="32">
        <v>5.9860901554501424</v>
      </c>
      <c r="J269" s="31">
        <v>1490626344</v>
      </c>
      <c r="K269" s="32">
        <v>56.519194323322651</v>
      </c>
      <c r="L269" s="32">
        <v>120.12012012012012</v>
      </c>
      <c r="M269" s="32">
        <v>34.74</v>
      </c>
      <c r="N269" s="33">
        <v>47.912031014503867</v>
      </c>
      <c r="O269" s="34">
        <v>1656.0849780807109</v>
      </c>
      <c r="P269" s="33">
        <v>55.202832602690364</v>
      </c>
    </row>
    <row r="270" spans="1:16">
      <c r="A270" s="30" t="s">
        <v>729</v>
      </c>
      <c r="B270" s="30" t="s">
        <v>349</v>
      </c>
      <c r="C270" s="31">
        <v>6782904588</v>
      </c>
      <c r="D270" s="31">
        <v>351991314</v>
      </c>
      <c r="E270" s="32">
        <v>5.3613142681622596</v>
      </c>
      <c r="F270" s="32">
        <v>0.1065131629042609</v>
      </c>
      <c r="G270" s="31">
        <v>53.715555000000002</v>
      </c>
      <c r="H270" s="32">
        <v>133</v>
      </c>
      <c r="I270" s="32">
        <v>-9.7838089576992218</v>
      </c>
      <c r="J270" s="31">
        <v>-557334135</v>
      </c>
      <c r="K270" s="32">
        <v>-90.313430922367601</v>
      </c>
      <c r="L270" s="32">
        <v>113.63916781196481</v>
      </c>
      <c r="M270" s="32">
        <v>15.26</v>
      </c>
      <c r="N270" s="33">
        <v>10.992719225929671</v>
      </c>
      <c r="O270" s="34">
        <v>600</v>
      </c>
      <c r="P270" s="33">
        <v>20</v>
      </c>
    </row>
    <row r="271" spans="1:16">
      <c r="A271" s="30" t="s">
        <v>246</v>
      </c>
      <c r="B271" s="30" t="s">
        <v>349</v>
      </c>
      <c r="C271" s="31">
        <v>77122493000</v>
      </c>
      <c r="D271" s="31">
        <v>363281000</v>
      </c>
      <c r="E271" s="32">
        <v>0.84002870590111312</v>
      </c>
      <c r="F271" s="32">
        <v>8.8595351501816882E-3</v>
      </c>
      <c r="G271" s="31">
        <v>180.39090300000001</v>
      </c>
      <c r="H271" s="32">
        <v>265.25</v>
      </c>
      <c r="I271" s="32">
        <v>-2.069031346878603</v>
      </c>
      <c r="J271" s="31">
        <v>-2888679000</v>
      </c>
      <c r="K271" s="32">
        <v>-32.823425863517542</v>
      </c>
      <c r="L271" s="32">
        <v>110.1076026546943</v>
      </c>
      <c r="M271" s="32">
        <v>49.65</v>
      </c>
      <c r="N271" s="33">
        <v>68.397809674502398</v>
      </c>
      <c r="O271" s="34">
        <v>193.34511565005812</v>
      </c>
      <c r="P271" s="33">
        <v>6.4448371883352706</v>
      </c>
    </row>
    <row r="272" spans="1:16">
      <c r="A272" s="30" t="s">
        <v>247</v>
      </c>
      <c r="B272" s="30" t="s">
        <v>349</v>
      </c>
      <c r="C272" s="31">
        <v>35055157000</v>
      </c>
      <c r="D272" s="31">
        <v>370000000</v>
      </c>
      <c r="E272" s="32">
        <v>2.4264076622071724</v>
      </c>
      <c r="F272" s="32">
        <v>3.1079898324672377E-2</v>
      </c>
      <c r="G272" s="31">
        <v>79.204424000000003</v>
      </c>
      <c r="H272" s="32">
        <v>209.7</v>
      </c>
      <c r="I272" s="32">
        <v>9.2865969684894196</v>
      </c>
      <c r="J272" s="31">
        <v>-539398000</v>
      </c>
      <c r="K272" s="32">
        <v>-144.73542727262614</v>
      </c>
      <c r="L272" s="32">
        <v>108.10810810810811</v>
      </c>
      <c r="M272" s="32">
        <v>21.4</v>
      </c>
      <c r="N272" s="33">
        <v>54.907104870057175</v>
      </c>
      <c r="O272" s="34">
        <v>1968.036802330495</v>
      </c>
      <c r="P272" s="33">
        <v>65.60122674434983</v>
      </c>
    </row>
    <row r="273" spans="1:16">
      <c r="A273" s="30" t="s">
        <v>348</v>
      </c>
      <c r="B273" s="30" t="s">
        <v>349</v>
      </c>
      <c r="C273" s="31">
        <v>82316348000</v>
      </c>
      <c r="D273" s="31">
        <v>435000000</v>
      </c>
      <c r="E273" s="32">
        <v>2.3943367232352659</v>
      </c>
      <c r="F273" s="32">
        <v>5.0038385020590721E-2</v>
      </c>
      <c r="G273" s="31">
        <v>143.01765399999999</v>
      </c>
      <c r="H273" s="32">
        <v>111</v>
      </c>
      <c r="I273" s="32">
        <v>1.7463810153773525</v>
      </c>
      <c r="J273" s="31">
        <v>116650000</v>
      </c>
      <c r="K273" s="32">
        <v>410.20145735105012</v>
      </c>
      <c r="L273" s="32">
        <v>91.954022988505741</v>
      </c>
      <c r="M273" s="32">
        <v>34.29</v>
      </c>
      <c r="N273" s="33">
        <v>35.71142611858204</v>
      </c>
      <c r="O273" s="34">
        <v>2219.0883332126527</v>
      </c>
      <c r="P273" s="33">
        <v>73.969611107088426</v>
      </c>
    </row>
    <row r="274" spans="1:16">
      <c r="A274" s="30" t="s">
        <v>111</v>
      </c>
      <c r="B274" s="30" t="s">
        <v>349</v>
      </c>
      <c r="C274" s="31">
        <v>640246857</v>
      </c>
      <c r="D274" s="31">
        <v>450000000</v>
      </c>
      <c r="E274" s="32">
        <v>99.487935595490001</v>
      </c>
      <c r="F274" s="32">
        <v>221.08430132331111</v>
      </c>
      <c r="G274" s="31">
        <v>332.285709</v>
      </c>
      <c r="H274" s="32">
        <v>1.21</v>
      </c>
      <c r="I274" s="32">
        <v>-3.3531194736372116E-2</v>
      </c>
      <c r="J274" s="31">
        <v>-234342255</v>
      </c>
      <c r="K274" s="32">
        <v>-1.9202682845225671</v>
      </c>
      <c r="L274" s="32">
        <v>88.888888888888886</v>
      </c>
      <c r="M274" s="32">
        <v>73.84</v>
      </c>
      <c r="N274" s="33">
        <v>37.534695210672801</v>
      </c>
      <c r="O274" s="34">
        <v>583.26611779348593</v>
      </c>
      <c r="P274" s="33">
        <v>19.44220392644953</v>
      </c>
    </row>
    <row r="275" spans="1:16">
      <c r="A275" s="30" t="s">
        <v>7</v>
      </c>
      <c r="B275" s="30" t="s">
        <v>349</v>
      </c>
      <c r="C275" s="31">
        <v>83965464000</v>
      </c>
      <c r="D275" s="31">
        <v>500000000</v>
      </c>
      <c r="E275" s="32">
        <v>8.4018504235372813</v>
      </c>
      <c r="F275" s="32">
        <v>0.40008811540653721</v>
      </c>
      <c r="G275" s="31">
        <v>111.62364100000001</v>
      </c>
      <c r="H275" s="32">
        <v>42.72</v>
      </c>
      <c r="I275" s="32">
        <v>-0.35369380468726064</v>
      </c>
      <c r="J275" s="31">
        <v>418795000</v>
      </c>
      <c r="K275" s="32">
        <v>50.143865136880812</v>
      </c>
      <c r="L275" s="32">
        <v>80</v>
      </c>
      <c r="M275" s="32">
        <v>22.32</v>
      </c>
      <c r="N275" s="33">
        <v>31.03054777559398</v>
      </c>
      <c r="O275" s="34">
        <v>568.48747624235318</v>
      </c>
      <c r="P275" s="33">
        <v>18.949582541411772</v>
      </c>
    </row>
    <row r="276" spans="1:16">
      <c r="A276" s="30" t="s">
        <v>125</v>
      </c>
      <c r="B276" s="30" t="s">
        <v>349</v>
      </c>
      <c r="C276" s="31">
        <v>4744517178</v>
      </c>
      <c r="D276" s="31">
        <v>540000000</v>
      </c>
      <c r="E276" s="32">
        <v>14.7709686714106</v>
      </c>
      <c r="F276" s="32">
        <v>3.4192057109746758</v>
      </c>
      <c r="G276" s="31">
        <v>324.72809000000001</v>
      </c>
      <c r="H276" s="32">
        <v>8.27</v>
      </c>
      <c r="I276" s="32">
        <v>7.2021275602715207E-2</v>
      </c>
      <c r="J276" s="31">
        <v>502484611</v>
      </c>
      <c r="K276" s="32">
        <v>8.597278215949185</v>
      </c>
      <c r="L276" s="32">
        <v>74.074074074074076</v>
      </c>
      <c r="M276" s="32">
        <v>60.13</v>
      </c>
      <c r="N276" s="33">
        <v>2.2395483807479692</v>
      </c>
      <c r="O276" s="34">
        <v>1223.846710762552</v>
      </c>
      <c r="P276" s="33">
        <v>40.794890358751736</v>
      </c>
    </row>
    <row r="277" spans="1:16">
      <c r="A277" s="30" t="s">
        <v>133</v>
      </c>
      <c r="B277" s="30" t="s">
        <v>349</v>
      </c>
      <c r="C277" s="31">
        <v>2247762700</v>
      </c>
      <c r="D277" s="31">
        <v>543595733</v>
      </c>
      <c r="E277" s="32">
        <v>0.95965393466313331</v>
      </c>
      <c r="F277" s="32">
        <v>8.4065793085484272E-3</v>
      </c>
      <c r="G277" s="31">
        <v>196.92824899999999</v>
      </c>
      <c r="H277" s="32">
        <v>212.7</v>
      </c>
      <c r="I277" s="32">
        <v>11.39173438141961</v>
      </c>
      <c r="J277" s="31">
        <v>-298631022</v>
      </c>
      <c r="K277" s="32">
        <v>-382.2613711243971</v>
      </c>
      <c r="L277" s="32">
        <v>73.58409489207672</v>
      </c>
      <c r="M277" s="32">
        <v>36.22</v>
      </c>
      <c r="N277" s="33">
        <v>25.48034613337348</v>
      </c>
      <c r="O277" s="34">
        <v>3000</v>
      </c>
      <c r="P277" s="33">
        <v>100</v>
      </c>
    </row>
    <row r="278" spans="1:16">
      <c r="A278" s="30" t="s">
        <v>407</v>
      </c>
      <c r="B278" s="30" t="s">
        <v>349</v>
      </c>
      <c r="C278" s="31">
        <v>4259374646</v>
      </c>
      <c r="D278" s="31">
        <v>588505080</v>
      </c>
      <c r="E278" s="32">
        <v>20.799503964134249</v>
      </c>
      <c r="F278" s="32">
        <v>4.4178683988875358</v>
      </c>
      <c r="G278" s="31">
        <v>218.04563899999999</v>
      </c>
      <c r="H278" s="32">
        <v>8.1</v>
      </c>
      <c r="I278" s="32">
        <v>0.22210718515661118</v>
      </c>
      <c r="J278" s="31">
        <v>1465040722</v>
      </c>
      <c r="K278" s="32">
        <v>3.2135902909052381</v>
      </c>
      <c r="L278" s="32">
        <v>67.968827049037543</v>
      </c>
      <c r="M278" s="32">
        <v>37.049999999999997</v>
      </c>
      <c r="N278" s="33">
        <v>43.626082350695022</v>
      </c>
      <c r="O278" s="34">
        <v>1411.0095572201044</v>
      </c>
      <c r="P278" s="33">
        <v>47.033651907336811</v>
      </c>
    </row>
    <row r="279" spans="1:16">
      <c r="A279" s="30" t="s">
        <v>13</v>
      </c>
      <c r="B279" s="30" t="s">
        <v>349</v>
      </c>
      <c r="C279" s="31">
        <v>2897114703</v>
      </c>
      <c r="D279" s="31">
        <v>590000000</v>
      </c>
      <c r="E279" s="32">
        <v>51.976119052340209</v>
      </c>
      <c r="F279" s="32">
        <v>88.095117037864767</v>
      </c>
      <c r="G279" s="31">
        <v>499.73981700000002</v>
      </c>
      <c r="H279" s="32">
        <v>1.52</v>
      </c>
      <c r="I279" s="32">
        <v>-3.7294317202658078E-2</v>
      </c>
      <c r="J279" s="31">
        <v>-87697633</v>
      </c>
      <c r="K279" s="32">
        <v>-6.7276616234328692</v>
      </c>
      <c r="L279" s="32">
        <v>67.79661016949153</v>
      </c>
      <c r="M279" s="32">
        <v>84.7</v>
      </c>
      <c r="N279" s="33">
        <v>11.691560380710573</v>
      </c>
      <c r="O279" s="34">
        <v>187.0906998821653</v>
      </c>
      <c r="P279" s="33">
        <v>6.2363566627388431</v>
      </c>
    </row>
    <row r="280" spans="1:16">
      <c r="A280" s="30" t="s">
        <v>305</v>
      </c>
      <c r="B280" s="30" t="s">
        <v>349</v>
      </c>
      <c r="C280" s="31">
        <v>1496832828</v>
      </c>
      <c r="D280" s="31">
        <v>600000000</v>
      </c>
      <c r="E280" s="32">
        <v>34.430210995219021</v>
      </c>
      <c r="F280" s="32">
        <v>28.691842496015852</v>
      </c>
      <c r="G280" s="31">
        <v>523.35924</v>
      </c>
      <c r="H280" s="32">
        <v>2.23</v>
      </c>
      <c r="I280" s="32">
        <v>-1.2863201102546906E-2</v>
      </c>
      <c r="J280" s="31">
        <v>-18291894</v>
      </c>
      <c r="K280" s="32">
        <v>-65.602829318822856</v>
      </c>
      <c r="L280" s="32">
        <v>66.666666666666671</v>
      </c>
      <c r="M280" s="32">
        <v>87.22</v>
      </c>
      <c r="N280" s="33">
        <v>27.829858360971983</v>
      </c>
      <c r="O280" s="34">
        <v>529.78439463470852</v>
      </c>
      <c r="P280" s="33">
        <v>17.65947982115695</v>
      </c>
    </row>
    <row r="281" spans="1:16">
      <c r="A281" s="30" t="s">
        <v>131</v>
      </c>
      <c r="B281" s="30" t="s">
        <v>349</v>
      </c>
      <c r="C281" s="31">
        <v>5420476820</v>
      </c>
      <c r="D281" s="31">
        <v>600000000</v>
      </c>
      <c r="E281" s="32">
        <v>27.891190330459011</v>
      </c>
      <c r="F281" s="32">
        <v>15.495105739143895</v>
      </c>
      <c r="G281" s="31">
        <v>476.48790200000002</v>
      </c>
      <c r="H281" s="32">
        <v>2.99</v>
      </c>
      <c r="I281" s="32">
        <v>6.2013683868733516E-3</v>
      </c>
      <c r="J281" s="31">
        <v>-882648890</v>
      </c>
      <c r="K281" s="32">
        <v>-2.0393159957409566</v>
      </c>
      <c r="L281" s="32">
        <v>66.666666666666671</v>
      </c>
      <c r="M281" s="32">
        <v>79.41</v>
      </c>
      <c r="N281" s="33">
        <v>33.234709875584507</v>
      </c>
      <c r="O281" s="34">
        <v>595.98989900492643</v>
      </c>
      <c r="P281" s="33">
        <v>19.866329966830882</v>
      </c>
    </row>
    <row r="282" spans="1:16">
      <c r="A282" s="30" t="s">
        <v>82</v>
      </c>
      <c r="B282" s="30" t="s">
        <v>349</v>
      </c>
      <c r="C282" s="31">
        <v>1381899413</v>
      </c>
      <c r="D282" s="31">
        <v>645000000</v>
      </c>
      <c r="E282" s="32">
        <v>59.22007925482427</v>
      </c>
      <c r="F282" s="32">
        <v>91.81407636406864</v>
      </c>
      <c r="G282" s="31">
        <v>592.54522899999995</v>
      </c>
      <c r="H282" s="32">
        <v>1.1200000000000001</v>
      </c>
      <c r="I282" s="32">
        <v>-2.8006293664814438E-2</v>
      </c>
      <c r="J282" s="31">
        <v>-92350724</v>
      </c>
      <c r="K282" s="32">
        <v>-6.9842441083623772</v>
      </c>
      <c r="L282" s="32">
        <v>62.015503875968989</v>
      </c>
      <c r="M282" s="32">
        <v>91.86</v>
      </c>
      <c r="N282" s="33">
        <v>0.43120676716063711</v>
      </c>
      <c r="O282" s="34">
        <v>137.30606492786268</v>
      </c>
      <c r="P282" s="33">
        <v>4.5768688309287562</v>
      </c>
    </row>
    <row r="283" spans="1:16">
      <c r="A283" s="30" t="s">
        <v>245</v>
      </c>
      <c r="B283" s="30" t="s">
        <v>349</v>
      </c>
      <c r="C283" s="31">
        <v>32480282242</v>
      </c>
      <c r="D283" s="31">
        <v>683200000</v>
      </c>
      <c r="E283" s="32">
        <v>6.3180177829577042</v>
      </c>
      <c r="F283" s="32">
        <v>0.71136031604189609</v>
      </c>
      <c r="G283" s="31">
        <v>462.86641400000002</v>
      </c>
      <c r="H283" s="32">
        <v>13.6</v>
      </c>
      <c r="I283" s="32">
        <v>-6.4225350207250287E-2</v>
      </c>
      <c r="J283" s="31">
        <v>103749729</v>
      </c>
      <c r="K283" s="32">
        <v>85.606006739545322</v>
      </c>
      <c r="L283" s="32">
        <v>58.548009367681502</v>
      </c>
      <c r="M283" s="32">
        <v>67.739999999999995</v>
      </c>
      <c r="N283" s="33">
        <v>19.968197369594773</v>
      </c>
      <c r="O283" s="34">
        <v>824.84014988031925</v>
      </c>
      <c r="P283" s="33">
        <v>27.494671662677309</v>
      </c>
    </row>
    <row r="284" spans="1:16">
      <c r="A284" s="30" t="s">
        <v>249</v>
      </c>
      <c r="B284" s="30" t="s">
        <v>349</v>
      </c>
      <c r="C284" s="31">
        <v>66241618000</v>
      </c>
      <c r="D284" s="31">
        <v>685260000</v>
      </c>
      <c r="E284" s="32">
        <v>3.7040048318885264</v>
      </c>
      <c r="F284" s="32">
        <v>7.5072981866747379E-2</v>
      </c>
      <c r="G284" s="31">
        <v>150.89256599999999</v>
      </c>
      <c r="H284" s="32">
        <v>70.45</v>
      </c>
      <c r="I284" s="32">
        <v>0.31750425573767416</v>
      </c>
      <c r="J284" s="31">
        <v>-924269000</v>
      </c>
      <c r="K284" s="32">
        <v>-53.381342444677905</v>
      </c>
      <c r="L284" s="32">
        <v>58.372004786504391</v>
      </c>
      <c r="M284" s="32">
        <v>22.01</v>
      </c>
      <c r="N284" s="33">
        <v>19.039314033005702</v>
      </c>
      <c r="O284" s="34">
        <v>622.59645431629974</v>
      </c>
      <c r="P284" s="33">
        <v>20.753215143876659</v>
      </c>
    </row>
    <row r="285" spans="1:16">
      <c r="A285" s="30" t="s">
        <v>250</v>
      </c>
      <c r="B285" s="30" t="s">
        <v>349</v>
      </c>
      <c r="C285" s="31">
        <v>14579845739</v>
      </c>
      <c r="D285" s="31">
        <v>758500000</v>
      </c>
      <c r="E285" s="32">
        <v>10.899049735450008</v>
      </c>
      <c r="F285" s="32">
        <v>0.65314614582908903</v>
      </c>
      <c r="G285" s="31">
        <v>164.048046</v>
      </c>
      <c r="H285" s="32">
        <v>22.94</v>
      </c>
      <c r="I285" s="32">
        <v>0.2175820960183508</v>
      </c>
      <c r="J285" s="31">
        <v>-336082138</v>
      </c>
      <c r="K285" s="32">
        <v>-49.651552740360152</v>
      </c>
      <c r="L285" s="32">
        <v>52.735662491760053</v>
      </c>
      <c r="M285" s="32">
        <v>21.62</v>
      </c>
      <c r="N285" s="33">
        <v>25.330726931658571</v>
      </c>
      <c r="O285" s="34">
        <v>1996.5305704531443</v>
      </c>
      <c r="P285" s="33">
        <v>66.551019015104814</v>
      </c>
    </row>
    <row r="286" spans="1:16">
      <c r="A286" s="30" t="s">
        <v>510</v>
      </c>
      <c r="B286" s="30" t="s">
        <v>349</v>
      </c>
      <c r="C286" s="31">
        <v>7188334000</v>
      </c>
      <c r="D286" s="31">
        <v>768000000</v>
      </c>
      <c r="E286" s="32">
        <v>25.63199056152186</v>
      </c>
      <c r="F286" s="32">
        <v>16.687493855157459</v>
      </c>
      <c r="G286" s="31">
        <v>642.21395900000005</v>
      </c>
      <c r="H286" s="32">
        <v>2.4300000000000002</v>
      </c>
      <c r="I286" s="32">
        <v>-0.12652066211368185</v>
      </c>
      <c r="J286" s="31">
        <v>-707475000</v>
      </c>
      <c r="K286" s="32">
        <v>-2.1711014523481396</v>
      </c>
      <c r="L286" s="32">
        <v>52.083333333333336</v>
      </c>
      <c r="M286" s="32">
        <v>83.62</v>
      </c>
      <c r="N286" s="33">
        <v>28.926657046192595</v>
      </c>
      <c r="O286" s="34">
        <v>0</v>
      </c>
      <c r="P286" s="33">
        <v>0</v>
      </c>
    </row>
    <row r="287" spans="1:16">
      <c r="A287" s="30" t="s">
        <v>438</v>
      </c>
      <c r="B287" s="30" t="s">
        <v>349</v>
      </c>
      <c r="C287" s="31">
        <v>13120657000</v>
      </c>
      <c r="D287" s="31">
        <v>1000000000</v>
      </c>
      <c r="E287" s="32">
        <v>16.0333493666827</v>
      </c>
      <c r="F287" s="32">
        <v>4.0083373416706749</v>
      </c>
      <c r="G287" s="31">
        <v>554.46052299999997</v>
      </c>
      <c r="H287" s="32">
        <v>4.49</v>
      </c>
      <c r="I287" s="32">
        <v>-0.1460073202732568</v>
      </c>
      <c r="J287" s="31">
        <v>-420715000</v>
      </c>
      <c r="K287" s="32">
        <v>-9.5076239259356097</v>
      </c>
      <c r="L287" s="32">
        <v>40</v>
      </c>
      <c r="M287" s="32">
        <v>55.44</v>
      </c>
      <c r="N287" s="33">
        <v>36.360147536214136</v>
      </c>
      <c r="O287" s="34">
        <v>401.4716736651223</v>
      </c>
      <c r="P287" s="33">
        <v>13.382389122170743</v>
      </c>
    </row>
    <row r="288" spans="1:16">
      <c r="A288" s="30" t="s">
        <v>185</v>
      </c>
      <c r="B288" s="30" t="s">
        <v>349</v>
      </c>
      <c r="C288" s="31">
        <v>10277253756</v>
      </c>
      <c r="D288" s="31">
        <v>1000000000</v>
      </c>
      <c r="E288" s="32">
        <v>34.052522610875016</v>
      </c>
      <c r="F288" s="32">
        <v>5.6754204351458357</v>
      </c>
      <c r="G288" s="31">
        <v>174.82693900000001</v>
      </c>
      <c r="H288" s="32">
        <v>6.72</v>
      </c>
      <c r="I288" s="32">
        <v>-0.17705703288102992</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8.5817548627504561</v>
      </c>
      <c r="F289" s="32">
        <v>0.73908329890585123</v>
      </c>
      <c r="G289" s="31">
        <v>488.67153000000002</v>
      </c>
      <c r="H289" s="32">
        <v>9.2100000000000009</v>
      </c>
      <c r="I289" s="32">
        <v>-4.6682535075040832E-2</v>
      </c>
      <c r="J289" s="31">
        <v>-1119626416</v>
      </c>
      <c r="K289" s="32">
        <v>-10.370736018790039</v>
      </c>
      <c r="L289" s="32">
        <v>31.00414680463512</v>
      </c>
      <c r="M289" s="32">
        <v>37.869999999999997</v>
      </c>
      <c r="N289" s="33">
        <v>26.299787460961486</v>
      </c>
      <c r="O289" s="34">
        <v>899.66896273178827</v>
      </c>
      <c r="P289" s="33">
        <v>29.988965424392941</v>
      </c>
    </row>
    <row r="290" spans="1:16">
      <c r="A290" s="30" t="s">
        <v>142</v>
      </c>
      <c r="B290" s="30" t="s">
        <v>349</v>
      </c>
      <c r="C290" s="31">
        <v>3099745984</v>
      </c>
      <c r="D290" s="31">
        <v>1500000000</v>
      </c>
      <c r="E290" s="32">
        <v>30.288402381425641</v>
      </c>
      <c r="F290" s="32">
        <v>20.192268254283761</v>
      </c>
      <c r="G290" s="31">
        <v>2501.1703550000002</v>
      </c>
      <c r="H290" s="32">
        <v>1.06</v>
      </c>
      <c r="I290" s="32">
        <v>-1.0644780025927725E-2</v>
      </c>
      <c r="J290" s="31">
        <v>-110755372</v>
      </c>
      <c r="K290" s="32">
        <v>-13.543361129246174</v>
      </c>
      <c r="L290" s="32">
        <v>26.666666666666668</v>
      </c>
      <c r="M290" s="32">
        <v>83.85</v>
      </c>
      <c r="N290" s="33">
        <v>57.770533871025435</v>
      </c>
      <c r="O290" s="34">
        <v>736.97926080832315</v>
      </c>
      <c r="P290" s="33">
        <v>24.565975360277438</v>
      </c>
    </row>
    <row r="291" spans="1:16">
      <c r="A291" s="30" t="s">
        <v>342</v>
      </c>
      <c r="B291" s="30" t="s">
        <v>349</v>
      </c>
      <c r="C291" s="31">
        <v>34867255000</v>
      </c>
      <c r="D291" s="31">
        <v>1625000000</v>
      </c>
      <c r="E291" s="32">
        <v>4.0462105057453339</v>
      </c>
      <c r="F291" s="32">
        <v>3.8307318397588962E-2</v>
      </c>
      <c r="G291" s="31">
        <v>152.95793800000001</v>
      </c>
      <c r="H291" s="32">
        <v>63.05</v>
      </c>
      <c r="I291" s="32">
        <v>-4.012536079479176</v>
      </c>
      <c r="J291" s="31">
        <v>-1935096000</v>
      </c>
      <c r="K291" s="32">
        <v>-54.583855271263026</v>
      </c>
      <c r="L291" s="32">
        <v>24.615384615384617</v>
      </c>
      <c r="M291" s="32">
        <v>9.41</v>
      </c>
      <c r="N291" s="33">
        <v>32.953772312255239</v>
      </c>
      <c r="O291" s="34">
        <v>170</v>
      </c>
      <c r="P291" s="33">
        <v>5.666666666666667</v>
      </c>
    </row>
    <row r="292" spans="1:16">
      <c r="A292" s="30" t="s">
        <v>169</v>
      </c>
      <c r="B292" s="30" t="s">
        <v>349</v>
      </c>
      <c r="C292" s="31">
        <v>6092873180</v>
      </c>
      <c r="D292" s="31">
        <v>1949455899</v>
      </c>
      <c r="E292" s="32">
        <v>4.2019507533567442</v>
      </c>
      <c r="F292" s="32">
        <v>3.169776421380683E-2</v>
      </c>
      <c r="G292" s="31">
        <v>238.33388400000001</v>
      </c>
      <c r="H292" s="32">
        <v>61.5</v>
      </c>
      <c r="I292" s="32">
        <v>-39.47006959873552</v>
      </c>
      <c r="J292" s="31">
        <v>-246395102</v>
      </c>
      <c r="K292" s="32">
        <v>-538.00988759914549</v>
      </c>
      <c r="L292" s="32">
        <v>20.518545723716318</v>
      </c>
      <c r="M292" s="32">
        <v>7.94</v>
      </c>
      <c r="N292" s="33">
        <v>18.367108928461228</v>
      </c>
      <c r="O292" s="34">
        <v>1047.757495769788</v>
      </c>
      <c r="P292" s="33">
        <v>34.925249858992935</v>
      </c>
    </row>
    <row r="293" spans="1:16">
      <c r="A293" s="30" t="s">
        <v>248</v>
      </c>
      <c r="B293" s="30" t="s">
        <v>349</v>
      </c>
      <c r="C293" s="31">
        <v>15944511283</v>
      </c>
      <c r="D293" s="31">
        <v>1950000000</v>
      </c>
      <c r="E293" s="32">
        <v>1.9951916280801596</v>
      </c>
      <c r="F293" s="32">
        <v>6.3948449617953831E-2</v>
      </c>
      <c r="G293" s="31">
        <v>1199.2076440000001</v>
      </c>
      <c r="H293" s="32">
        <v>16.71</v>
      </c>
      <c r="I293" s="32">
        <v>-0.12373452221655157</v>
      </c>
      <c r="J293" s="31">
        <v>1209286139</v>
      </c>
      <c r="K293" s="32">
        <v>25.800345339110844</v>
      </c>
      <c r="L293" s="32">
        <v>20.512820512820515</v>
      </c>
      <c r="M293" s="32">
        <v>61.49</v>
      </c>
      <c r="N293" s="33">
        <v>77.954537839149765</v>
      </c>
      <c r="O293" s="34">
        <v>1338.3019518819751</v>
      </c>
      <c r="P293" s="33">
        <v>44.610065062732502</v>
      </c>
    </row>
    <row r="294" spans="1:16">
      <c r="A294" s="30" t="s">
        <v>668</v>
      </c>
      <c r="B294" s="30" t="s">
        <v>349</v>
      </c>
      <c r="C294" s="31">
        <v>9236034572</v>
      </c>
      <c r="D294" s="31">
        <v>1995840000</v>
      </c>
      <c r="E294" s="32">
        <v>0.76653162114193862</v>
      </c>
      <c r="F294" s="32">
        <v>1.0106964870376945E-2</v>
      </c>
      <c r="G294" s="31">
        <v>1250.3727839999999</v>
      </c>
      <c r="H294" s="32">
        <v>42.02</v>
      </c>
      <c r="I294" s="32">
        <v>-1.9182190793086775</v>
      </c>
      <c r="J294" s="31">
        <v>775924109</v>
      </c>
      <c r="K294" s="32">
        <v>97.743992125394826</v>
      </c>
      <c r="L294" s="32">
        <v>20.041686708353375</v>
      </c>
      <c r="M294" s="32">
        <v>62.64</v>
      </c>
      <c r="N294" s="33">
        <v>49.128707498160907</v>
      </c>
      <c r="O294" s="34">
        <v>1515.6281136472996</v>
      </c>
      <c r="P294" s="33">
        <v>50.520937121576658</v>
      </c>
    </row>
    <row r="295" spans="1:16">
      <c r="A295" s="30" t="s">
        <v>251</v>
      </c>
      <c r="B295" s="30" t="s">
        <v>349</v>
      </c>
      <c r="C295" s="31">
        <v>382411470000</v>
      </c>
      <c r="D295" s="31">
        <v>2100376000</v>
      </c>
      <c r="E295" s="32">
        <v>0.39239687337263413</v>
      </c>
      <c r="F295" s="32">
        <v>2.0529912518260683E-3</v>
      </c>
      <c r="G295" s="31">
        <v>1095.0032759999999</v>
      </c>
      <c r="H295" s="32">
        <v>92.85</v>
      </c>
      <c r="I295" s="32">
        <v>1.0560430379167656</v>
      </c>
      <c r="J295" s="31">
        <v>30614000</v>
      </c>
      <c r="K295" s="32">
        <v>6243.3597700398514</v>
      </c>
      <c r="L295" s="32">
        <v>19.044209227300254</v>
      </c>
      <c r="M295" s="32">
        <v>52.13</v>
      </c>
      <c r="N295" s="33">
        <v>85.220524625920405</v>
      </c>
      <c r="O295" s="34">
        <v>1050.7464155407683</v>
      </c>
      <c r="P295" s="33">
        <v>35.024880518025611</v>
      </c>
    </row>
    <row r="296" spans="1:16">
      <c r="A296" s="30" t="s">
        <v>243</v>
      </c>
      <c r="B296" s="30" t="s">
        <v>349</v>
      </c>
      <c r="C296" s="31">
        <v>126462671000</v>
      </c>
      <c r="D296" s="31">
        <v>2435345000</v>
      </c>
      <c r="E296" s="32">
        <v>1.3664760977211972</v>
      </c>
      <c r="F296" s="32">
        <v>1.7534426561241798E-2</v>
      </c>
      <c r="G296" s="31">
        <v>888.70126800000003</v>
      </c>
      <c r="H296" s="32">
        <v>32.96</v>
      </c>
      <c r="I296" s="32">
        <v>-0.44036883519506625</v>
      </c>
      <c r="J296" s="31">
        <v>6206650000</v>
      </c>
      <c r="K296" s="32">
        <v>12.556055198859289</v>
      </c>
      <c r="L296" s="32">
        <v>16.424777598245832</v>
      </c>
      <c r="M296" s="32">
        <v>36.49</v>
      </c>
      <c r="N296" s="33">
        <v>53.061316617320827</v>
      </c>
      <c r="O296" s="34">
        <v>1569.0387621519264</v>
      </c>
      <c r="P296" s="33">
        <v>52.301292071730884</v>
      </c>
    </row>
    <row r="297" spans="1:16">
      <c r="A297" s="30" t="s">
        <v>252</v>
      </c>
      <c r="B297" s="30" t="s">
        <v>349</v>
      </c>
      <c r="C297" s="31">
        <v>714571000000</v>
      </c>
      <c r="D297" s="31">
        <v>2536000000</v>
      </c>
      <c r="E297" s="32">
        <v>0.2796421845362892</v>
      </c>
      <c r="F297" s="32">
        <v>5.201367934503326E-4</v>
      </c>
      <c r="G297" s="31">
        <v>667.62948400000005</v>
      </c>
      <c r="H297" s="32">
        <v>216</v>
      </c>
      <c r="I297" s="32">
        <v>4.1036830913172082</v>
      </c>
      <c r="J297" s="31">
        <v>2084000000</v>
      </c>
      <c r="K297" s="32">
        <v>257.98080614203457</v>
      </c>
      <c r="L297" s="32">
        <v>15.772870662460567</v>
      </c>
      <c r="M297" s="32">
        <v>26.32</v>
      </c>
      <c r="N297" s="33">
        <v>80.097979008971549</v>
      </c>
      <c r="O297" s="34">
        <v>2281.5946066081624</v>
      </c>
      <c r="P297" s="33">
        <v>76.053153553605412</v>
      </c>
    </row>
    <row r="298" spans="1:16">
      <c r="A298" s="30" t="s">
        <v>253</v>
      </c>
      <c r="B298" s="30" t="s">
        <v>349</v>
      </c>
      <c r="C298" s="31">
        <v>90551503000</v>
      </c>
      <c r="D298" s="31">
        <v>2616996000</v>
      </c>
      <c r="E298" s="32">
        <v>1.9845358293791815</v>
      </c>
      <c r="F298" s="32">
        <v>3.6110756822292964E-2</v>
      </c>
      <c r="G298" s="31">
        <v>934.14203199999997</v>
      </c>
      <c r="H298" s="32">
        <v>21.6</v>
      </c>
      <c r="I298" s="32">
        <v>0.19668236358329594</v>
      </c>
      <c r="J298" s="31">
        <v>545713000</v>
      </c>
      <c r="K298" s="32">
        <v>100.70662784284046</v>
      </c>
      <c r="L298" s="32">
        <v>15.284700473367174</v>
      </c>
      <c r="M298" s="32">
        <v>35.69</v>
      </c>
      <c r="N298" s="33">
        <v>47.458381006113314</v>
      </c>
      <c r="O298" s="34">
        <v>1683.017380014096</v>
      </c>
      <c r="P298" s="33">
        <v>56.100579333803203</v>
      </c>
    </row>
    <row r="299" spans="1:16">
      <c r="A299" s="30" t="s">
        <v>254</v>
      </c>
      <c r="B299" s="30" t="s">
        <v>349</v>
      </c>
      <c r="C299" s="31">
        <v>257153289000</v>
      </c>
      <c r="D299" s="31">
        <v>3063214000</v>
      </c>
      <c r="E299" s="32">
        <v>0.70582956307199551</v>
      </c>
      <c r="F299" s="32">
        <v>5.9082368796051993E-3</v>
      </c>
      <c r="G299" s="31">
        <v>1450.4123199999999</v>
      </c>
      <c r="H299" s="32">
        <v>38.64</v>
      </c>
      <c r="I299" s="32">
        <v>-0.78848215659522225</v>
      </c>
      <c r="J299" s="31">
        <v>1446830000</v>
      </c>
      <c r="K299" s="32">
        <v>82.570409792442788</v>
      </c>
      <c r="L299" s="32">
        <v>13.058180068385688</v>
      </c>
      <c r="M299" s="32">
        <v>47.34</v>
      </c>
      <c r="N299" s="33">
        <v>46.868671924932023</v>
      </c>
      <c r="O299" s="34">
        <v>243.8181401016902</v>
      </c>
      <c r="P299" s="33">
        <v>8.1272713367230072</v>
      </c>
    </row>
    <row r="300" spans="1:16">
      <c r="A300" s="30" t="s">
        <v>677</v>
      </c>
      <c r="B300" s="30" t="s">
        <v>349</v>
      </c>
      <c r="C300" s="31">
        <v>43272614597</v>
      </c>
      <c r="D300" s="31">
        <v>20000000000</v>
      </c>
      <c r="E300" s="32">
        <v>7.6961557701927887</v>
      </c>
      <c r="F300" s="32">
        <v>0.38480778850963943</v>
      </c>
      <c r="G300" s="31">
        <v>3998.646272</v>
      </c>
      <c r="H300" s="32">
        <v>1.3</v>
      </c>
      <c r="I300" s="32">
        <v>-1.5391643771222263E-2</v>
      </c>
      <c r="J300" s="31">
        <v>-504124534</v>
      </c>
      <c r="K300" s="32">
        <v>-39.672736895602071</v>
      </c>
      <c r="L300" s="32">
        <v>2</v>
      </c>
      <c r="M300" s="32">
        <v>19.989999999999998</v>
      </c>
      <c r="N300" s="33">
        <v>12.16233413819895</v>
      </c>
      <c r="O300" s="34">
        <v>540.31603372818245</v>
      </c>
      <c r="P300" s="33">
        <v>18.010534457606081</v>
      </c>
    </row>
    <row r="301" spans="1:16">
      <c r="A301" s="25" t="s">
        <v>314</v>
      </c>
      <c r="B301" s="25" t="s">
        <v>376</v>
      </c>
      <c r="C301" s="26">
        <v>202339880</v>
      </c>
      <c r="D301" s="26">
        <v>18255333</v>
      </c>
      <c r="E301" s="27">
        <v>48.802011481289234</v>
      </c>
      <c r="F301" s="27">
        <v>48.605484197949401</v>
      </c>
      <c r="G301" s="26">
        <v>15.26498</v>
      </c>
      <c r="H301" s="27">
        <v>52.4</v>
      </c>
      <c r="I301" s="27">
        <v>-3.3486567766647539</v>
      </c>
      <c r="J301" s="26">
        <v>81750563</v>
      </c>
      <c r="K301" s="27">
        <v>12.281790829990982</v>
      </c>
      <c r="L301" s="27">
        <v>2191.1405286334684</v>
      </c>
      <c r="M301" s="27">
        <v>83.61</v>
      </c>
      <c r="N301" s="28">
        <v>44.748796694607449</v>
      </c>
      <c r="O301" s="29">
        <v>843.31481525771198</v>
      </c>
      <c r="P301" s="28">
        <v>28.110493841923734</v>
      </c>
    </row>
    <row r="302" spans="1:16">
      <c r="A302" s="25" t="s">
        <v>757</v>
      </c>
      <c r="B302" s="25" t="s">
        <v>376</v>
      </c>
      <c r="C302" s="26">
        <v>903452863</v>
      </c>
      <c r="D302" s="26">
        <v>49875000</v>
      </c>
      <c r="E302" s="27">
        <v>51.951869583959351</v>
      </c>
      <c r="F302" s="27">
        <v>49.601975972272918</v>
      </c>
      <c r="G302" s="26">
        <v>37.056989999999999</v>
      </c>
      <c r="H302" s="27">
        <v>20.66</v>
      </c>
      <c r="I302" s="27">
        <v>-0.49352488072427297</v>
      </c>
      <c r="J302" s="26">
        <v>-3766086</v>
      </c>
      <c r="K302" s="27">
        <v>-278.10703207521016</v>
      </c>
      <c r="L302" s="27">
        <v>802.00501253132836</v>
      </c>
      <c r="M302" s="27">
        <v>74.290000000000006</v>
      </c>
      <c r="N302" s="28">
        <v>9.0611392962528559</v>
      </c>
      <c r="O302" s="29">
        <v>608.56302214570565</v>
      </c>
      <c r="P302" s="28">
        <v>20.285434071523522</v>
      </c>
    </row>
    <row r="303" spans="1:16">
      <c r="A303" s="25" t="s">
        <v>98</v>
      </c>
      <c r="B303" s="25" t="s">
        <v>376</v>
      </c>
      <c r="C303" s="26">
        <v>7603602013</v>
      </c>
      <c r="D303" s="26">
        <v>65000000</v>
      </c>
      <c r="E303" s="27">
        <v>35.931259189419535</v>
      </c>
      <c r="F303" s="27">
        <v>15.355238969837409</v>
      </c>
      <c r="G303" s="26">
        <v>31.101011</v>
      </c>
      <c r="H303" s="27">
        <v>35.42</v>
      </c>
      <c r="I303" s="27">
        <v>-3.8959662440163356E-3</v>
      </c>
      <c r="J303" s="26">
        <v>100241054</v>
      </c>
      <c r="K303" s="27">
        <v>23.343729007478313</v>
      </c>
      <c r="L303" s="27">
        <v>615.38461538461536</v>
      </c>
      <c r="M303" s="27">
        <v>47.84</v>
      </c>
      <c r="N303" s="28">
        <v>15.291719785102396</v>
      </c>
      <c r="O303" s="29">
        <v>1183.4302217546949</v>
      </c>
      <c r="P303" s="28">
        <v>39.447674058489831</v>
      </c>
    </row>
    <row r="304" spans="1:16">
      <c r="A304" s="25" t="s">
        <v>92</v>
      </c>
      <c r="B304" s="25" t="s">
        <v>376</v>
      </c>
      <c r="C304" s="26">
        <v>4540468594</v>
      </c>
      <c r="D304" s="26">
        <v>80000000</v>
      </c>
      <c r="E304" s="27">
        <v>42.147783616650734</v>
      </c>
      <c r="F304" s="27">
        <v>22.906404139484096</v>
      </c>
      <c r="G304" s="26">
        <v>41.814453999999998</v>
      </c>
      <c r="H304" s="27">
        <v>21.7</v>
      </c>
      <c r="I304" s="27">
        <v>0.61219143732797221</v>
      </c>
      <c r="J304" s="26">
        <v>269179938</v>
      </c>
      <c r="K304" s="27">
        <v>6.8355762828060387</v>
      </c>
      <c r="L304" s="27">
        <v>500</v>
      </c>
      <c r="M304" s="27">
        <v>52.26</v>
      </c>
      <c r="N304" s="28">
        <v>36.326065491562922</v>
      </c>
      <c r="O304" s="29">
        <v>2061.4064454421814</v>
      </c>
      <c r="P304" s="28">
        <v>68.71354818140604</v>
      </c>
    </row>
    <row r="305" spans="1:16">
      <c r="A305" s="25" t="s">
        <v>70</v>
      </c>
      <c r="B305" s="25" t="s">
        <v>376</v>
      </c>
      <c r="C305" s="26">
        <v>2433900313</v>
      </c>
      <c r="D305" s="26">
        <v>128172525</v>
      </c>
      <c r="E305" s="27">
        <v>44.768208903982099</v>
      </c>
      <c r="F305" s="27">
        <v>11.642695110615451</v>
      </c>
      <c r="G305" s="26">
        <v>29.906797999999998</v>
      </c>
      <c r="H305" s="27">
        <v>28.84</v>
      </c>
      <c r="I305" s="27">
        <v>0.44879443609827879</v>
      </c>
      <c r="J305" s="26">
        <v>-9819135</v>
      </c>
      <c r="K305" s="27">
        <v>-391.6002529754403</v>
      </c>
      <c r="L305" s="27">
        <v>312.07936334249479</v>
      </c>
      <c r="M305" s="27">
        <v>23.33</v>
      </c>
      <c r="N305" s="28">
        <v>24.135031883223597</v>
      </c>
      <c r="O305" s="29">
        <v>2453.7198955532067</v>
      </c>
      <c r="P305" s="28">
        <v>81.790663185106894</v>
      </c>
    </row>
    <row r="306" spans="1:16">
      <c r="A306" s="25" t="s">
        <v>764</v>
      </c>
      <c r="B306" s="25" t="s">
        <v>376</v>
      </c>
      <c r="C306" s="26">
        <v>2150114200</v>
      </c>
      <c r="D306" s="26">
        <v>225000000</v>
      </c>
      <c r="E306" s="27">
        <v>30.239510150175079</v>
      </c>
      <c r="F306" s="27">
        <v>6.1089919495303189</v>
      </c>
      <c r="G306" s="26">
        <v>59.967219999999998</v>
      </c>
      <c r="H306" s="27">
        <v>21.82</v>
      </c>
      <c r="I306" s="27">
        <v>3.0844999999999998</v>
      </c>
      <c r="J306" s="26">
        <v>97725147</v>
      </c>
      <c r="K306" s="27">
        <v>50.652264559909028</v>
      </c>
      <c r="L306" s="27">
        <v>177.77777777777777</v>
      </c>
      <c r="M306" s="27">
        <v>26.65</v>
      </c>
      <c r="N306" s="28">
        <v>34.891291556059734</v>
      </c>
      <c r="O306" s="29">
        <v>0</v>
      </c>
      <c r="P306" s="28">
        <v>0</v>
      </c>
    </row>
    <row r="307" spans="1:16">
      <c r="A307" s="25" t="s">
        <v>105</v>
      </c>
      <c r="B307" s="25" t="s">
        <v>376</v>
      </c>
      <c r="C307" s="26">
        <v>2277044993</v>
      </c>
      <c r="D307" s="26">
        <v>265000000</v>
      </c>
      <c r="E307" s="27">
        <v>1.8198914241856983</v>
      </c>
      <c r="F307" s="27">
        <v>3.5582978281077295E-2</v>
      </c>
      <c r="G307" s="26">
        <v>112.25637500000001</v>
      </c>
      <c r="H307" s="27">
        <v>194.9</v>
      </c>
      <c r="I307" s="27">
        <v>19.445322554844523</v>
      </c>
      <c r="J307" s="26">
        <v>-401833475</v>
      </c>
      <c r="K307" s="27">
        <v>-127.27909241508563</v>
      </c>
      <c r="L307" s="27">
        <v>150.9433962264151</v>
      </c>
      <c r="M307" s="27">
        <v>42.36</v>
      </c>
      <c r="N307" s="28">
        <v>81.649200607338003</v>
      </c>
      <c r="O307" s="29">
        <v>3000</v>
      </c>
      <c r="P307" s="28">
        <v>100</v>
      </c>
    </row>
    <row r="308" spans="1:16">
      <c r="A308" s="25" t="s">
        <v>635</v>
      </c>
      <c r="B308" s="25" t="s">
        <v>376</v>
      </c>
      <c r="C308" s="26">
        <v>18936263841</v>
      </c>
      <c r="D308" s="26">
        <v>322600000</v>
      </c>
      <c r="E308" s="27">
        <v>2.9255713687911808</v>
      </c>
      <c r="F308" s="27">
        <v>5.632749763742536E-2</v>
      </c>
      <c r="G308" s="26">
        <v>85.154841000000005</v>
      </c>
      <c r="H308" s="27">
        <v>156.9</v>
      </c>
      <c r="I308" s="27">
        <v>-1.4479836397669033E-2</v>
      </c>
      <c r="J308" s="26">
        <v>610474964</v>
      </c>
      <c r="K308" s="27">
        <v>85.079000881025479</v>
      </c>
      <c r="L308" s="27">
        <v>123.99256044637322</v>
      </c>
      <c r="M308" s="27">
        <v>26.39</v>
      </c>
      <c r="N308" s="28">
        <v>71.554226529256525</v>
      </c>
      <c r="O308" s="29">
        <v>394.39404320796996</v>
      </c>
      <c r="P308" s="28">
        <v>13.146468106932332</v>
      </c>
    </row>
    <row r="309" spans="1:16">
      <c r="A309" s="25" t="s">
        <v>69</v>
      </c>
      <c r="B309" s="25" t="s">
        <v>376</v>
      </c>
      <c r="C309" s="26">
        <v>1771741339</v>
      </c>
      <c r="D309" s="26">
        <v>400000000</v>
      </c>
      <c r="E309" s="27">
        <v>1.410418933915103</v>
      </c>
      <c r="F309" s="27">
        <v>5.3424959617996322E-2</v>
      </c>
      <c r="G309" s="26">
        <v>398.89761299999998</v>
      </c>
      <c r="H309" s="27">
        <v>71.5</v>
      </c>
      <c r="I309" s="27">
        <v>-0.11486551339085338</v>
      </c>
      <c r="J309" s="26">
        <v>207480419</v>
      </c>
      <c r="K309" s="27">
        <v>127.24092291330875</v>
      </c>
      <c r="L309" s="27">
        <v>100</v>
      </c>
      <c r="M309" s="27">
        <v>99.72</v>
      </c>
      <c r="N309" s="28">
        <v>66.533330743728257</v>
      </c>
      <c r="O309" s="29">
        <v>1697.950686686062</v>
      </c>
      <c r="P309" s="28">
        <v>56.59835622286873</v>
      </c>
    </row>
    <row r="310" spans="1:16">
      <c r="A310" s="25" t="s">
        <v>636</v>
      </c>
      <c r="B310" s="25" t="s">
        <v>376</v>
      </c>
      <c r="C310" s="26">
        <v>35674236000</v>
      </c>
      <c r="D310" s="26">
        <v>636584000</v>
      </c>
      <c r="E310" s="27">
        <v>34.504764171583211</v>
      </c>
      <c r="F310" s="27">
        <v>3.1884119143634306</v>
      </c>
      <c r="G310" s="26">
        <v>66.826561999999996</v>
      </c>
      <c r="H310" s="27">
        <v>17.04</v>
      </c>
      <c r="I310" s="27">
        <v>0.74508119035152376</v>
      </c>
      <c r="J310" s="26">
        <v>810045000</v>
      </c>
      <c r="K310" s="27">
        <v>13.359662734786339</v>
      </c>
      <c r="L310" s="27">
        <v>62.835383861360008</v>
      </c>
      <c r="M310" s="27">
        <v>10.49</v>
      </c>
      <c r="N310" s="28">
        <v>43.312089740225908</v>
      </c>
      <c r="O310" s="29">
        <v>2135.0787681041252</v>
      </c>
      <c r="P310" s="28">
        <v>71.169292270137504</v>
      </c>
    </row>
    <row r="311" spans="1:16">
      <c r="A311" s="25" t="s">
        <v>123</v>
      </c>
      <c r="B311" s="25" t="s">
        <v>376</v>
      </c>
      <c r="C311" s="26">
        <v>5623639508</v>
      </c>
      <c r="D311" s="26">
        <v>1705025558</v>
      </c>
      <c r="E311" s="27">
        <v>34.777900656737359</v>
      </c>
      <c r="F311" s="27">
        <v>23.996811690737378</v>
      </c>
      <c r="G311" s="26">
        <v>1420.090837</v>
      </c>
      <c r="H311" s="27">
        <v>0.8</v>
      </c>
      <c r="I311" s="27">
        <v>-1.8775254372965899E-2</v>
      </c>
      <c r="J311" s="26">
        <v>-116222603</v>
      </c>
      <c r="K311" s="27">
        <v>-12.46979233721</v>
      </c>
      <c r="L311" s="27">
        <v>23.460058890214007</v>
      </c>
      <c r="M311" s="27">
        <v>83.28</v>
      </c>
      <c r="N311" s="28">
        <v>6.3158334581878233</v>
      </c>
      <c r="O311" s="29">
        <v>669.54843856073353</v>
      </c>
      <c r="P311" s="28">
        <v>22.318281285357784</v>
      </c>
    </row>
    <row r="312" spans="1:16">
      <c r="A312" s="25" t="s">
        <v>359</v>
      </c>
      <c r="B312" s="25" t="s">
        <v>376</v>
      </c>
      <c r="C312" s="26">
        <v>10008596677</v>
      </c>
      <c r="D312" s="26">
        <v>2640000000</v>
      </c>
      <c r="E312" s="27">
        <v>10.352464563617325</v>
      </c>
      <c r="F312" s="27">
        <v>1.3071293640930965</v>
      </c>
      <c r="G312" s="26">
        <v>1242.5161049999999</v>
      </c>
      <c r="H312" s="27">
        <v>3.09</v>
      </c>
      <c r="I312" s="27">
        <v>-8.3447524060381362E-2</v>
      </c>
      <c r="J312" s="26">
        <v>-490022606</v>
      </c>
      <c r="K312" s="27">
        <v>-16.162519653225957</v>
      </c>
      <c r="L312" s="27">
        <v>15.151515151515152</v>
      </c>
      <c r="M312" s="27">
        <v>47.06</v>
      </c>
      <c r="N312" s="28">
        <v>52.74028793581472</v>
      </c>
      <c r="O312" s="29">
        <v>260.47045286894456</v>
      </c>
      <c r="P312" s="28">
        <v>8.6823484289648185</v>
      </c>
    </row>
    <row r="313" spans="1:16">
      <c r="A313" s="25" t="s">
        <v>345</v>
      </c>
      <c r="B313" s="25" t="s">
        <v>376</v>
      </c>
      <c r="C313" s="26">
        <v>16202777314</v>
      </c>
      <c r="D313" s="26">
        <v>2650000000</v>
      </c>
      <c r="E313" s="27">
        <v>6.0859757270595685</v>
      </c>
      <c r="F313" s="27">
        <v>0.32808494485496326</v>
      </c>
      <c r="G313" s="26">
        <v>846.06924800000002</v>
      </c>
      <c r="H313" s="27">
        <v>7.76</v>
      </c>
      <c r="I313" s="27">
        <v>-0.29061015439622118</v>
      </c>
      <c r="J313" s="26">
        <v>51151779</v>
      </c>
      <c r="K313" s="27">
        <v>362.64623367253756</v>
      </c>
      <c r="L313" s="27">
        <v>15.09433962264151</v>
      </c>
      <c r="M313" s="27">
        <v>31.92</v>
      </c>
      <c r="N313" s="28">
        <v>51.941410134350868</v>
      </c>
      <c r="O313" s="29">
        <v>12.041604354503761</v>
      </c>
      <c r="P313" s="28">
        <v>0.40138681181679203</v>
      </c>
    </row>
    <row r="314" spans="1:16">
      <c r="A314" s="25" t="s">
        <v>395</v>
      </c>
      <c r="B314" s="25" t="s">
        <v>376</v>
      </c>
      <c r="C314" s="26">
        <v>386633607000</v>
      </c>
      <c r="D314" s="26">
        <v>6021689000</v>
      </c>
      <c r="E314" s="27">
        <v>0.92542631694862021</v>
      </c>
      <c r="F314" s="27">
        <v>1.7664618851717024E-3</v>
      </c>
      <c r="G314" s="26">
        <v>495.63727299999999</v>
      </c>
      <c r="H314" s="27">
        <v>86.65</v>
      </c>
      <c r="I314" s="27">
        <v>-0.10762281899877735</v>
      </c>
      <c r="J314" s="26">
        <v>4518370000</v>
      </c>
      <c r="K314" s="27">
        <v>115.94600331535487</v>
      </c>
      <c r="L314" s="27">
        <v>6.6426545774781793</v>
      </c>
      <c r="M314" s="27">
        <v>8.26</v>
      </c>
      <c r="N314" s="28">
        <v>22.788018269674151</v>
      </c>
      <c r="O314" s="29">
        <v>907.68714037745178</v>
      </c>
      <c r="P314" s="28">
        <v>30.256238012581726</v>
      </c>
    </row>
    <row r="315" spans="1:16">
      <c r="A315" s="65" t="s">
        <v>441</v>
      </c>
      <c r="B315" s="65" t="s">
        <v>393</v>
      </c>
      <c r="C315" s="66">
        <v>40007605000</v>
      </c>
      <c r="D315" s="66">
        <v>191012000</v>
      </c>
      <c r="E315" s="67">
        <v>1.2034135570748239</v>
      </c>
      <c r="F315" s="67">
        <v>1.5291744455474966E-2</v>
      </c>
      <c r="G315" s="66">
        <v>79.717928999999998</v>
      </c>
      <c r="H315" s="67">
        <v>419.25</v>
      </c>
      <c r="I315" s="67">
        <v>-0.55886762921454647</v>
      </c>
      <c r="J315" s="66">
        <v>1862105000</v>
      </c>
      <c r="K315" s="67">
        <v>42.262355774781767</v>
      </c>
      <c r="L315" s="67">
        <v>209.4109270621741</v>
      </c>
      <c r="M315" s="67">
        <v>41.73</v>
      </c>
      <c r="N315" s="68">
        <v>53.053771455378353</v>
      </c>
      <c r="O315" s="69">
        <v>709.96787579584213</v>
      </c>
      <c r="P315" s="68">
        <v>23.665595859861405</v>
      </c>
    </row>
    <row r="316" spans="1:16">
      <c r="A316" s="65" t="s">
        <v>412</v>
      </c>
      <c r="B316" s="65" t="s">
        <v>393</v>
      </c>
      <c r="C316" s="66">
        <v>2598430651</v>
      </c>
      <c r="D316" s="66">
        <v>216000000</v>
      </c>
      <c r="E316" s="67">
        <v>19.53625998229624</v>
      </c>
      <c r="F316" s="67">
        <v>6.9573575435527921</v>
      </c>
      <c r="G316" s="66">
        <v>154.526747</v>
      </c>
      <c r="H316" s="67">
        <v>13.08</v>
      </c>
      <c r="I316" s="67">
        <v>-0.21616694825335434</v>
      </c>
      <c r="J316" s="66">
        <v>20464961</v>
      </c>
      <c r="K316" s="67">
        <v>137.2101319909674</v>
      </c>
      <c r="L316" s="67">
        <v>185.18518518518519</v>
      </c>
      <c r="M316" s="67">
        <v>71.540000000000006</v>
      </c>
      <c r="N316" s="68">
        <v>58.401626917072825</v>
      </c>
      <c r="O316" s="69">
        <v>516.62954750180063</v>
      </c>
      <c r="P316" s="68">
        <v>17.220984916726689</v>
      </c>
    </row>
    <row r="317" spans="1:16">
      <c r="A317" s="65" t="s">
        <v>444</v>
      </c>
      <c r="B317" s="65" t="s">
        <v>393</v>
      </c>
      <c r="C317" s="66">
        <v>8884541574</v>
      </c>
      <c r="D317" s="66">
        <v>400000000</v>
      </c>
      <c r="E317" s="67">
        <v>17.057068858704699</v>
      </c>
      <c r="F317" s="67">
        <v>1.3755700692503789</v>
      </c>
      <c r="G317" s="66">
        <v>79.448606999999996</v>
      </c>
      <c r="H317" s="67">
        <v>30.06</v>
      </c>
      <c r="I317" s="67">
        <v>1.0864565556700185</v>
      </c>
      <c r="J317" s="66">
        <v>72826471</v>
      </c>
      <c r="K317" s="67">
        <v>170.26775882082765</v>
      </c>
      <c r="L317" s="67">
        <v>100</v>
      </c>
      <c r="M317" s="67">
        <v>19.86</v>
      </c>
      <c r="N317" s="68">
        <v>20.278681507637572</v>
      </c>
      <c r="O317" s="69">
        <v>1653.0236374544058</v>
      </c>
      <c r="P317" s="68">
        <v>55.10078791514686</v>
      </c>
    </row>
    <row r="318" spans="1:16">
      <c r="A318" s="65" t="s">
        <v>392</v>
      </c>
      <c r="B318" s="65" t="s">
        <v>393</v>
      </c>
      <c r="C318" s="66">
        <v>2102739086</v>
      </c>
      <c r="D318" s="66">
        <v>500000000</v>
      </c>
      <c r="E318" s="67">
        <v>23.662814360488778</v>
      </c>
      <c r="F318" s="67">
        <v>2.9578517950610972</v>
      </c>
      <c r="G318" s="66">
        <v>109.220557</v>
      </c>
      <c r="H318" s="67">
        <v>15.48</v>
      </c>
      <c r="I318" s="67">
        <v>-0.58447049223899583</v>
      </c>
      <c r="J318" s="66">
        <v>36441663</v>
      </c>
      <c r="K318" s="67">
        <v>219.52894959815637</v>
      </c>
      <c r="L318" s="67">
        <v>80</v>
      </c>
      <c r="M318" s="67">
        <v>21.84</v>
      </c>
      <c r="N318" s="68">
        <v>17.293000450887352</v>
      </c>
      <c r="O318" s="69">
        <v>987.04827384940222</v>
      </c>
      <c r="P318" s="68">
        <v>32.90160912831341</v>
      </c>
    </row>
    <row r="319" spans="1:16">
      <c r="A319" s="30" t="s">
        <v>84</v>
      </c>
      <c r="B319" s="30" t="s">
        <v>605</v>
      </c>
      <c r="C319" s="31">
        <v>1981884130</v>
      </c>
      <c r="D319" s="31">
        <v>20000000</v>
      </c>
      <c r="E319" s="32">
        <v>26.179698102266411</v>
      </c>
      <c r="F319" s="32">
        <v>3.3477874811082367</v>
      </c>
      <c r="G319" s="31">
        <v>3.9666589999999999</v>
      </c>
      <c r="H319" s="32">
        <v>376.75</v>
      </c>
      <c r="I319" s="32">
        <v>-15.224353325858262</v>
      </c>
      <c r="J319" s="31">
        <v>-83036840</v>
      </c>
      <c r="K319" s="32">
        <v>-94.175067355645993</v>
      </c>
      <c r="L319" s="32">
        <v>2000</v>
      </c>
      <c r="M319" s="32">
        <v>19.829999999999998</v>
      </c>
      <c r="N319" s="33">
        <v>32.715736228460969</v>
      </c>
      <c r="O319" s="34">
        <v>510.8946233587447</v>
      </c>
      <c r="P319" s="33">
        <v>17.029820778624824</v>
      </c>
    </row>
    <row r="320" spans="1:16">
      <c r="A320" s="30" t="s">
        <v>38</v>
      </c>
      <c r="B320" s="30" t="s">
        <v>605</v>
      </c>
      <c r="C320" s="31">
        <v>-97528469</v>
      </c>
      <c r="D320" s="31">
        <v>42000000</v>
      </c>
      <c r="E320" s="32">
        <v>112.48682498062414</v>
      </c>
      <c r="F320" s="32">
        <v>133.91288688169539</v>
      </c>
      <c r="G320" s="31">
        <v>17.263808999999998</v>
      </c>
      <c r="H320" s="32">
        <v>20.28</v>
      </c>
      <c r="I320" s="32">
        <v>-0.60367761927809482</v>
      </c>
      <c r="J320" s="31">
        <v>-153589240</v>
      </c>
      <c r="K320" s="32">
        <v>-5.4691331241693755</v>
      </c>
      <c r="L320" s="32">
        <v>952.38095238095241</v>
      </c>
      <c r="M320" s="32">
        <v>41.1</v>
      </c>
      <c r="N320" s="33">
        <v>102.06882631398656</v>
      </c>
      <c r="O320" s="34">
        <v>423.80206254252585</v>
      </c>
      <c r="P320" s="33">
        <v>14.126735418084195</v>
      </c>
    </row>
    <row r="321" spans="1:16">
      <c r="A321" s="30" t="s">
        <v>94</v>
      </c>
      <c r="B321" s="30" t="s">
        <v>605</v>
      </c>
      <c r="C321" s="31">
        <v>3080653025</v>
      </c>
      <c r="D321" s="31">
        <v>72000000</v>
      </c>
      <c r="E321" s="32">
        <v>84.028670582402711</v>
      </c>
      <c r="F321" s="32">
        <v>30.71223340000099</v>
      </c>
      <c r="G321" s="31">
        <v>12.606714999999999</v>
      </c>
      <c r="H321" s="32">
        <v>37.299999999999997</v>
      </c>
      <c r="I321" s="32">
        <v>-2.3951605717517523</v>
      </c>
      <c r="J321" s="31">
        <v>46315316</v>
      </c>
      <c r="K321" s="32">
        <v>59.073331163280848</v>
      </c>
      <c r="L321" s="32">
        <v>555.55555555555554</v>
      </c>
      <c r="M321" s="32">
        <v>17.5</v>
      </c>
      <c r="N321" s="33">
        <v>52.822499176123891</v>
      </c>
      <c r="O321" s="34">
        <v>331.89569267804654</v>
      </c>
      <c r="P321" s="33">
        <v>11.063189755934884</v>
      </c>
    </row>
    <row r="322" spans="1:16">
      <c r="A322" s="30" t="s">
        <v>440</v>
      </c>
      <c r="B322" s="30" t="s">
        <v>605</v>
      </c>
      <c r="C322" s="31">
        <v>2531212102</v>
      </c>
      <c r="D322" s="31">
        <v>75000000</v>
      </c>
      <c r="E322" s="32">
        <v>13.898096377739144</v>
      </c>
      <c r="F322" s="32">
        <v>1.1878714852768499</v>
      </c>
      <c r="G322" s="31">
        <v>17.011634999999998</v>
      </c>
      <c r="H322" s="32">
        <v>159.6</v>
      </c>
      <c r="I322" s="32">
        <v>-7.1815511932142053</v>
      </c>
      <c r="J322" s="31">
        <v>-204398626</v>
      </c>
      <c r="K322" s="32">
        <v>-57.24108928207766</v>
      </c>
      <c r="L322" s="32">
        <v>533.33333333333337</v>
      </c>
      <c r="M322" s="32">
        <v>22.68</v>
      </c>
      <c r="N322" s="33">
        <v>42.61632195758196</v>
      </c>
      <c r="O322" s="34">
        <v>1180.6334508674549</v>
      </c>
      <c r="P322" s="33">
        <v>39.354448362248498</v>
      </c>
    </row>
    <row r="323" spans="1:16">
      <c r="A323" s="30" t="s">
        <v>306</v>
      </c>
      <c r="B323" s="30" t="s">
        <v>605</v>
      </c>
      <c r="C323" s="31">
        <v>576980288</v>
      </c>
      <c r="D323" s="31">
        <v>77449591</v>
      </c>
      <c r="E323" s="32">
        <v>9.6445370879725605</v>
      </c>
      <c r="F323" s="32">
        <v>1.5373658862933486</v>
      </c>
      <c r="G323" s="31">
        <v>54.217528999999999</v>
      </c>
      <c r="H323" s="32">
        <v>75.95</v>
      </c>
      <c r="I323" s="32">
        <v>3.8703108121834333</v>
      </c>
      <c r="J323" s="31">
        <v>-12886865</v>
      </c>
      <c r="K323" s="32">
        <v>-486.80706060007611</v>
      </c>
      <c r="L323" s="32">
        <v>516.46496106093059</v>
      </c>
      <c r="M323" s="32">
        <v>70</v>
      </c>
      <c r="N323" s="33">
        <v>22.057903006089337</v>
      </c>
      <c r="O323" s="34">
        <v>2023.3160838097117</v>
      </c>
      <c r="P323" s="33">
        <v>67.443869460323725</v>
      </c>
    </row>
    <row r="324" spans="1:16">
      <c r="A324" s="30" t="s">
        <v>37</v>
      </c>
      <c r="B324" s="30" t="s">
        <v>605</v>
      </c>
      <c r="C324" s="31">
        <v>674554994</v>
      </c>
      <c r="D324" s="31">
        <v>112400000</v>
      </c>
      <c r="E324" s="32">
        <v>74.764650506155391</v>
      </c>
      <c r="F324" s="32">
        <v>133.03318595401316</v>
      </c>
      <c r="G324" s="31">
        <v>100.007176</v>
      </c>
      <c r="H324" s="32">
        <v>5.3</v>
      </c>
      <c r="I324" s="32">
        <v>-9.6625790582313797E-2</v>
      </c>
      <c r="J324" s="31">
        <v>11423592</v>
      </c>
      <c r="K324" s="32">
        <v>49.196434886680123</v>
      </c>
      <c r="L324" s="32">
        <v>355.87188612099646</v>
      </c>
      <c r="M324" s="32">
        <v>88.97</v>
      </c>
      <c r="N324" s="33">
        <v>27.497852149847908</v>
      </c>
      <c r="O324" s="34">
        <v>445.54921455032064</v>
      </c>
      <c r="P324" s="33">
        <v>14.851640485010687</v>
      </c>
    </row>
    <row r="325" spans="1:16">
      <c r="A325" s="30" t="s">
        <v>487</v>
      </c>
      <c r="B325" s="30" t="s">
        <v>605</v>
      </c>
      <c r="C325" s="31">
        <v>3548163984</v>
      </c>
      <c r="D325" s="31">
        <v>132000000</v>
      </c>
      <c r="E325" s="32">
        <v>11.403854908936454</v>
      </c>
      <c r="F325" s="32">
        <v>1.2341834317030795</v>
      </c>
      <c r="G325" s="31">
        <v>51.506743</v>
      </c>
      <c r="H325" s="32">
        <v>67.25</v>
      </c>
      <c r="I325" s="32">
        <v>2.7736775111995939</v>
      </c>
      <c r="J325" s="31">
        <v>-103901230</v>
      </c>
      <c r="K325" s="32">
        <v>-88.930612274753628</v>
      </c>
      <c r="L325" s="32">
        <v>303.030303030303</v>
      </c>
      <c r="M325" s="32">
        <v>39.020000000000003</v>
      </c>
      <c r="N325" s="33">
        <v>16.988510926249347</v>
      </c>
      <c r="O325" s="34">
        <v>1204.2932578496429</v>
      </c>
      <c r="P325" s="33">
        <v>40.143108594988099</v>
      </c>
    </row>
    <row r="326" spans="1:16">
      <c r="A326" s="30" t="s">
        <v>380</v>
      </c>
      <c r="B326" s="30" t="s">
        <v>605</v>
      </c>
      <c r="C326" s="31">
        <v>4751651642</v>
      </c>
      <c r="D326" s="31">
        <v>262500000</v>
      </c>
      <c r="E326" s="32">
        <v>67.208112019120705</v>
      </c>
      <c r="F326" s="32">
        <v>32.003862866247957</v>
      </c>
      <c r="G326" s="31">
        <v>75.351630999999998</v>
      </c>
      <c r="H326" s="32">
        <v>7.9</v>
      </c>
      <c r="I326" s="32">
        <v>-6.8612469420708262</v>
      </c>
      <c r="J326" s="31">
        <v>-20576283</v>
      </c>
      <c r="K326" s="32">
        <v>-102.05924947669119</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56.822784140840504</v>
      </c>
      <c r="F327" s="32">
        <v>16.188827390552849</v>
      </c>
      <c r="G327" s="31">
        <v>74.35284</v>
      </c>
      <c r="H327" s="32">
        <v>9.4700000000000006</v>
      </c>
      <c r="I327" s="32">
        <v>-0.73051285165291802</v>
      </c>
      <c r="J327" s="31">
        <v>-173746692</v>
      </c>
      <c r="K327" s="32">
        <v>-20.201823468385804</v>
      </c>
      <c r="L327" s="32">
        <v>102.56410256410257</v>
      </c>
      <c r="M327" s="32">
        <v>19.059999999999999</v>
      </c>
      <c r="N327" s="33">
        <v>15.224085130305236</v>
      </c>
      <c r="O327" s="34">
        <v>209.68199348786951</v>
      </c>
      <c r="P327" s="33">
        <v>6.9893997829289836</v>
      </c>
    </row>
    <row r="328" spans="1:16">
      <c r="A328" s="30" t="s">
        <v>109</v>
      </c>
      <c r="B328" s="30" t="s">
        <v>605</v>
      </c>
      <c r="C328" s="31">
        <v>1566155489</v>
      </c>
      <c r="D328" s="31">
        <v>500000000</v>
      </c>
      <c r="E328" s="32">
        <v>48.067794817811034</v>
      </c>
      <c r="F328" s="32">
        <v>24.033897408905517</v>
      </c>
      <c r="G328" s="31">
        <v>167.149394</v>
      </c>
      <c r="H328" s="32">
        <v>4.97</v>
      </c>
      <c r="I328" s="32">
        <v>-1.4424635157391563E-2</v>
      </c>
      <c r="J328" s="31">
        <v>-66095130</v>
      </c>
      <c r="K328" s="32">
        <v>-30.259415481897079</v>
      </c>
      <c r="L328" s="32">
        <v>80</v>
      </c>
      <c r="M328" s="32">
        <v>33.42</v>
      </c>
      <c r="N328" s="33">
        <v>51.975341031264463</v>
      </c>
      <c r="O328" s="34">
        <v>1155.2661333712163</v>
      </c>
      <c r="P328" s="33">
        <v>38.508871112373875</v>
      </c>
    </row>
    <row r="329" spans="1:16">
      <c r="A329" s="30" t="s">
        <v>198</v>
      </c>
      <c r="B329" s="30" t="s">
        <v>605</v>
      </c>
      <c r="C329" s="31">
        <v>6529421000</v>
      </c>
      <c r="D329" s="31">
        <v>500000000</v>
      </c>
      <c r="E329" s="32">
        <v>36.053185659484868</v>
      </c>
      <c r="F329" s="32">
        <v>9.0132964148712169</v>
      </c>
      <c r="G329" s="31">
        <v>124.820319</v>
      </c>
      <c r="H329" s="32">
        <v>8.7899999999999991</v>
      </c>
      <c r="I329" s="32">
        <v>-0.89362814580472971</v>
      </c>
      <c r="J329" s="31">
        <v>-116951000</v>
      </c>
      <c r="K329" s="32">
        <v>-34.20235825260152</v>
      </c>
      <c r="L329" s="32">
        <v>80</v>
      </c>
      <c r="M329" s="32">
        <v>24.96</v>
      </c>
      <c r="N329" s="33">
        <v>18.927681921989098</v>
      </c>
      <c r="O329" s="34">
        <v>470</v>
      </c>
      <c r="P329" s="33">
        <v>15.666666666666666</v>
      </c>
    </row>
    <row r="330" spans="1:16">
      <c r="A330" s="30" t="s">
        <v>534</v>
      </c>
      <c r="B330" s="30" t="s">
        <v>605</v>
      </c>
      <c r="C330" s="31">
        <v>16816639000</v>
      </c>
      <c r="D330" s="31">
        <v>590000000</v>
      </c>
      <c r="E330" s="32">
        <v>14.193754471254437</v>
      </c>
      <c r="F330" s="32">
        <v>0.85918610600813783</v>
      </c>
      <c r="G330" s="31">
        <v>100.037674</v>
      </c>
      <c r="H330" s="32">
        <v>27.88</v>
      </c>
      <c r="I330" s="32">
        <v>-0.49936278998566402</v>
      </c>
      <c r="J330" s="31">
        <v>-142397000</v>
      </c>
      <c r="K330" s="32">
        <v>-116.01368006348449</v>
      </c>
      <c r="L330" s="32">
        <v>67.79661016949153</v>
      </c>
      <c r="M330" s="32">
        <v>16.95</v>
      </c>
      <c r="N330" s="33">
        <v>20.457188238176638</v>
      </c>
      <c r="O330" s="34">
        <v>132.84315584026351</v>
      </c>
      <c r="P330" s="33">
        <v>4.4281051946754504</v>
      </c>
    </row>
    <row r="331" spans="1:16">
      <c r="A331" s="30" t="s">
        <v>163</v>
      </c>
      <c r="B331" s="30" t="s">
        <v>605</v>
      </c>
      <c r="C331" s="31">
        <v>2210494206</v>
      </c>
      <c r="D331" s="31">
        <v>735000000</v>
      </c>
      <c r="E331" s="32">
        <v>36.097706528605933</v>
      </c>
      <c r="F331" s="32">
        <v>6.1390657361574714</v>
      </c>
      <c r="G331" s="31">
        <v>139.25645700000001</v>
      </c>
      <c r="H331" s="32">
        <v>7.88</v>
      </c>
      <c r="I331" s="32">
        <v>-0.13407042473933295</v>
      </c>
      <c r="J331" s="31">
        <v>-78670547</v>
      </c>
      <c r="K331" s="32">
        <v>-74.742075963956367</v>
      </c>
      <c r="L331" s="32">
        <v>54.42176870748299</v>
      </c>
      <c r="M331" s="32">
        <v>18.940000000000001</v>
      </c>
      <c r="N331" s="33">
        <v>41.98645751514745</v>
      </c>
      <c r="O331" s="34">
        <v>244.87678687056848</v>
      </c>
      <c r="P331" s="33">
        <v>8.162559562352282</v>
      </c>
    </row>
    <row r="332" spans="1:16">
      <c r="A332" s="30" t="s">
        <v>415</v>
      </c>
      <c r="B332" s="30" t="s">
        <v>605</v>
      </c>
      <c r="C332" s="31">
        <v>7934593883</v>
      </c>
      <c r="D332" s="31">
        <v>1049040806</v>
      </c>
      <c r="E332" s="32">
        <v>50.212372533116927</v>
      </c>
      <c r="F332" s="32">
        <v>11.966258186985371</v>
      </c>
      <c r="G332" s="31">
        <v>160.647257</v>
      </c>
      <c r="H332" s="32">
        <v>4.91</v>
      </c>
      <c r="I332" s="32">
        <v>-0.10881344650681601</v>
      </c>
      <c r="J332" s="31">
        <v>-63498082</v>
      </c>
      <c r="K332" s="32">
        <v>-66.083306642238426</v>
      </c>
      <c r="L332" s="32">
        <v>38.130070604708202</v>
      </c>
      <c r="M332" s="32">
        <v>15.31</v>
      </c>
      <c r="N332" s="33">
        <v>40.922094868266967</v>
      </c>
      <c r="O332" s="34">
        <v>743.8423115067834</v>
      </c>
      <c r="P332" s="33">
        <v>24.794743716892778</v>
      </c>
    </row>
    <row r="333" spans="1:16">
      <c r="A333" s="40" t="s">
        <v>71</v>
      </c>
      <c r="B333" s="40" t="s">
        <v>255</v>
      </c>
      <c r="C333" s="41">
        <v>336306420</v>
      </c>
      <c r="D333" s="41">
        <v>3750000</v>
      </c>
      <c r="E333" s="42">
        <v>13.472129952165519</v>
      </c>
      <c r="F333" s="42">
        <v>0.88117929537506456</v>
      </c>
      <c r="G333" s="41">
        <v>7.3957799999999996E-4</v>
      </c>
      <c r="H333" s="42">
        <v>4017.5</v>
      </c>
      <c r="I333" s="42">
        <v>-163.09961951292371</v>
      </c>
      <c r="J333" s="41">
        <v>-10342879</v>
      </c>
      <c r="K333" s="42">
        <v>-1478.1909369721911</v>
      </c>
      <c r="L333" s="42">
        <v>10666.666666666666</v>
      </c>
      <c r="M333" s="42">
        <v>19.72</v>
      </c>
      <c r="N333" s="43">
        <v>43.578571089344692</v>
      </c>
      <c r="O333" s="44">
        <v>0</v>
      </c>
      <c r="P333" s="43">
        <v>0</v>
      </c>
    </row>
    <row r="334" spans="1:16">
      <c r="A334" s="40" t="s">
        <v>39</v>
      </c>
      <c r="B334" s="40" t="s">
        <v>255</v>
      </c>
      <c r="C334" s="41">
        <v>638570889</v>
      </c>
      <c r="D334" s="41">
        <v>10721700</v>
      </c>
      <c r="E334" s="42">
        <v>68.555318750885732</v>
      </c>
      <c r="F334" s="42">
        <v>56.088348413330735</v>
      </c>
      <c r="G334" s="41">
        <v>5.1827810000000003</v>
      </c>
      <c r="H334" s="42">
        <v>111.6</v>
      </c>
      <c r="I334" s="42">
        <v>-3.4617368450952317</v>
      </c>
      <c r="J334" s="41">
        <v>5814918</v>
      </c>
      <c r="K334" s="42">
        <v>210.19622288740788</v>
      </c>
      <c r="L334" s="42">
        <v>3730.7516531893261</v>
      </c>
      <c r="M334" s="42">
        <v>48.33</v>
      </c>
      <c r="N334" s="43">
        <v>36.620577973153658</v>
      </c>
      <c r="O334" s="44">
        <v>436.2283992469329</v>
      </c>
      <c r="P334" s="43">
        <v>14.54094664156443</v>
      </c>
    </row>
    <row r="335" spans="1:16">
      <c r="A335" s="40" t="s">
        <v>320</v>
      </c>
      <c r="B335" s="40" t="s">
        <v>255</v>
      </c>
      <c r="C335" s="41">
        <v>1138168471</v>
      </c>
      <c r="D335" s="41">
        <v>10994134</v>
      </c>
      <c r="E335" s="42">
        <v>36.058225946449191</v>
      </c>
      <c r="F335" s="42">
        <v>2.064046288382781</v>
      </c>
      <c r="G335" s="41">
        <v>7.01302E-4</v>
      </c>
      <c r="H335" s="42">
        <v>1583</v>
      </c>
      <c r="I335" s="42">
        <v>-37.990141444542587</v>
      </c>
      <c r="J335" s="41">
        <v>164509463</v>
      </c>
      <c r="K335" s="42">
        <v>106.19254727006191</v>
      </c>
      <c r="L335" s="42">
        <v>3638.303844577481</v>
      </c>
      <c r="M335" s="42">
        <v>6.37</v>
      </c>
      <c r="N335" s="43">
        <v>73.797606369392582</v>
      </c>
      <c r="O335" s="44">
        <v>726.50734033207175</v>
      </c>
      <c r="P335" s="43">
        <v>24.216911344402391</v>
      </c>
    </row>
    <row r="336" spans="1:16">
      <c r="A336" s="40" t="s">
        <v>45</v>
      </c>
      <c r="B336" s="40" t="s">
        <v>255</v>
      </c>
      <c r="C336" s="41">
        <v>879240094</v>
      </c>
      <c r="D336" s="41">
        <v>14175000</v>
      </c>
      <c r="E336" s="42">
        <v>19.859104247779857</v>
      </c>
      <c r="F336" s="42">
        <v>3.7359866897645824</v>
      </c>
      <c r="G336" s="41">
        <v>5.5196949999999996</v>
      </c>
      <c r="H336" s="42">
        <v>354.5</v>
      </c>
      <c r="I336" s="42">
        <v>-19.214534158647893</v>
      </c>
      <c r="J336" s="41">
        <v>-27853019</v>
      </c>
      <c r="K336" s="42">
        <v>-190.84555968600748</v>
      </c>
      <c r="L336" s="42">
        <v>2821.8694885361551</v>
      </c>
      <c r="M336" s="42">
        <v>38.93</v>
      </c>
      <c r="N336" s="43">
        <v>61.984161215976336</v>
      </c>
      <c r="O336" s="44">
        <v>918.90142303555172</v>
      </c>
      <c r="P336" s="43">
        <v>30.630047434518392</v>
      </c>
    </row>
    <row r="337" spans="1:16">
      <c r="A337" s="40" t="s">
        <v>482</v>
      </c>
      <c r="B337" s="40" t="s">
        <v>255</v>
      </c>
      <c r="C337" s="41">
        <v>3023972122</v>
      </c>
      <c r="D337" s="41">
        <v>21000000</v>
      </c>
      <c r="E337" s="42">
        <v>15.546728900222455</v>
      </c>
      <c r="F337" s="42">
        <v>1.412825236297933</v>
      </c>
      <c r="G337" s="41">
        <v>4.9969520000000003</v>
      </c>
      <c r="H337" s="42">
        <v>513</v>
      </c>
      <c r="I337" s="42">
        <v>17.716040431528938</v>
      </c>
      <c r="J337" s="41">
        <v>40710262</v>
      </c>
      <c r="K337" s="42">
        <v>270.30039747717666</v>
      </c>
      <c r="L337" s="42">
        <v>1904.7619047619048</v>
      </c>
      <c r="M337" s="42">
        <v>23.79</v>
      </c>
      <c r="N337" s="43">
        <v>39.157529117534942</v>
      </c>
      <c r="O337" s="44">
        <v>2114.9920469265635</v>
      </c>
      <c r="P337" s="43">
        <v>70.499734897552116</v>
      </c>
    </row>
    <row r="338" spans="1:16">
      <c r="A338" s="40" t="s">
        <v>448</v>
      </c>
      <c r="B338" s="40" t="s">
        <v>255</v>
      </c>
      <c r="C338" s="41">
        <v>447250420</v>
      </c>
      <c r="D338" s="41">
        <v>23850000</v>
      </c>
      <c r="E338" s="42">
        <v>21.116045057164605</v>
      </c>
      <c r="F338" s="42">
        <v>4.2771437946838846</v>
      </c>
      <c r="G338" s="41">
        <v>10.082440999999999</v>
      </c>
      <c r="H338" s="42">
        <v>184.4</v>
      </c>
      <c r="I338" s="42">
        <v>-11.001134120149544</v>
      </c>
      <c r="J338" s="41">
        <v>5945065</v>
      </c>
      <c r="K338" s="42">
        <v>830.42826276920437</v>
      </c>
      <c r="L338" s="42">
        <v>1677.1488469601677</v>
      </c>
      <c r="M338" s="42">
        <v>42.27</v>
      </c>
      <c r="N338" s="43">
        <v>43.569757440233438</v>
      </c>
      <c r="O338" s="44">
        <v>465.27276363820033</v>
      </c>
      <c r="P338" s="43">
        <v>15.509092121273344</v>
      </c>
    </row>
    <row r="339" spans="1:16">
      <c r="A339" s="40" t="s">
        <v>102</v>
      </c>
      <c r="B339" s="40" t="s">
        <v>255</v>
      </c>
      <c r="C339" s="41">
        <v>1186366071</v>
      </c>
      <c r="D339" s="41">
        <v>46656000</v>
      </c>
      <c r="E339" s="42">
        <v>57.127753562429035</v>
      </c>
      <c r="F339" s="42">
        <v>43.73021504080706</v>
      </c>
      <c r="G339" s="41">
        <v>24.81212</v>
      </c>
      <c r="H339" s="42">
        <v>27.62</v>
      </c>
      <c r="I339" s="42">
        <v>7.5937505261265414E-3</v>
      </c>
      <c r="J339" s="41">
        <v>-1305327</v>
      </c>
      <c r="K339" s="42">
        <v>-1000.7975013157622</v>
      </c>
      <c r="L339" s="42">
        <v>857.33882030178324</v>
      </c>
      <c r="M339" s="42">
        <v>53.18</v>
      </c>
      <c r="N339" s="43">
        <v>25.26565196327811</v>
      </c>
      <c r="O339" s="44">
        <v>978.15801804142018</v>
      </c>
      <c r="P339" s="43">
        <v>32.605267268047342</v>
      </c>
    </row>
    <row r="340" spans="1:16">
      <c r="A340" s="40" t="s">
        <v>548</v>
      </c>
      <c r="B340" s="40" t="s">
        <v>255</v>
      </c>
      <c r="C340" s="41">
        <v>1321868358</v>
      </c>
      <c r="D340" s="41">
        <v>55000000</v>
      </c>
      <c r="E340" s="42">
        <v>14.398018832608633</v>
      </c>
      <c r="F340" s="42">
        <v>1.6889171651153823</v>
      </c>
      <c r="G340" s="41">
        <v>18.044423999999999</v>
      </c>
      <c r="H340" s="42">
        <v>154.9</v>
      </c>
      <c r="I340" s="42">
        <v>10.469141156920301</v>
      </c>
      <c r="J340" s="41">
        <v>-13999310</v>
      </c>
      <c r="K340" s="42">
        <v>-608.95858438737332</v>
      </c>
      <c r="L340" s="42">
        <v>727.27272727272725</v>
      </c>
      <c r="M340" s="42">
        <v>32.799999999999997</v>
      </c>
      <c r="N340" s="43">
        <v>13.254380886264096</v>
      </c>
      <c r="O340" s="44">
        <v>2914.0181927381782</v>
      </c>
      <c r="P340" s="43">
        <v>97.133939757939274</v>
      </c>
    </row>
    <row r="341" spans="1:16">
      <c r="A341" s="40" t="s">
        <v>179</v>
      </c>
      <c r="B341" s="40" t="s">
        <v>255</v>
      </c>
      <c r="C341" s="41">
        <v>353515478</v>
      </c>
      <c r="D341" s="41">
        <v>73500000</v>
      </c>
      <c r="E341" s="42">
        <v>34.091846229273045</v>
      </c>
      <c r="F341" s="42">
        <v>14.962407825004629</v>
      </c>
      <c r="G341" s="41">
        <v>39.640771000000001</v>
      </c>
      <c r="H341" s="42">
        <v>29.82</v>
      </c>
      <c r="I341" s="42">
        <v>7.85029314955068E-2</v>
      </c>
      <c r="J341" s="41">
        <v>-4041987</v>
      </c>
      <c r="K341" s="42">
        <v>-563.70789911001691</v>
      </c>
      <c r="L341" s="42">
        <v>544.21768707482988</v>
      </c>
      <c r="M341" s="42">
        <v>53.93</v>
      </c>
      <c r="N341" s="43">
        <v>24.022392231959646</v>
      </c>
      <c r="O341" s="44">
        <v>1394.4413952372636</v>
      </c>
      <c r="P341" s="43">
        <v>46.481379841242116</v>
      </c>
    </row>
    <row r="342" spans="1:16">
      <c r="A342" s="40" t="s">
        <v>308</v>
      </c>
      <c r="B342" s="40" t="s">
        <v>255</v>
      </c>
      <c r="C342" s="41">
        <v>862192368</v>
      </c>
      <c r="D342" s="41">
        <v>93600000</v>
      </c>
      <c r="E342" s="42">
        <v>82.32684647179245</v>
      </c>
      <c r="F342" s="42">
        <v>125.65147507904831</v>
      </c>
      <c r="G342" s="41">
        <v>62.294471000000001</v>
      </c>
      <c r="H342" s="42">
        <v>7.79</v>
      </c>
      <c r="I342" s="42">
        <v>1.7155736637244345E-3</v>
      </c>
      <c r="J342" s="41">
        <v>-2782893</v>
      </c>
      <c r="K342" s="42">
        <v>-235.4384448126464</v>
      </c>
      <c r="L342" s="42">
        <v>427.35042735042737</v>
      </c>
      <c r="M342" s="42">
        <v>66.55</v>
      </c>
      <c r="N342" s="43">
        <v>23.058113989368483</v>
      </c>
      <c r="O342" s="44">
        <v>493.70390742065695</v>
      </c>
      <c r="P342" s="43">
        <v>16.456796914021897</v>
      </c>
    </row>
    <row r="343" spans="1:16">
      <c r="A343" s="40" t="s">
        <v>10</v>
      </c>
      <c r="B343" s="40" t="s">
        <v>255</v>
      </c>
      <c r="C343" s="41">
        <v>9551963345</v>
      </c>
      <c r="D343" s="41">
        <v>100000000</v>
      </c>
      <c r="E343" s="42">
        <v>8.3244504509979134</v>
      </c>
      <c r="F343" s="42">
        <v>0.77798602345774892</v>
      </c>
      <c r="G343" s="41">
        <v>45.468504000000003</v>
      </c>
      <c r="H343" s="42">
        <v>105.6</v>
      </c>
      <c r="I343" s="42">
        <v>2.840034722654579</v>
      </c>
      <c r="J343" s="41">
        <v>58835982</v>
      </c>
      <c r="K343" s="42">
        <v>181.8615010114049</v>
      </c>
      <c r="L343" s="42">
        <v>400</v>
      </c>
      <c r="M343" s="42">
        <v>45.46</v>
      </c>
      <c r="N343" s="43">
        <v>17.27077558124892</v>
      </c>
      <c r="O343" s="44">
        <v>1148.4733395211758</v>
      </c>
      <c r="P343" s="43">
        <v>38.282444650705862</v>
      </c>
    </row>
    <row r="344" spans="1:16">
      <c r="A344" s="40" t="s">
        <v>87</v>
      </c>
      <c r="B344" s="40" t="s">
        <v>255</v>
      </c>
      <c r="C344" s="41">
        <v>3143931773</v>
      </c>
      <c r="D344" s="41">
        <v>119000000</v>
      </c>
      <c r="E344" s="42">
        <v>65.965524385218131</v>
      </c>
      <c r="F344" s="42">
        <v>22.173285507636347</v>
      </c>
      <c r="G344" s="41">
        <v>24.496238000000002</v>
      </c>
      <c r="H344" s="42">
        <v>24.5</v>
      </c>
      <c r="I344" s="42">
        <v>-0.35487468753413509</v>
      </c>
      <c r="J344" s="41">
        <v>-53375203</v>
      </c>
      <c r="K344" s="42">
        <v>-55.737492932813765</v>
      </c>
      <c r="L344" s="42">
        <v>336.1344537815126</v>
      </c>
      <c r="M344" s="42">
        <v>20.58</v>
      </c>
      <c r="N344" s="43">
        <v>16.978167674945848</v>
      </c>
      <c r="O344" s="44">
        <v>225.0241133479411</v>
      </c>
      <c r="P344" s="43">
        <v>7.5008037782647028</v>
      </c>
    </row>
    <row r="345" spans="1:16">
      <c r="A345" s="40" t="s">
        <v>40</v>
      </c>
      <c r="B345" s="40" t="s">
        <v>255</v>
      </c>
      <c r="C345" s="41">
        <v>1508599655</v>
      </c>
      <c r="D345" s="41">
        <v>119728125</v>
      </c>
      <c r="E345" s="42">
        <v>172.18129635572978</v>
      </c>
      <c r="F345" s="42">
        <v>359.52558422619956</v>
      </c>
      <c r="G345" s="41">
        <v>53.051453000000002</v>
      </c>
      <c r="H345" s="42">
        <v>4.37</v>
      </c>
      <c r="I345" s="42">
        <v>-2.69157273054077E-2</v>
      </c>
      <c r="J345" s="41">
        <v>-17925929</v>
      </c>
      <c r="K345" s="42">
        <v>-26.716188600323029</v>
      </c>
      <c r="L345" s="42">
        <v>334.0902565708767</v>
      </c>
      <c r="M345" s="42">
        <v>44.3</v>
      </c>
      <c r="N345" s="43">
        <v>16.801412268278604</v>
      </c>
      <c r="O345" s="44">
        <v>168.71778898230315</v>
      </c>
      <c r="P345" s="43">
        <v>5.6239262994101047</v>
      </c>
    </row>
    <row r="346" spans="1:16">
      <c r="A346" s="40" t="s">
        <v>421</v>
      </c>
      <c r="B346" s="40" t="s">
        <v>255</v>
      </c>
      <c r="C346" s="41">
        <v>181919399</v>
      </c>
      <c r="D346" s="41">
        <v>120000000</v>
      </c>
      <c r="E346" s="42">
        <v>123.27397937774253</v>
      </c>
      <c r="F346" s="42">
        <v>116.869529289545</v>
      </c>
      <c r="G346" s="41">
        <v>42.875571000000001</v>
      </c>
      <c r="H346" s="42">
        <v>7.57</v>
      </c>
      <c r="I346" s="42">
        <v>-0.17722109796188246</v>
      </c>
      <c r="J346" s="41">
        <v>-37672820</v>
      </c>
      <c r="K346" s="42">
        <v>-27.998965806116981</v>
      </c>
      <c r="L346" s="42">
        <v>333.33333333333331</v>
      </c>
      <c r="M346" s="42">
        <v>35.72</v>
      </c>
      <c r="N346" s="43">
        <v>14.244928020982345</v>
      </c>
      <c r="O346" s="44">
        <v>571.09716364003646</v>
      </c>
      <c r="P346" s="43">
        <v>19.036572121334547</v>
      </c>
    </row>
    <row r="347" spans="1:16">
      <c r="A347" s="40" t="s">
        <v>166</v>
      </c>
      <c r="B347" s="40" t="s">
        <v>255</v>
      </c>
      <c r="C347" s="41">
        <v>8044975103</v>
      </c>
      <c r="D347" s="41">
        <v>135000000</v>
      </c>
      <c r="E347" s="42">
        <v>18.818248524168276</v>
      </c>
      <c r="F347" s="42">
        <v>5.5757773404943043</v>
      </c>
      <c r="G347" s="41">
        <v>82.584238999999997</v>
      </c>
      <c r="H347" s="42">
        <v>25.82</v>
      </c>
      <c r="I347" s="42">
        <v>0.32697410382613157</v>
      </c>
      <c r="J347" s="41">
        <v>-3113021</v>
      </c>
      <c r="K347" s="42">
        <v>-1084.1558730249492</v>
      </c>
      <c r="L347" s="42">
        <v>296.2962962962963</v>
      </c>
      <c r="M347" s="42">
        <v>61.17</v>
      </c>
      <c r="N347" s="43">
        <v>47.132455057654646</v>
      </c>
      <c r="O347" s="44">
        <v>1013.7630650615449</v>
      </c>
      <c r="P347" s="43">
        <v>33.792102168718166</v>
      </c>
    </row>
    <row r="348" spans="1:16">
      <c r="A348" s="40" t="s">
        <v>761</v>
      </c>
      <c r="B348" s="40" t="s">
        <v>255</v>
      </c>
      <c r="C348" s="41">
        <v>3597943991</v>
      </c>
      <c r="D348" s="41">
        <v>160000000</v>
      </c>
      <c r="E348" s="42">
        <v>31.029781639703028</v>
      </c>
      <c r="F348" s="42">
        <v>6.0605042265044977</v>
      </c>
      <c r="G348" s="41">
        <v>39.992564999999999</v>
      </c>
      <c r="H348" s="42">
        <v>31.42</v>
      </c>
      <c r="I348" s="42">
        <v>-0.51741920934613717</v>
      </c>
      <c r="J348" s="41">
        <v>29754818</v>
      </c>
      <c r="K348" s="42">
        <v>172.07297319042584</v>
      </c>
      <c r="L348" s="42">
        <v>250</v>
      </c>
      <c r="M348" s="42">
        <v>24.99</v>
      </c>
      <c r="N348" s="43">
        <v>32.403975575786674</v>
      </c>
      <c r="O348" s="44">
        <v>0</v>
      </c>
      <c r="P348" s="43">
        <v>0</v>
      </c>
    </row>
    <row r="349" spans="1:16">
      <c r="A349" s="40" t="s">
        <v>409</v>
      </c>
      <c r="B349" s="40" t="s">
        <v>255</v>
      </c>
      <c r="C349" s="41">
        <v>932814398</v>
      </c>
      <c r="D349" s="41">
        <v>174600000</v>
      </c>
      <c r="E349" s="42">
        <v>48.923212279605742</v>
      </c>
      <c r="F349" s="42">
        <v>28.020167399545098</v>
      </c>
      <c r="G349" s="41">
        <v>78.469515999999999</v>
      </c>
      <c r="H349" s="42">
        <v>10.45</v>
      </c>
      <c r="I349" s="42">
        <v>0.30598127700493549</v>
      </c>
      <c r="J349" s="41">
        <v>-20343122</v>
      </c>
      <c r="K349" s="42">
        <v>-85.827534239828083</v>
      </c>
      <c r="L349" s="42">
        <v>229.09507445589921</v>
      </c>
      <c r="M349" s="42">
        <v>44.94</v>
      </c>
      <c r="N349" s="43">
        <v>43.58537627527808</v>
      </c>
      <c r="O349" s="44">
        <v>2309.9861547173373</v>
      </c>
      <c r="P349" s="43">
        <v>76.999538490577905</v>
      </c>
    </row>
    <row r="350" spans="1:16">
      <c r="A350" s="40" t="s">
        <v>307</v>
      </c>
      <c r="B350" s="40" t="s">
        <v>255</v>
      </c>
      <c r="C350" s="41">
        <v>402238316</v>
      </c>
      <c r="D350" s="41">
        <v>177187500</v>
      </c>
      <c r="E350" s="42">
        <v>6.2100659405178336</v>
      </c>
      <c r="F350" s="42">
        <v>0.64903687404980948</v>
      </c>
      <c r="G350" s="41">
        <v>124.842961</v>
      </c>
      <c r="H350" s="42">
        <v>50.1</v>
      </c>
      <c r="I350" s="42">
        <v>-2.0958056282616155</v>
      </c>
      <c r="J350" s="41">
        <v>-50345394</v>
      </c>
      <c r="K350" s="42">
        <v>-190.04965975636222</v>
      </c>
      <c r="L350" s="42">
        <v>225.7495590828924</v>
      </c>
      <c r="M350" s="42">
        <v>70.45</v>
      </c>
      <c r="N350" s="43">
        <v>37.623042739957093</v>
      </c>
      <c r="O350" s="44">
        <v>392.76000441435951</v>
      </c>
      <c r="P350" s="43">
        <v>13.092000147145317</v>
      </c>
    </row>
    <row r="351" spans="1:16">
      <c r="A351" s="40" t="s">
        <v>43</v>
      </c>
      <c r="B351" s="40" t="s">
        <v>255</v>
      </c>
      <c r="C351" s="41">
        <v>595998092</v>
      </c>
      <c r="D351" s="41">
        <v>187641391</v>
      </c>
      <c r="E351" s="42">
        <v>28.530246756142478</v>
      </c>
      <c r="F351" s="42">
        <v>15.204665987656465</v>
      </c>
      <c r="G351" s="41">
        <v>131.0445</v>
      </c>
      <c r="H351" s="42">
        <v>10.27</v>
      </c>
      <c r="I351" s="42">
        <v>-0.14456782277485125</v>
      </c>
      <c r="J351" s="41">
        <v>39009394</v>
      </c>
      <c r="K351" s="42">
        <v>48.101590862959831</v>
      </c>
      <c r="L351" s="42">
        <v>213.17258301501292</v>
      </c>
      <c r="M351" s="42">
        <v>69.83</v>
      </c>
      <c r="N351" s="43">
        <v>68.044045650097644</v>
      </c>
      <c r="O351" s="44">
        <v>1463.8095078924844</v>
      </c>
      <c r="P351" s="43">
        <v>48.79365026308281</v>
      </c>
    </row>
    <row r="352" spans="1:16">
      <c r="A352" s="40" t="s">
        <v>177</v>
      </c>
      <c r="B352" s="40" t="s">
        <v>255</v>
      </c>
      <c r="C352" s="41">
        <v>2673958636</v>
      </c>
      <c r="D352" s="41">
        <v>190370946</v>
      </c>
      <c r="E352" s="42">
        <v>31.242523956024993</v>
      </c>
      <c r="F352" s="42">
        <v>9.6537605419316428</v>
      </c>
      <c r="G352" s="41">
        <v>74.278114000000002</v>
      </c>
      <c r="H352" s="42">
        <v>17.21</v>
      </c>
      <c r="I352" s="42">
        <v>-1.3027369194556897</v>
      </c>
      <c r="J352" s="41">
        <v>34312463</v>
      </c>
      <c r="K352" s="42">
        <v>94.318676044911143</v>
      </c>
      <c r="L352" s="42">
        <v>210.11609618202979</v>
      </c>
      <c r="M352" s="42">
        <v>39.01</v>
      </c>
      <c r="N352" s="43">
        <v>43.052176938168252</v>
      </c>
      <c r="O352" s="44">
        <v>209.56296489365599</v>
      </c>
      <c r="P352" s="43">
        <v>6.9854321631218665</v>
      </c>
    </row>
    <row r="353" spans="1:16">
      <c r="A353" s="40" t="s">
        <v>167</v>
      </c>
      <c r="B353" s="40" t="s">
        <v>255</v>
      </c>
      <c r="C353" s="41">
        <v>3624383186</v>
      </c>
      <c r="D353" s="41">
        <v>190615223</v>
      </c>
      <c r="E353" s="42">
        <v>53.064949456824145</v>
      </c>
      <c r="F353" s="42">
        <v>55.677556725701962</v>
      </c>
      <c r="G353" s="41">
        <v>136.56980300000001</v>
      </c>
      <c r="H353" s="42">
        <v>5.6</v>
      </c>
      <c r="I353" s="42">
        <v>2.9390123131655344E-2</v>
      </c>
      <c r="J353" s="41">
        <v>-54418198</v>
      </c>
      <c r="K353" s="42">
        <v>-17.513922732244826</v>
      </c>
      <c r="L353" s="42">
        <v>209.84682844559586</v>
      </c>
      <c r="M353" s="42">
        <v>71.64</v>
      </c>
      <c r="N353" s="43">
        <v>33.014138422437327</v>
      </c>
      <c r="O353" s="44">
        <v>671.72486391956465</v>
      </c>
      <c r="P353" s="43">
        <v>22.390828797318822</v>
      </c>
    </row>
    <row r="354" spans="1:16">
      <c r="A354" s="40" t="s">
        <v>44</v>
      </c>
      <c r="B354" s="40" t="s">
        <v>255</v>
      </c>
      <c r="C354" s="41">
        <v>573457342</v>
      </c>
      <c r="D354" s="41">
        <v>200000000</v>
      </c>
      <c r="E354" s="42">
        <v>63.198002184754934</v>
      </c>
      <c r="F354" s="42">
        <v>78.997502730943665</v>
      </c>
      <c r="G354" s="41">
        <v>150.34311</v>
      </c>
      <c r="H354" s="42">
        <v>4.26</v>
      </c>
      <c r="I354" s="42">
        <v>-0.13262206324720527</v>
      </c>
      <c r="J354" s="41">
        <v>28758269</v>
      </c>
      <c r="K354" s="42">
        <v>27.818085991197872</v>
      </c>
      <c r="L354" s="42">
        <v>200</v>
      </c>
      <c r="M354" s="42">
        <v>75.17</v>
      </c>
      <c r="N354" s="43">
        <v>11.857321447998514</v>
      </c>
      <c r="O354" s="44">
        <v>68.793302431350796</v>
      </c>
      <c r="P354" s="43">
        <v>2.2931100810450267</v>
      </c>
    </row>
    <row r="355" spans="1:16">
      <c r="A355" s="40" t="s">
        <v>258</v>
      </c>
      <c r="B355" s="40" t="s">
        <v>255</v>
      </c>
      <c r="C355" s="41">
        <v>28844632356</v>
      </c>
      <c r="D355" s="41">
        <v>200019288</v>
      </c>
      <c r="E355" s="42">
        <v>11.98046001375222</v>
      </c>
      <c r="F355" s="42">
        <v>0.63048972261074188</v>
      </c>
      <c r="G355" s="41">
        <v>35.457332999999998</v>
      </c>
      <c r="H355" s="42">
        <v>90.2</v>
      </c>
      <c r="I355" s="42">
        <v>5.7879125543110774</v>
      </c>
      <c r="J355" s="41">
        <v>-90890793</v>
      </c>
      <c r="K355" s="42">
        <v>-209.06223537955049</v>
      </c>
      <c r="L355" s="42">
        <v>199.98071385995536</v>
      </c>
      <c r="M355" s="42">
        <v>17.72</v>
      </c>
      <c r="N355" s="43">
        <v>30.081226856197521</v>
      </c>
      <c r="O355" s="44">
        <v>2975.8932708183361</v>
      </c>
      <c r="P355" s="43">
        <v>99.196442360611201</v>
      </c>
    </row>
    <row r="356" spans="1:16">
      <c r="A356" s="40" t="s">
        <v>2</v>
      </c>
      <c r="B356" s="40" t="s">
        <v>255</v>
      </c>
      <c r="C356" s="41">
        <v>71378041000</v>
      </c>
      <c r="D356" s="41">
        <v>219801000</v>
      </c>
      <c r="E356" s="42">
        <v>2.289630309605807</v>
      </c>
      <c r="F356" s="42">
        <v>3.1953475451369763E-2</v>
      </c>
      <c r="G356" s="41">
        <v>51.918782</v>
      </c>
      <c r="H356" s="42">
        <v>335.25</v>
      </c>
      <c r="I356" s="42">
        <v>15.992619028621446</v>
      </c>
      <c r="J356" s="41">
        <v>134970000</v>
      </c>
      <c r="K356" s="42">
        <v>530.89668815292282</v>
      </c>
      <c r="L356" s="42">
        <v>181.98279352687203</v>
      </c>
      <c r="M356" s="42">
        <v>23.62</v>
      </c>
      <c r="N356" s="43">
        <v>13.468949484215686</v>
      </c>
      <c r="O356" s="44">
        <v>2967.4257131043187</v>
      </c>
      <c r="P356" s="43">
        <v>98.914190436810628</v>
      </c>
    </row>
    <row r="357" spans="1:16">
      <c r="A357" s="40" t="s">
        <v>256</v>
      </c>
      <c r="B357" s="40" t="s">
        <v>255</v>
      </c>
      <c r="C357" s="41">
        <v>1748599456</v>
      </c>
      <c r="D357" s="41">
        <v>220000000</v>
      </c>
      <c r="E357" s="42">
        <v>57.839040889888345</v>
      </c>
      <c r="F357" s="42">
        <v>32.863091414709288</v>
      </c>
      <c r="G357" s="41">
        <v>78.150914</v>
      </c>
      <c r="H357" s="42">
        <v>8.81</v>
      </c>
      <c r="I357" s="42">
        <v>-0.1963110605124001</v>
      </c>
      <c r="J357" s="41">
        <v>-145428477</v>
      </c>
      <c r="K357" s="42">
        <v>-12.10216895828456</v>
      </c>
      <c r="L357" s="42">
        <v>181.81818181818181</v>
      </c>
      <c r="M357" s="42">
        <v>35.520000000000003</v>
      </c>
      <c r="N357" s="43">
        <v>32.802736515063131</v>
      </c>
      <c r="O357" s="44">
        <v>344.57372676103228</v>
      </c>
      <c r="P357" s="43">
        <v>11.485790892034409</v>
      </c>
    </row>
    <row r="358" spans="1:16">
      <c r="A358" s="40" t="s">
        <v>382</v>
      </c>
      <c r="B358" s="40" t="s">
        <v>255</v>
      </c>
      <c r="C358" s="41">
        <v>237921423</v>
      </c>
      <c r="D358" s="41">
        <v>249999992</v>
      </c>
      <c r="E358" s="42">
        <v>50.914489474066123</v>
      </c>
      <c r="F358" s="42">
        <v>50.914491103329837</v>
      </c>
      <c r="G358" s="41">
        <v>187.95273599999999</v>
      </c>
      <c r="H358" s="42">
        <v>4.2</v>
      </c>
      <c r="I358" s="42">
        <v>-5.9694370325277461E-2</v>
      </c>
      <c r="J358" s="41">
        <v>5215990</v>
      </c>
      <c r="K358" s="42">
        <v>191.71815283388196</v>
      </c>
      <c r="L358" s="42">
        <v>160.00000512000017</v>
      </c>
      <c r="M358" s="42">
        <v>75.180000000000007</v>
      </c>
      <c r="N358" s="43">
        <v>64.053572469279288</v>
      </c>
      <c r="O358" s="44">
        <v>256.48796694602117</v>
      </c>
      <c r="P358" s="43">
        <v>8.5495988982007063</v>
      </c>
    </row>
    <row r="359" spans="1:16">
      <c r="A359" s="40" t="s">
        <v>260</v>
      </c>
      <c r="B359" s="40" t="s">
        <v>255</v>
      </c>
      <c r="C359" s="41">
        <v>2324346355</v>
      </c>
      <c r="D359" s="41">
        <v>270000000</v>
      </c>
      <c r="E359" s="42">
        <v>222.68540787059305</v>
      </c>
      <c r="F359" s="42">
        <v>412.38038494554269</v>
      </c>
      <c r="G359" s="41">
        <v>68.060782000000003</v>
      </c>
      <c r="H359" s="42">
        <v>2.63</v>
      </c>
      <c r="I359" s="42">
        <v>-2.3695520012434912E-2</v>
      </c>
      <c r="J359" s="41">
        <v>120604000</v>
      </c>
      <c r="K359" s="42">
        <v>4.4774634340486221</v>
      </c>
      <c r="L359" s="42">
        <v>148.14814814814815</v>
      </c>
      <c r="M359" s="42">
        <v>25.2</v>
      </c>
      <c r="N359" s="43">
        <v>86.921853000663617</v>
      </c>
      <c r="O359" s="44">
        <v>462.738132856172</v>
      </c>
      <c r="P359" s="43">
        <v>15.424604428539066</v>
      </c>
    </row>
    <row r="360" spans="1:16">
      <c r="A360" s="40" t="s">
        <v>117</v>
      </c>
      <c r="B360" s="40" t="s">
        <v>255</v>
      </c>
      <c r="C360" s="41">
        <v>2298735475</v>
      </c>
      <c r="D360" s="41">
        <v>275000000</v>
      </c>
      <c r="E360" s="42">
        <v>104.05322426474368</v>
      </c>
      <c r="F360" s="42">
        <v>378.37536096270429</v>
      </c>
      <c r="G360" s="41">
        <v>231.60181800000001</v>
      </c>
      <c r="H360" s="42">
        <v>1.64</v>
      </c>
      <c r="I360" s="42">
        <v>-6.052919367171717E-2</v>
      </c>
      <c r="J360" s="41">
        <v>16935617</v>
      </c>
      <c r="K360" s="42">
        <v>16.237967592205234</v>
      </c>
      <c r="L360" s="42">
        <v>145.45454545454547</v>
      </c>
      <c r="M360" s="42">
        <v>84.21</v>
      </c>
      <c r="N360" s="43">
        <v>74.905061634829337</v>
      </c>
      <c r="O360" s="44">
        <v>307.46285544778311</v>
      </c>
      <c r="P360" s="43">
        <v>10.248761848259438</v>
      </c>
    </row>
    <row r="361" spans="1:16">
      <c r="A361" s="40" t="s">
        <v>257</v>
      </c>
      <c r="B361" s="40" t="s">
        <v>255</v>
      </c>
      <c r="C361" s="41">
        <v>4481586649</v>
      </c>
      <c r="D361" s="41">
        <v>300000000</v>
      </c>
      <c r="E361" s="42">
        <v>18.36114312070395</v>
      </c>
      <c r="F361" s="42">
        <v>4.0802540268231002</v>
      </c>
      <c r="G361" s="41">
        <v>140.647705</v>
      </c>
      <c r="H361" s="42">
        <v>15.33</v>
      </c>
      <c r="I361" s="42">
        <v>-0.2490695322239489</v>
      </c>
      <c r="J361" s="41">
        <v>-211813709</v>
      </c>
      <c r="K361" s="42">
        <v>-21.245083810887802</v>
      </c>
      <c r="L361" s="42">
        <v>133.33333333333334</v>
      </c>
      <c r="M361" s="42">
        <v>46.88</v>
      </c>
      <c r="N361" s="43">
        <v>30.458782691895003</v>
      </c>
      <c r="O361" s="44">
        <v>519.17114571975799</v>
      </c>
      <c r="P361" s="43">
        <v>17.305704857325267</v>
      </c>
    </row>
    <row r="362" spans="1:16">
      <c r="A362" s="40" t="s">
        <v>319</v>
      </c>
      <c r="B362" s="40" t="s">
        <v>255</v>
      </c>
      <c r="C362" s="41">
        <v>8232091507</v>
      </c>
      <c r="D362" s="41">
        <v>300000000</v>
      </c>
      <c r="E362" s="42">
        <v>40.557051096814753</v>
      </c>
      <c r="F362" s="42">
        <v>10.399243870978141</v>
      </c>
      <c r="G362" s="41">
        <v>75.779038999999997</v>
      </c>
      <c r="H362" s="42">
        <v>12.95</v>
      </c>
      <c r="I362" s="42">
        <v>-1.6593627434197344E-2</v>
      </c>
      <c r="J362" s="41">
        <v>46750790</v>
      </c>
      <c r="K362" s="42">
        <v>83.421050211130122</v>
      </c>
      <c r="L362" s="42">
        <v>133.33333333333334</v>
      </c>
      <c r="M362" s="42">
        <v>25.25</v>
      </c>
      <c r="N362" s="43">
        <v>59.146560517776486</v>
      </c>
      <c r="O362" s="44">
        <v>723.96726721724781</v>
      </c>
      <c r="P362" s="43">
        <v>24.132242240574929</v>
      </c>
    </row>
    <row r="363" spans="1:16">
      <c r="A363" s="40" t="s">
        <v>261</v>
      </c>
      <c r="B363" s="40" t="s">
        <v>255</v>
      </c>
      <c r="C363" s="41">
        <v>26090409000</v>
      </c>
      <c r="D363" s="41">
        <v>305117000</v>
      </c>
      <c r="E363" s="42">
        <v>16.911693722725623</v>
      </c>
      <c r="F363" s="42">
        <v>0.72930150016333783</v>
      </c>
      <c r="G363" s="41">
        <v>31.206356</v>
      </c>
      <c r="H363" s="42">
        <v>74.8</v>
      </c>
      <c r="I363" s="42">
        <v>-1.2751724625625087</v>
      </c>
      <c r="J363" s="41">
        <v>28632000</v>
      </c>
      <c r="K363" s="42">
        <v>809.89424420229113</v>
      </c>
      <c r="L363" s="42">
        <v>131.09725121838508</v>
      </c>
      <c r="M363" s="42">
        <v>10.220000000000001</v>
      </c>
      <c r="N363" s="43">
        <v>53.551947476257801</v>
      </c>
      <c r="O363" s="44">
        <v>143.80403803194309</v>
      </c>
      <c r="P363" s="43">
        <v>4.7934679343981035</v>
      </c>
    </row>
    <row r="364" spans="1:16">
      <c r="A364" s="40" t="s">
        <v>262</v>
      </c>
      <c r="B364" s="40" t="s">
        <v>255</v>
      </c>
      <c r="C364" s="41">
        <v>35388745864</v>
      </c>
      <c r="D364" s="41">
        <v>334000000</v>
      </c>
      <c r="E364" s="42">
        <v>1.1919027277695122</v>
      </c>
      <c r="F364" s="42">
        <v>7.5286308886626258E-3</v>
      </c>
      <c r="G364" s="41">
        <v>70.556014000000005</v>
      </c>
      <c r="H364" s="42">
        <v>482.5</v>
      </c>
      <c r="I364" s="42">
        <v>12.26976043803802</v>
      </c>
      <c r="J364" s="41">
        <v>3685710974</v>
      </c>
      <c r="K364" s="42">
        <v>42.953992083699397</v>
      </c>
      <c r="L364" s="42">
        <v>119.76047904191617</v>
      </c>
      <c r="M364" s="42">
        <v>21.12</v>
      </c>
      <c r="N364" s="43">
        <v>41.265120286241007</v>
      </c>
      <c r="O364" s="44">
        <v>1687.6803707483566</v>
      </c>
      <c r="P364" s="43">
        <v>56.256012358278554</v>
      </c>
    </row>
    <row r="365" spans="1:16">
      <c r="A365" s="40" t="s">
        <v>74</v>
      </c>
      <c r="B365" s="40" t="s">
        <v>255</v>
      </c>
      <c r="C365" s="41">
        <v>633089921</v>
      </c>
      <c r="D365" s="41">
        <v>375000000</v>
      </c>
      <c r="E365" s="42">
        <v>19.005372818895903</v>
      </c>
      <c r="F365" s="42">
        <v>5.068099418372241</v>
      </c>
      <c r="G365" s="41">
        <v>217.20958099999999</v>
      </c>
      <c r="H365" s="42">
        <v>9.68</v>
      </c>
      <c r="I365" s="42">
        <v>0.26463983186536666</v>
      </c>
      <c r="J365" s="41">
        <v>6803042</v>
      </c>
      <c r="K365" s="42">
        <v>551.22399655918628</v>
      </c>
      <c r="L365" s="42">
        <v>106.66666666666667</v>
      </c>
      <c r="M365" s="42">
        <v>57.92</v>
      </c>
      <c r="N365" s="43">
        <v>63.007723594808695</v>
      </c>
      <c r="O365" s="44">
        <v>1497.8588910873043</v>
      </c>
      <c r="P365" s="43">
        <v>49.928629702910143</v>
      </c>
    </row>
    <row r="366" spans="1:16">
      <c r="A366" s="40" t="s">
        <v>341</v>
      </c>
      <c r="B366" s="40" t="s">
        <v>255</v>
      </c>
      <c r="C366" s="41">
        <v>3823224810</v>
      </c>
      <c r="D366" s="41">
        <v>486200000</v>
      </c>
      <c r="E366" s="42">
        <v>18.638638442578447</v>
      </c>
      <c r="F366" s="42">
        <v>2.1297406694294128</v>
      </c>
      <c r="G366" s="41">
        <v>116.492937</v>
      </c>
      <c r="H366" s="42">
        <v>18.46</v>
      </c>
      <c r="I366" s="42">
        <v>-0.55363587887224242</v>
      </c>
      <c r="J366" s="41">
        <v>161327589</v>
      </c>
      <c r="K366" s="42">
        <v>54.247386043809286</v>
      </c>
      <c r="L366" s="42">
        <v>82.270670505964617</v>
      </c>
      <c r="M366" s="42">
        <v>23.95</v>
      </c>
      <c r="N366" s="43">
        <v>70.499041182838283</v>
      </c>
      <c r="O366" s="44">
        <v>879.59261321371866</v>
      </c>
      <c r="P366" s="43">
        <v>29.319753773790623</v>
      </c>
    </row>
    <row r="367" spans="1:16">
      <c r="A367" s="40" t="s">
        <v>321</v>
      </c>
      <c r="B367" s="40" t="s">
        <v>255</v>
      </c>
      <c r="C367" s="41">
        <v>2964377336</v>
      </c>
      <c r="D367" s="41">
        <v>500000000</v>
      </c>
      <c r="E367" s="42">
        <v>33.676071551549221</v>
      </c>
      <c r="F367" s="42">
        <v>33.676071551549221</v>
      </c>
      <c r="G367" s="41">
        <v>422.728272</v>
      </c>
      <c r="H367" s="42">
        <v>2.78</v>
      </c>
      <c r="I367" s="42">
        <v>-8.8666862208326425E-2</v>
      </c>
      <c r="J367" s="41">
        <v>-298290114</v>
      </c>
      <c r="K367" s="42">
        <v>-3.3524409729515878</v>
      </c>
      <c r="L367" s="42">
        <v>80</v>
      </c>
      <c r="M367" s="42">
        <v>84.54</v>
      </c>
      <c r="N367" s="43">
        <v>15.066937885682702</v>
      </c>
      <c r="O367" s="44">
        <v>161.14285130403468</v>
      </c>
      <c r="P367" s="43">
        <v>5.3714283768011564</v>
      </c>
    </row>
    <row r="368" spans="1:16">
      <c r="A368" s="40" t="s">
        <v>41</v>
      </c>
      <c r="B368" s="40" t="s">
        <v>255</v>
      </c>
      <c r="C368" s="41">
        <v>10058078668</v>
      </c>
      <c r="D368" s="41">
        <v>545000000</v>
      </c>
      <c r="E368" s="42">
        <v>15.226163958013306</v>
      </c>
      <c r="F368" s="42">
        <v>0.75507879781866127</v>
      </c>
      <c r="G368" s="41">
        <v>71.523961</v>
      </c>
      <c r="H368" s="42">
        <v>35.9</v>
      </c>
      <c r="I368" s="42">
        <v>0.65568316203915344</v>
      </c>
      <c r="J368" s="41">
        <v>294689392</v>
      </c>
      <c r="K368" s="42">
        <v>68.427980604065993</v>
      </c>
      <c r="L368" s="42">
        <v>73.394495412844037</v>
      </c>
      <c r="M368" s="42">
        <v>13.12</v>
      </c>
      <c r="N368" s="43">
        <v>46.074526176296651</v>
      </c>
      <c r="O368" s="44">
        <v>1386.5059349856197</v>
      </c>
      <c r="P368" s="43">
        <v>46.216864499520653</v>
      </c>
    </row>
    <row r="369" spans="1:16">
      <c r="A369" s="40" t="s">
        <v>519</v>
      </c>
      <c r="B369" s="40" t="s">
        <v>255</v>
      </c>
      <c r="C369" s="41">
        <v>5131323395</v>
      </c>
      <c r="D369" s="41">
        <v>600000000</v>
      </c>
      <c r="E369" s="42">
        <v>15.861542690469767</v>
      </c>
      <c r="F369" s="42">
        <v>1.4686613602286822</v>
      </c>
      <c r="G369" s="41">
        <v>139.029326</v>
      </c>
      <c r="H369" s="42">
        <v>16.89</v>
      </c>
      <c r="I369" s="42">
        <v>-1.2422674030959406</v>
      </c>
      <c r="J369" s="41">
        <v>229985505</v>
      </c>
      <c r="K369" s="42">
        <v>46.959481207304783</v>
      </c>
      <c r="L369" s="42">
        <v>66.666666666666671</v>
      </c>
      <c r="M369" s="42">
        <v>23.17</v>
      </c>
      <c r="N369" s="43">
        <v>63.177769907081412</v>
      </c>
      <c r="O369" s="44">
        <v>695.67822210248607</v>
      </c>
      <c r="P369" s="43">
        <v>23.18927407008287</v>
      </c>
    </row>
    <row r="370" spans="1:16">
      <c r="A370" s="40" t="s">
        <v>180</v>
      </c>
      <c r="B370" s="40" t="s">
        <v>255</v>
      </c>
      <c r="C370" s="41">
        <v>1146147548</v>
      </c>
      <c r="D370" s="41">
        <v>600000000</v>
      </c>
      <c r="E370" s="42">
        <v>52.537702368662316</v>
      </c>
      <c r="F370" s="42">
        <v>43.781418640551934</v>
      </c>
      <c r="G370" s="41">
        <v>335.41250200000002</v>
      </c>
      <c r="H370" s="42">
        <v>2.2599999999999998</v>
      </c>
      <c r="I370" s="42">
        <v>-1.0536539567497893E-2</v>
      </c>
      <c r="J370" s="41">
        <v>-60642937</v>
      </c>
      <c r="K370" s="42">
        <v>-19.787959808081194</v>
      </c>
      <c r="L370" s="42">
        <v>66.666666666666671</v>
      </c>
      <c r="M370" s="42">
        <v>55.9</v>
      </c>
      <c r="N370" s="43">
        <v>58.083701333702166</v>
      </c>
      <c r="O370" s="44">
        <v>441.00387293619309</v>
      </c>
      <c r="P370" s="43">
        <v>14.700129097873104</v>
      </c>
    </row>
    <row r="371" spans="1:16">
      <c r="A371" s="40" t="s">
        <v>771</v>
      </c>
      <c r="B371" s="40" t="s">
        <v>255</v>
      </c>
      <c r="C371" s="41">
        <v>6697968298</v>
      </c>
      <c r="D371" s="41">
        <v>609000000</v>
      </c>
      <c r="E371" s="42">
        <v>34.146981111327634</v>
      </c>
      <c r="F371" s="42">
        <v>6.230064059720422</v>
      </c>
      <c r="G371" s="41">
        <v>123.570446</v>
      </c>
      <c r="H371" s="42">
        <v>10.3</v>
      </c>
      <c r="I371" s="42">
        <v>2.6800000000000001E-5</v>
      </c>
      <c r="J371" s="41">
        <v>52028005</v>
      </c>
      <c r="K371" s="42">
        <v>105.34711065703942</v>
      </c>
      <c r="L371" s="42">
        <v>65.681444991789817</v>
      </c>
      <c r="M371" s="42">
        <v>20.29</v>
      </c>
      <c r="N371" s="43">
        <v>18.959683737432556</v>
      </c>
      <c r="O371" s="44">
        <v>0</v>
      </c>
      <c r="P371" s="43">
        <v>0</v>
      </c>
    </row>
    <row r="372" spans="1:16">
      <c r="A372" s="40" t="s">
        <v>178</v>
      </c>
      <c r="B372" s="40" t="s">
        <v>255</v>
      </c>
      <c r="C372" s="41">
        <v>6095642150</v>
      </c>
      <c r="D372" s="41">
        <v>690000000</v>
      </c>
      <c r="E372" s="42">
        <v>13.339709180733356</v>
      </c>
      <c r="F372" s="42">
        <v>1.7575374414668454</v>
      </c>
      <c r="G372" s="41">
        <v>264.90403600000002</v>
      </c>
      <c r="H372" s="42">
        <v>11.19</v>
      </c>
      <c r="I372" s="42">
        <v>9.1443449649412756E-2</v>
      </c>
      <c r="J372" s="41">
        <v>555282156</v>
      </c>
      <c r="K372" s="42">
        <v>13.668726642820484</v>
      </c>
      <c r="L372" s="42">
        <v>57.971014492753625</v>
      </c>
      <c r="M372" s="42">
        <v>38.39</v>
      </c>
      <c r="N372" s="43">
        <v>27.665311560669533</v>
      </c>
      <c r="O372" s="44">
        <v>1645.9735834675325</v>
      </c>
      <c r="P372" s="43">
        <v>54.86578611558442</v>
      </c>
    </row>
    <row r="373" spans="1:16">
      <c r="A373" s="40" t="s">
        <v>241</v>
      </c>
      <c r="B373" s="40" t="s">
        <v>255</v>
      </c>
      <c r="C373" s="41">
        <v>1985914418</v>
      </c>
      <c r="D373" s="41">
        <v>1037000000</v>
      </c>
      <c r="E373" s="42">
        <v>51.146307539253939</v>
      </c>
      <c r="F373" s="42">
        <v>49.321415177679789</v>
      </c>
      <c r="G373" s="41">
        <v>759.30591400000003</v>
      </c>
      <c r="H373" s="42">
        <v>1.03</v>
      </c>
      <c r="I373" s="42">
        <v>-5.9668748897479862E-2</v>
      </c>
      <c r="J373" s="41">
        <v>207556314</v>
      </c>
      <c r="K373" s="42">
        <v>4.9962344195416764</v>
      </c>
      <c r="L373" s="42">
        <v>38.572806171648985</v>
      </c>
      <c r="M373" s="42">
        <v>73.22</v>
      </c>
      <c r="N373" s="43">
        <v>76.529364288985718</v>
      </c>
      <c r="O373" s="44">
        <v>288.24420613441134</v>
      </c>
      <c r="P373" s="43">
        <v>9.6081402044803781</v>
      </c>
    </row>
    <row r="374" spans="1:16">
      <c r="A374" s="40" t="s">
        <v>458</v>
      </c>
      <c r="B374" s="40" t="s">
        <v>255</v>
      </c>
      <c r="C374" s="41">
        <v>4785393051</v>
      </c>
      <c r="D374" s="41">
        <v>1296960000</v>
      </c>
      <c r="E374" s="42">
        <v>28.411906761512029</v>
      </c>
      <c r="F374" s="42">
        <v>4.3813080991722222</v>
      </c>
      <c r="G374" s="41">
        <v>266.16580599999998</v>
      </c>
      <c r="H374" s="42">
        <v>5.03</v>
      </c>
      <c r="I374" s="42">
        <v>-0.11862718564548659</v>
      </c>
      <c r="J374" s="41">
        <v>18489123</v>
      </c>
      <c r="K374" s="42">
        <v>350.73594350581152</v>
      </c>
      <c r="L374" s="42">
        <v>30.8413520848754</v>
      </c>
      <c r="M374" s="42">
        <v>20.52</v>
      </c>
      <c r="N374" s="43">
        <v>49.3406751548168</v>
      </c>
      <c r="O374" s="44">
        <v>97.7792234487748</v>
      </c>
      <c r="P374" s="43">
        <v>3.2593074482924935</v>
      </c>
    </row>
    <row r="375" spans="1:16">
      <c r="A375" s="40" t="s">
        <v>42</v>
      </c>
      <c r="B375" s="40" t="s">
        <v>255</v>
      </c>
      <c r="C375" s="41">
        <v>3131402465</v>
      </c>
      <c r="D375" s="41">
        <v>1500000000</v>
      </c>
      <c r="E375" s="42">
        <v>11.128545832916013</v>
      </c>
      <c r="F375" s="42">
        <v>1.059861507896763</v>
      </c>
      <c r="G375" s="41">
        <v>466.80128100000002</v>
      </c>
      <c r="H375" s="42">
        <v>7.42</v>
      </c>
      <c r="I375" s="42">
        <v>1.0371037738179822E-2</v>
      </c>
      <c r="J375" s="41">
        <v>138936535</v>
      </c>
      <c r="K375" s="42">
        <v>75.574074162710332</v>
      </c>
      <c r="L375" s="42">
        <v>26.666666666666668</v>
      </c>
      <c r="M375" s="42">
        <v>31.12</v>
      </c>
      <c r="N375" s="43">
        <v>43.536827041117682</v>
      </c>
      <c r="O375" s="44">
        <v>290.27322814303841</v>
      </c>
      <c r="P375" s="43">
        <v>9.675774271434614</v>
      </c>
    </row>
    <row r="376" spans="1:16">
      <c r="A376" s="40" t="s">
        <v>259</v>
      </c>
      <c r="B376" s="40" t="s">
        <v>255</v>
      </c>
      <c r="C376" s="41">
        <v>353670740000</v>
      </c>
      <c r="D376" s="41">
        <v>1926796000</v>
      </c>
      <c r="E376" s="42">
        <v>0.1092474298612484</v>
      </c>
      <c r="F376" s="42">
        <v>1.4354180297272199E-4</v>
      </c>
      <c r="G376" s="41">
        <v>936.47786499999995</v>
      </c>
      <c r="H376" s="42">
        <v>391.5</v>
      </c>
      <c r="I376" s="42">
        <v>23.705646098256864</v>
      </c>
      <c r="J376" s="41">
        <v>3815100000</v>
      </c>
      <c r="K376" s="42">
        <v>199.49265287934784</v>
      </c>
      <c r="L376" s="42">
        <v>20.75985210681359</v>
      </c>
      <c r="M376" s="42">
        <v>48.6</v>
      </c>
      <c r="N376" s="43">
        <v>48.906582312579332</v>
      </c>
      <c r="O376" s="44">
        <v>2882.1896830196906</v>
      </c>
      <c r="P376" s="43">
        <v>96.07298943398969</v>
      </c>
    </row>
    <row r="377" spans="1:16">
      <c r="A377" s="40" t="s">
        <v>397</v>
      </c>
      <c r="B377" s="40" t="s">
        <v>255</v>
      </c>
      <c r="C377" s="41">
        <v>11360173813</v>
      </c>
      <c r="D377" s="41">
        <v>2100000000</v>
      </c>
      <c r="E377" s="42">
        <v>10.136564870213958</v>
      </c>
      <c r="F377" s="42">
        <v>1.6089785508276124</v>
      </c>
      <c r="G377" s="41">
        <v>1038.647878</v>
      </c>
      <c r="H377" s="42">
        <v>3.79</v>
      </c>
      <c r="I377" s="42">
        <v>-4.8070079074744587E-2</v>
      </c>
      <c r="J377" s="41">
        <v>102822055</v>
      </c>
      <c r="K377" s="42">
        <v>61.27090146175351</v>
      </c>
      <c r="L377" s="42">
        <v>19.047619047619047</v>
      </c>
      <c r="M377" s="42">
        <v>49.45</v>
      </c>
      <c r="N377" s="43">
        <v>29.377294692725268</v>
      </c>
      <c r="O377" s="44">
        <v>429.67878034315027</v>
      </c>
      <c r="P377" s="43">
        <v>14.322626011438341</v>
      </c>
    </row>
    <row r="378" spans="1:16">
      <c r="A378" s="40" t="s">
        <v>264</v>
      </c>
      <c r="B378" s="40" t="s">
        <v>255</v>
      </c>
      <c r="C378" s="41">
        <v>67920029000</v>
      </c>
      <c r="D378" s="41">
        <v>2534400000</v>
      </c>
      <c r="E378" s="42">
        <v>1.6413763503650505</v>
      </c>
      <c r="F378" s="42">
        <v>3.408626458593024E-2</v>
      </c>
      <c r="G378" s="41">
        <v>1217.3403820000001</v>
      </c>
      <c r="H378" s="42">
        <v>20.16</v>
      </c>
      <c r="I378" s="42">
        <v>7.6139612973161519E-2</v>
      </c>
      <c r="J378" s="41">
        <v>305660000</v>
      </c>
      <c r="K378" s="42">
        <v>157.53975004907414</v>
      </c>
      <c r="L378" s="42">
        <v>15.782828282828282</v>
      </c>
      <c r="M378" s="42">
        <v>48.03</v>
      </c>
      <c r="N378" s="43">
        <v>58.798176691493062</v>
      </c>
      <c r="O378" s="44">
        <v>1304.8763547533267</v>
      </c>
      <c r="P378" s="43">
        <v>43.49587849177756</v>
      </c>
    </row>
    <row r="379" spans="1:16">
      <c r="A379" s="40" t="s">
        <v>671</v>
      </c>
      <c r="B379" s="40" t="s">
        <v>255</v>
      </c>
      <c r="C379" s="41">
        <v>4839967141</v>
      </c>
      <c r="D379" s="41">
        <v>3016276170</v>
      </c>
      <c r="E379" s="42">
        <v>19.290522079916112</v>
      </c>
      <c r="F379" s="42">
        <v>2.8173903416468966</v>
      </c>
      <c r="G379" s="41">
        <v>955.68482200000005</v>
      </c>
      <c r="H379" s="42">
        <v>2.17</v>
      </c>
      <c r="I379" s="42">
        <v>-2.6087418311139476E-2</v>
      </c>
      <c r="J379" s="41">
        <v>99081839</v>
      </c>
      <c r="K379" s="42">
        <v>69.10395461069308</v>
      </c>
      <c r="L379" s="42">
        <v>13.26138514697081</v>
      </c>
      <c r="M379" s="42">
        <v>31.68</v>
      </c>
      <c r="N379" s="43">
        <v>0</v>
      </c>
      <c r="O379" s="44">
        <v>231.78434579878001</v>
      </c>
      <c r="P379" s="43">
        <v>7.7261448599593336</v>
      </c>
    </row>
    <row r="380" spans="1:16">
      <c r="A380" s="40" t="s">
        <v>265</v>
      </c>
      <c r="B380" s="40" t="s">
        <v>255</v>
      </c>
      <c r="C380" s="41">
        <v>33650224000</v>
      </c>
      <c r="D380" s="41">
        <v>3885000000</v>
      </c>
      <c r="E380" s="42">
        <v>3.1151830821796018</v>
      </c>
      <c r="F380" s="42">
        <v>8.0184892720195675E-2</v>
      </c>
      <c r="G380" s="41">
        <v>1198.914348</v>
      </c>
      <c r="H380" s="42">
        <v>10.66</v>
      </c>
      <c r="I380" s="42">
        <v>-0.35695260400649254</v>
      </c>
      <c r="J380" s="41">
        <v>617790000</v>
      </c>
      <c r="K380" s="42">
        <v>62.885446510950324</v>
      </c>
      <c r="L380" s="42">
        <v>10.296010296010296</v>
      </c>
      <c r="M380" s="42">
        <v>30.86</v>
      </c>
      <c r="N380" s="43">
        <v>54.813732514189361</v>
      </c>
      <c r="O380" s="44">
        <v>1062.2880136143904</v>
      </c>
      <c r="P380" s="43">
        <v>35.409600453813013</v>
      </c>
    </row>
    <row r="381" spans="1:16">
      <c r="A381" s="40" t="s">
        <v>263</v>
      </c>
      <c r="B381" s="40" t="s">
        <v>255</v>
      </c>
      <c r="C381" s="41">
        <v>14932847381</v>
      </c>
      <c r="D381" s="41">
        <v>8430000000</v>
      </c>
      <c r="E381" s="42">
        <v>4.104834214817747</v>
      </c>
      <c r="F381" s="42">
        <v>0.24346584904019852</v>
      </c>
      <c r="G381" s="41">
        <v>3719.4775850000001</v>
      </c>
      <c r="H381" s="42">
        <v>2.61</v>
      </c>
      <c r="I381" s="42">
        <v>-8.7480586170041619E-2</v>
      </c>
      <c r="J381" s="41">
        <v>-257856860</v>
      </c>
      <c r="K381" s="42">
        <v>-65.385113275636726</v>
      </c>
      <c r="L381" s="42">
        <v>4.7449584816132857</v>
      </c>
      <c r="M381" s="42">
        <v>44.12</v>
      </c>
      <c r="N381" s="43">
        <v>47.862944147720739</v>
      </c>
      <c r="O381" s="44">
        <v>269.56817908192431</v>
      </c>
      <c r="P381" s="43">
        <v>8.9856059693974775</v>
      </c>
    </row>
    <row r="382" spans="1:16">
      <c r="A382" s="40" t="s">
        <v>3</v>
      </c>
      <c r="B382" s="40" t="s">
        <v>255</v>
      </c>
      <c r="C382" s="41">
        <v>171692372000</v>
      </c>
      <c r="D382" s="41">
        <v>43815615000</v>
      </c>
      <c r="E382" s="42">
        <v>0.80789075055766257</v>
      </c>
      <c r="F382" s="42">
        <v>9.2192104408173048E-3</v>
      </c>
      <c r="G382" s="41">
        <v>23521.313182999998</v>
      </c>
      <c r="H382" s="42">
        <v>2.2599999999999998</v>
      </c>
      <c r="I382" s="42">
        <v>-4.6358070740462942E-2</v>
      </c>
      <c r="J382" s="41">
        <v>1724507000</v>
      </c>
      <c r="K382" s="42">
        <v>50.815235890605258</v>
      </c>
      <c r="L382" s="42">
        <v>0.91291654813015866</v>
      </c>
      <c r="M382" s="42">
        <v>50</v>
      </c>
      <c r="N382" s="43">
        <v>51.471170747611403</v>
      </c>
      <c r="O382" s="44">
        <v>563.61634108607416</v>
      </c>
      <c r="P382" s="43">
        <v>18.787211369535804</v>
      </c>
    </row>
    <row r="383" spans="1:16">
      <c r="A383" s="85" t="s">
        <v>443</v>
      </c>
      <c r="B383" s="85" t="s">
        <v>607</v>
      </c>
      <c r="C383" s="86">
        <v>9403353877</v>
      </c>
      <c r="D383" s="86">
        <v>244750000</v>
      </c>
      <c r="E383" s="87">
        <v>39.56307923951956</v>
      </c>
      <c r="F383" s="87">
        <v>8.082345094896743</v>
      </c>
      <c r="G383" s="86">
        <v>49.484341999999998</v>
      </c>
      <c r="H383" s="87">
        <v>20.239999999999998</v>
      </c>
      <c r="I383" s="87">
        <v>-0.2352542869493206</v>
      </c>
      <c r="J383" s="86">
        <v>1286101</v>
      </c>
      <c r="K383" s="87">
        <v>3806.0774387081574</v>
      </c>
      <c r="L383" s="87">
        <v>163.43207354443311</v>
      </c>
      <c r="M383" s="87">
        <v>20.21</v>
      </c>
      <c r="N383" s="88">
        <v>38.207450650754851</v>
      </c>
      <c r="O383" s="89">
        <v>149.50488469653922</v>
      </c>
      <c r="P383" s="88">
        <v>4.9834961565513076</v>
      </c>
    </row>
    <row r="384" spans="1:16">
      <c r="A384" s="85" t="s">
        <v>396</v>
      </c>
      <c r="B384" s="85" t="s">
        <v>607</v>
      </c>
      <c r="C384" s="86">
        <v>6926934061</v>
      </c>
      <c r="D384" s="86">
        <v>500000000</v>
      </c>
      <c r="E384" s="87">
        <v>8.7115336785714135</v>
      </c>
      <c r="F384" s="87">
        <v>0.378762333850931</v>
      </c>
      <c r="G384" s="86">
        <v>101.92848499999999</v>
      </c>
      <c r="H384" s="87">
        <v>44.04</v>
      </c>
      <c r="I384" s="87">
        <v>-0.42519717138983276</v>
      </c>
      <c r="J384" s="86">
        <v>852352853</v>
      </c>
      <c r="K384" s="87">
        <v>26.984129775652899</v>
      </c>
      <c r="L384" s="87">
        <v>80</v>
      </c>
      <c r="M384" s="87">
        <v>20.38</v>
      </c>
      <c r="N384" s="88">
        <v>39.736357104147906</v>
      </c>
      <c r="O384" s="89">
        <v>1153.4528905578245</v>
      </c>
      <c r="P384" s="88">
        <v>38.44842968526082</v>
      </c>
    </row>
    <row r="385" spans="1:16">
      <c r="A385" s="85" t="s">
        <v>509</v>
      </c>
      <c r="B385" s="85" t="s">
        <v>607</v>
      </c>
      <c r="C385" s="86">
        <v>-1084984172</v>
      </c>
      <c r="D385" s="86">
        <v>700000000</v>
      </c>
      <c r="E385" s="87">
        <v>33.169635653112614</v>
      </c>
      <c r="F385" s="87">
        <v>11.846298447540219</v>
      </c>
      <c r="G385" s="86">
        <v>308.44022699999999</v>
      </c>
      <c r="H385" s="87">
        <v>3.89</v>
      </c>
      <c r="I385" s="87">
        <v>-0.38131324655159471</v>
      </c>
      <c r="J385" s="86">
        <v>4623415</v>
      </c>
      <c r="K385" s="87">
        <v>605.61295060036787</v>
      </c>
      <c r="L385" s="87">
        <v>57.142857142857146</v>
      </c>
      <c r="M385" s="87">
        <v>44.06</v>
      </c>
      <c r="N385" s="88">
        <v>108.25166732410941</v>
      </c>
      <c r="O385" s="89">
        <v>130.22068681751915</v>
      </c>
      <c r="P385" s="88">
        <v>4.3406895605839715</v>
      </c>
    </row>
    <row r="386" spans="1:16">
      <c r="A386" s="85" t="s">
        <v>411</v>
      </c>
      <c r="B386" s="85" t="s">
        <v>607</v>
      </c>
      <c r="C386" s="86">
        <v>15071105467</v>
      </c>
      <c r="D386" s="86">
        <v>825000000</v>
      </c>
      <c r="E386" s="87">
        <v>5.9032691788176246</v>
      </c>
      <c r="F386" s="87">
        <v>0.25555277830379325</v>
      </c>
      <c r="G386" s="86">
        <v>254.99831699999999</v>
      </c>
      <c r="H386" s="87">
        <v>26.2</v>
      </c>
      <c r="I386" s="87">
        <v>-13.78525587559583</v>
      </c>
      <c r="J386" s="86">
        <v>4783118733</v>
      </c>
      <c r="K386" s="87">
        <v>4.8294849635713613</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40.616390277207877</v>
      </c>
      <c r="F387" s="77">
        <v>8.2654436868554892</v>
      </c>
      <c r="G387" s="76">
        <v>23.988026999999999</v>
      </c>
      <c r="H387" s="77">
        <v>40.58</v>
      </c>
      <c r="I387" s="77">
        <v>-2.4002883610964787</v>
      </c>
      <c r="J387" s="76">
        <v>-98818698</v>
      </c>
      <c r="K387" s="77">
        <v>-49.72743113858877</v>
      </c>
      <c r="L387" s="77">
        <v>341.88034188034186</v>
      </c>
      <c r="M387" s="77">
        <v>20.5</v>
      </c>
      <c r="N387" s="78">
        <v>12.447001116925401</v>
      </c>
      <c r="O387" s="79">
        <v>8.7804520769816747</v>
      </c>
      <c r="P387" s="78">
        <v>0.29268173589938917</v>
      </c>
    </row>
    <row r="388" spans="1:16">
      <c r="A388" s="75" t="s">
        <v>126</v>
      </c>
      <c r="B388" s="75" t="s">
        <v>350</v>
      </c>
      <c r="C388" s="76">
        <v>5067606276</v>
      </c>
      <c r="D388" s="76">
        <v>148867243</v>
      </c>
      <c r="E388" s="77">
        <v>46.77366000540421</v>
      </c>
      <c r="F388" s="77">
        <v>17.455395925931807</v>
      </c>
      <c r="G388" s="76">
        <v>46.839131000000002</v>
      </c>
      <c r="H388" s="77">
        <v>18.09</v>
      </c>
      <c r="I388" s="77">
        <v>-1.494489474974614E-2</v>
      </c>
      <c r="J388" s="76">
        <v>-160673171</v>
      </c>
      <c r="K388" s="77">
        <v>-16.677397709415967</v>
      </c>
      <c r="L388" s="77">
        <v>268.69578017240502</v>
      </c>
      <c r="M388" s="77">
        <v>31.46</v>
      </c>
      <c r="N388" s="78">
        <v>15.462685286591615</v>
      </c>
      <c r="O388" s="79">
        <v>567.77421085776223</v>
      </c>
      <c r="P388" s="78">
        <v>18.925807028592075</v>
      </c>
    </row>
    <row r="389" spans="1:16">
      <c r="A389" s="75" t="s">
        <v>746</v>
      </c>
      <c r="B389" s="75" t="s">
        <v>350</v>
      </c>
      <c r="C389" s="76">
        <v>13909963000</v>
      </c>
      <c r="D389" s="76">
        <v>259786000</v>
      </c>
      <c r="E389" s="77">
        <v>4.3405754410656208</v>
      </c>
      <c r="F389" s="77">
        <v>0.15912641067815234</v>
      </c>
      <c r="G389" s="76">
        <v>87.197725000000005</v>
      </c>
      <c r="H389" s="77">
        <v>105.6</v>
      </c>
      <c r="I389" s="77">
        <v>3.1101643675671227</v>
      </c>
      <c r="J389" s="76">
        <v>1314132000</v>
      </c>
      <c r="K389" s="77">
        <v>20.757070066020766</v>
      </c>
      <c r="L389" s="77">
        <v>153.97288537488549</v>
      </c>
      <c r="M389" s="77">
        <v>33.56</v>
      </c>
      <c r="N389" s="78">
        <v>17.409860517438041</v>
      </c>
      <c r="O389" s="79">
        <v>1915.4383617431674</v>
      </c>
      <c r="P389" s="78">
        <v>63.847945391438913</v>
      </c>
    </row>
    <row r="390" spans="1:16">
      <c r="A390" s="75" t="s">
        <v>665</v>
      </c>
      <c r="B390" s="75" t="s">
        <v>350</v>
      </c>
      <c r="C390" s="76">
        <v>1571604579</v>
      </c>
      <c r="D390" s="76">
        <v>275000000</v>
      </c>
      <c r="E390" s="77">
        <v>24.242242425606054</v>
      </c>
      <c r="F390" s="77">
        <v>11.019201102548207</v>
      </c>
      <c r="G390" s="76">
        <v>204.47359800000001</v>
      </c>
      <c r="H390" s="77">
        <v>7.82</v>
      </c>
      <c r="I390" s="77">
        <v>-0.14668719965284716</v>
      </c>
      <c r="J390" s="76">
        <v>-81499033</v>
      </c>
      <c r="K390" s="77">
        <v>-26.994185317511683</v>
      </c>
      <c r="L390" s="77">
        <v>145.45454545454547</v>
      </c>
      <c r="M390" s="77">
        <v>74.349999999999994</v>
      </c>
      <c r="N390" s="78">
        <v>11.176025024455445</v>
      </c>
      <c r="O390" s="79">
        <v>188.67402327411332</v>
      </c>
      <c r="P390" s="78">
        <v>6.2891341091371107</v>
      </c>
    </row>
    <row r="391" spans="1:16">
      <c r="A391" s="75" t="s">
        <v>747</v>
      </c>
      <c r="B391" s="75" t="s">
        <v>350</v>
      </c>
      <c r="C391" s="76">
        <v>27589684000</v>
      </c>
      <c r="D391" s="76">
        <v>388080000</v>
      </c>
      <c r="E391" s="77">
        <v>1.8292335762388841</v>
      </c>
      <c r="F391" s="77">
        <v>3.4405457378772153E-2</v>
      </c>
      <c r="G391" s="76">
        <v>160.34344200000001</v>
      </c>
      <c r="H391" s="77">
        <v>137.80000000000001</v>
      </c>
      <c r="I391" s="77">
        <v>3.4209271323357484</v>
      </c>
      <c r="J391" s="76">
        <v>1392015000</v>
      </c>
      <c r="K391" s="77">
        <v>38.194243596512969</v>
      </c>
      <c r="L391" s="77">
        <v>103.07153164296021</v>
      </c>
      <c r="M391" s="77">
        <v>41.31</v>
      </c>
      <c r="N391" s="78">
        <v>17.164443081372468</v>
      </c>
      <c r="O391" s="79">
        <v>1837.8331267715839</v>
      </c>
      <c r="P391" s="78">
        <v>61.261104225719464</v>
      </c>
    </row>
    <row r="392" spans="1:16">
      <c r="A392" s="75" t="s">
        <v>457</v>
      </c>
      <c r="B392" s="75" t="s">
        <v>350</v>
      </c>
      <c r="C392" s="76">
        <v>9991984451</v>
      </c>
      <c r="D392" s="76">
        <v>1400000000</v>
      </c>
      <c r="E392" s="77">
        <v>5.9216071004806423</v>
      </c>
      <c r="F392" s="77">
        <v>0.28198129049907822</v>
      </c>
      <c r="G392" s="76">
        <v>419.330781</v>
      </c>
      <c r="H392" s="77">
        <v>15.91</v>
      </c>
      <c r="I392" s="77">
        <v>-3.0972526278138943</v>
      </c>
      <c r="J392" s="76">
        <v>77681643</v>
      </c>
      <c r="K392" s="77">
        <v>270.33413801507777</v>
      </c>
      <c r="L392" s="77">
        <v>28.571428571428573</v>
      </c>
      <c r="M392" s="77">
        <v>29.95</v>
      </c>
      <c r="N392" s="78">
        <v>58.537070806255585</v>
      </c>
      <c r="O392" s="79">
        <v>579.75843246346506</v>
      </c>
      <c r="P392" s="78">
        <v>19.325281082115502</v>
      </c>
    </row>
    <row r="393" spans="1:16">
      <c r="A393" s="75" t="s">
        <v>676</v>
      </c>
      <c r="B393" s="75" t="s">
        <v>350</v>
      </c>
      <c r="C393" s="76">
        <v>48672074000</v>
      </c>
      <c r="D393" s="76">
        <v>3202500000</v>
      </c>
      <c r="E393" s="77">
        <v>0.83118251545551747</v>
      </c>
      <c r="F393" s="77">
        <v>5.190835381455222E-3</v>
      </c>
      <c r="G393" s="76">
        <v>948.26043000000004</v>
      </c>
      <c r="H393" s="77">
        <v>50.9</v>
      </c>
      <c r="I393" s="77">
        <v>0.72230330583095537</v>
      </c>
      <c r="J393" s="76">
        <v>1608957000</v>
      </c>
      <c r="K393" s="77">
        <v>99.520994035266327</v>
      </c>
      <c r="L393" s="77">
        <v>12.490241998438719</v>
      </c>
      <c r="M393" s="77">
        <v>29.61</v>
      </c>
      <c r="N393" s="78">
        <v>17.454888016732728</v>
      </c>
      <c r="O393" s="79">
        <v>1528.0249373634956</v>
      </c>
      <c r="P393" s="78">
        <v>50.934164578783189</v>
      </c>
    </row>
    <row r="394" spans="1:16">
      <c r="A394" s="25" t="s">
        <v>703</v>
      </c>
      <c r="B394" s="25" t="s">
        <v>689</v>
      </c>
      <c r="C394" s="26">
        <v>69325879</v>
      </c>
      <c r="D394" s="26">
        <v>20000000</v>
      </c>
      <c r="E394" s="27">
        <v>152.0972345452669</v>
      </c>
      <c r="F394" s="27">
        <v>543.20440909023898</v>
      </c>
      <c r="G394" s="26">
        <v>52.150770999999999</v>
      </c>
      <c r="H394" s="27">
        <v>15.5</v>
      </c>
      <c r="I394" s="27">
        <v>0.43633807294793497</v>
      </c>
      <c r="J394" s="26">
        <v>-5598285</v>
      </c>
      <c r="K394" s="27">
        <v>-50.015317190889711</v>
      </c>
      <c r="L394" s="27">
        <v>2000</v>
      </c>
      <c r="M394" s="27">
        <v>86.91</v>
      </c>
      <c r="N394" s="28">
        <v>12.430338475408345</v>
      </c>
      <c r="O394" s="29">
        <v>1959.7378690967407</v>
      </c>
      <c r="P394" s="28">
        <v>65.32459563655803</v>
      </c>
    </row>
    <row r="395" spans="1:16">
      <c r="A395" s="25" t="s">
        <v>704</v>
      </c>
      <c r="B395" s="25" t="s">
        <v>689</v>
      </c>
      <c r="C395" s="26">
        <v>82997498</v>
      </c>
      <c r="D395" s="26">
        <v>20000000</v>
      </c>
      <c r="E395" s="27">
        <v>146.60826184470136</v>
      </c>
      <c r="F395" s="27">
        <v>563.87793017192826</v>
      </c>
      <c r="G395" s="26">
        <v>59.663963000000003</v>
      </c>
      <c r="H395" s="27">
        <v>13.2</v>
      </c>
      <c r="I395" s="27">
        <v>0.21107776454682181</v>
      </c>
      <c r="J395" s="26">
        <v>-6495135</v>
      </c>
      <c r="K395" s="27">
        <v>-40.029960886109372</v>
      </c>
      <c r="L395" s="27">
        <v>2000</v>
      </c>
      <c r="M395" s="27">
        <v>99.43</v>
      </c>
      <c r="N395" s="28">
        <v>7.7081568777782419</v>
      </c>
      <c r="O395" s="29">
        <v>2638.693290459064</v>
      </c>
      <c r="P395" s="28">
        <v>87.956443015302128</v>
      </c>
    </row>
    <row r="396" spans="1:16">
      <c r="A396" s="25" t="s">
        <v>705</v>
      </c>
      <c r="B396" s="25" t="s">
        <v>689</v>
      </c>
      <c r="C396" s="26">
        <v>83633027</v>
      </c>
      <c r="D396" s="26">
        <v>20000000</v>
      </c>
      <c r="E396" s="27">
        <v>417.72926548574605</v>
      </c>
      <c r="F396" s="27">
        <v>5221.6158185718259</v>
      </c>
      <c r="G396" s="26">
        <v>58.626662000000003</v>
      </c>
      <c r="H396" s="27">
        <v>4.88</v>
      </c>
      <c r="I396" s="27">
        <v>-0.13265500916234796</v>
      </c>
      <c r="J396" s="26">
        <v>-4821694</v>
      </c>
      <c r="K396" s="27">
        <v>-16.591679189927856</v>
      </c>
      <c r="L396" s="27">
        <v>2000</v>
      </c>
      <c r="M396" s="27">
        <v>97.71</v>
      </c>
      <c r="N396" s="28">
        <v>6.5367797316132519</v>
      </c>
      <c r="O396" s="29">
        <v>170</v>
      </c>
      <c r="P396" s="28">
        <v>5.666666666666667</v>
      </c>
    </row>
    <row r="397" spans="1:16">
      <c r="A397" s="25" t="s">
        <v>734</v>
      </c>
      <c r="B397" s="25" t="s">
        <v>689</v>
      </c>
      <c r="C397" s="26">
        <v>162912546</v>
      </c>
      <c r="D397" s="26">
        <v>20000000</v>
      </c>
      <c r="E397" s="27">
        <v>91.658793176332821</v>
      </c>
      <c r="F397" s="27">
        <v>111.77901606869857</v>
      </c>
      <c r="G397" s="26">
        <v>10.537267999999999</v>
      </c>
      <c r="H397" s="27">
        <v>41.1</v>
      </c>
      <c r="I397" s="27">
        <v>-1.2014207568673285</v>
      </c>
      <c r="J397" s="26">
        <v>-6812646</v>
      </c>
      <c r="K397" s="27">
        <v>-120.36439292456998</v>
      </c>
      <c r="L397" s="27">
        <v>2000</v>
      </c>
      <c r="M397" s="27">
        <v>52.68</v>
      </c>
      <c r="N397" s="28">
        <v>1.7431313922170328</v>
      </c>
      <c r="O397" s="29">
        <v>106.83604624179524</v>
      </c>
      <c r="P397" s="28">
        <v>3.5612015413931748</v>
      </c>
    </row>
    <row r="398" spans="1:16">
      <c r="A398" s="25" t="s">
        <v>756</v>
      </c>
      <c r="B398" s="25" t="s">
        <v>689</v>
      </c>
      <c r="C398" s="26">
        <v>55337978</v>
      </c>
      <c r="D398" s="26">
        <v>30000000</v>
      </c>
      <c r="E398" s="27">
        <v>125.64458814834805</v>
      </c>
      <c r="F398" s="27">
        <v>190.37058810355765</v>
      </c>
      <c r="G398" s="26">
        <v>14.484933</v>
      </c>
      <c r="H398" s="27">
        <v>22.2</v>
      </c>
      <c r="I398" s="27">
        <v>-0.64317900939445849</v>
      </c>
      <c r="J398" s="26">
        <v>-5688287</v>
      </c>
      <c r="K398" s="27">
        <v>-116.02790084255594</v>
      </c>
      <c r="L398" s="27">
        <v>1333.3333333333333</v>
      </c>
      <c r="M398" s="27">
        <v>48.28</v>
      </c>
      <c r="N398" s="28">
        <v>3.2371993996780168</v>
      </c>
      <c r="O398" s="29">
        <v>141.92972555057915</v>
      </c>
      <c r="P398" s="28">
        <v>4.7309908516859718</v>
      </c>
    </row>
    <row r="399" spans="1:16">
      <c r="A399" s="25" t="s">
        <v>713</v>
      </c>
      <c r="B399" s="25" t="s">
        <v>689</v>
      </c>
      <c r="C399" s="26">
        <v>91442529</v>
      </c>
      <c r="D399" s="26">
        <v>37500000</v>
      </c>
      <c r="E399" s="27">
        <v>94.769325538556316</v>
      </c>
      <c r="F399" s="27">
        <v>210.5985011967918</v>
      </c>
      <c r="G399" s="26">
        <v>36.075847000000003</v>
      </c>
      <c r="H399" s="27">
        <v>11.65</v>
      </c>
      <c r="I399" s="27">
        <v>-0.75854127379016489</v>
      </c>
      <c r="J399" s="26">
        <v>-6134544</v>
      </c>
      <c r="K399" s="27">
        <v>-73.355085561371794</v>
      </c>
      <c r="L399" s="27">
        <v>1066.6666666666667</v>
      </c>
      <c r="M399" s="27">
        <v>96.2</v>
      </c>
      <c r="N399" s="28">
        <v>4.7752863045947738</v>
      </c>
      <c r="O399" s="29">
        <v>523.74684280136114</v>
      </c>
      <c r="P399" s="28">
        <v>17.458228093378704</v>
      </c>
    </row>
    <row r="400" spans="1:16">
      <c r="A400" s="25" t="s">
        <v>732</v>
      </c>
      <c r="B400" s="25" t="s">
        <v>689</v>
      </c>
      <c r="C400" s="26">
        <v>583507211</v>
      </c>
      <c r="D400" s="26">
        <v>42000000</v>
      </c>
      <c r="E400" s="27">
        <v>113.83979016685589</v>
      </c>
      <c r="F400" s="27">
        <v>338.80889930611875</v>
      </c>
      <c r="G400" s="26">
        <v>39.884191999999999</v>
      </c>
      <c r="H400" s="27">
        <v>8.6</v>
      </c>
      <c r="I400" s="27">
        <v>-0.1537549054662275</v>
      </c>
      <c r="J400" s="26">
        <v>83842992</v>
      </c>
      <c r="K400" s="27">
        <v>4.0074905723784289</v>
      </c>
      <c r="L400" s="27">
        <v>952.38095238095241</v>
      </c>
      <c r="M400" s="27">
        <v>94.96</v>
      </c>
      <c r="N400" s="28">
        <v>0.34872596430086666</v>
      </c>
      <c r="O400" s="29">
        <v>443.53199985174837</v>
      </c>
      <c r="P400" s="28">
        <v>14.784399995058278</v>
      </c>
    </row>
    <row r="401" spans="1:16">
      <c r="A401" s="25" t="s">
        <v>688</v>
      </c>
      <c r="B401" s="25" t="s">
        <v>689</v>
      </c>
      <c r="C401" s="26">
        <v>575417363</v>
      </c>
      <c r="D401" s="26">
        <v>60000000</v>
      </c>
      <c r="E401" s="27">
        <v>112.98257328544001</v>
      </c>
      <c r="F401" s="27">
        <v>376.60857761813338</v>
      </c>
      <c r="G401" s="26">
        <v>59.507702999999999</v>
      </c>
      <c r="H401" s="27">
        <v>5.99</v>
      </c>
      <c r="I401" s="27">
        <v>-0.33140257448419863</v>
      </c>
      <c r="J401" s="26">
        <v>79178091</v>
      </c>
      <c r="K401" s="27">
        <v>3.7889269141384072</v>
      </c>
      <c r="L401" s="27">
        <v>666.66666666666663</v>
      </c>
      <c r="M401" s="27">
        <v>99.17</v>
      </c>
      <c r="N401" s="28">
        <v>0.51175372170166522</v>
      </c>
      <c r="O401" s="29">
        <v>374.20412035953518</v>
      </c>
      <c r="P401" s="28">
        <v>12.473470678651173</v>
      </c>
    </row>
    <row r="402" spans="1:16">
      <c r="A402" s="25" t="s">
        <v>725</v>
      </c>
      <c r="B402" s="25" t="s">
        <v>689</v>
      </c>
      <c r="C402" s="26">
        <v>726673508</v>
      </c>
      <c r="D402" s="26">
        <v>160599284</v>
      </c>
      <c r="E402" s="27">
        <v>50.025741833880943</v>
      </c>
      <c r="F402" s="27">
        <v>44.499168176224728</v>
      </c>
      <c r="G402" s="26">
        <v>107.916184</v>
      </c>
      <c r="H402" s="27">
        <v>7.37</v>
      </c>
      <c r="I402" s="27">
        <v>-6.9955718053499538E-2</v>
      </c>
      <c r="J402" s="26">
        <v>-21257621</v>
      </c>
      <c r="K402" s="27">
        <v>-52.884327366641827</v>
      </c>
      <c r="L402" s="27">
        <v>249.06711290194792</v>
      </c>
      <c r="M402" s="27">
        <v>67.19</v>
      </c>
      <c r="N402" s="28">
        <v>0.90268602649931784</v>
      </c>
      <c r="O402" s="29">
        <v>629.4049340708732</v>
      </c>
      <c r="P402" s="28">
        <v>20.980164469029106</v>
      </c>
    </row>
    <row r="403" spans="1:16">
      <c r="A403" s="95" t="s">
        <v>530</v>
      </c>
      <c r="B403" s="95" t="s">
        <v>351</v>
      </c>
      <c r="C403" s="96">
        <v>257737541</v>
      </c>
      <c r="D403" s="96">
        <v>9500000</v>
      </c>
      <c r="E403" s="97">
        <v>33.776894324341782</v>
      </c>
      <c r="F403" s="97">
        <v>15.943778298013585</v>
      </c>
      <c r="G403" s="96">
        <v>5.3107189999999997</v>
      </c>
      <c r="H403" s="97">
        <v>221.9</v>
      </c>
      <c r="I403" s="97">
        <v>-8.9316381999136638</v>
      </c>
      <c r="J403" s="96">
        <v>-5361958</v>
      </c>
      <c r="K403" s="97">
        <v>-395.09820852755655</v>
      </c>
      <c r="L403" s="97">
        <v>4210.5263157894733</v>
      </c>
      <c r="M403" s="97">
        <v>55.9</v>
      </c>
      <c r="N403" s="98">
        <v>24.761515628831699</v>
      </c>
      <c r="O403" s="99">
        <v>322.78986438376717</v>
      </c>
      <c r="P403" s="98">
        <v>10.759662146125573</v>
      </c>
    </row>
    <row r="404" spans="1:16">
      <c r="A404" s="95" t="s">
        <v>189</v>
      </c>
      <c r="B404" s="95" t="s">
        <v>351</v>
      </c>
      <c r="C404" s="96">
        <v>2158486550</v>
      </c>
      <c r="D404" s="96">
        <v>118350000</v>
      </c>
      <c r="E404" s="97">
        <v>27.652688938243266</v>
      </c>
      <c r="F404" s="97">
        <v>7.0803571681948165</v>
      </c>
      <c r="G404" s="96">
        <v>44.628962999999999</v>
      </c>
      <c r="H404" s="97">
        <v>31.9</v>
      </c>
      <c r="I404" s="97">
        <v>0.37258072085629834</v>
      </c>
      <c r="J404" s="96">
        <v>144339003</v>
      </c>
      <c r="K404" s="97">
        <v>27.058174982682957</v>
      </c>
      <c r="L404" s="97">
        <v>337.98056611744823</v>
      </c>
      <c r="M404" s="97">
        <v>37.700000000000003</v>
      </c>
      <c r="N404" s="98">
        <v>54.433781331154066</v>
      </c>
      <c r="O404" s="99">
        <v>1421.9545503758654</v>
      </c>
      <c r="P404" s="98">
        <v>47.398485012528845</v>
      </c>
    </row>
    <row r="405" spans="1:16">
      <c r="A405" s="95" t="s">
        <v>132</v>
      </c>
      <c r="B405" s="95" t="s">
        <v>351</v>
      </c>
      <c r="C405" s="96">
        <v>4550322502</v>
      </c>
      <c r="D405" s="96">
        <v>355000000</v>
      </c>
      <c r="E405" s="97">
        <v>9.7007952673156961</v>
      </c>
      <c r="F405" s="97">
        <v>0.85394324536229715</v>
      </c>
      <c r="G405" s="96">
        <v>128.94884099999999</v>
      </c>
      <c r="H405" s="97">
        <v>32.08</v>
      </c>
      <c r="I405" s="97">
        <v>-1.881878675317175</v>
      </c>
      <c r="J405" s="96">
        <v>247915948</v>
      </c>
      <c r="K405" s="97">
        <v>45.821981569334135</v>
      </c>
      <c r="L405" s="97">
        <v>112.67605633802818</v>
      </c>
      <c r="M405" s="97">
        <v>36.32</v>
      </c>
      <c r="N405" s="98">
        <v>81.716508291447752</v>
      </c>
      <c r="O405" s="99">
        <v>670.88145101247892</v>
      </c>
      <c r="P405" s="98">
        <v>22.362715033749296</v>
      </c>
    </row>
    <row r="406" spans="1:16">
      <c r="A406" s="95" t="s">
        <v>143</v>
      </c>
      <c r="B406" s="95" t="s">
        <v>351</v>
      </c>
      <c r="C406" s="96">
        <v>6516972751</v>
      </c>
      <c r="D406" s="96">
        <v>1300000000</v>
      </c>
      <c r="E406" s="97">
        <v>10.760917960106587</v>
      </c>
      <c r="F406" s="97">
        <v>2.7592097333606636</v>
      </c>
      <c r="G406" s="96">
        <v>1143.8313330000001</v>
      </c>
      <c r="H406" s="97">
        <v>3.22</v>
      </c>
      <c r="I406" s="97">
        <v>-0.31070312507011622</v>
      </c>
      <c r="J406" s="96">
        <v>-8261366</v>
      </c>
      <c r="K406" s="97">
        <v>-472.07689382119133</v>
      </c>
      <c r="L406" s="97">
        <v>30.76923076923077</v>
      </c>
      <c r="M406" s="97">
        <v>87.98</v>
      </c>
      <c r="N406" s="98">
        <v>80.154866268487496</v>
      </c>
      <c r="O406" s="99">
        <v>265.46688034221654</v>
      </c>
      <c r="P406" s="98">
        <v>8.8488960114072182</v>
      </c>
    </row>
    <row r="407" spans="1:16">
      <c r="A407" s="45" t="s">
        <v>190</v>
      </c>
      <c r="B407" s="45" t="s">
        <v>375</v>
      </c>
      <c r="C407" s="46">
        <v>8450730000</v>
      </c>
      <c r="D407" s="46">
        <v>3150000</v>
      </c>
      <c r="E407" s="47">
        <v>7.2717298062444176</v>
      </c>
      <c r="F407" s="47">
        <v>0.47402169461519622</v>
      </c>
      <c r="G407" s="46">
        <v>1.1325970000000001</v>
      </c>
      <c r="H407" s="47">
        <v>4810</v>
      </c>
      <c r="I407" s="47">
        <v>-114.27156042638488</v>
      </c>
      <c r="J407" s="46">
        <v>-123597000</v>
      </c>
      <c r="K407" s="47">
        <v>-124.11709022063643</v>
      </c>
      <c r="L407" s="47">
        <v>12698.412698412698</v>
      </c>
      <c r="M407" s="47">
        <v>35.950000000000003</v>
      </c>
      <c r="N407" s="48">
        <v>21.29059238382284</v>
      </c>
      <c r="O407" s="49">
        <v>189.71408003732981</v>
      </c>
      <c r="P407" s="48">
        <v>6.3238026679109938</v>
      </c>
    </row>
    <row r="408" spans="1:16">
      <c r="A408" s="45" t="s">
        <v>394</v>
      </c>
      <c r="B408" s="45" t="s">
        <v>375</v>
      </c>
      <c r="C408" s="46">
        <v>227558534</v>
      </c>
      <c r="D408" s="46">
        <v>6200000</v>
      </c>
      <c r="E408" s="47">
        <v>126.51218592574956</v>
      </c>
      <c r="F408" s="47">
        <v>137.87291404288314</v>
      </c>
      <c r="G408" s="46">
        <v>2.1097030000000001</v>
      </c>
      <c r="H408" s="47">
        <v>149.9</v>
      </c>
      <c r="I408" s="47">
        <v>-2.310311627945822</v>
      </c>
      <c r="J408" s="46">
        <v>1749577</v>
      </c>
      <c r="K408" s="47">
        <v>524.46962894459637</v>
      </c>
      <c r="L408" s="47">
        <v>6451.6129032258068</v>
      </c>
      <c r="M408" s="47">
        <v>34.020000000000003</v>
      </c>
      <c r="N408" s="48">
        <v>47.885560001479988</v>
      </c>
      <c r="O408" s="49">
        <v>229.04379707646814</v>
      </c>
      <c r="P408" s="48">
        <v>7.6347932358822712</v>
      </c>
    </row>
    <row r="409" spans="1:16">
      <c r="A409" s="45" t="s">
        <v>51</v>
      </c>
      <c r="B409" s="45" t="s">
        <v>375</v>
      </c>
      <c r="C409" s="46">
        <v>2033187111</v>
      </c>
      <c r="D409" s="46">
        <v>10800000</v>
      </c>
      <c r="E409" s="47">
        <v>33.85717149063646</v>
      </c>
      <c r="F409" s="47">
        <v>4.5042001238075322</v>
      </c>
      <c r="G409" s="46">
        <v>1.717981</v>
      </c>
      <c r="H409" s="47">
        <v>688</v>
      </c>
      <c r="I409" s="47">
        <v>-19.596048296155345</v>
      </c>
      <c r="J409" s="46">
        <v>-67675452</v>
      </c>
      <c r="K409" s="47">
        <v>-111.07129362061741</v>
      </c>
      <c r="L409" s="47">
        <v>3703.7037037037039</v>
      </c>
      <c r="M409" s="47">
        <v>15.9</v>
      </c>
      <c r="N409" s="48">
        <v>65.324546238632863</v>
      </c>
      <c r="O409" s="49">
        <v>440.70670112459078</v>
      </c>
      <c r="P409" s="48">
        <v>14.690223370819693</v>
      </c>
    </row>
    <row r="410" spans="1:16">
      <c r="A410" s="45" t="s">
        <v>690</v>
      </c>
      <c r="B410" s="45" t="s">
        <v>375</v>
      </c>
      <c r="C410" s="46">
        <v>52360538</v>
      </c>
      <c r="D410" s="46">
        <v>13878486</v>
      </c>
      <c r="E410" s="47">
        <v>43.475212197255061</v>
      </c>
      <c r="F410" s="47">
        <v>50.565962483243325</v>
      </c>
      <c r="G410" s="46">
        <v>13.431647</v>
      </c>
      <c r="H410" s="47">
        <v>70</v>
      </c>
      <c r="I410" s="47">
        <v>-0.90956567623815932</v>
      </c>
      <c r="J410" s="46">
        <v>-27125850</v>
      </c>
      <c r="K410" s="47">
        <v>-31.695680209099439</v>
      </c>
      <c r="L410" s="47">
        <v>2882.1587599684863</v>
      </c>
      <c r="M410" s="47">
        <v>96.78</v>
      </c>
      <c r="N410" s="48">
        <v>52.822499176123891</v>
      </c>
      <c r="O410" s="49">
        <v>189.83396584638609</v>
      </c>
      <c r="P410" s="48">
        <v>6.3277988615462029</v>
      </c>
    </row>
    <row r="411" spans="1:16">
      <c r="A411" s="45" t="s">
        <v>54</v>
      </c>
      <c r="B411" s="45" t="s">
        <v>375</v>
      </c>
      <c r="C411" s="46">
        <v>646697458</v>
      </c>
      <c r="D411" s="46">
        <v>14276790</v>
      </c>
      <c r="E411" s="47">
        <v>43.70891593759908</v>
      </c>
      <c r="F411" s="47">
        <v>10.557022957179059</v>
      </c>
      <c r="G411" s="46">
        <v>3.1674739999999999</v>
      </c>
      <c r="H411" s="47">
        <v>287.25</v>
      </c>
      <c r="I411" s="47">
        <v>0.40000648291601237</v>
      </c>
      <c r="J411" s="46">
        <v>43394990</v>
      </c>
      <c r="K411" s="47">
        <v>95.408919324557971</v>
      </c>
      <c r="L411" s="47">
        <v>2801.7502533832885</v>
      </c>
      <c r="M411" s="47">
        <v>22.18</v>
      </c>
      <c r="N411" s="48">
        <v>14.140957331902888</v>
      </c>
      <c r="O411" s="49">
        <v>474.93001876339906</v>
      </c>
      <c r="P411" s="48">
        <v>15.831000625446636</v>
      </c>
    </row>
    <row r="412" spans="1:16">
      <c r="A412" s="45" t="s">
        <v>453</v>
      </c>
      <c r="B412" s="45" t="s">
        <v>375</v>
      </c>
      <c r="C412" s="46">
        <v>2638457366</v>
      </c>
      <c r="D412" s="46">
        <v>37600000</v>
      </c>
      <c r="E412" s="47">
        <v>28.226802220351871</v>
      </c>
      <c r="F412" s="47">
        <v>7.2884740292170704</v>
      </c>
      <c r="G412" s="46">
        <v>13.732926000000001</v>
      </c>
      <c r="H412" s="47">
        <v>101.5</v>
      </c>
      <c r="I412" s="47">
        <v>-2.4574462619508779</v>
      </c>
      <c r="J412" s="46">
        <v>-115451486</v>
      </c>
      <c r="K412" s="47">
        <v>-33.54482591934763</v>
      </c>
      <c r="L412" s="47">
        <v>1063.8297872340424</v>
      </c>
      <c r="M412" s="47">
        <v>36.520000000000003</v>
      </c>
      <c r="N412" s="48">
        <v>45.616553430156905</v>
      </c>
      <c r="O412" s="49">
        <v>312.23835016001362</v>
      </c>
      <c r="P412" s="48">
        <v>10.407945005333788</v>
      </c>
    </row>
    <row r="413" spans="1:16">
      <c r="A413" s="45" t="s">
        <v>735</v>
      </c>
      <c r="B413" s="45" t="s">
        <v>375</v>
      </c>
      <c r="C413" s="46">
        <v>4491655994</v>
      </c>
      <c r="D413" s="46">
        <v>71350000</v>
      </c>
      <c r="E413" s="47">
        <v>0.78382987000105675</v>
      </c>
      <c r="F413" s="47">
        <v>2.2886880109818288E-3</v>
      </c>
      <c r="G413" s="46">
        <v>10.951673</v>
      </c>
      <c r="H413" s="47">
        <v>4800</v>
      </c>
      <c r="I413" s="47">
        <v>343.32486280676767</v>
      </c>
      <c r="J413" s="46">
        <v>-288815190</v>
      </c>
      <c r="K413" s="47">
        <v>-1185.8102061737127</v>
      </c>
      <c r="L413" s="47">
        <v>560.61667834618083</v>
      </c>
      <c r="M413" s="47">
        <v>15.34</v>
      </c>
      <c r="N413" s="48">
        <v>40.087278019552976</v>
      </c>
      <c r="O413" s="49">
        <v>2981.0341227312906</v>
      </c>
      <c r="P413" s="48">
        <v>99.367804091043027</v>
      </c>
    </row>
    <row r="414" spans="1:16">
      <c r="A414" s="45" t="s">
        <v>315</v>
      </c>
      <c r="B414" s="45" t="s">
        <v>375</v>
      </c>
      <c r="C414" s="46">
        <v>1374469210</v>
      </c>
      <c r="D414" s="46">
        <v>77250000</v>
      </c>
      <c r="E414" s="47">
        <v>17.468317221758472</v>
      </c>
      <c r="F414" s="47">
        <v>4.1114015232147034</v>
      </c>
      <c r="G414" s="46">
        <v>42.211663999999999</v>
      </c>
      <c r="H414" s="47">
        <v>54</v>
      </c>
      <c r="I414" s="47">
        <v>1.3967366342491232</v>
      </c>
      <c r="J414" s="46">
        <v>16233628</v>
      </c>
      <c r="K414" s="47">
        <v>261.72522864266693</v>
      </c>
      <c r="L414" s="47">
        <v>517.79935275080902</v>
      </c>
      <c r="M414" s="47">
        <v>54.64</v>
      </c>
      <c r="N414" s="48">
        <v>39.879323151743748</v>
      </c>
      <c r="O414" s="49">
        <v>1444.2781224091357</v>
      </c>
      <c r="P414" s="48">
        <v>48.142604080304523</v>
      </c>
    </row>
    <row r="415" spans="1:16">
      <c r="A415" s="45" t="s">
        <v>58</v>
      </c>
      <c r="B415" s="45" t="s">
        <v>375</v>
      </c>
      <c r="C415" s="46">
        <v>3984705965</v>
      </c>
      <c r="D415" s="46">
        <v>79200000</v>
      </c>
      <c r="E415" s="47">
        <v>57.245761862686592</v>
      </c>
      <c r="F415" s="47">
        <v>26.770371241435928</v>
      </c>
      <c r="G415" s="46">
        <v>25.101271000000001</v>
      </c>
      <c r="H415" s="47">
        <v>27.42</v>
      </c>
      <c r="I415" s="47">
        <v>-0.33617023950742464</v>
      </c>
      <c r="J415" s="46">
        <v>-24337127</v>
      </c>
      <c r="K415" s="47">
        <v>-87.865753422743779</v>
      </c>
      <c r="L415" s="47">
        <v>505.05050505050502</v>
      </c>
      <c r="M415" s="47">
        <v>31.69</v>
      </c>
      <c r="N415" s="48">
        <v>63.582778466647532</v>
      </c>
      <c r="O415" s="49">
        <v>389.43954984766538</v>
      </c>
      <c r="P415" s="48">
        <v>12.981318328255513</v>
      </c>
    </row>
    <row r="416" spans="1:16">
      <c r="A416" s="45" t="s">
        <v>424</v>
      </c>
      <c r="B416" s="45" t="s">
        <v>375</v>
      </c>
      <c r="C416" s="46">
        <v>979739005</v>
      </c>
      <c r="D416" s="46">
        <v>80000000</v>
      </c>
      <c r="E416" s="47">
        <v>34.135518006485746</v>
      </c>
      <c r="F416" s="47">
        <v>1.8003965193294169</v>
      </c>
      <c r="G416" s="46">
        <v>5.0446229999999996</v>
      </c>
      <c r="H416" s="47">
        <v>230.6</v>
      </c>
      <c r="I416" s="47">
        <v>-14.337177940538339</v>
      </c>
      <c r="J416" s="46">
        <v>801615688</v>
      </c>
      <c r="K416" s="47">
        <v>23.652231716303437</v>
      </c>
      <c r="L416" s="47">
        <v>500</v>
      </c>
      <c r="M416" s="47">
        <v>6.3</v>
      </c>
      <c r="N416" s="48">
        <v>87.96793912373316</v>
      </c>
      <c r="O416" s="49">
        <v>762.37517345862477</v>
      </c>
      <c r="P416" s="48">
        <v>25.41250578195416</v>
      </c>
    </row>
    <row r="417" spans="1:16">
      <c r="A417" s="45" t="s">
        <v>194</v>
      </c>
      <c r="B417" s="45" t="s">
        <v>375</v>
      </c>
      <c r="C417" s="46">
        <v>15094360742</v>
      </c>
      <c r="D417" s="46">
        <v>86788722</v>
      </c>
      <c r="E417" s="47">
        <v>23.515196036653485</v>
      </c>
      <c r="F417" s="47">
        <v>3.8706800170671096</v>
      </c>
      <c r="G417" s="46">
        <v>24.411895999999999</v>
      </c>
      <c r="H417" s="47">
        <v>69.400000000000006</v>
      </c>
      <c r="I417" s="47">
        <v>-1.7684540622557423</v>
      </c>
      <c r="J417" s="46">
        <v>-360792995</v>
      </c>
      <c r="K417" s="47">
        <v>-16.838493607671069</v>
      </c>
      <c r="L417" s="47">
        <v>460.88937684783514</v>
      </c>
      <c r="M417" s="47">
        <v>28.12</v>
      </c>
      <c r="N417" s="48">
        <v>40.890997367862973</v>
      </c>
      <c r="O417" s="49">
        <v>403.13077219834105</v>
      </c>
      <c r="P417" s="48">
        <v>13.437692406611369</v>
      </c>
    </row>
    <row r="418" spans="1:16">
      <c r="A418" s="45" t="s">
        <v>1</v>
      </c>
      <c r="B418" s="45" t="s">
        <v>375</v>
      </c>
      <c r="C418" s="46">
        <v>17091099555</v>
      </c>
      <c r="D418" s="46">
        <v>100066875</v>
      </c>
      <c r="E418" s="47">
        <v>3.7661075558464168</v>
      </c>
      <c r="F418" s="47">
        <v>8.834719846469849E-2</v>
      </c>
      <c r="G418" s="46">
        <v>24.953838000000001</v>
      </c>
      <c r="H418" s="47">
        <v>421.25</v>
      </c>
      <c r="I418" s="47">
        <v>2.4054334479924364</v>
      </c>
      <c r="J418" s="46">
        <v>-1275590032</v>
      </c>
      <c r="K418" s="47">
        <v>-33.418643671244993</v>
      </c>
      <c r="L418" s="47">
        <v>399.73267877107185</v>
      </c>
      <c r="M418" s="47">
        <v>24.93</v>
      </c>
      <c r="N418" s="48">
        <v>60.686844187760158</v>
      </c>
      <c r="O418" s="49">
        <v>1265.6580570997226</v>
      </c>
      <c r="P418" s="48">
        <v>42.188601903324084</v>
      </c>
    </row>
    <row r="419" spans="1:16">
      <c r="A419" s="45" t="s">
        <v>400</v>
      </c>
      <c r="B419" s="45" t="s">
        <v>375</v>
      </c>
      <c r="C419" s="46">
        <v>1053946708</v>
      </c>
      <c r="D419" s="46">
        <v>105000000</v>
      </c>
      <c r="E419" s="47">
        <v>44.191827753336199</v>
      </c>
      <c r="F419" s="47">
        <v>32.37496538705949</v>
      </c>
      <c r="G419" s="46">
        <v>69.578063</v>
      </c>
      <c r="H419" s="47">
        <v>13.2</v>
      </c>
      <c r="I419" s="47">
        <v>0.54437192378934718</v>
      </c>
      <c r="J419" s="46">
        <v>-45288475</v>
      </c>
      <c r="K419" s="47">
        <v>-30.140118429688791</v>
      </c>
      <c r="L419" s="47">
        <v>380.95238095238096</v>
      </c>
      <c r="M419" s="47">
        <v>66.260000000000005</v>
      </c>
      <c r="N419" s="48">
        <v>51.77941704870581</v>
      </c>
      <c r="O419" s="49">
        <v>1617.9466118162497</v>
      </c>
      <c r="P419" s="48">
        <v>53.931553727208325</v>
      </c>
    </row>
    <row r="420" spans="1:16">
      <c r="A420" s="45" t="s">
        <v>413</v>
      </c>
      <c r="B420" s="45" t="s">
        <v>375</v>
      </c>
      <c r="C420" s="46">
        <v>1236382849</v>
      </c>
      <c r="D420" s="46">
        <v>112000000</v>
      </c>
      <c r="E420" s="47">
        <v>62.966980442884051</v>
      </c>
      <c r="F420" s="47">
        <v>37.480345501716698</v>
      </c>
      <c r="G420" s="46">
        <v>42.556854000000001</v>
      </c>
      <c r="H420" s="47">
        <v>14.74</v>
      </c>
      <c r="I420" s="47">
        <v>-0.39127501463811498</v>
      </c>
      <c r="J420" s="46">
        <v>-12325753</v>
      </c>
      <c r="K420" s="47">
        <v>-136.29998913656635</v>
      </c>
      <c r="L420" s="47">
        <v>357.14285714285717</v>
      </c>
      <c r="M420" s="47">
        <v>37.99</v>
      </c>
      <c r="N420" s="48">
        <v>39.709719523627733</v>
      </c>
      <c r="O420" s="49">
        <v>280.14974474582039</v>
      </c>
      <c r="P420" s="48">
        <v>9.3383248248606794</v>
      </c>
    </row>
    <row r="421" spans="1:16">
      <c r="A421" s="45" t="s">
        <v>195</v>
      </c>
      <c r="B421" s="45" t="s">
        <v>375</v>
      </c>
      <c r="C421" s="46">
        <v>15443065482</v>
      </c>
      <c r="D421" s="46">
        <v>115000000</v>
      </c>
      <c r="E421" s="47">
        <v>16.891124372895895</v>
      </c>
      <c r="F421" s="47">
        <v>2.0120457859316137</v>
      </c>
      <c r="G421" s="46">
        <v>32.987870999999998</v>
      </c>
      <c r="H421" s="47">
        <v>70.8</v>
      </c>
      <c r="I421" s="47">
        <v>-2.2735791945941344</v>
      </c>
      <c r="J421" s="46">
        <v>-862680192</v>
      </c>
      <c r="K421" s="47">
        <v>-9.731300287001373</v>
      </c>
      <c r="L421" s="47">
        <v>347.82608695652175</v>
      </c>
      <c r="M421" s="47">
        <v>28.68</v>
      </c>
      <c r="N421" s="48">
        <v>45.362761841133633</v>
      </c>
      <c r="O421" s="49">
        <v>229.97783049111408</v>
      </c>
      <c r="P421" s="48">
        <v>7.6659276830371361</v>
      </c>
    </row>
    <row r="422" spans="1:16">
      <c r="A422" s="45" t="s">
        <v>193</v>
      </c>
      <c r="B422" s="45" t="s">
        <v>375</v>
      </c>
      <c r="C422" s="46">
        <v>7824461000</v>
      </c>
      <c r="D422" s="46">
        <v>120000000</v>
      </c>
      <c r="E422" s="47">
        <v>3.905706862639414</v>
      </c>
      <c r="F422" s="47">
        <v>0.10139425915470961</v>
      </c>
      <c r="G422" s="46">
        <v>32.616509000000001</v>
      </c>
      <c r="H422" s="47">
        <v>309.75</v>
      </c>
      <c r="I422" s="47">
        <v>0.18371464102682467</v>
      </c>
      <c r="J422" s="46">
        <v>-1601211000</v>
      </c>
      <c r="K422" s="47">
        <v>-24.056792015543234</v>
      </c>
      <c r="L422" s="47">
        <v>333.33333333333331</v>
      </c>
      <c r="M422" s="47">
        <v>27.18</v>
      </c>
      <c r="N422" s="48">
        <v>88.863777408451952</v>
      </c>
      <c r="O422" s="49">
        <v>553.94992525330713</v>
      </c>
      <c r="P422" s="48">
        <v>18.46499750844357</v>
      </c>
    </row>
    <row r="423" spans="1:16">
      <c r="A423" s="45" t="s">
        <v>52</v>
      </c>
      <c r="B423" s="45" t="s">
        <v>375</v>
      </c>
      <c r="C423" s="46">
        <v>699845726</v>
      </c>
      <c r="D423" s="46">
        <v>122522806</v>
      </c>
      <c r="E423" s="47">
        <v>16.850664689290628</v>
      </c>
      <c r="F423" s="47">
        <v>1.0915146200780703</v>
      </c>
      <c r="G423" s="46">
        <v>18.936226999999999</v>
      </c>
      <c r="H423" s="47">
        <v>124.6</v>
      </c>
      <c r="I423" s="47">
        <v>-0.6856269235935315</v>
      </c>
      <c r="J423" s="46">
        <v>62971520</v>
      </c>
      <c r="K423" s="47">
        <v>245.1564382755887</v>
      </c>
      <c r="L423" s="47">
        <v>326.46983288972342</v>
      </c>
      <c r="M423" s="47">
        <v>15.45</v>
      </c>
      <c r="N423" s="48">
        <v>46.872969068110457</v>
      </c>
      <c r="O423" s="49">
        <v>428.85272634294614</v>
      </c>
      <c r="P423" s="48">
        <v>14.295090878098204</v>
      </c>
    </row>
    <row r="424" spans="1:16">
      <c r="A424" s="45" t="s">
        <v>378</v>
      </c>
      <c r="B424" s="45" t="s">
        <v>375</v>
      </c>
      <c r="C424" s="46">
        <v>3039844844</v>
      </c>
      <c r="D424" s="46">
        <v>150000000</v>
      </c>
      <c r="E424" s="47">
        <v>14.854178387541802</v>
      </c>
      <c r="F424" s="47">
        <v>3.1101713541754195</v>
      </c>
      <c r="G424" s="46">
        <v>88.296327000000005</v>
      </c>
      <c r="H424" s="47">
        <v>29.8</v>
      </c>
      <c r="I424" s="47">
        <v>-0.23317740736834836</v>
      </c>
      <c r="J424" s="46">
        <v>1035049529</v>
      </c>
      <c r="K424" s="47">
        <v>4.6142719417632811</v>
      </c>
      <c r="L424" s="47">
        <v>266.66666666666669</v>
      </c>
      <c r="M424" s="47">
        <v>58.86</v>
      </c>
      <c r="N424" s="48">
        <v>30.207879709360263</v>
      </c>
      <c r="O424" s="49">
        <v>958.20851973129584</v>
      </c>
      <c r="P424" s="48">
        <v>31.940283991043195</v>
      </c>
    </row>
    <row r="425" spans="1:16">
      <c r="A425" s="45" t="s">
        <v>86</v>
      </c>
      <c r="B425" s="45" t="s">
        <v>375</v>
      </c>
      <c r="C425" s="46">
        <v>1050946163</v>
      </c>
      <c r="D425" s="46">
        <v>150000000</v>
      </c>
      <c r="E425" s="47">
        <v>24.405354388320674</v>
      </c>
      <c r="F425" s="47">
        <v>11.621597327771749</v>
      </c>
      <c r="G425" s="46">
        <v>116.820232</v>
      </c>
      <c r="H425" s="47">
        <v>13.37</v>
      </c>
      <c r="I425" s="47">
        <v>-1.2474452708231425</v>
      </c>
      <c r="J425" s="46">
        <v>-28139576</v>
      </c>
      <c r="K425" s="47">
        <v>-74.627990130341701</v>
      </c>
      <c r="L425" s="47">
        <v>266.66666666666669</v>
      </c>
      <c r="M425" s="47">
        <v>77.88</v>
      </c>
      <c r="N425" s="48">
        <v>57.399320855989679</v>
      </c>
      <c r="O425" s="49">
        <v>300</v>
      </c>
      <c r="P425" s="48">
        <v>10</v>
      </c>
    </row>
    <row r="426" spans="1:16">
      <c r="A426" s="45" t="s">
        <v>53</v>
      </c>
      <c r="B426" s="45" t="s">
        <v>375</v>
      </c>
      <c r="C426" s="46">
        <v>1141807084</v>
      </c>
      <c r="D426" s="46">
        <v>170000000</v>
      </c>
      <c r="E426" s="47">
        <v>31.994061390300978</v>
      </c>
      <c r="F426" s="47">
        <v>8.1826243964964132</v>
      </c>
      <c r="G426" s="46">
        <v>55.376739000000001</v>
      </c>
      <c r="H426" s="47">
        <v>20.7</v>
      </c>
      <c r="I426" s="47">
        <v>-0.832220244965022</v>
      </c>
      <c r="J426" s="46">
        <v>24742161</v>
      </c>
      <c r="K426" s="47">
        <v>158.02985034330672</v>
      </c>
      <c r="L426" s="47">
        <v>235.29411764705881</v>
      </c>
      <c r="M426" s="47">
        <v>32.57</v>
      </c>
      <c r="N426" s="48">
        <v>67.602118559514665</v>
      </c>
      <c r="O426" s="49">
        <v>80.990851345927197</v>
      </c>
      <c r="P426" s="48">
        <v>2.6996950448642401</v>
      </c>
    </row>
    <row r="427" spans="1:16">
      <c r="A427" s="45" t="s">
        <v>330</v>
      </c>
      <c r="B427" s="45" t="s">
        <v>375</v>
      </c>
      <c r="C427" s="46">
        <v>1864832744</v>
      </c>
      <c r="D427" s="46">
        <v>200000000</v>
      </c>
      <c r="E427" s="47">
        <v>37.563799766165346</v>
      </c>
      <c r="F427" s="47">
        <v>18.781899883082673</v>
      </c>
      <c r="G427" s="46">
        <v>104.516908</v>
      </c>
      <c r="H427" s="47">
        <v>10.07</v>
      </c>
      <c r="I427" s="47">
        <v>-7.0439559969747378E-2</v>
      </c>
      <c r="J427" s="46">
        <v>17617918</v>
      </c>
      <c r="K427" s="47">
        <v>113.52079173032818</v>
      </c>
      <c r="L427" s="47">
        <v>200</v>
      </c>
      <c r="M427" s="47">
        <v>52.25</v>
      </c>
      <c r="N427" s="48">
        <v>29.661901014729207</v>
      </c>
      <c r="O427" s="49">
        <v>939.05923411715821</v>
      </c>
      <c r="P427" s="48">
        <v>31.301974470571942</v>
      </c>
    </row>
    <row r="428" spans="1:16">
      <c r="A428" s="45" t="s">
        <v>332</v>
      </c>
      <c r="B428" s="45" t="s">
        <v>375</v>
      </c>
      <c r="C428" s="46">
        <v>1258198522</v>
      </c>
      <c r="D428" s="46">
        <v>200000000</v>
      </c>
      <c r="E428" s="47">
        <v>17.040056913790092</v>
      </c>
      <c r="F428" s="47">
        <v>5.0117814452323799</v>
      </c>
      <c r="G428" s="46">
        <v>138.91226599999999</v>
      </c>
      <c r="H428" s="47">
        <v>16.34</v>
      </c>
      <c r="I428" s="47">
        <v>-0.91522856796580854</v>
      </c>
      <c r="J428" s="46">
        <v>-13978192</v>
      </c>
      <c r="K428" s="47">
        <v>-243.23603510382458</v>
      </c>
      <c r="L428" s="47">
        <v>200</v>
      </c>
      <c r="M428" s="47">
        <v>69.45</v>
      </c>
      <c r="N428" s="48">
        <v>31.34043562869903</v>
      </c>
      <c r="O428" s="49">
        <v>264.46773089134024</v>
      </c>
      <c r="P428" s="48">
        <v>8.8155910297113405</v>
      </c>
    </row>
    <row r="429" spans="1:16">
      <c r="A429" s="45" t="s">
        <v>331</v>
      </c>
      <c r="B429" s="45" t="s">
        <v>375</v>
      </c>
      <c r="C429" s="46">
        <v>868771214</v>
      </c>
      <c r="D429" s="46">
        <v>216733652</v>
      </c>
      <c r="E429" s="47">
        <v>37.771789275761549</v>
      </c>
      <c r="F429" s="47">
        <v>5.8092484988228081</v>
      </c>
      <c r="G429" s="46">
        <v>35.091225000000001</v>
      </c>
      <c r="H429" s="47">
        <v>30.08</v>
      </c>
      <c r="I429" s="47">
        <v>-1.0660592781127676</v>
      </c>
      <c r="J429" s="46">
        <v>-129725692</v>
      </c>
      <c r="K429" s="47">
        <v>-50.121217006111635</v>
      </c>
      <c r="L429" s="47">
        <v>184.55832599544809</v>
      </c>
      <c r="M429" s="47">
        <v>16.190000000000001</v>
      </c>
      <c r="N429" s="48">
        <v>90.850054184887682</v>
      </c>
      <c r="O429" s="49">
        <v>113.99999048862045</v>
      </c>
      <c r="P429" s="48">
        <v>3.7999996829540152</v>
      </c>
    </row>
    <row r="430" spans="1:16">
      <c r="A430" s="45" t="s">
        <v>483</v>
      </c>
      <c r="B430" s="45" t="s">
        <v>375</v>
      </c>
      <c r="C430" s="46">
        <v>6314823305</v>
      </c>
      <c r="D430" s="46">
        <v>221500000</v>
      </c>
      <c r="E430" s="47">
        <v>14.613393300269545</v>
      </c>
      <c r="F430" s="47">
        <v>1.0149951936287234</v>
      </c>
      <c r="G430" s="46">
        <v>44.275882000000003</v>
      </c>
      <c r="H430" s="47">
        <v>59.1</v>
      </c>
      <c r="I430" s="47">
        <v>4.29912800071763</v>
      </c>
      <c r="J430" s="46">
        <v>-70180474</v>
      </c>
      <c r="K430" s="47">
        <v>-205.14965458910979</v>
      </c>
      <c r="L430" s="47">
        <v>180.58690744920995</v>
      </c>
      <c r="M430" s="47">
        <v>19.98</v>
      </c>
      <c r="N430" s="48">
        <v>27.47061773616468</v>
      </c>
      <c r="O430" s="49">
        <v>2025.5567589358657</v>
      </c>
      <c r="P430" s="48">
        <v>67.518558631195518</v>
      </c>
    </row>
    <row r="431" spans="1:16">
      <c r="A431" s="45" t="s">
        <v>327</v>
      </c>
      <c r="B431" s="45" t="s">
        <v>375</v>
      </c>
      <c r="C431" s="46">
        <v>1614800897</v>
      </c>
      <c r="D431" s="46">
        <v>224000000</v>
      </c>
      <c r="E431" s="47">
        <v>18.570433196209255</v>
      </c>
      <c r="F431" s="47">
        <v>4.1451859812967085</v>
      </c>
      <c r="G431" s="46">
        <v>107.968583</v>
      </c>
      <c r="H431" s="47">
        <v>19.71</v>
      </c>
      <c r="I431" s="47">
        <v>1.4212938008973062</v>
      </c>
      <c r="J431" s="46">
        <v>-84056857</v>
      </c>
      <c r="K431" s="47">
        <v>-53.297258069023449</v>
      </c>
      <c r="L431" s="47">
        <v>178.57142857142858</v>
      </c>
      <c r="M431" s="47">
        <v>48.2</v>
      </c>
      <c r="N431" s="48">
        <v>75.060163807761711</v>
      </c>
      <c r="O431" s="49">
        <v>2222.7031921457874</v>
      </c>
      <c r="P431" s="48">
        <v>74.090106404859583</v>
      </c>
    </row>
    <row r="432" spans="1:16">
      <c r="A432" s="45" t="s">
        <v>383</v>
      </c>
      <c r="B432" s="45" t="s">
        <v>375</v>
      </c>
      <c r="C432" s="46">
        <v>1693692129</v>
      </c>
      <c r="D432" s="46">
        <v>241875000</v>
      </c>
      <c r="E432" s="47">
        <v>45.455581118637987</v>
      </c>
      <c r="F432" s="47">
        <v>31.321675189414634</v>
      </c>
      <c r="G432" s="46">
        <v>141.93746899999999</v>
      </c>
      <c r="H432" s="47">
        <v>6.11</v>
      </c>
      <c r="I432" s="47">
        <v>-1.1750928877297007E-2</v>
      </c>
      <c r="J432" s="46">
        <v>81478670</v>
      </c>
      <c r="K432" s="47">
        <v>17.811410029152416</v>
      </c>
      <c r="L432" s="47">
        <v>165.37467700258398</v>
      </c>
      <c r="M432" s="47">
        <v>58.68</v>
      </c>
      <c r="N432" s="48">
        <v>11.060393314571574</v>
      </c>
      <c r="O432" s="49">
        <v>589.62247323661586</v>
      </c>
      <c r="P432" s="48">
        <v>19.654082441220527</v>
      </c>
    </row>
    <row r="433" spans="1:16">
      <c r="A433" s="45" t="s">
        <v>326</v>
      </c>
      <c r="B433" s="45" t="s">
        <v>375</v>
      </c>
      <c r="C433" s="46">
        <v>15862084113</v>
      </c>
      <c r="D433" s="46">
        <v>252000000</v>
      </c>
      <c r="E433" s="47">
        <v>23.528239006552674</v>
      </c>
      <c r="F433" s="47">
        <v>1.9865112298676693</v>
      </c>
      <c r="G433" s="46">
        <v>36.397486000000001</v>
      </c>
      <c r="H433" s="47">
        <v>46.2</v>
      </c>
      <c r="I433" s="47">
        <v>-1.2075741222955045</v>
      </c>
      <c r="J433" s="46">
        <v>-270919855</v>
      </c>
      <c r="K433" s="47">
        <v>-43.717726041157078</v>
      </c>
      <c r="L433" s="47">
        <v>158.73015873015873</v>
      </c>
      <c r="M433" s="47">
        <v>14.44</v>
      </c>
      <c r="N433" s="48">
        <v>61.680934576299535</v>
      </c>
      <c r="O433" s="49">
        <v>493.96549436744067</v>
      </c>
      <c r="P433" s="48">
        <v>16.46551647891469</v>
      </c>
    </row>
    <row r="434" spans="1:16">
      <c r="A434" s="45" t="s">
        <v>542</v>
      </c>
      <c r="B434" s="45" t="s">
        <v>375</v>
      </c>
      <c r="C434" s="46">
        <v>7612948946</v>
      </c>
      <c r="D434" s="46">
        <v>300500000</v>
      </c>
      <c r="E434" s="47">
        <v>20.166548424815502</v>
      </c>
      <c r="F434" s="47">
        <v>3.1957132437707791</v>
      </c>
      <c r="G434" s="46">
        <v>89.692524000000006</v>
      </c>
      <c r="H434" s="47">
        <v>22.1</v>
      </c>
      <c r="I434" s="47">
        <v>9.3698282745336314E-2</v>
      </c>
      <c r="J434" s="46">
        <v>-43799995</v>
      </c>
      <c r="K434" s="47">
        <v>-144.0753589127122</v>
      </c>
      <c r="L434" s="47">
        <v>133.11148086522462</v>
      </c>
      <c r="M434" s="47">
        <v>29.84</v>
      </c>
      <c r="N434" s="48">
        <v>27.2664171710788</v>
      </c>
      <c r="O434" s="49">
        <v>1345.4411083799998</v>
      </c>
      <c r="P434" s="48">
        <v>44.848036945999993</v>
      </c>
    </row>
    <row r="435" spans="1:16">
      <c r="A435" s="45" t="s">
        <v>266</v>
      </c>
      <c r="B435" s="45" t="s">
        <v>375</v>
      </c>
      <c r="C435" s="46">
        <v>26375357000</v>
      </c>
      <c r="D435" s="46">
        <v>335456000</v>
      </c>
      <c r="E435" s="47">
        <v>10.123480924358002</v>
      </c>
      <c r="F435" s="47">
        <v>1.3120985897921171</v>
      </c>
      <c r="G435" s="46">
        <v>158.330939</v>
      </c>
      <c r="H435" s="47">
        <v>24.26</v>
      </c>
      <c r="I435" s="47">
        <v>5.8575090140159602E-2</v>
      </c>
      <c r="J435" s="46">
        <v>-3142265000</v>
      </c>
      <c r="K435" s="47">
        <v>-2.4553906179141478</v>
      </c>
      <c r="L435" s="47">
        <v>119.24067537918535</v>
      </c>
      <c r="M435" s="47">
        <v>47.19</v>
      </c>
      <c r="N435" s="48">
        <v>82.337361774977069</v>
      </c>
      <c r="O435" s="49">
        <v>1893.244282128381</v>
      </c>
      <c r="P435" s="48">
        <v>63.108142737612702</v>
      </c>
    </row>
    <row r="436" spans="1:16">
      <c r="A436" s="45" t="s">
        <v>333</v>
      </c>
      <c r="B436" s="45" t="s">
        <v>375</v>
      </c>
      <c r="C436" s="46">
        <v>1724268443</v>
      </c>
      <c r="D436" s="46">
        <v>350000000</v>
      </c>
      <c r="E436" s="47">
        <v>91.520971000893937</v>
      </c>
      <c r="F436" s="47">
        <v>130.74424428699135</v>
      </c>
      <c r="G436" s="46">
        <v>199.57396499999999</v>
      </c>
      <c r="H436" s="47">
        <v>2.19</v>
      </c>
      <c r="I436" s="47">
        <v>-4.0673512731686845E-2</v>
      </c>
      <c r="J436" s="46">
        <v>-48944132</v>
      </c>
      <c r="K436" s="47">
        <v>-14.302020924592146</v>
      </c>
      <c r="L436" s="47">
        <v>114.28571428571429</v>
      </c>
      <c r="M436" s="47">
        <v>57.02</v>
      </c>
      <c r="N436" s="48">
        <v>43.358127615100258</v>
      </c>
      <c r="O436" s="49">
        <v>163.70720909031962</v>
      </c>
      <c r="P436" s="48">
        <v>5.4569069696773207</v>
      </c>
    </row>
    <row r="437" spans="1:16">
      <c r="A437" s="45" t="s">
        <v>56</v>
      </c>
      <c r="B437" s="45" t="s">
        <v>375</v>
      </c>
      <c r="C437" s="46">
        <v>2193171314</v>
      </c>
      <c r="D437" s="46">
        <v>350500000</v>
      </c>
      <c r="E437" s="47">
        <v>81.036350384526102</v>
      </c>
      <c r="F437" s="47">
        <v>231.20214089736405</v>
      </c>
      <c r="G437" s="46">
        <v>253.16424799999999</v>
      </c>
      <c r="H437" s="47">
        <v>1.96</v>
      </c>
      <c r="I437" s="47">
        <v>-1.2440667201831346E-2</v>
      </c>
      <c r="J437" s="46">
        <v>-44318667</v>
      </c>
      <c r="K437" s="47">
        <v>-7.9086313674551629</v>
      </c>
      <c r="L437" s="47">
        <v>114.12268188302426</v>
      </c>
      <c r="M437" s="47">
        <v>72.22</v>
      </c>
      <c r="N437" s="48">
        <v>28.747426451344154</v>
      </c>
      <c r="O437" s="49">
        <v>305.39034102410068</v>
      </c>
      <c r="P437" s="48">
        <v>10.179678034136689</v>
      </c>
    </row>
    <row r="438" spans="1:16">
      <c r="A438" s="45" t="s">
        <v>55</v>
      </c>
      <c r="B438" s="45" t="s">
        <v>375</v>
      </c>
      <c r="C438" s="46">
        <v>3590822435</v>
      </c>
      <c r="D438" s="46">
        <v>372475397</v>
      </c>
      <c r="E438" s="47">
        <v>5.5328780088478213</v>
      </c>
      <c r="F438" s="47">
        <v>0.41262069129717144</v>
      </c>
      <c r="G438" s="46">
        <v>194.679441</v>
      </c>
      <c r="H438" s="47">
        <v>35.94</v>
      </c>
      <c r="I438" s="47">
        <v>-0.90239802928424229</v>
      </c>
      <c r="J438" s="46">
        <v>47613264</v>
      </c>
      <c r="K438" s="47">
        <v>281.62560525151144</v>
      </c>
      <c r="L438" s="47">
        <v>107.38964324132259</v>
      </c>
      <c r="M438" s="47">
        <v>52.26</v>
      </c>
      <c r="N438" s="48">
        <v>40.345835379165877</v>
      </c>
      <c r="O438" s="49">
        <v>841.16693897187201</v>
      </c>
      <c r="P438" s="48">
        <v>28.038897965729067</v>
      </c>
    </row>
    <row r="439" spans="1:16">
      <c r="A439" s="45" t="s">
        <v>196</v>
      </c>
      <c r="B439" s="45" t="s">
        <v>375</v>
      </c>
      <c r="C439" s="46">
        <v>58964771000</v>
      </c>
      <c r="D439" s="46">
        <v>500000000</v>
      </c>
      <c r="E439" s="47">
        <v>1.2669855246903803</v>
      </c>
      <c r="F439" s="47">
        <v>9.6716452266441249E-3</v>
      </c>
      <c r="G439" s="46">
        <v>120.540333</v>
      </c>
      <c r="H439" s="47">
        <v>260.75</v>
      </c>
      <c r="I439" s="47">
        <v>-3.8429724667133205</v>
      </c>
      <c r="J439" s="46">
        <v>2988567000</v>
      </c>
      <c r="K439" s="47">
        <v>43.833716962008886</v>
      </c>
      <c r="L439" s="47">
        <v>80</v>
      </c>
      <c r="M439" s="47">
        <v>24.1</v>
      </c>
      <c r="N439" s="48">
        <v>70.637518395816798</v>
      </c>
      <c r="O439" s="49">
        <v>462.72603042526373</v>
      </c>
      <c r="P439" s="48">
        <v>15.424201014175457</v>
      </c>
    </row>
    <row r="440" spans="1:16">
      <c r="A440" s="45" t="s">
        <v>429</v>
      </c>
      <c r="B440" s="45" t="s">
        <v>375</v>
      </c>
      <c r="C440" s="46">
        <v>4917779893</v>
      </c>
      <c r="D440" s="46">
        <v>600000000</v>
      </c>
      <c r="E440" s="47">
        <v>39.894550723527573</v>
      </c>
      <c r="F440" s="47">
        <v>22.16363929084865</v>
      </c>
      <c r="G440" s="46">
        <v>321.37161300000002</v>
      </c>
      <c r="H440" s="47">
        <v>3.08</v>
      </c>
      <c r="I440" s="47">
        <v>-0.12047791420285803</v>
      </c>
      <c r="J440" s="46">
        <v>-340452455</v>
      </c>
      <c r="K440" s="47">
        <v>-5.28708186286981</v>
      </c>
      <c r="L440" s="47">
        <v>66.666666666666671</v>
      </c>
      <c r="M440" s="47">
        <v>53.56</v>
      </c>
      <c r="N440" s="48">
        <v>42.589553783921524</v>
      </c>
      <c r="O440" s="49">
        <v>237.50477187306581</v>
      </c>
      <c r="P440" s="48">
        <v>7.916825729102194</v>
      </c>
    </row>
    <row r="441" spans="1:16">
      <c r="A441" s="45" t="s">
        <v>460</v>
      </c>
      <c r="B441" s="45" t="s">
        <v>375</v>
      </c>
      <c r="C441" s="46">
        <v>12170740000</v>
      </c>
      <c r="D441" s="46">
        <v>660000000</v>
      </c>
      <c r="E441" s="47">
        <v>2.1190793208526664</v>
      </c>
      <c r="F441" s="47">
        <v>3.8683448719471825E-2</v>
      </c>
      <c r="G441" s="46">
        <v>252.20048299999999</v>
      </c>
      <c r="H441" s="47">
        <v>74.849999999999994</v>
      </c>
      <c r="I441" s="47">
        <v>-0.62633882100382721</v>
      </c>
      <c r="J441" s="46">
        <v>414998000</v>
      </c>
      <c r="K441" s="47">
        <v>132.00063614764409</v>
      </c>
      <c r="L441" s="47">
        <v>60.606060606060609</v>
      </c>
      <c r="M441" s="47">
        <v>38.21</v>
      </c>
      <c r="N441" s="48">
        <v>43.206535630773466</v>
      </c>
      <c r="O441" s="49">
        <v>1295.1319019462749</v>
      </c>
      <c r="P441" s="48">
        <v>43.171063398209164</v>
      </c>
    </row>
    <row r="442" spans="1:16">
      <c r="A442" s="45" t="s">
        <v>267</v>
      </c>
      <c r="B442" s="45" t="s">
        <v>375</v>
      </c>
      <c r="C442" s="46">
        <v>73314458000</v>
      </c>
      <c r="D442" s="46">
        <v>675728000</v>
      </c>
      <c r="E442" s="47">
        <v>3.8126440097559824</v>
      </c>
      <c r="F442" s="47">
        <v>6.2691957739668791E-2</v>
      </c>
      <c r="G442" s="46">
        <v>116.81877299999999</v>
      </c>
      <c r="H442" s="47">
        <v>89.25</v>
      </c>
      <c r="I442" s="47">
        <v>-1.9213737930095787</v>
      </c>
      <c r="J442" s="46">
        <v>-2214344000</v>
      </c>
      <c r="K442" s="47">
        <v>-27.464350615803145</v>
      </c>
      <c r="L442" s="47">
        <v>59.19541590699216</v>
      </c>
      <c r="M442" s="47">
        <v>17.28</v>
      </c>
      <c r="N442" s="48">
        <v>86.052571819768943</v>
      </c>
      <c r="O442" s="49">
        <v>257.91675695435811</v>
      </c>
      <c r="P442" s="48">
        <v>8.5972252318119367</v>
      </c>
    </row>
    <row r="443" spans="1:16">
      <c r="A443" s="45" t="s">
        <v>182</v>
      </c>
      <c r="B443" s="45" t="s">
        <v>375</v>
      </c>
      <c r="C443" s="46">
        <v>7154261414</v>
      </c>
      <c r="D443" s="46">
        <v>700000000</v>
      </c>
      <c r="E443" s="47">
        <v>21.341328079382912</v>
      </c>
      <c r="F443" s="47">
        <v>2.0325074361317057</v>
      </c>
      <c r="G443" s="46">
        <v>119.87214899999999</v>
      </c>
      <c r="H443" s="47">
        <v>15.59</v>
      </c>
      <c r="I443" s="47">
        <v>1.4924435283525384E-2</v>
      </c>
      <c r="J443" s="46">
        <v>-117347216</v>
      </c>
      <c r="K443" s="47">
        <v>-89.47804948350884</v>
      </c>
      <c r="L443" s="47">
        <v>57.142857142857146</v>
      </c>
      <c r="M443" s="47">
        <v>17.12</v>
      </c>
      <c r="N443" s="48">
        <v>36.411995556641145</v>
      </c>
      <c r="O443" s="49">
        <v>1491.2594262968669</v>
      </c>
      <c r="P443" s="48">
        <v>49.708647543228899</v>
      </c>
    </row>
    <row r="444" spans="1:16">
      <c r="A444" s="45" t="s">
        <v>503</v>
      </c>
      <c r="B444" s="45" t="s">
        <v>375</v>
      </c>
      <c r="C444" s="46">
        <v>1513644763</v>
      </c>
      <c r="D444" s="46">
        <v>800000000</v>
      </c>
      <c r="E444" s="47">
        <v>45.635719260007683</v>
      </c>
      <c r="F444" s="47">
        <v>19.014883025003201</v>
      </c>
      <c r="G444" s="46">
        <v>295.12339900000001</v>
      </c>
      <c r="H444" s="47">
        <v>2.93</v>
      </c>
      <c r="I444" s="47">
        <v>-3.8650016084828653E-2</v>
      </c>
      <c r="J444" s="46">
        <v>-44498491</v>
      </c>
      <c r="K444" s="47">
        <v>-53.934413191674295</v>
      </c>
      <c r="L444" s="47">
        <v>50</v>
      </c>
      <c r="M444" s="47">
        <v>36.89</v>
      </c>
      <c r="N444" s="48">
        <v>46.763872835832537</v>
      </c>
      <c r="O444" s="49">
        <v>770.90803614918116</v>
      </c>
      <c r="P444" s="48">
        <v>25.696934538306039</v>
      </c>
    </row>
    <row r="445" spans="1:16">
      <c r="A445" s="45" t="s">
        <v>192</v>
      </c>
      <c r="B445" s="45" t="s">
        <v>375</v>
      </c>
      <c r="C445" s="46">
        <v>7997260000</v>
      </c>
      <c r="D445" s="46">
        <v>900000000</v>
      </c>
      <c r="E445" s="47">
        <v>9.341004726875326</v>
      </c>
      <c r="F445" s="47">
        <v>0.94353583099750771</v>
      </c>
      <c r="G445" s="46">
        <v>354.86250699999999</v>
      </c>
      <c r="H445" s="47">
        <v>12.43</v>
      </c>
      <c r="I445" s="47">
        <v>7.0180619278481515E-2</v>
      </c>
      <c r="J445" s="46">
        <v>65458000</v>
      </c>
      <c r="K445" s="47">
        <v>151.24201778239481</v>
      </c>
      <c r="L445" s="47">
        <v>44.444444444444443</v>
      </c>
      <c r="M445" s="47">
        <v>39.42</v>
      </c>
      <c r="N445" s="48">
        <v>65.77616697572104</v>
      </c>
      <c r="O445" s="49">
        <v>2166.0921055557719</v>
      </c>
      <c r="P445" s="48">
        <v>72.203070185192402</v>
      </c>
    </row>
    <row r="446" spans="1:16">
      <c r="A446" s="45" t="s">
        <v>329</v>
      </c>
      <c r="B446" s="45" t="s">
        <v>375</v>
      </c>
      <c r="C446" s="46">
        <v>3219973000</v>
      </c>
      <c r="D446" s="46">
        <v>925000000</v>
      </c>
      <c r="E446" s="47">
        <v>27.393413938453847</v>
      </c>
      <c r="F446" s="47">
        <v>14.80725077754262</v>
      </c>
      <c r="G446" s="46">
        <v>648.99339299999997</v>
      </c>
      <c r="H446" s="47">
        <v>2.2200000000000002</v>
      </c>
      <c r="I446" s="47">
        <v>-0.10773800391658918</v>
      </c>
      <c r="J446" s="46">
        <v>-158895000</v>
      </c>
      <c r="K446" s="47">
        <v>-11.642908839170522</v>
      </c>
      <c r="L446" s="47">
        <v>43.243243243243242</v>
      </c>
      <c r="M446" s="47">
        <v>70.16</v>
      </c>
      <c r="N446" s="48">
        <v>43.148856298897599</v>
      </c>
      <c r="O446" s="49">
        <v>262.57146506406804</v>
      </c>
      <c r="P446" s="48">
        <v>8.7523821688022672</v>
      </c>
    </row>
    <row r="447" spans="1:16">
      <c r="A447" s="45" t="s">
        <v>447</v>
      </c>
      <c r="B447" s="45" t="s">
        <v>375</v>
      </c>
      <c r="C447" s="46">
        <v>38403565895</v>
      </c>
      <c r="D447" s="46">
        <v>998000000</v>
      </c>
      <c r="E447" s="47">
        <v>0.3060685625250501</v>
      </c>
      <c r="F447" s="47">
        <v>9.7359341707239911E-4</v>
      </c>
      <c r="G447" s="46">
        <v>426.09840800000001</v>
      </c>
      <c r="H447" s="47">
        <v>298</v>
      </c>
      <c r="I447" s="47">
        <v>3.22179158112084</v>
      </c>
      <c r="J447" s="46">
        <v>1811756765</v>
      </c>
      <c r="K447" s="47">
        <v>173.51666960658486</v>
      </c>
      <c r="L447" s="47">
        <v>40.080160320641284</v>
      </c>
      <c r="M447" s="47">
        <v>42.69</v>
      </c>
      <c r="N447" s="48">
        <v>34.499222916579853</v>
      </c>
      <c r="O447" s="49">
        <v>1211.7301641994893</v>
      </c>
      <c r="P447" s="48">
        <v>40.391005473316312</v>
      </c>
    </row>
    <row r="448" spans="1:16">
      <c r="A448" s="45" t="s">
        <v>328</v>
      </c>
      <c r="B448" s="45" t="s">
        <v>375</v>
      </c>
      <c r="C448" s="46">
        <v>2224663158</v>
      </c>
      <c r="D448" s="46">
        <v>1076261904</v>
      </c>
      <c r="E448" s="47">
        <v>27.684135353634069</v>
      </c>
      <c r="F448" s="47">
        <v>25.722489340878937</v>
      </c>
      <c r="G448" s="46">
        <v>1027.688572</v>
      </c>
      <c r="H448" s="47">
        <v>1.48</v>
      </c>
      <c r="I448" s="47">
        <v>-8.7187631632429596E-2</v>
      </c>
      <c r="J448" s="46">
        <v>-96679510</v>
      </c>
      <c r="K448" s="47">
        <v>-11.132264778751981</v>
      </c>
      <c r="L448" s="47">
        <v>37.165674870900197</v>
      </c>
      <c r="M448" s="47">
        <v>90.1</v>
      </c>
      <c r="N448" s="48">
        <v>26.008766075929824</v>
      </c>
      <c r="O448" s="49">
        <v>418.54970056487201</v>
      </c>
      <c r="P448" s="48">
        <v>13.951656685495733</v>
      </c>
    </row>
    <row r="449" spans="1:16">
      <c r="A449" s="45" t="s">
        <v>514</v>
      </c>
      <c r="B449" s="45" t="s">
        <v>375</v>
      </c>
      <c r="C449" s="46">
        <v>3318993196</v>
      </c>
      <c r="D449" s="46">
        <v>1120000000</v>
      </c>
      <c r="E449" s="47">
        <v>26.940433193544816</v>
      </c>
      <c r="F449" s="47">
        <v>6.0134895521305394</v>
      </c>
      <c r="G449" s="46">
        <v>306.82462600000002</v>
      </c>
      <c r="H449" s="47">
        <v>4.74</v>
      </c>
      <c r="I449" s="47">
        <v>-0.21023515646168975</v>
      </c>
      <c r="J449" s="46">
        <v>-136181024</v>
      </c>
      <c r="K449" s="47">
        <v>-32.89738811187086</v>
      </c>
      <c r="L449" s="47">
        <v>35.714285714285715</v>
      </c>
      <c r="M449" s="47">
        <v>27.39</v>
      </c>
      <c r="N449" s="48">
        <v>39.733697962154444</v>
      </c>
      <c r="O449" s="49">
        <v>154.13120994574803</v>
      </c>
      <c r="P449" s="48">
        <v>5.137706998191601</v>
      </c>
    </row>
    <row r="450" spans="1:16">
      <c r="A450" s="45" t="s">
        <v>527</v>
      </c>
      <c r="B450" s="45" t="s">
        <v>375</v>
      </c>
      <c r="C450" s="46">
        <v>3004671884</v>
      </c>
      <c r="D450" s="46">
        <v>1600000000</v>
      </c>
      <c r="E450" s="47">
        <v>23.546032493524841</v>
      </c>
      <c r="F450" s="47">
        <v>14.716270308453026</v>
      </c>
      <c r="G450" s="46">
        <v>1359.1032560000001</v>
      </c>
      <c r="H450" s="47">
        <v>1.25</v>
      </c>
      <c r="I450" s="47">
        <v>-0.22247529886952067</v>
      </c>
      <c r="J450" s="46">
        <v>11183518</v>
      </c>
      <c r="K450" s="47">
        <v>143.06768228029856</v>
      </c>
      <c r="L450" s="47">
        <v>25</v>
      </c>
      <c r="M450" s="47">
        <v>84.94</v>
      </c>
      <c r="N450" s="48">
        <v>67.212998324053274</v>
      </c>
      <c r="O450" s="49">
        <v>222.89735133935025</v>
      </c>
      <c r="P450" s="48">
        <v>7.429911711311675</v>
      </c>
    </row>
    <row r="451" spans="1:16">
      <c r="A451" s="45" t="s">
        <v>268</v>
      </c>
      <c r="B451" s="45" t="s">
        <v>375</v>
      </c>
      <c r="C451" s="46">
        <v>39031208000</v>
      </c>
      <c r="D451" s="46">
        <v>1600000000</v>
      </c>
      <c r="E451" s="47">
        <v>19.604844749234431</v>
      </c>
      <c r="F451" s="47">
        <v>2.4506055936543039</v>
      </c>
      <c r="G451" s="46">
        <v>362.48923500000001</v>
      </c>
      <c r="H451" s="47">
        <v>5.56</v>
      </c>
      <c r="I451" s="47">
        <v>-0.11240244632865615</v>
      </c>
      <c r="J451" s="46">
        <v>-1361636000</v>
      </c>
      <c r="K451" s="47">
        <v>-5.8752853185432814</v>
      </c>
      <c r="L451" s="47">
        <v>25</v>
      </c>
      <c r="M451" s="47">
        <v>22.65</v>
      </c>
      <c r="N451" s="48">
        <v>58.527817293605082</v>
      </c>
      <c r="O451" s="49">
        <v>1248.5280767350669</v>
      </c>
      <c r="P451" s="48">
        <v>41.617602557835561</v>
      </c>
    </row>
    <row r="452" spans="1:16">
      <c r="A452" s="45" t="s">
        <v>57</v>
      </c>
      <c r="B452" s="45" t="s">
        <v>375</v>
      </c>
      <c r="C452" s="46">
        <v>9936147750</v>
      </c>
      <c r="D452" s="46">
        <v>2153250000</v>
      </c>
      <c r="E452" s="47">
        <v>11.942392262825001</v>
      </c>
      <c r="F452" s="47">
        <v>2.7731086178625337</v>
      </c>
      <c r="G452" s="46">
        <v>1717.7861740000001</v>
      </c>
      <c r="H452" s="47">
        <v>1.87</v>
      </c>
      <c r="I452" s="47">
        <v>-8.9405048600996295E-2</v>
      </c>
      <c r="J452" s="46">
        <v>480331723</v>
      </c>
      <c r="K452" s="47">
        <v>8.9656789126959247</v>
      </c>
      <c r="L452" s="47">
        <v>18.57657030070823</v>
      </c>
      <c r="M452" s="47">
        <v>79.77</v>
      </c>
      <c r="N452" s="48">
        <v>34.170746035762861</v>
      </c>
      <c r="O452" s="49">
        <v>328.94853722832261</v>
      </c>
      <c r="P452" s="48">
        <v>10.964951240944087</v>
      </c>
    </row>
    <row r="453" spans="1:16">
      <c r="A453" s="45" t="s">
        <v>191</v>
      </c>
      <c r="B453" s="45" t="s">
        <v>375</v>
      </c>
      <c r="C453" s="46">
        <v>164435643000</v>
      </c>
      <c r="D453" s="46">
        <v>3509100000</v>
      </c>
      <c r="E453" s="47">
        <v>0.84107036946749592</v>
      </c>
      <c r="F453" s="47">
        <v>3.153719012775415E-3</v>
      </c>
      <c r="G453" s="46">
        <v>620.28678500000001</v>
      </c>
      <c r="H453" s="47">
        <v>75.650000000000006</v>
      </c>
      <c r="I453" s="47">
        <v>-0.9629156793714061</v>
      </c>
      <c r="J453" s="46">
        <v>5498818000</v>
      </c>
      <c r="K453" s="47">
        <v>48.499804867155085</v>
      </c>
      <c r="L453" s="47">
        <v>11.398934199652333</v>
      </c>
      <c r="M453" s="47">
        <v>17.670000000000002</v>
      </c>
      <c r="N453" s="48">
        <v>64.142292396100544</v>
      </c>
      <c r="O453" s="49">
        <v>418.35530381409342</v>
      </c>
      <c r="P453" s="48">
        <v>13.945176793803114</v>
      </c>
    </row>
    <row r="454" spans="1:16">
      <c r="A454" s="90" t="s">
        <v>423</v>
      </c>
      <c r="B454" s="90" t="s">
        <v>390</v>
      </c>
      <c r="C454" s="91">
        <v>471013063</v>
      </c>
      <c r="D454" s="91">
        <v>6224400</v>
      </c>
      <c r="E454" s="92">
        <v>92.34176834091889</v>
      </c>
      <c r="F454" s="92">
        <v>41.439801489883074</v>
      </c>
      <c r="G454" s="91">
        <v>1.5986990000000001</v>
      </c>
      <c r="H454" s="92">
        <v>261</v>
      </c>
      <c r="I454" s="92">
        <v>-11.231801978937767</v>
      </c>
      <c r="J454" s="91">
        <v>15019123</v>
      </c>
      <c r="K454" s="92">
        <v>148.36653245332633</v>
      </c>
      <c r="L454" s="92">
        <v>6426.3222157958999</v>
      </c>
      <c r="M454" s="92">
        <v>25.68</v>
      </c>
      <c r="N454" s="93">
        <v>24.534759882572583</v>
      </c>
      <c r="O454" s="94">
        <v>490.59041269492252</v>
      </c>
      <c r="P454" s="93">
        <v>16.353013756497418</v>
      </c>
    </row>
    <row r="455" spans="1:16">
      <c r="A455" s="90" t="s">
        <v>427</v>
      </c>
      <c r="B455" s="90" t="s">
        <v>390</v>
      </c>
      <c r="C455" s="91">
        <v>604420825</v>
      </c>
      <c r="D455" s="91">
        <v>16800000</v>
      </c>
      <c r="E455" s="92">
        <v>154.37523339605596</v>
      </c>
      <c r="F455" s="92">
        <v>165.56760338487339</v>
      </c>
      <c r="G455" s="91">
        <v>5.7719040000000001</v>
      </c>
      <c r="H455" s="92">
        <v>43.66</v>
      </c>
      <c r="I455" s="92">
        <v>-1.4340094432269979</v>
      </c>
      <c r="J455" s="91">
        <v>4772795</v>
      </c>
      <c r="K455" s="92">
        <v>195.35722778791043</v>
      </c>
      <c r="L455" s="92">
        <v>2380.9523809523807</v>
      </c>
      <c r="M455" s="92">
        <v>34.35</v>
      </c>
      <c r="N455" s="93">
        <v>52.723015007891988</v>
      </c>
      <c r="O455" s="94">
        <v>364.88421168669447</v>
      </c>
      <c r="P455" s="93">
        <v>12.16280705622315</v>
      </c>
    </row>
    <row r="456" spans="1:16">
      <c r="A456" s="90" t="s">
        <v>416</v>
      </c>
      <c r="B456" s="90" t="s">
        <v>390</v>
      </c>
      <c r="C456" s="91">
        <v>6909611026</v>
      </c>
      <c r="D456" s="91">
        <v>27200000</v>
      </c>
      <c r="E456" s="92">
        <v>71.877944120591181</v>
      </c>
      <c r="F456" s="92">
        <v>13.628527462721685</v>
      </c>
      <c r="G456" s="91">
        <v>3.6238980000000001</v>
      </c>
      <c r="H456" s="92">
        <v>152.1</v>
      </c>
      <c r="I456" s="92">
        <v>-4.3211373063275857</v>
      </c>
      <c r="J456" s="91">
        <v>-21429790</v>
      </c>
      <c r="K456" s="92">
        <v>-246.10973789290514</v>
      </c>
      <c r="L456" s="92">
        <v>1470.5882352941176</v>
      </c>
      <c r="M456" s="92">
        <v>13.32</v>
      </c>
      <c r="N456" s="93">
        <v>36.326065491562922</v>
      </c>
      <c r="O456" s="94">
        <v>82.750031044084551</v>
      </c>
      <c r="P456" s="93">
        <v>2.7583343681361518</v>
      </c>
    </row>
    <row r="457" spans="1:16">
      <c r="A457" s="90" t="s">
        <v>389</v>
      </c>
      <c r="B457" s="90" t="s">
        <v>390</v>
      </c>
      <c r="C457" s="91">
        <v>1471327206</v>
      </c>
      <c r="D457" s="91">
        <v>350000000</v>
      </c>
      <c r="E457" s="92">
        <v>30.836483954717394</v>
      </c>
      <c r="F457" s="92">
        <v>12.586319981517304</v>
      </c>
      <c r="G457" s="91">
        <v>172.747309</v>
      </c>
      <c r="H457" s="92">
        <v>7.31</v>
      </c>
      <c r="I457" s="92">
        <v>-0.22410568705508996</v>
      </c>
      <c r="J457" s="91">
        <v>171355700</v>
      </c>
      <c r="K457" s="92">
        <v>14.29774439951516</v>
      </c>
      <c r="L457" s="92">
        <v>114.28571428571429</v>
      </c>
      <c r="M457" s="92">
        <v>49.35</v>
      </c>
      <c r="N457" s="93">
        <v>88.73511689090617</v>
      </c>
      <c r="O457" s="94">
        <v>845.07692221665309</v>
      </c>
      <c r="P457" s="93">
        <v>28.169230740555104</v>
      </c>
    </row>
    <row r="458" spans="1:16">
      <c r="A458" s="90" t="s">
        <v>408</v>
      </c>
      <c r="B458" s="90" t="s">
        <v>390</v>
      </c>
      <c r="C458" s="91">
        <v>3803390886</v>
      </c>
      <c r="D458" s="91">
        <v>431419816</v>
      </c>
      <c r="E458" s="92">
        <v>23.586577261003011</v>
      </c>
      <c r="F458" s="92">
        <v>3.6447989307632254</v>
      </c>
      <c r="G458" s="91">
        <v>107.825118</v>
      </c>
      <c r="H458" s="92">
        <v>15.65</v>
      </c>
      <c r="I458" s="92">
        <v>0.4453870382865226</v>
      </c>
      <c r="J458" s="91">
        <v>30120129</v>
      </c>
      <c r="K458" s="92">
        <v>214.84958580356678</v>
      </c>
      <c r="L458" s="92">
        <v>92.717113392862785</v>
      </c>
      <c r="M458" s="92">
        <v>24.99</v>
      </c>
      <c r="N458" s="93">
        <v>36.937959851473011</v>
      </c>
      <c r="O458" s="94">
        <v>2327.0924822762163</v>
      </c>
      <c r="P458" s="93">
        <v>77.569749409207205</v>
      </c>
    </row>
    <row r="459" spans="1:16">
      <c r="A459" s="90" t="s">
        <v>399</v>
      </c>
      <c r="B459" s="90" t="s">
        <v>390</v>
      </c>
      <c r="C459" s="91">
        <v>4113425775</v>
      </c>
      <c r="D459" s="91">
        <v>750000000</v>
      </c>
      <c r="E459" s="92">
        <v>19.329148089543246</v>
      </c>
      <c r="F459" s="92">
        <v>5.1544394905448652</v>
      </c>
      <c r="G459" s="91">
        <v>408.98116599999997</v>
      </c>
      <c r="H459" s="92">
        <v>5.0599999999999996</v>
      </c>
      <c r="I459" s="92">
        <v>-0.15435437425096588</v>
      </c>
      <c r="J459" s="91">
        <v>274798301</v>
      </c>
      <c r="K459" s="92">
        <v>13.646372580738772</v>
      </c>
      <c r="L459" s="92">
        <v>53.333333333333336</v>
      </c>
      <c r="M459" s="92">
        <v>54.53</v>
      </c>
      <c r="N459" s="93">
        <v>33.293836134016303</v>
      </c>
      <c r="O459" s="94">
        <v>236.18981012816704</v>
      </c>
      <c r="P459" s="93">
        <v>7.872993670938901</v>
      </c>
    </row>
    <row r="460" spans="1:16">
      <c r="A460" s="90" t="s">
        <v>410</v>
      </c>
      <c r="B460" s="90" t="s">
        <v>609</v>
      </c>
      <c r="C460" s="91">
        <v>849237071</v>
      </c>
      <c r="D460" s="91">
        <v>4244586</v>
      </c>
      <c r="E460" s="92">
        <v>33.325799055511936</v>
      </c>
      <c r="F460" s="92">
        <v>2.7792442604093237</v>
      </c>
      <c r="G460" s="91">
        <v>5.2214700000000004E-4</v>
      </c>
      <c r="H460" s="92">
        <v>2299</v>
      </c>
      <c r="I460" s="92">
        <v>-71.351166492300763</v>
      </c>
      <c r="J460" s="91">
        <v>84300833</v>
      </c>
      <c r="K460" s="92">
        <v>142.2400799882962</v>
      </c>
      <c r="L460" s="92">
        <v>9423.7694795204989</v>
      </c>
      <c r="M460" s="92">
        <v>12.3</v>
      </c>
      <c r="N460" s="93">
        <v>53.472121406965769</v>
      </c>
      <c r="O460" s="94">
        <v>393.07199695294344</v>
      </c>
      <c r="P460" s="93">
        <v>13.102399898431448</v>
      </c>
    </row>
    <row r="461" spans="1:16">
      <c r="A461" s="90" t="s">
        <v>46</v>
      </c>
      <c r="B461" s="90" t="s">
        <v>609</v>
      </c>
      <c r="C461" s="91">
        <v>5369083553</v>
      </c>
      <c r="D461" s="91">
        <v>8640048</v>
      </c>
      <c r="E461" s="92">
        <v>24.188740090430311</v>
      </c>
      <c r="F461" s="92">
        <v>2.7636793112326199</v>
      </c>
      <c r="G461" s="91">
        <v>1.6379030000000001</v>
      </c>
      <c r="H461" s="92">
        <v>1006</v>
      </c>
      <c r="I461" s="92">
        <v>-7.7255855416581198</v>
      </c>
      <c r="J461" s="91">
        <v>-26123952</v>
      </c>
      <c r="K461" s="92">
        <v>-335.03233446455573</v>
      </c>
      <c r="L461" s="92">
        <v>4629.6039096079094</v>
      </c>
      <c r="M461" s="92">
        <v>18.95</v>
      </c>
      <c r="N461" s="93">
        <v>12.391752669405619</v>
      </c>
      <c r="O461" s="94">
        <v>643.92021925074994</v>
      </c>
      <c r="P461" s="93">
        <v>21.46400730835833</v>
      </c>
    </row>
    <row r="462" spans="1:16">
      <c r="A462" s="90" t="s">
        <v>442</v>
      </c>
      <c r="B462" s="90" t="s">
        <v>609</v>
      </c>
      <c r="C462" s="91">
        <v>1596724578</v>
      </c>
      <c r="D462" s="91">
        <v>24883200</v>
      </c>
      <c r="E462" s="92">
        <v>39.967476455163464</v>
      </c>
      <c r="F462" s="92">
        <v>13.058562924736716</v>
      </c>
      <c r="G462" s="91">
        <v>8.1175940000000004</v>
      </c>
      <c r="H462" s="92">
        <v>123.2</v>
      </c>
      <c r="I462" s="92">
        <v>-1.9344916596254078</v>
      </c>
      <c r="J462" s="91">
        <v>-139121733</v>
      </c>
      <c r="K462" s="92">
        <v>-21.999679949357734</v>
      </c>
      <c r="L462" s="92">
        <v>1607.5102880658437</v>
      </c>
      <c r="M462" s="92">
        <v>32.619999999999997</v>
      </c>
      <c r="N462" s="93">
        <v>28.734173077360648</v>
      </c>
      <c r="O462" s="94">
        <v>436.31658632492764</v>
      </c>
      <c r="P462" s="93">
        <v>14.543886210830921</v>
      </c>
    </row>
    <row r="463" spans="1:16">
      <c r="A463" s="90" t="s">
        <v>309</v>
      </c>
      <c r="B463" s="90" t="s">
        <v>609</v>
      </c>
      <c r="C463" s="91">
        <v>5221598542</v>
      </c>
      <c r="D463" s="91">
        <v>25000000</v>
      </c>
      <c r="E463" s="92">
        <v>47.997780102670255</v>
      </c>
      <c r="F463" s="92">
        <v>4.2570093217445901</v>
      </c>
      <c r="G463" s="91">
        <v>1.8682810000000001</v>
      </c>
      <c r="H463" s="92">
        <v>441</v>
      </c>
      <c r="I463" s="92">
        <v>-12.814634479547408</v>
      </c>
      <c r="J463" s="91">
        <v>-47172595</v>
      </c>
      <c r="K463" s="92">
        <v>-239.01589471598922</v>
      </c>
      <c r="L463" s="92">
        <v>1600</v>
      </c>
      <c r="M463" s="92">
        <v>7.47</v>
      </c>
      <c r="N463" s="93">
        <v>22.602353734050737</v>
      </c>
      <c r="O463" s="94">
        <v>331.28424303145493</v>
      </c>
      <c r="P463" s="93">
        <v>11.042808101048498</v>
      </c>
    </row>
    <row r="464" spans="1:16">
      <c r="A464" s="90" t="s">
        <v>312</v>
      </c>
      <c r="B464" s="90" t="s">
        <v>609</v>
      </c>
      <c r="C464" s="91">
        <v>470862105</v>
      </c>
      <c r="D464" s="91">
        <v>25382175</v>
      </c>
      <c r="E464" s="92">
        <v>82.487598819445836</v>
      </c>
      <c r="F464" s="92">
        <v>147.71926794984319</v>
      </c>
      <c r="G464" s="91">
        <v>22.044357999999999</v>
      </c>
      <c r="H464" s="92">
        <v>21.98</v>
      </c>
      <c r="I464" s="92">
        <v>-0.26187763827204691</v>
      </c>
      <c r="J464" s="91">
        <v>-15730860</v>
      </c>
      <c r="K464" s="92">
        <v>-35.49760470819777</v>
      </c>
      <c r="L464" s="92">
        <v>1575.909077925749</v>
      </c>
      <c r="M464" s="92">
        <v>86.84</v>
      </c>
      <c r="N464" s="93">
        <v>31.79525572521305</v>
      </c>
      <c r="O464" s="94">
        <v>524.42371749870028</v>
      </c>
      <c r="P464" s="93">
        <v>17.480790583290009</v>
      </c>
    </row>
    <row r="465" spans="1:16">
      <c r="A465" s="90" t="s">
        <v>310</v>
      </c>
      <c r="B465" s="90" t="s">
        <v>609</v>
      </c>
      <c r="C465" s="91">
        <v>1308185749</v>
      </c>
      <c r="D465" s="91">
        <v>45000000</v>
      </c>
      <c r="E465" s="92">
        <v>107.10366676364903</v>
      </c>
      <c r="F465" s="92">
        <v>198.34012363638709</v>
      </c>
      <c r="G465" s="91">
        <v>30.943805000000001</v>
      </c>
      <c r="H465" s="92">
        <v>11.94</v>
      </c>
      <c r="I465" s="92">
        <v>-0.63207131741530809</v>
      </c>
      <c r="J465" s="91">
        <v>4012898</v>
      </c>
      <c r="K465" s="92">
        <v>134.56609163751483</v>
      </c>
      <c r="L465" s="92">
        <v>888.88888888888891</v>
      </c>
      <c r="M465" s="92">
        <v>68.760000000000005</v>
      </c>
      <c r="N465" s="93">
        <v>1.7170568074462831</v>
      </c>
      <c r="O465" s="94">
        <v>464.6053555117453</v>
      </c>
      <c r="P465" s="93">
        <v>15.486845183724844</v>
      </c>
    </row>
    <row r="466" spans="1:16">
      <c r="A466" s="90" t="s">
        <v>110</v>
      </c>
      <c r="B466" s="90" t="s">
        <v>609</v>
      </c>
      <c r="C466" s="91">
        <v>5800330455</v>
      </c>
      <c r="D466" s="91">
        <v>300000000</v>
      </c>
      <c r="E466" s="92">
        <v>25.795101768125253</v>
      </c>
      <c r="F466" s="92">
        <v>12.283381794345358</v>
      </c>
      <c r="G466" s="91">
        <v>195.306963</v>
      </c>
      <c r="H466" s="92">
        <v>7.48</v>
      </c>
      <c r="I466" s="92">
        <v>-0.1086954726670486</v>
      </c>
      <c r="J466" s="91">
        <v>-135829425</v>
      </c>
      <c r="K466" s="92">
        <v>-15.460567546391365</v>
      </c>
      <c r="L466" s="92">
        <v>133.33333333333334</v>
      </c>
      <c r="M466" s="92">
        <v>65.099999999999994</v>
      </c>
      <c r="N466" s="93">
        <v>21.105068641847289</v>
      </c>
      <c r="O466" s="94">
        <v>955.00838748689682</v>
      </c>
      <c r="P466" s="93">
        <v>31.833612916229892</v>
      </c>
    </row>
    <row r="467" spans="1:16">
      <c r="A467" s="90" t="s">
        <v>164</v>
      </c>
      <c r="B467" s="90" t="s">
        <v>609</v>
      </c>
      <c r="C467" s="91">
        <v>19043468866</v>
      </c>
      <c r="D467" s="91">
        <v>336600000</v>
      </c>
      <c r="E467" s="92">
        <v>28.651719399308131</v>
      </c>
      <c r="F467" s="92">
        <v>5.6747315110533041</v>
      </c>
      <c r="G467" s="91">
        <v>90.484284000000002</v>
      </c>
      <c r="H467" s="92">
        <v>15.55</v>
      </c>
      <c r="I467" s="92">
        <v>-0.26232578246753846</v>
      </c>
      <c r="J467" s="91">
        <v>27939397</v>
      </c>
      <c r="K467" s="92">
        <v>180.71256154884088</v>
      </c>
      <c r="L467" s="92">
        <v>118.83541295306001</v>
      </c>
      <c r="M467" s="92">
        <v>26.88</v>
      </c>
      <c r="N467" s="93">
        <v>0.1546630731356351</v>
      </c>
      <c r="O467" s="94">
        <v>143.12427265170928</v>
      </c>
      <c r="P467" s="93">
        <v>4.7708090883903091</v>
      </c>
    </row>
    <row r="468" spans="1:16">
      <c r="A468" s="90" t="s">
        <v>767</v>
      </c>
      <c r="B468" s="90" t="s">
        <v>609</v>
      </c>
      <c r="C468" s="91">
        <v>5485118988</v>
      </c>
      <c r="D468" s="91">
        <v>802845890</v>
      </c>
      <c r="E468" s="92">
        <v>10.585083969242952</v>
      </c>
      <c r="F468" s="92">
        <v>1.0141886986595945</v>
      </c>
      <c r="G468" s="91">
        <v>279.77893499999999</v>
      </c>
      <c r="H468" s="92">
        <v>13.44</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20.40327064428428</v>
      </c>
      <c r="F469" s="92">
        <v>6.8010902147614267</v>
      </c>
      <c r="G469" s="91">
        <v>924.882115</v>
      </c>
      <c r="H469" s="92">
        <v>2.1800000000000002</v>
      </c>
      <c r="I469" s="92">
        <v>9.8043526582707097E-2</v>
      </c>
      <c r="J469" s="91">
        <v>-92415212</v>
      </c>
      <c r="K469" s="92">
        <v>-32.462188151448487</v>
      </c>
      <c r="L469" s="92">
        <v>26.666666666666668</v>
      </c>
      <c r="M469" s="92">
        <v>61.65</v>
      </c>
      <c r="N469" s="93">
        <v>39.653387092963925</v>
      </c>
      <c r="O469" s="94">
        <v>2384.9564408068927</v>
      </c>
      <c r="P469" s="93">
        <v>79.49854802689643</v>
      </c>
    </row>
    <row r="470" spans="1:16">
      <c r="A470" s="80" t="s">
        <v>386</v>
      </c>
      <c r="B470" s="80" t="s">
        <v>352</v>
      </c>
      <c r="C470" s="81">
        <v>181056017</v>
      </c>
      <c r="D470" s="81">
        <v>4900000</v>
      </c>
      <c r="E470" s="82">
        <v>116.4158116444322</v>
      </c>
      <c r="F470" s="82">
        <v>325.45656037023258</v>
      </c>
      <c r="G470" s="81">
        <v>4.7495229999999999</v>
      </c>
      <c r="H470" s="82">
        <v>69.849999999999994</v>
      </c>
      <c r="I470" s="82">
        <v>-0.46423819691723622</v>
      </c>
      <c r="J470" s="81">
        <v>5473469</v>
      </c>
      <c r="K470" s="82">
        <v>65.351607910814877</v>
      </c>
      <c r="L470" s="82">
        <v>8163.2653061224491</v>
      </c>
      <c r="M470" s="82">
        <v>96.92</v>
      </c>
      <c r="N470" s="83">
        <v>34.051998422297949</v>
      </c>
      <c r="O470" s="84">
        <v>777.27406533523686</v>
      </c>
      <c r="P470" s="83">
        <v>25.909135511174561</v>
      </c>
    </row>
    <row r="471" spans="1:16">
      <c r="A471" s="80" t="s">
        <v>59</v>
      </c>
      <c r="B471" s="80" t="s">
        <v>352</v>
      </c>
      <c r="C471" s="81">
        <v>3075358782</v>
      </c>
      <c r="D471" s="81">
        <v>75350000</v>
      </c>
      <c r="E471" s="82">
        <v>52.728596296769091</v>
      </c>
      <c r="F471" s="82">
        <v>36.830647362671805</v>
      </c>
      <c r="G471" s="81">
        <v>38.051651</v>
      </c>
      <c r="H471" s="82">
        <v>19.329999999999998</v>
      </c>
      <c r="I471" s="82">
        <v>-5.7873608039020745E-2</v>
      </c>
      <c r="J471" s="81">
        <v>26168114</v>
      </c>
      <c r="K471" s="82">
        <v>54.709712744296361</v>
      </c>
      <c r="L471" s="82">
        <v>530.85600530856004</v>
      </c>
      <c r="M471" s="82">
        <v>50.49</v>
      </c>
      <c r="N471" s="83">
        <v>12.347946587833629</v>
      </c>
      <c r="O471" s="84">
        <v>352.54271469294093</v>
      </c>
      <c r="P471" s="83">
        <v>11.751423823098031</v>
      </c>
    </row>
    <row r="472" spans="1:16">
      <c r="A472" s="80" t="s">
        <v>183</v>
      </c>
      <c r="B472" s="80" t="s">
        <v>352</v>
      </c>
      <c r="C472" s="81">
        <v>130759168</v>
      </c>
      <c r="D472" s="81">
        <v>80476074</v>
      </c>
      <c r="E472" s="82">
        <v>63.079215384688474</v>
      </c>
      <c r="F472" s="82">
        <v>32.659404347044642</v>
      </c>
      <c r="G472" s="81">
        <v>26.361856</v>
      </c>
      <c r="H472" s="82">
        <v>23.66</v>
      </c>
      <c r="I472" s="82">
        <v>-0.10063736367258613</v>
      </c>
      <c r="J472" s="81">
        <v>-200662823</v>
      </c>
      <c r="K472" s="82">
        <v>-9.6252297616684075</v>
      </c>
      <c r="L472" s="82">
        <v>497.04213950596051</v>
      </c>
      <c r="M472" s="82">
        <v>32.75</v>
      </c>
      <c r="N472" s="83">
        <v>99.461073524745089</v>
      </c>
      <c r="O472" s="84">
        <v>594.9952084834888</v>
      </c>
      <c r="P472" s="83">
        <v>19.833173616116294</v>
      </c>
    </row>
    <row r="473" spans="1:16">
      <c r="A473" s="80" t="s">
        <v>147</v>
      </c>
      <c r="B473" s="80" t="s">
        <v>352</v>
      </c>
      <c r="C473" s="81">
        <v>-2968515000</v>
      </c>
      <c r="D473" s="81">
        <v>127774000</v>
      </c>
      <c r="E473" s="82">
        <v>9.9194767243039248</v>
      </c>
      <c r="F473" s="82">
        <v>0.23313208001082442</v>
      </c>
      <c r="G473" s="81">
        <v>13.658674</v>
      </c>
      <c r="H473" s="82">
        <v>304.5</v>
      </c>
      <c r="I473" s="82">
        <v>26.121484331113663</v>
      </c>
      <c r="J473" s="81">
        <v>-1749407000</v>
      </c>
      <c r="K473" s="82">
        <v>-24.321808475672043</v>
      </c>
      <c r="L473" s="82">
        <v>313.0527337329973</v>
      </c>
      <c r="M473" s="82">
        <v>10.68</v>
      </c>
      <c r="N473" s="83">
        <v>107.83428805511595</v>
      </c>
      <c r="O473" s="84">
        <v>2802.332736109001</v>
      </c>
      <c r="P473" s="83">
        <v>93.411091203633362</v>
      </c>
    </row>
    <row r="474" spans="1:16">
      <c r="A474" s="80" t="s">
        <v>479</v>
      </c>
      <c r="B474" s="80" t="s">
        <v>352</v>
      </c>
      <c r="C474" s="81">
        <v>5083033115</v>
      </c>
      <c r="D474" s="81">
        <v>160000000</v>
      </c>
      <c r="E474" s="82">
        <v>12.082591764263801</v>
      </c>
      <c r="F474" s="82">
        <v>0.92092925032498485</v>
      </c>
      <c r="G474" s="81">
        <v>40.501919000000001</v>
      </c>
      <c r="H474" s="82">
        <v>79.95</v>
      </c>
      <c r="I474" s="82">
        <v>0.14525922377761447</v>
      </c>
      <c r="J474" s="81">
        <v>70568097</v>
      </c>
      <c r="K474" s="82">
        <v>185.91970816500833</v>
      </c>
      <c r="L474" s="82">
        <v>250</v>
      </c>
      <c r="M474" s="82">
        <v>25.31</v>
      </c>
      <c r="N474" s="83">
        <v>69.290963055675064</v>
      </c>
      <c r="O474" s="84">
        <v>1585.9496041000134</v>
      </c>
      <c r="P474" s="83">
        <v>52.864986803333778</v>
      </c>
    </row>
    <row r="475" spans="1:16">
      <c r="A475" s="80" t="s">
        <v>146</v>
      </c>
      <c r="B475" s="80" t="s">
        <v>352</v>
      </c>
      <c r="C475" s="81">
        <v>10649561720</v>
      </c>
      <c r="D475" s="81">
        <v>160000000</v>
      </c>
      <c r="E475" s="82">
        <v>28.938534552610253</v>
      </c>
      <c r="F475" s="82">
        <v>2.7403915296032437</v>
      </c>
      <c r="G475" s="81">
        <v>21.20458</v>
      </c>
      <c r="H475" s="82">
        <v>65.45</v>
      </c>
      <c r="I475" s="82">
        <v>-0.8877832996970908</v>
      </c>
      <c r="J475" s="81">
        <v>-91204945</v>
      </c>
      <c r="K475" s="82">
        <v>-115.78319574667799</v>
      </c>
      <c r="L475" s="82">
        <v>250</v>
      </c>
      <c r="M475" s="82">
        <v>13.25</v>
      </c>
      <c r="N475" s="83">
        <v>37.415970663860598</v>
      </c>
      <c r="O475" s="84">
        <v>422.42176121940975</v>
      </c>
      <c r="P475" s="83">
        <v>14.080725373980325</v>
      </c>
    </row>
    <row r="476" spans="1:16">
      <c r="A476" s="80" t="s">
        <v>270</v>
      </c>
      <c r="B476" s="80" t="s">
        <v>352</v>
      </c>
      <c r="C476" s="81">
        <v>88342093000</v>
      </c>
      <c r="D476" s="81">
        <v>181054000</v>
      </c>
      <c r="E476" s="82">
        <v>0.83797346918165927</v>
      </c>
      <c r="F476" s="82">
        <v>8.7990624604702659E-3</v>
      </c>
      <c r="G476" s="81">
        <v>91.899596000000003</v>
      </c>
      <c r="H476" s="82">
        <v>515.5</v>
      </c>
      <c r="I476" s="82">
        <v>-24.65441427550968</v>
      </c>
      <c r="J476" s="81">
        <v>1610250000</v>
      </c>
      <c r="K476" s="82">
        <v>59.142620090048126</v>
      </c>
      <c r="L476" s="82">
        <v>220.92856274923503</v>
      </c>
      <c r="M476" s="82">
        <v>50.75</v>
      </c>
      <c r="N476" s="83">
        <v>61.162598530587559</v>
      </c>
      <c r="O476" s="84">
        <v>792.46081500416631</v>
      </c>
      <c r="P476" s="83">
        <v>26.415360500138878</v>
      </c>
    </row>
    <row r="477" spans="1:16">
      <c r="A477" s="80" t="s">
        <v>271</v>
      </c>
      <c r="B477" s="80" t="s">
        <v>352</v>
      </c>
      <c r="C477" s="81">
        <v>324275000</v>
      </c>
      <c r="D477" s="81">
        <v>201000000</v>
      </c>
      <c r="E477" s="82">
        <v>23.653718119909005</v>
      </c>
      <c r="F477" s="82">
        <v>7.3550118532055366</v>
      </c>
      <c r="G477" s="81">
        <v>100.424344</v>
      </c>
      <c r="H477" s="82">
        <v>16.68</v>
      </c>
      <c r="I477" s="82">
        <v>-6.9003491444426857E-2</v>
      </c>
      <c r="J477" s="81">
        <v>-476535000</v>
      </c>
      <c r="K477" s="82">
        <v>-6.7487173030312571</v>
      </c>
      <c r="L477" s="82">
        <v>199.00497512437812</v>
      </c>
      <c r="M477" s="82">
        <v>49.96</v>
      </c>
      <c r="N477" s="83">
        <v>98.567396574669615</v>
      </c>
      <c r="O477" s="84">
        <v>232.79495750440901</v>
      </c>
      <c r="P477" s="83">
        <v>7.759831916813634</v>
      </c>
    </row>
    <row r="478" spans="1:16">
      <c r="A478" s="80" t="s">
        <v>148</v>
      </c>
      <c r="B478" s="80" t="s">
        <v>352</v>
      </c>
      <c r="C478" s="81">
        <v>4993766474</v>
      </c>
      <c r="D478" s="81">
        <v>240000000</v>
      </c>
      <c r="E478" s="82">
        <v>46.749257645163219</v>
      </c>
      <c r="F478" s="82">
        <v>14.9837364247318</v>
      </c>
      <c r="G478" s="81">
        <v>64.982984999999999</v>
      </c>
      <c r="H478" s="82">
        <v>13.06</v>
      </c>
      <c r="I478" s="82">
        <v>-0.36471546468937888</v>
      </c>
      <c r="J478" s="81">
        <v>176132643</v>
      </c>
      <c r="K478" s="82">
        <v>17.713922569140124</v>
      </c>
      <c r="L478" s="82">
        <v>166.66666666666666</v>
      </c>
      <c r="M478" s="82">
        <v>27.07</v>
      </c>
      <c r="N478" s="83">
        <v>51.931056841488555</v>
      </c>
      <c r="O478" s="84">
        <v>455.07546313764965</v>
      </c>
      <c r="P478" s="83">
        <v>15.169182104588321</v>
      </c>
    </row>
    <row r="479" spans="1:16">
      <c r="A479" s="80" t="s">
        <v>637</v>
      </c>
      <c r="B479" s="80" t="s">
        <v>352</v>
      </c>
      <c r="C479" s="81">
        <v>5401140707</v>
      </c>
      <c r="D479" s="81">
        <v>273000000</v>
      </c>
      <c r="E479" s="82">
        <v>27.0061913124912</v>
      </c>
      <c r="F479" s="82">
        <v>3.8047606808243448</v>
      </c>
      <c r="G479" s="81">
        <v>57.282293000000003</v>
      </c>
      <c r="H479" s="82">
        <v>25.54</v>
      </c>
      <c r="I479" s="82">
        <v>-1.0633864667544515</v>
      </c>
      <c r="J479" s="81">
        <v>66358096</v>
      </c>
      <c r="K479" s="82">
        <v>106.96509435713767</v>
      </c>
      <c r="L479" s="82">
        <v>146.52014652014651</v>
      </c>
      <c r="M479" s="82">
        <v>20.98</v>
      </c>
      <c r="N479" s="83">
        <v>48.971468798409411</v>
      </c>
      <c r="O479" s="84">
        <v>434.85155317425171</v>
      </c>
      <c r="P479" s="83">
        <v>14.495051772475056</v>
      </c>
    </row>
    <row r="480" spans="1:16">
      <c r="A480" s="80" t="s">
        <v>334</v>
      </c>
      <c r="B480" s="80" t="s">
        <v>352</v>
      </c>
      <c r="C480" s="81">
        <v>4344913335</v>
      </c>
      <c r="D480" s="81">
        <v>300000000</v>
      </c>
      <c r="E480" s="82">
        <v>3.3765959691885619</v>
      </c>
      <c r="F480" s="82">
        <v>0.2558027249385274</v>
      </c>
      <c r="G480" s="81">
        <v>263.25921499999998</v>
      </c>
      <c r="H480" s="82">
        <v>45</v>
      </c>
      <c r="I480" s="82">
        <v>-0.35815649040164033</v>
      </c>
      <c r="J480" s="81">
        <v>117445317</v>
      </c>
      <c r="K480" s="82">
        <v>112.39273167443534</v>
      </c>
      <c r="L480" s="82">
        <v>133.33333333333334</v>
      </c>
      <c r="M480" s="82">
        <v>87.75</v>
      </c>
      <c r="N480" s="83">
        <v>21.150241298793865</v>
      </c>
      <c r="O480" s="84">
        <v>1246.736113323029</v>
      </c>
      <c r="P480" s="83">
        <v>41.557870444100971</v>
      </c>
    </row>
    <row r="481" spans="1:16">
      <c r="A481" s="80" t="s">
        <v>288</v>
      </c>
      <c r="B481" s="80" t="s">
        <v>352</v>
      </c>
      <c r="C481" s="81">
        <v>1494939583</v>
      </c>
      <c r="D481" s="81">
        <v>560000000</v>
      </c>
      <c r="E481" s="82">
        <v>15.579552497919508</v>
      </c>
      <c r="F481" s="82">
        <v>4.6367715767617579</v>
      </c>
      <c r="G481" s="81">
        <v>363.678921</v>
      </c>
      <c r="H481" s="82">
        <v>7.02</v>
      </c>
      <c r="I481" s="82">
        <v>-4.3719908262513485E-2</v>
      </c>
      <c r="J481" s="81">
        <v>-302905028</v>
      </c>
      <c r="K481" s="82">
        <v>-11.092585759256528</v>
      </c>
      <c r="L481" s="82">
        <v>71.428571428571431</v>
      </c>
      <c r="M481" s="82">
        <v>64.94</v>
      </c>
      <c r="N481" s="83">
        <v>66.291393562536285</v>
      </c>
      <c r="O481" s="84">
        <v>1131.537693549315</v>
      </c>
      <c r="P481" s="83">
        <v>37.717923118310502</v>
      </c>
    </row>
    <row r="482" spans="1:16">
      <c r="A482" s="80" t="s">
        <v>4</v>
      </c>
      <c r="B482" s="80" t="s">
        <v>352</v>
      </c>
      <c r="C482" s="81">
        <v>38132118898</v>
      </c>
      <c r="D482" s="81">
        <v>593290008</v>
      </c>
      <c r="E482" s="82">
        <v>2.791551287874849</v>
      </c>
      <c r="F482" s="82">
        <v>8.254746133834158E-2</v>
      </c>
      <c r="G482" s="81">
        <v>248.81611699999999</v>
      </c>
      <c r="H482" s="82">
        <v>57.4</v>
      </c>
      <c r="I482" s="82">
        <v>1.5175406188640181</v>
      </c>
      <c r="J482" s="81">
        <v>-735697133</v>
      </c>
      <c r="K482" s="82">
        <v>-45.966647060455514</v>
      </c>
      <c r="L482" s="82">
        <v>67.420653408341238</v>
      </c>
      <c r="M482" s="82">
        <v>41.93</v>
      </c>
      <c r="N482" s="83">
        <v>67.064058422197348</v>
      </c>
      <c r="O482" s="84">
        <v>1857.1168934306406</v>
      </c>
      <c r="P482" s="83">
        <v>61.90389644768802</v>
      </c>
    </row>
    <row r="483" spans="1:16">
      <c r="A483" s="80" t="s">
        <v>272</v>
      </c>
      <c r="B483" s="80" t="s">
        <v>352</v>
      </c>
      <c r="C483" s="81">
        <v>188976717000</v>
      </c>
      <c r="D483" s="81">
        <v>600000000</v>
      </c>
      <c r="E483" s="82">
        <v>0.23583309337316083</v>
      </c>
      <c r="F483" s="82">
        <v>9.6573748310057673E-4</v>
      </c>
      <c r="G483" s="81">
        <v>825.45875799999999</v>
      </c>
      <c r="H483" s="82">
        <v>409.75</v>
      </c>
      <c r="I483" s="82">
        <v>6.9622993429861131</v>
      </c>
      <c r="J483" s="81">
        <v>6551167000</v>
      </c>
      <c r="K483" s="82">
        <v>37.275801395384974</v>
      </c>
      <c r="L483" s="82">
        <v>66.666666666666671</v>
      </c>
      <c r="M483" s="82">
        <v>68.78</v>
      </c>
      <c r="N483" s="83">
        <v>52.098128192978109</v>
      </c>
      <c r="O483" s="84">
        <v>2005.4528253809797</v>
      </c>
      <c r="P483" s="83">
        <v>66.848427512699317</v>
      </c>
    </row>
    <row r="484" spans="1:16">
      <c r="A484" s="80" t="s">
        <v>269</v>
      </c>
      <c r="B484" s="80" t="s">
        <v>352</v>
      </c>
      <c r="C484" s="81">
        <v>15648837000</v>
      </c>
      <c r="D484" s="81">
        <v>794512000</v>
      </c>
      <c r="E484" s="82">
        <v>1.89135512348315</v>
      </c>
      <c r="F484" s="82">
        <v>6.6125675029422321E-2</v>
      </c>
      <c r="G484" s="81">
        <v>576.62533099999996</v>
      </c>
      <c r="H484" s="82">
        <v>35.880000000000003</v>
      </c>
      <c r="I484" s="82">
        <v>-0.59661224001136759</v>
      </c>
      <c r="J484" s="81">
        <v>542874000</v>
      </c>
      <c r="K484" s="82">
        <v>52.687054454624828</v>
      </c>
      <c r="L484" s="82">
        <v>50.345369232937955</v>
      </c>
      <c r="M484" s="82">
        <v>72.569999999999993</v>
      </c>
      <c r="N484" s="83">
        <v>49.394277753346181</v>
      </c>
      <c r="O484" s="84">
        <v>449.48802458776453</v>
      </c>
      <c r="P484" s="83">
        <v>14.982934152925484</v>
      </c>
    </row>
    <row r="485" spans="1:16">
      <c r="A485" s="80" t="s">
        <v>535</v>
      </c>
      <c r="B485" s="80" t="s">
        <v>352</v>
      </c>
      <c r="C485" s="81">
        <v>6812625069</v>
      </c>
      <c r="D485" s="81">
        <v>829650000</v>
      </c>
      <c r="E485" s="82">
        <v>29.882622901002698</v>
      </c>
      <c r="F485" s="82">
        <v>3.001529048494616</v>
      </c>
      <c r="G485" s="81">
        <v>109.24879199999999</v>
      </c>
      <c r="H485" s="82">
        <v>12.18</v>
      </c>
      <c r="I485" s="82">
        <v>-0.19980943948752383</v>
      </c>
      <c r="J485" s="81">
        <v>-265472500</v>
      </c>
      <c r="K485" s="82">
        <v>-37.502189492320298</v>
      </c>
      <c r="L485" s="82">
        <v>48.213101910444166</v>
      </c>
      <c r="M485" s="82">
        <v>13.16</v>
      </c>
      <c r="N485" s="83">
        <v>73.412428088980434</v>
      </c>
      <c r="O485" s="84">
        <v>229.70424025049107</v>
      </c>
      <c r="P485" s="83">
        <v>7.6568080083497021</v>
      </c>
    </row>
    <row r="486" spans="1:16">
      <c r="A486" s="90" t="s">
        <v>346</v>
      </c>
      <c r="B486" s="90" t="s">
        <v>715</v>
      </c>
      <c r="C486" s="91">
        <v>1352370851</v>
      </c>
      <c r="D486" s="91">
        <v>65000000</v>
      </c>
      <c r="E486" s="92">
        <v>25.525268548159737</v>
      </c>
      <c r="F486" s="92">
        <v>7.2721562815269909</v>
      </c>
      <c r="G486" s="91">
        <v>29.489985999999998</v>
      </c>
      <c r="H486" s="92">
        <v>52.65</v>
      </c>
      <c r="I486" s="92">
        <v>-1.6283728108510616</v>
      </c>
      <c r="J486" s="91">
        <v>-149675006</v>
      </c>
      <c r="K486" s="92">
        <v>-23.450809148455956</v>
      </c>
      <c r="L486" s="92">
        <v>615.38461538461536</v>
      </c>
      <c r="M486" s="92">
        <v>45.36</v>
      </c>
      <c r="N486" s="93">
        <v>69.050759590759228</v>
      </c>
      <c r="O486" s="94">
        <v>11.037065606602726</v>
      </c>
      <c r="P486" s="93">
        <v>0.36790218688675752</v>
      </c>
    </row>
    <row r="487" spans="1:16">
      <c r="A487" s="85" t="s">
        <v>682</v>
      </c>
      <c r="B487" s="85" t="s">
        <v>683</v>
      </c>
      <c r="C487" s="86">
        <v>10363411307</v>
      </c>
      <c r="D487" s="86">
        <v>0</v>
      </c>
      <c r="E487" s="87">
        <v>0</v>
      </c>
      <c r="F487" s="87">
        <v>0</v>
      </c>
      <c r="G487" s="86">
        <v>35.803426999999999</v>
      </c>
      <c r="H487" s="87">
        <v>255.25</v>
      </c>
      <c r="I487" s="87">
        <v>5.4832817438134782</v>
      </c>
      <c r="J487" s="86">
        <v>2089864424</v>
      </c>
      <c r="K487" s="87">
        <v>21.532497267870617</v>
      </c>
      <c r="L487" s="87">
        <v>0</v>
      </c>
      <c r="M487" s="87">
        <v>19.89</v>
      </c>
      <c r="N487" s="88">
        <v>42.089484594348342</v>
      </c>
      <c r="O487" s="89">
        <v>2294.4259675329995</v>
      </c>
      <c r="P487" s="88">
        <v>76.480865584433317</v>
      </c>
    </row>
    <row r="488" spans="1:16">
      <c r="A488" s="85" t="s">
        <v>685</v>
      </c>
      <c r="B488" s="85" t="s">
        <v>683</v>
      </c>
      <c r="C488" s="86">
        <v>7810665698</v>
      </c>
      <c r="D488" s="86">
        <v>0</v>
      </c>
      <c r="E488" s="87">
        <v>0</v>
      </c>
      <c r="F488" s="87">
        <v>0</v>
      </c>
      <c r="G488" s="86">
        <v>451.23490800000002</v>
      </c>
      <c r="H488" s="87">
        <v>6.09</v>
      </c>
      <c r="I488" s="87">
        <v>-0.15837854157700448</v>
      </c>
      <c r="J488" s="86">
        <v>3157815002</v>
      </c>
      <c r="K488" s="87">
        <v>3.6346144383793133</v>
      </c>
      <c r="L488" s="87">
        <v>0</v>
      </c>
      <c r="M488" s="87">
        <v>27.99</v>
      </c>
      <c r="N488" s="88">
        <v>63.426380347460125</v>
      </c>
      <c r="O488" s="89">
        <v>448.93215670614927</v>
      </c>
      <c r="P488" s="88">
        <v>14.964405223538309</v>
      </c>
    </row>
    <row r="489" spans="1:16">
      <c r="A489" s="85" t="s">
        <v>435</v>
      </c>
      <c r="B489" s="85" t="s">
        <v>683</v>
      </c>
      <c r="C489" s="86">
        <v>11342832137</v>
      </c>
      <c r="D489" s="86">
        <v>0</v>
      </c>
      <c r="E489" s="87">
        <v>0</v>
      </c>
      <c r="F489" s="87">
        <v>0</v>
      </c>
      <c r="G489" s="86">
        <v>64.744270999999998</v>
      </c>
      <c r="H489" s="87">
        <v>103.7</v>
      </c>
      <c r="I489" s="87">
        <v>-1.0336089454456925</v>
      </c>
      <c r="J489" s="86">
        <v>1459724461</v>
      </c>
      <c r="K489" s="87">
        <v>30.135139319282807</v>
      </c>
      <c r="L489" s="87">
        <v>0</v>
      </c>
      <c r="M489" s="87">
        <v>15.05</v>
      </c>
      <c r="N489" s="88">
        <v>86.723233805975028</v>
      </c>
      <c r="O489" s="89">
        <v>544.25414596798839</v>
      </c>
      <c r="P489" s="88">
        <v>18.141804865599614</v>
      </c>
    </row>
    <row r="490" spans="1:16">
      <c r="A490" s="85" t="s">
        <v>686</v>
      </c>
      <c r="B490" s="85" t="s">
        <v>683</v>
      </c>
      <c r="C490" s="86">
        <v>35288102843</v>
      </c>
      <c r="D490" s="86">
        <v>0</v>
      </c>
      <c r="E490" s="87">
        <v>0</v>
      </c>
      <c r="F490" s="87">
        <v>0</v>
      </c>
      <c r="G490" s="86">
        <v>694.73875399999997</v>
      </c>
      <c r="H490" s="87">
        <v>26.32</v>
      </c>
      <c r="I490" s="87">
        <v>-0.31436530416800323</v>
      </c>
      <c r="J490" s="86">
        <v>9395308662</v>
      </c>
      <c r="K490" s="87">
        <v>6.0455704057634287</v>
      </c>
      <c r="L490" s="87">
        <v>0</v>
      </c>
      <c r="M490" s="87">
        <v>34.729999999999997</v>
      </c>
      <c r="N490" s="88">
        <v>37.409960967555847</v>
      </c>
      <c r="O490" s="89">
        <v>890.68937115292454</v>
      </c>
      <c r="P490" s="88">
        <v>29.689645705097483</v>
      </c>
    </row>
    <row r="491" spans="1:16">
      <c r="A491" s="85" t="s">
        <v>738</v>
      </c>
      <c r="B491" s="85" t="s">
        <v>683</v>
      </c>
      <c r="C491" s="86">
        <v>9346162322</v>
      </c>
      <c r="D491" s="86">
        <v>0</v>
      </c>
      <c r="E491" s="87">
        <v>0</v>
      </c>
      <c r="F491" s="87">
        <v>0</v>
      </c>
      <c r="G491" s="86">
        <v>8.9703370000000007</v>
      </c>
      <c r="H491" s="87">
        <v>152</v>
      </c>
      <c r="I491" s="87">
        <v>-3.4710024356939191</v>
      </c>
      <c r="J491" s="86">
        <v>2238951517</v>
      </c>
      <c r="K491" s="87">
        <v>13.765462337164132</v>
      </c>
      <c r="L491" s="87">
        <v>0</v>
      </c>
      <c r="M491" s="87">
        <v>5.5</v>
      </c>
      <c r="N491" s="88">
        <v>23.516401948437789</v>
      </c>
      <c r="O491" s="89">
        <v>94.893211882246021</v>
      </c>
      <c r="P491" s="88">
        <v>3.1631070627415339</v>
      </c>
    </row>
    <row r="492" spans="1:16">
      <c r="A492" s="85" t="s">
        <v>750</v>
      </c>
      <c r="B492" s="85" t="s">
        <v>683</v>
      </c>
      <c r="C492" s="86">
        <v>54752015449</v>
      </c>
      <c r="D492" s="86">
        <v>0</v>
      </c>
      <c r="E492" s="87">
        <v>0</v>
      </c>
      <c r="F492" s="87">
        <v>0</v>
      </c>
      <c r="G492" s="86">
        <v>4648.4724200000001</v>
      </c>
      <c r="H492" s="87">
        <v>6</v>
      </c>
      <c r="I492" s="87">
        <v>-6.8419875387149887E-2</v>
      </c>
      <c r="J492" s="86">
        <v>8018316367</v>
      </c>
      <c r="K492" s="87">
        <v>15.863679378317052</v>
      </c>
      <c r="L492" s="87">
        <v>0</v>
      </c>
      <c r="M492" s="87">
        <v>23.24</v>
      </c>
      <c r="N492" s="88">
        <v>304.66968663870136</v>
      </c>
      <c r="O492" s="89">
        <v>577.50912588234974</v>
      </c>
      <c r="P492" s="88">
        <v>19.250304196078325</v>
      </c>
    </row>
    <row r="493" spans="1:16">
      <c r="A493" s="106" t="s">
        <v>730</v>
      </c>
      <c r="B493" s="106" t="s">
        <v>693</v>
      </c>
      <c r="C493" s="107">
        <v>818057024</v>
      </c>
      <c r="D493" s="107">
        <v>100000000</v>
      </c>
      <c r="E493" s="108">
        <v>37.327256455982294</v>
      </c>
      <c r="F493" s="108">
        <v>10.664930415994942</v>
      </c>
      <c r="G493" s="107">
        <v>30.53511</v>
      </c>
      <c r="H493" s="108">
        <v>35.14</v>
      </c>
      <c r="I493" s="108">
        <v>0.38063117112016442</v>
      </c>
      <c r="J493" s="107">
        <v>56374948</v>
      </c>
      <c r="K493" s="108">
        <v>62.084314472449712</v>
      </c>
      <c r="L493" s="108">
        <v>400</v>
      </c>
      <c r="M493" s="108">
        <v>30.53</v>
      </c>
      <c r="N493" s="109">
        <v>18.965056441490265</v>
      </c>
      <c r="O493" s="110">
        <v>1007.005123020935</v>
      </c>
      <c r="P493" s="109">
        <v>33.566837434031164</v>
      </c>
    </row>
    <row r="494" spans="1:16">
      <c r="A494" s="106" t="s">
        <v>692</v>
      </c>
      <c r="B494" s="106" t="s">
        <v>693</v>
      </c>
      <c r="C494" s="107">
        <v>3482014185</v>
      </c>
      <c r="D494" s="107">
        <v>4364569202</v>
      </c>
      <c r="E494" s="108">
        <v>14.473340688086401</v>
      </c>
      <c r="F494" s="108">
        <v>2.098796418135509</v>
      </c>
      <c r="G494" s="107">
        <v>1335.1741139999999</v>
      </c>
      <c r="H494" s="108">
        <v>1.97</v>
      </c>
      <c r="I494" s="108">
        <v>0.10859607376876036</v>
      </c>
      <c r="J494" s="107">
        <v>-146085600</v>
      </c>
      <c r="K494" s="108">
        <v>-47.2053326200529</v>
      </c>
      <c r="L494" s="108">
        <v>9.164707477125253</v>
      </c>
      <c r="M494" s="108">
        <v>30.59</v>
      </c>
      <c r="N494" s="109">
        <v>99.461073524745089</v>
      </c>
      <c r="O494" s="110">
        <v>1466.0917025755564</v>
      </c>
      <c r="P494" s="109">
        <v>48.869723419185213</v>
      </c>
    </row>
    <row r="495" spans="1:16">
      <c r="A495" s="106" t="s">
        <v>706</v>
      </c>
      <c r="B495" s="106" t="s">
        <v>693</v>
      </c>
      <c r="C495" s="107">
        <v>8960111644</v>
      </c>
      <c r="D495" s="107">
        <v>6250000000</v>
      </c>
      <c r="E495" s="108">
        <v>5.4878153350139769</v>
      </c>
      <c r="F495" s="108">
        <v>0.2888323860533672</v>
      </c>
      <c r="G495" s="107">
        <v>2351.6406480000001</v>
      </c>
      <c r="H495" s="108">
        <v>3.1</v>
      </c>
      <c r="I495" s="108">
        <v>7.5305524851021488E-4</v>
      </c>
      <c r="J495" s="107">
        <v>-1191006000</v>
      </c>
      <c r="K495" s="108">
        <v>-15.952900321241035</v>
      </c>
      <c r="L495" s="108">
        <v>6.4</v>
      </c>
      <c r="M495" s="108">
        <v>37.619999999999997</v>
      </c>
      <c r="N495" s="109">
        <v>22.517969335342844</v>
      </c>
      <c r="O495" s="110">
        <v>693.80317838918359</v>
      </c>
      <c r="P495" s="109">
        <v>23.126772612972786</v>
      </c>
    </row>
    <row r="496" spans="1:16">
      <c r="A496" s="106" t="s">
        <v>749</v>
      </c>
      <c r="B496" s="106" t="s">
        <v>693</v>
      </c>
      <c r="C496" s="107">
        <v>13101802922</v>
      </c>
      <c r="D496" s="107">
        <v>7500000000</v>
      </c>
      <c r="E496" s="108">
        <v>10.584614733254476</v>
      </c>
      <c r="F496" s="108">
        <v>1.5508593015757475</v>
      </c>
      <c r="G496" s="107">
        <v>3669.4808480000002</v>
      </c>
      <c r="H496" s="108">
        <v>1.03</v>
      </c>
      <c r="I496" s="108">
        <v>2.5998353867841217E-2</v>
      </c>
      <c r="J496" s="107">
        <v>-684262200</v>
      </c>
      <c r="K496" s="108">
        <v>-9.9742467141981539</v>
      </c>
      <c r="L496" s="108">
        <v>5.333333333333333</v>
      </c>
      <c r="M496" s="108">
        <v>48.92</v>
      </c>
      <c r="N496" s="109">
        <v>0</v>
      </c>
      <c r="O496" s="110">
        <v>1103.8048411049244</v>
      </c>
      <c r="P496" s="109">
        <v>36.79349470349748</v>
      </c>
    </row>
    <row r="497" spans="1:16">
      <c r="A497" s="106" t="s">
        <v>714</v>
      </c>
      <c r="B497" s="106" t="s">
        <v>693</v>
      </c>
      <c r="C497" s="107">
        <v>15945776654</v>
      </c>
      <c r="D497" s="107">
        <v>13500000000</v>
      </c>
      <c r="E497" s="108">
        <v>7.1988565336281978</v>
      </c>
      <c r="F497" s="108">
        <v>0.5177171185636964</v>
      </c>
      <c r="G497" s="107">
        <v>5395.399598</v>
      </c>
      <c r="H497" s="108">
        <v>1.01</v>
      </c>
      <c r="I497" s="108">
        <v>1.265625397795378E-2</v>
      </c>
      <c r="J497" s="107">
        <v>734210566</v>
      </c>
      <c r="K497" s="108">
        <v>18.938708653778757</v>
      </c>
      <c r="L497" s="108">
        <v>2.9629629629629628</v>
      </c>
      <c r="M497" s="108">
        <v>39.96</v>
      </c>
      <c r="N497" s="109">
        <v>36.360147536214136</v>
      </c>
      <c r="O497" s="110">
        <v>920.05053113264148</v>
      </c>
      <c r="P497" s="109">
        <v>30.668351037754714</v>
      </c>
    </row>
    <row r="498" spans="1:16">
      <c r="A498" s="45" t="s">
        <v>297</v>
      </c>
      <c r="B498" s="45" t="s">
        <v>426</v>
      </c>
      <c r="C498" s="46">
        <v>367547592</v>
      </c>
      <c r="D498" s="46">
        <v>17512456</v>
      </c>
      <c r="E498" s="47">
        <v>64.953130817288496</v>
      </c>
      <c r="F498" s="47">
        <v>72.724853689224986</v>
      </c>
      <c r="G498" s="46">
        <v>12.279838</v>
      </c>
      <c r="H498" s="47">
        <v>48.28</v>
      </c>
      <c r="I498" s="47">
        <v>-1.9566838459784248</v>
      </c>
      <c r="J498" s="46">
        <v>-25349652</v>
      </c>
      <c r="K498" s="47">
        <v>-35.232643667060991</v>
      </c>
      <c r="L498" s="47">
        <v>2284.088536753497</v>
      </c>
      <c r="M498" s="47">
        <v>70.12</v>
      </c>
      <c r="N498" s="48">
        <v>33.33316440542422</v>
      </c>
      <c r="O498" s="49">
        <v>21.022832543260492</v>
      </c>
      <c r="P498" s="48">
        <v>0.70076108477534971</v>
      </c>
    </row>
    <row r="499" spans="1:16">
      <c r="A499" s="45" t="s">
        <v>449</v>
      </c>
      <c r="B499" s="45" t="s">
        <v>426</v>
      </c>
      <c r="C499" s="46">
        <v>1225783772</v>
      </c>
      <c r="D499" s="46">
        <v>120000000</v>
      </c>
      <c r="E499" s="47">
        <v>23.776074269608507</v>
      </c>
      <c r="F499" s="47">
        <v>4.6077663313194783</v>
      </c>
      <c r="G499" s="46">
        <v>42.238092000000002</v>
      </c>
      <c r="H499" s="47">
        <v>42.38</v>
      </c>
      <c r="I499" s="47">
        <v>1.6336526065164279</v>
      </c>
      <c r="J499" s="46">
        <v>33866409</v>
      </c>
      <c r="K499" s="47">
        <v>152.36336394567255</v>
      </c>
      <c r="L499" s="47">
        <v>333.33333333333331</v>
      </c>
      <c r="M499" s="47">
        <v>35.19</v>
      </c>
      <c r="N499" s="48">
        <v>66.675866194064966</v>
      </c>
      <c r="O499" s="49">
        <v>2035.608293844155</v>
      </c>
      <c r="P499" s="48">
        <v>67.853609794805166</v>
      </c>
    </row>
    <row r="500" spans="1:16">
      <c r="A500" s="45" t="s">
        <v>130</v>
      </c>
      <c r="B500" s="45" t="s">
        <v>426</v>
      </c>
      <c r="C500" s="46">
        <v>753453064</v>
      </c>
      <c r="D500" s="46">
        <v>298200000</v>
      </c>
      <c r="E500" s="47">
        <v>44.623058170840856</v>
      </c>
      <c r="F500" s="47">
        <v>14.964137548907061</v>
      </c>
      <c r="G500" s="46">
        <v>83.863085999999996</v>
      </c>
      <c r="H500" s="47">
        <v>10.56</v>
      </c>
      <c r="I500" s="47">
        <v>-0.14496699417887626</v>
      </c>
      <c r="J500" s="46">
        <v>-7762713</v>
      </c>
      <c r="K500" s="47">
        <v>-384.14404860774835</v>
      </c>
      <c r="L500" s="47">
        <v>134.1381623071764</v>
      </c>
      <c r="M500" s="47">
        <v>28.12</v>
      </c>
      <c r="N500" s="48">
        <v>24.993520669107358</v>
      </c>
      <c r="O500" s="49">
        <v>210.48960892194185</v>
      </c>
      <c r="P500" s="48">
        <v>7.0163202973980621</v>
      </c>
    </row>
    <row r="501" spans="1:16">
      <c r="A501" s="45" t="s">
        <v>516</v>
      </c>
      <c r="B501" s="45" t="s">
        <v>426</v>
      </c>
      <c r="C501" s="46">
        <v>7942743158</v>
      </c>
      <c r="D501" s="46">
        <v>2400000000</v>
      </c>
      <c r="E501" s="47">
        <v>21.290439059950472</v>
      </c>
      <c r="F501" s="47">
        <v>4.4355081374896814</v>
      </c>
      <c r="G501" s="46">
        <v>958.66017199999999</v>
      </c>
      <c r="H501" s="47">
        <v>1.95</v>
      </c>
      <c r="I501" s="47">
        <v>-0.12822156513261929</v>
      </c>
      <c r="J501" s="46">
        <v>-166416272</v>
      </c>
      <c r="K501" s="47">
        <v>-28.843333300964705</v>
      </c>
      <c r="L501" s="47">
        <v>16.666666666666668</v>
      </c>
      <c r="M501" s="47">
        <v>39.94</v>
      </c>
      <c r="N501" s="48">
        <v>23.96871921754645</v>
      </c>
      <c r="O501" s="49">
        <v>8.1310810093405195</v>
      </c>
      <c r="P501" s="48">
        <v>0.27103603364468398</v>
      </c>
    </row>
    <row r="502" spans="1:16">
      <c r="A502" s="25" t="s">
        <v>16</v>
      </c>
      <c r="B502" s="25" t="s">
        <v>353</v>
      </c>
      <c r="C502" s="26">
        <v>238701401</v>
      </c>
      <c r="D502" s="26">
        <v>1770000</v>
      </c>
      <c r="E502" s="27">
        <v>30.355241318097434</v>
      </c>
      <c r="F502" s="27">
        <v>11.327512451804788</v>
      </c>
      <c r="G502" s="26">
        <v>8.7624699999999992E-4</v>
      </c>
      <c r="H502" s="27">
        <v>1510</v>
      </c>
      <c r="I502" s="27">
        <v>-17.831952795192137</v>
      </c>
      <c r="J502" s="26">
        <v>-188709133</v>
      </c>
      <c r="K502" s="27">
        <v>-14.200584557823177</v>
      </c>
      <c r="L502" s="27">
        <v>22598.870056497177</v>
      </c>
      <c r="M502" s="27">
        <v>49.5</v>
      </c>
      <c r="N502" s="28">
        <v>91.202804858681304</v>
      </c>
      <c r="O502" s="29">
        <v>333.328859356122</v>
      </c>
      <c r="P502" s="28">
        <v>11.1109619785374</v>
      </c>
    </row>
    <row r="503" spans="1:16">
      <c r="A503" s="25" t="s">
        <v>11</v>
      </c>
      <c r="B503" s="25" t="s">
        <v>353</v>
      </c>
      <c r="C503" s="26">
        <v>4795702538</v>
      </c>
      <c r="D503" s="26">
        <v>4873440</v>
      </c>
      <c r="E503" s="27">
        <v>13.383427056475945</v>
      </c>
      <c r="F503" s="27">
        <v>0.72746944467505581</v>
      </c>
      <c r="G503" s="26">
        <v>7.7739300000000003E-4</v>
      </c>
      <c r="H503" s="27">
        <v>3770</v>
      </c>
      <c r="I503" s="27">
        <v>19.775720928486408</v>
      </c>
      <c r="J503" s="26">
        <v>-148778729</v>
      </c>
      <c r="K503" s="27">
        <v>-123.65501522734476</v>
      </c>
      <c r="L503" s="27">
        <v>8207.7546866279263</v>
      </c>
      <c r="M503" s="27">
        <v>15.95</v>
      </c>
      <c r="N503" s="28">
        <v>27.742498663634347</v>
      </c>
      <c r="O503" s="29">
        <v>1439.701607974783</v>
      </c>
      <c r="P503" s="28">
        <v>47.990053599159431</v>
      </c>
    </row>
    <row r="504" spans="1:16">
      <c r="A504" s="25" t="s">
        <v>113</v>
      </c>
      <c r="B504" s="25" t="s">
        <v>353</v>
      </c>
      <c r="C504" s="26">
        <v>10527575581</v>
      </c>
      <c r="D504" s="26">
        <v>18000000</v>
      </c>
      <c r="E504" s="27">
        <v>11.144326777070169</v>
      </c>
      <c r="F504" s="27">
        <v>2.0987432725179227</v>
      </c>
      <c r="G504" s="26">
        <v>12.229931000000001</v>
      </c>
      <c r="H504" s="27">
        <v>292</v>
      </c>
      <c r="I504" s="27">
        <v>-1.6387557321895656</v>
      </c>
      <c r="J504" s="26">
        <v>62342924</v>
      </c>
      <c r="K504" s="27">
        <v>85.174060812418745</v>
      </c>
      <c r="L504" s="27">
        <v>2222.2222222222222</v>
      </c>
      <c r="M504" s="27">
        <v>67.94</v>
      </c>
      <c r="N504" s="28">
        <v>26.71039890836218</v>
      </c>
      <c r="O504" s="29">
        <v>462.05892603094105</v>
      </c>
      <c r="P504" s="28">
        <v>15.401964201031369</v>
      </c>
    </row>
    <row r="505" spans="1:16">
      <c r="A505" s="25" t="s">
        <v>171</v>
      </c>
      <c r="B505" s="25" t="s">
        <v>353</v>
      </c>
      <c r="C505" s="26">
        <v>58292296</v>
      </c>
      <c r="D505" s="26">
        <v>39000000</v>
      </c>
      <c r="E505" s="27">
        <v>37.695021969483385</v>
      </c>
      <c r="F505" s="27">
        <v>14.644530679674975</v>
      </c>
      <c r="G505" s="26">
        <v>17.102171999999999</v>
      </c>
      <c r="H505" s="27">
        <v>65.5</v>
      </c>
      <c r="I505" s="27">
        <v>-4.9565669622027997</v>
      </c>
      <c r="J505" s="26">
        <v>-7099673</v>
      </c>
      <c r="K505" s="27">
        <v>-362.55190908088304</v>
      </c>
      <c r="L505" s="27">
        <v>1025.6410256410256</v>
      </c>
      <c r="M505" s="27">
        <v>43.85</v>
      </c>
      <c r="N505" s="28">
        <v>69.007396190071745</v>
      </c>
      <c r="O505" s="29">
        <v>300</v>
      </c>
      <c r="P505" s="28">
        <v>10</v>
      </c>
    </row>
    <row r="506" spans="1:16">
      <c r="A506" s="25" t="s">
        <v>150</v>
      </c>
      <c r="B506" s="25" t="s">
        <v>353</v>
      </c>
      <c r="C506" s="26">
        <v>4808797069</v>
      </c>
      <c r="D506" s="26">
        <v>39916800</v>
      </c>
      <c r="E506" s="27">
        <v>50.046613119183263</v>
      </c>
      <c r="F506" s="27">
        <v>15.870546534000615</v>
      </c>
      <c r="G506" s="26">
        <v>10.270289999999999</v>
      </c>
      <c r="H506" s="27">
        <v>77.3</v>
      </c>
      <c r="I506" s="27">
        <v>-1.1403147597851415</v>
      </c>
      <c r="J506" s="26">
        <v>25018829</v>
      </c>
      <c r="K506" s="27">
        <v>126.04215808821428</v>
      </c>
      <c r="L506" s="27">
        <v>1002.0843354176687</v>
      </c>
      <c r="M506" s="27">
        <v>25.72</v>
      </c>
      <c r="N506" s="28">
        <v>22.005448192975141</v>
      </c>
      <c r="O506" s="29">
        <v>516.57826400363524</v>
      </c>
      <c r="P506" s="28">
        <v>17.219275466787842</v>
      </c>
    </row>
    <row r="507" spans="1:16">
      <c r="A507" s="25" t="s">
        <v>387</v>
      </c>
      <c r="B507" s="25" t="s">
        <v>353</v>
      </c>
      <c r="C507" s="26">
        <v>16771427000</v>
      </c>
      <c r="D507" s="26">
        <v>87112000</v>
      </c>
      <c r="E507" s="27">
        <v>66.889396987437337</v>
      </c>
      <c r="F507" s="27">
        <v>3.2674686824023724</v>
      </c>
      <c r="G507" s="26">
        <v>2.3602780000000001</v>
      </c>
      <c r="H507" s="27">
        <v>254</v>
      </c>
      <c r="I507" s="27">
        <v>-6.4456449225431811</v>
      </c>
      <c r="J507" s="26">
        <v>-942067000</v>
      </c>
      <c r="K507" s="27">
        <v>-21.730216640642332</v>
      </c>
      <c r="L507" s="27">
        <v>459.1789879695105</v>
      </c>
      <c r="M507" s="27">
        <v>2.7</v>
      </c>
      <c r="N507" s="28">
        <v>24.844937467379367</v>
      </c>
      <c r="O507" s="29">
        <v>364.96479503160276</v>
      </c>
      <c r="P507" s="28">
        <v>12.165493167720092</v>
      </c>
    </row>
    <row r="508" spans="1:16">
      <c r="A508" s="25" t="s">
        <v>151</v>
      </c>
      <c r="B508" s="25" t="s">
        <v>353</v>
      </c>
      <c r="C508" s="26">
        <v>22759617000</v>
      </c>
      <c r="D508" s="26">
        <v>150214000</v>
      </c>
      <c r="E508" s="27">
        <v>7.3041386658404308</v>
      </c>
      <c r="F508" s="27">
        <v>0.23044969795194656</v>
      </c>
      <c r="G508" s="26">
        <v>25.942046000000001</v>
      </c>
      <c r="H508" s="27">
        <v>208.5</v>
      </c>
      <c r="I508" s="27">
        <v>-1.8065763528944669</v>
      </c>
      <c r="J508" s="26">
        <v>-859532000</v>
      </c>
      <c r="K508" s="27">
        <v>-36.874897036992223</v>
      </c>
      <c r="L508" s="27">
        <v>266.2867642163846</v>
      </c>
      <c r="M508" s="27">
        <v>17.27</v>
      </c>
      <c r="N508" s="28">
        <v>19.083491350124977</v>
      </c>
      <c r="O508" s="29">
        <v>290.77083479835778</v>
      </c>
      <c r="P508" s="28">
        <v>9.6923611599452588</v>
      </c>
    </row>
    <row r="509" spans="1:16">
      <c r="A509" s="25" t="s">
        <v>604</v>
      </c>
      <c r="B509" s="25" t="s">
        <v>353</v>
      </c>
      <c r="C509" s="26">
        <v>5111720579</v>
      </c>
      <c r="D509" s="26">
        <v>168000000</v>
      </c>
      <c r="E509" s="27">
        <v>29.223964632924211</v>
      </c>
      <c r="F509" s="27">
        <v>5.4360053260647714</v>
      </c>
      <c r="G509" s="26">
        <v>42.916003000000003</v>
      </c>
      <c r="H509" s="27">
        <v>31.16</v>
      </c>
      <c r="I509" s="27">
        <v>-1.9078889771134013</v>
      </c>
      <c r="J509" s="26">
        <v>29451851</v>
      </c>
      <c r="K509" s="27">
        <v>182.53521654717051</v>
      </c>
      <c r="L509" s="27">
        <v>238.0952380952381</v>
      </c>
      <c r="M509" s="27">
        <v>25.54</v>
      </c>
      <c r="N509" s="28">
        <v>26.445393349074514</v>
      </c>
      <c r="O509" s="29">
        <v>451.28643493090192</v>
      </c>
      <c r="P509" s="28">
        <v>15.042881164363397</v>
      </c>
    </row>
    <row r="510" spans="1:16">
      <c r="A510" s="25" t="s">
        <v>275</v>
      </c>
      <c r="B510" s="25" t="s">
        <v>353</v>
      </c>
      <c r="C510" s="26">
        <v>27204728000</v>
      </c>
      <c r="D510" s="26">
        <v>191447000</v>
      </c>
      <c r="E510" s="27">
        <v>4.2401452970346396</v>
      </c>
      <c r="F510" s="27">
        <v>9.2282835829120669E-2</v>
      </c>
      <c r="G510" s="26">
        <v>39.326844000000001</v>
      </c>
      <c r="H510" s="27">
        <v>239.1</v>
      </c>
      <c r="I510" s="27">
        <v>1.4877859041363308</v>
      </c>
      <c r="J510" s="26">
        <v>-324227000</v>
      </c>
      <c r="K510" s="27">
        <v>-141.71330580118251</v>
      </c>
      <c r="L510" s="27">
        <v>208.93510997821852</v>
      </c>
      <c r="M510" s="27">
        <v>20.54</v>
      </c>
      <c r="N510" s="28">
        <v>28.748870296216207</v>
      </c>
      <c r="O510" s="29">
        <v>1780.7503721606697</v>
      </c>
      <c r="P510" s="28">
        <v>59.358345738688989</v>
      </c>
    </row>
    <row r="511" spans="1:16">
      <c r="A511" s="25" t="s">
        <v>513</v>
      </c>
      <c r="B511" s="25" t="s">
        <v>353</v>
      </c>
      <c r="C511" s="26">
        <v>2452293810</v>
      </c>
      <c r="D511" s="26">
        <v>228600000</v>
      </c>
      <c r="E511" s="27">
        <v>53.713354543254553</v>
      </c>
      <c r="F511" s="27">
        <v>19.580546275610438</v>
      </c>
      <c r="G511" s="26">
        <v>61.006332999999998</v>
      </c>
      <c r="H511" s="27">
        <v>12.11</v>
      </c>
      <c r="I511" s="27">
        <v>-1.3472707964695019E-2</v>
      </c>
      <c r="J511" s="26">
        <v>-12902172</v>
      </c>
      <c r="K511" s="27">
        <v>-212.61536429680211</v>
      </c>
      <c r="L511" s="27">
        <v>174.97812773403325</v>
      </c>
      <c r="M511" s="27">
        <v>26.68</v>
      </c>
      <c r="N511" s="28">
        <v>45.152623224898072</v>
      </c>
      <c r="O511" s="29">
        <v>379.66445042103544</v>
      </c>
      <c r="P511" s="28">
        <v>12.655481680701181</v>
      </c>
    </row>
    <row r="512" spans="1:16">
      <c r="A512" s="25" t="s">
        <v>758</v>
      </c>
      <c r="B512" s="25" t="s">
        <v>353</v>
      </c>
      <c r="C512" s="26">
        <v>1633923073</v>
      </c>
      <c r="D512" s="26">
        <v>300000000</v>
      </c>
      <c r="E512" s="27">
        <v>101.84492073919044</v>
      </c>
      <c r="F512" s="27">
        <v>21.568174658871335</v>
      </c>
      <c r="G512" s="26">
        <v>29.313393000000001</v>
      </c>
      <c r="H512" s="27">
        <v>13.31</v>
      </c>
      <c r="I512" s="27">
        <v>-0.37121274479988031</v>
      </c>
      <c r="J512" s="26">
        <v>-70757340</v>
      </c>
      <c r="K512" s="27">
        <v>-66.735125995409092</v>
      </c>
      <c r="L512" s="27">
        <v>133.33333333333334</v>
      </c>
      <c r="M512" s="27">
        <v>9.77</v>
      </c>
      <c r="N512" s="28">
        <v>9.0611392962528559</v>
      </c>
      <c r="O512" s="29">
        <v>417.49878971866769</v>
      </c>
      <c r="P512" s="28">
        <v>13.91662632395559</v>
      </c>
    </row>
    <row r="513" spans="1:16">
      <c r="A513" s="25" t="s">
        <v>172</v>
      </c>
      <c r="B513" s="25" t="s">
        <v>353</v>
      </c>
      <c r="C513" s="26">
        <v>446326737</v>
      </c>
      <c r="D513" s="26">
        <v>324000000</v>
      </c>
      <c r="E513" s="27">
        <v>35.430741838881154</v>
      </c>
      <c r="F513" s="27">
        <v>27.338535369507063</v>
      </c>
      <c r="G513" s="26">
        <v>267.548676</v>
      </c>
      <c r="H513" s="27">
        <v>4.42</v>
      </c>
      <c r="I513" s="27">
        <v>0.12167033774267912</v>
      </c>
      <c r="J513" s="26">
        <v>-12403957</v>
      </c>
      <c r="K513" s="27">
        <v>-104.48278722668903</v>
      </c>
      <c r="L513" s="27">
        <v>123.45679012345678</v>
      </c>
      <c r="M513" s="27">
        <v>82.57</v>
      </c>
      <c r="N513" s="28">
        <v>35.789087952675509</v>
      </c>
      <c r="O513" s="29">
        <v>1396.6693699962543</v>
      </c>
      <c r="P513" s="28">
        <v>46.555645666541814</v>
      </c>
    </row>
    <row r="514" spans="1:16">
      <c r="A514" s="25" t="s">
        <v>462</v>
      </c>
      <c r="B514" s="25" t="s">
        <v>353</v>
      </c>
      <c r="C514" s="26">
        <v>13842631067</v>
      </c>
      <c r="D514" s="26">
        <v>361000000</v>
      </c>
      <c r="E514" s="27">
        <v>22.180183381320159</v>
      </c>
      <c r="F514" s="27">
        <v>2.9257595807044137</v>
      </c>
      <c r="G514" s="26">
        <v>83.034749000000005</v>
      </c>
      <c r="H514" s="27">
        <v>21.56</v>
      </c>
      <c r="I514" s="27">
        <v>0.21220205505386858</v>
      </c>
      <c r="J514" s="26">
        <v>-428282693</v>
      </c>
      <c r="K514" s="27">
        <v>-17.70092540255882</v>
      </c>
      <c r="L514" s="27">
        <v>110.80332409972299</v>
      </c>
      <c r="M514" s="27">
        <v>23</v>
      </c>
      <c r="N514" s="28">
        <v>49.621464949248171</v>
      </c>
      <c r="O514" s="29">
        <v>1264.0977189933533</v>
      </c>
      <c r="P514" s="28">
        <v>42.136590633111773</v>
      </c>
    </row>
    <row r="515" spans="1:16">
      <c r="A515" s="25" t="s">
        <v>170</v>
      </c>
      <c r="B515" s="25" t="s">
        <v>353</v>
      </c>
      <c r="C515" s="26">
        <v>6815590152</v>
      </c>
      <c r="D515" s="26">
        <v>380000000</v>
      </c>
      <c r="E515" s="27">
        <v>16.82618365513606</v>
      </c>
      <c r="F515" s="27">
        <v>2.2139715335705343</v>
      </c>
      <c r="G515" s="26">
        <v>113.969858</v>
      </c>
      <c r="H515" s="27">
        <v>22.5</v>
      </c>
      <c r="I515" s="27">
        <v>0.53244759845453871</v>
      </c>
      <c r="J515" s="26">
        <v>-422832425</v>
      </c>
      <c r="K515" s="27">
        <v>-17.974023633594324</v>
      </c>
      <c r="L515" s="27">
        <v>105.26315789473684</v>
      </c>
      <c r="M515" s="27">
        <v>29.99</v>
      </c>
      <c r="N515" s="28">
        <v>56.972341440900088</v>
      </c>
      <c r="O515" s="29">
        <v>2055.4434003814977</v>
      </c>
      <c r="P515" s="28">
        <v>68.514780012716585</v>
      </c>
    </row>
    <row r="516" spans="1:16">
      <c r="A516" s="25" t="s">
        <v>158</v>
      </c>
      <c r="B516" s="25" t="s">
        <v>353</v>
      </c>
      <c r="C516" s="26">
        <v>7665218313</v>
      </c>
      <c r="D516" s="26">
        <v>400000000</v>
      </c>
      <c r="E516" s="27">
        <v>16.590524454681905</v>
      </c>
      <c r="F516" s="27">
        <v>3.4563592613920635</v>
      </c>
      <c r="G516" s="26">
        <v>194.30446800000001</v>
      </c>
      <c r="H516" s="27">
        <v>12.37</v>
      </c>
      <c r="I516" s="27">
        <v>-4.0147927374574621E-2</v>
      </c>
      <c r="J516" s="26">
        <v>-73365961</v>
      </c>
      <c r="K516" s="27">
        <v>-65.425436191042323</v>
      </c>
      <c r="L516" s="27">
        <v>100</v>
      </c>
      <c r="M516" s="27">
        <v>48.57</v>
      </c>
      <c r="N516" s="28">
        <v>16.911376383396806</v>
      </c>
      <c r="O516" s="29">
        <v>412.55785675248973</v>
      </c>
      <c r="P516" s="28">
        <v>13.751928558416324</v>
      </c>
    </row>
    <row r="517" spans="1:16">
      <c r="A517" s="25" t="s">
        <v>638</v>
      </c>
      <c r="B517" s="25" t="s">
        <v>353</v>
      </c>
      <c r="C517" s="26">
        <v>4561332204</v>
      </c>
      <c r="D517" s="26">
        <v>413000000</v>
      </c>
      <c r="E517" s="27">
        <v>43.939409171722453</v>
      </c>
      <c r="F517" s="27">
        <v>13.298852654879678</v>
      </c>
      <c r="G517" s="26">
        <v>112.701047</v>
      </c>
      <c r="H517" s="27">
        <v>8.14</v>
      </c>
      <c r="I517" s="27">
        <v>-0.12828930922081483</v>
      </c>
      <c r="J517" s="26">
        <v>-320710072</v>
      </c>
      <c r="K517" s="27">
        <v>-10.302139809316621</v>
      </c>
      <c r="L517" s="27">
        <v>96.852300242130752</v>
      </c>
      <c r="M517" s="27">
        <v>27.28</v>
      </c>
      <c r="N517" s="28">
        <v>66.311507968125198</v>
      </c>
      <c r="O517" s="29">
        <v>666.46542792164155</v>
      </c>
      <c r="P517" s="28">
        <v>22.215514264054718</v>
      </c>
    </row>
    <row r="518" spans="1:16">
      <c r="A518" s="25" t="s">
        <v>273</v>
      </c>
      <c r="B518" s="25" t="s">
        <v>353</v>
      </c>
      <c r="C518" s="26">
        <v>7127430217</v>
      </c>
      <c r="D518" s="26">
        <v>460000000</v>
      </c>
      <c r="E518" s="27">
        <v>12.927973283567534</v>
      </c>
      <c r="F518" s="27">
        <v>1.0809342210340747</v>
      </c>
      <c r="G518" s="26">
        <v>119.470669</v>
      </c>
      <c r="H518" s="27">
        <v>25.96</v>
      </c>
      <c r="I518" s="27">
        <v>-0.10547259121759467</v>
      </c>
      <c r="J518" s="26">
        <v>6350791</v>
      </c>
      <c r="K518" s="27">
        <v>1883.2299787538277</v>
      </c>
      <c r="L518" s="27">
        <v>86.956521739130437</v>
      </c>
      <c r="M518" s="27">
        <v>25.97</v>
      </c>
      <c r="N518" s="28">
        <v>26.686013538602005</v>
      </c>
      <c r="O518" s="29">
        <v>251.9440991793744</v>
      </c>
      <c r="P518" s="28">
        <v>8.3981366393124794</v>
      </c>
    </row>
    <row r="519" spans="1:16">
      <c r="A519" s="25" t="s">
        <v>472</v>
      </c>
      <c r="B519" s="25" t="s">
        <v>353</v>
      </c>
      <c r="C519" s="26">
        <v>6438662624</v>
      </c>
      <c r="D519" s="26">
        <v>514778661</v>
      </c>
      <c r="E519" s="27">
        <v>15.878243884236158</v>
      </c>
      <c r="F519" s="27">
        <v>1.3410781799080793</v>
      </c>
      <c r="G519" s="26">
        <v>109.374763</v>
      </c>
      <c r="H519" s="27">
        <v>22.92</v>
      </c>
      <c r="I519" s="27">
        <v>-0.43328143651500994</v>
      </c>
      <c r="J519" s="26">
        <v>-133038799</v>
      </c>
      <c r="K519" s="27">
        <v>-88.995911658823672</v>
      </c>
      <c r="L519" s="27">
        <v>77.703298583310939</v>
      </c>
      <c r="M519" s="27">
        <v>21.24</v>
      </c>
      <c r="N519" s="28">
        <v>68.970846194431985</v>
      </c>
      <c r="O519" s="29">
        <v>95.527338345421498</v>
      </c>
      <c r="P519" s="28">
        <v>3.1842446115140501</v>
      </c>
    </row>
    <row r="520" spans="1:16">
      <c r="A520" s="25" t="s">
        <v>526</v>
      </c>
      <c r="B520" s="25" t="s">
        <v>353</v>
      </c>
      <c r="C520" s="26">
        <v>8353028000</v>
      </c>
      <c r="D520" s="26">
        <v>516180000</v>
      </c>
      <c r="E520" s="27">
        <v>12.895120142913918</v>
      </c>
      <c r="F520" s="27">
        <v>1.1355376509704083</v>
      </c>
      <c r="G520" s="26">
        <v>138.27239</v>
      </c>
      <c r="H520" s="27">
        <v>22.1</v>
      </c>
      <c r="I520" s="27">
        <v>-0.47907096018650464</v>
      </c>
      <c r="J520" s="26">
        <v>9266000</v>
      </c>
      <c r="K520" s="27">
        <v>1225.5514785236348</v>
      </c>
      <c r="L520" s="27">
        <v>77.492347630671475</v>
      </c>
      <c r="M520" s="27">
        <v>26.78</v>
      </c>
      <c r="N520" s="28">
        <v>19.880042034781134</v>
      </c>
      <c r="O520" s="29">
        <v>113.12445167403627</v>
      </c>
      <c r="P520" s="28">
        <v>3.7708150558012088</v>
      </c>
    </row>
    <row r="521" spans="1:16">
      <c r="A521" s="25" t="s">
        <v>381</v>
      </c>
      <c r="B521" s="25" t="s">
        <v>353</v>
      </c>
      <c r="C521" s="26">
        <v>7835710127</v>
      </c>
      <c r="D521" s="26">
        <v>660000000</v>
      </c>
      <c r="E521" s="27">
        <v>59.379866365610752</v>
      </c>
      <c r="F521" s="27">
        <v>6.3003847684418508</v>
      </c>
      <c r="G521" s="26">
        <v>49.182918000000001</v>
      </c>
      <c r="H521" s="27">
        <v>13.65</v>
      </c>
      <c r="I521" s="27">
        <v>9.1311460262032185E-2</v>
      </c>
      <c r="J521" s="26">
        <v>392044758</v>
      </c>
      <c r="K521" s="27">
        <v>24.040112277180352</v>
      </c>
      <c r="L521" s="27">
        <v>60.606060606060609</v>
      </c>
      <c r="M521" s="27">
        <v>7.45</v>
      </c>
      <c r="N521" s="28">
        <v>67.709360458601765</v>
      </c>
      <c r="O521" s="29">
        <v>511.20734469186709</v>
      </c>
      <c r="P521" s="28">
        <v>17.040244823062235</v>
      </c>
    </row>
    <row r="522" spans="1:16">
      <c r="A522" s="25" t="s">
        <v>157</v>
      </c>
      <c r="B522" s="25" t="s">
        <v>353</v>
      </c>
      <c r="C522" s="26">
        <v>2077382264</v>
      </c>
      <c r="D522" s="26">
        <v>720000000</v>
      </c>
      <c r="E522" s="27">
        <v>55.627203393526415</v>
      </c>
      <c r="F522" s="27">
        <v>38.630002356615563</v>
      </c>
      <c r="G522" s="26">
        <v>247.17509200000001</v>
      </c>
      <c r="H522" s="27">
        <v>2.87</v>
      </c>
      <c r="I522" s="27">
        <v>-1.4762812771848212E-2</v>
      </c>
      <c r="J522" s="26">
        <v>-115858447</v>
      </c>
      <c r="K522" s="27">
        <v>-12.428959970437027</v>
      </c>
      <c r="L522" s="27">
        <v>55.555555555555557</v>
      </c>
      <c r="M522" s="27">
        <v>34.32</v>
      </c>
      <c r="N522" s="28">
        <v>72.640640206856915</v>
      </c>
      <c r="O522" s="29">
        <v>386.85775751542235</v>
      </c>
      <c r="P522" s="28">
        <v>12.895258583847411</v>
      </c>
    </row>
    <row r="523" spans="1:16">
      <c r="A523" s="25" t="s">
        <v>274</v>
      </c>
      <c r="B523" s="25" t="s">
        <v>353</v>
      </c>
      <c r="C523" s="26">
        <v>34760766000</v>
      </c>
      <c r="D523" s="26">
        <v>945591000</v>
      </c>
      <c r="E523" s="27">
        <v>2.1418878635562359</v>
      </c>
      <c r="F523" s="27">
        <v>5.2677474366928739E-2</v>
      </c>
      <c r="G523" s="26">
        <v>426.23041999999998</v>
      </c>
      <c r="H523" s="27">
        <v>43.36</v>
      </c>
      <c r="I523" s="27">
        <v>-0.64600218886009486</v>
      </c>
      <c r="J523" s="26">
        <v>704762000</v>
      </c>
      <c r="K523" s="27">
        <v>57.693821460294394</v>
      </c>
      <c r="L523" s="27">
        <v>42.30158704979214</v>
      </c>
      <c r="M523" s="27">
        <v>45.07</v>
      </c>
      <c r="N523" s="28">
        <v>51.396510871973511</v>
      </c>
      <c r="O523" s="29">
        <v>201.8951172807524</v>
      </c>
      <c r="P523" s="28">
        <v>6.7298372426917465</v>
      </c>
    </row>
    <row r="524" spans="1:16">
      <c r="A524" s="25" t="s">
        <v>276</v>
      </c>
      <c r="B524" s="25" t="s">
        <v>353</v>
      </c>
      <c r="C524" s="26">
        <v>17087095351</v>
      </c>
      <c r="D524" s="26">
        <v>1500000000</v>
      </c>
      <c r="E524" s="27">
        <v>12.663299178832537</v>
      </c>
      <c r="F524" s="27">
        <v>1.688439890511005</v>
      </c>
      <c r="G524" s="26">
        <v>545.59110899999996</v>
      </c>
      <c r="H524" s="27">
        <v>5.78</v>
      </c>
      <c r="I524" s="27">
        <v>0.15780746203580698</v>
      </c>
      <c r="J524" s="26">
        <v>-292614183</v>
      </c>
      <c r="K524" s="27">
        <v>-25.631020079433402</v>
      </c>
      <c r="L524" s="27">
        <v>26.666666666666668</v>
      </c>
      <c r="M524" s="27">
        <v>36.369999999999997</v>
      </c>
      <c r="N524" s="28">
        <v>34.090190118006674</v>
      </c>
      <c r="O524" s="29">
        <v>1959.832875963398</v>
      </c>
      <c r="P524" s="28">
        <v>65.327762532113269</v>
      </c>
    </row>
    <row r="525" spans="1:16">
      <c r="A525" s="25" t="s">
        <v>149</v>
      </c>
      <c r="B525" s="25" t="s">
        <v>353</v>
      </c>
      <c r="C525" s="26">
        <v>13453377967</v>
      </c>
      <c r="D525" s="26">
        <v>1600000000</v>
      </c>
      <c r="E525" s="27">
        <v>4.296613443656617</v>
      </c>
      <c r="F525" s="27">
        <v>0.10741533609141543</v>
      </c>
      <c r="G525" s="26">
        <v>405.15482900000001</v>
      </c>
      <c r="H525" s="27">
        <v>21.92</v>
      </c>
      <c r="I525" s="27">
        <v>-2.6611202806318843</v>
      </c>
      <c r="J525" s="26">
        <v>-433674414</v>
      </c>
      <c r="K525" s="27">
        <v>-92.235093214422378</v>
      </c>
      <c r="L525" s="27">
        <v>25</v>
      </c>
      <c r="M525" s="27">
        <v>25.32</v>
      </c>
      <c r="N525" s="28">
        <v>29.110551719318927</v>
      </c>
      <c r="O525" s="29">
        <v>522.27806699842085</v>
      </c>
      <c r="P525" s="28">
        <v>17.40926889994736</v>
      </c>
    </row>
    <row r="526" spans="1:16">
      <c r="A526" s="25" t="s">
        <v>173</v>
      </c>
      <c r="B526" s="25" t="s">
        <v>353</v>
      </c>
      <c r="C526" s="26">
        <v>6576271825</v>
      </c>
      <c r="D526" s="26">
        <v>2450000000</v>
      </c>
      <c r="E526" s="27">
        <v>18.558780762339037</v>
      </c>
      <c r="F526" s="27">
        <v>7.5750125560567501</v>
      </c>
      <c r="G526" s="26">
        <v>1796.201816</v>
      </c>
      <c r="H526" s="27">
        <v>1.19</v>
      </c>
      <c r="I526" s="27">
        <v>-3.5195094696631291E-2</v>
      </c>
      <c r="J526" s="26">
        <v>-129905290</v>
      </c>
      <c r="K526" s="27">
        <v>-18.85989400431653</v>
      </c>
      <c r="L526" s="27">
        <v>16.326530612244898</v>
      </c>
      <c r="M526" s="27">
        <v>73.31</v>
      </c>
      <c r="N526" s="28">
        <v>47.580953396127846</v>
      </c>
      <c r="O526" s="29">
        <v>162.3050559793715</v>
      </c>
      <c r="P526" s="28">
        <v>5.4101685326457165</v>
      </c>
    </row>
    <row r="527" spans="1:16">
      <c r="A527" s="25" t="s">
        <v>6</v>
      </c>
      <c r="B527" s="25" t="s">
        <v>353</v>
      </c>
      <c r="C527" s="26">
        <v>69393865000</v>
      </c>
      <c r="D527" s="26">
        <v>4861656000</v>
      </c>
      <c r="E527" s="27">
        <v>1.9249231985645046</v>
      </c>
      <c r="F527" s="27">
        <v>1.8854277113693894E-2</v>
      </c>
      <c r="G527" s="26">
        <v>961.42923199999996</v>
      </c>
      <c r="H527" s="27">
        <v>21.08</v>
      </c>
      <c r="I527" s="27">
        <v>0.31525352054713807</v>
      </c>
      <c r="J527" s="26">
        <v>102523000</v>
      </c>
      <c r="K527" s="27">
        <v>995.82314212420624</v>
      </c>
      <c r="L527" s="27">
        <v>8.2276491796210998</v>
      </c>
      <c r="M527" s="27">
        <v>19.77</v>
      </c>
      <c r="N527" s="28">
        <v>18.70120916399916</v>
      </c>
      <c r="O527" s="29">
        <v>835.02857991890937</v>
      </c>
      <c r="P527" s="28">
        <v>27.83428599729698</v>
      </c>
    </row>
    <row r="528" spans="1:16">
      <c r="A528" s="25" t="s">
        <v>93</v>
      </c>
      <c r="B528" s="25" t="s">
        <v>353</v>
      </c>
      <c r="C528" s="26">
        <v>23667886165</v>
      </c>
      <c r="D528" s="26">
        <v>5580000000</v>
      </c>
      <c r="E528" s="27">
        <v>3.0063779873075926</v>
      </c>
      <c r="F528" s="27">
        <v>0.17959247236007125</v>
      </c>
      <c r="G528" s="26">
        <v>3586.7231099999999</v>
      </c>
      <c r="H528" s="27">
        <v>3.65</v>
      </c>
      <c r="I528" s="27">
        <v>-0.31941245375455196</v>
      </c>
      <c r="J528" s="26">
        <v>-429118472</v>
      </c>
      <c r="K528" s="27">
        <v>-39.010206020681395</v>
      </c>
      <c r="L528" s="27">
        <v>7.1684587813620073</v>
      </c>
      <c r="M528" s="27">
        <v>64.27</v>
      </c>
      <c r="N528" s="28">
        <v>30.394596676317178</v>
      </c>
      <c r="O528" s="29">
        <v>300</v>
      </c>
      <c r="P528" s="28">
        <v>10</v>
      </c>
    </row>
    <row r="529" spans="1:16">
      <c r="A529" s="50" t="s">
        <v>63</v>
      </c>
      <c r="B529" s="50" t="s">
        <v>355</v>
      </c>
      <c r="C529" s="51">
        <v>549820175</v>
      </c>
      <c r="D529" s="51">
        <v>22750000</v>
      </c>
      <c r="E529" s="52">
        <v>41.097833479931879</v>
      </c>
      <c r="F529" s="52">
        <v>14.224395078283942</v>
      </c>
      <c r="G529" s="51">
        <v>7.6577849999999996</v>
      </c>
      <c r="H529" s="52">
        <v>123.8</v>
      </c>
      <c r="I529" s="52">
        <v>0.20474135277868299</v>
      </c>
      <c r="J529" s="51">
        <v>17853471</v>
      </c>
      <c r="K529" s="52">
        <v>161.83127639437731</v>
      </c>
      <c r="L529" s="52">
        <v>1758.2417582417581</v>
      </c>
      <c r="M529" s="52">
        <v>33.659999999999997</v>
      </c>
      <c r="N529" s="53">
        <v>36.10957121615575</v>
      </c>
      <c r="O529" s="54">
        <v>1404.1521053420147</v>
      </c>
      <c r="P529" s="53">
        <v>46.805070178067155</v>
      </c>
    </row>
    <row r="530" spans="1:16">
      <c r="A530" s="50" t="s">
        <v>95</v>
      </c>
      <c r="B530" s="50" t="s">
        <v>355</v>
      </c>
      <c r="C530" s="51">
        <v>418442261</v>
      </c>
      <c r="D530" s="51">
        <v>23000000</v>
      </c>
      <c r="E530" s="52">
        <v>86.149089398740728</v>
      </c>
      <c r="F530" s="52">
        <v>93.640314563848619</v>
      </c>
      <c r="G530" s="51">
        <v>11.696857</v>
      </c>
      <c r="H530" s="52">
        <v>39.659999999999997</v>
      </c>
      <c r="I530" s="52">
        <v>-0.51485898509101702</v>
      </c>
      <c r="J530" s="51">
        <v>-26354647</v>
      </c>
      <c r="K530" s="52">
        <v>-34.908454664560672</v>
      </c>
      <c r="L530" s="52">
        <v>1739.1304347826087</v>
      </c>
      <c r="M530" s="52">
        <v>50.85</v>
      </c>
      <c r="N530" s="53">
        <v>77.610472899512956</v>
      </c>
      <c r="O530" s="54">
        <v>446.08955941576477</v>
      </c>
      <c r="P530" s="53">
        <v>14.869651980525493</v>
      </c>
    </row>
    <row r="531" spans="1:16">
      <c r="A531" s="50" t="s">
        <v>464</v>
      </c>
      <c r="B531" s="50" t="s">
        <v>355</v>
      </c>
      <c r="C531" s="51">
        <v>2001882616</v>
      </c>
      <c r="D531" s="51">
        <v>24000000</v>
      </c>
      <c r="E531" s="52">
        <v>53.372615578399035</v>
      </c>
      <c r="F531" s="52">
        <v>5.8988301921307507</v>
      </c>
      <c r="G531" s="51">
        <v>2.016016</v>
      </c>
      <c r="H531" s="52">
        <v>370.75</v>
      </c>
      <c r="I531" s="52">
        <v>-4.910636629614487</v>
      </c>
      <c r="J531" s="51">
        <v>3056816</v>
      </c>
      <c r="K531" s="52">
        <v>2959.9426331189056</v>
      </c>
      <c r="L531" s="52">
        <v>1666.6666666666667</v>
      </c>
      <c r="M531" s="52">
        <v>8.4</v>
      </c>
      <c r="N531" s="53">
        <v>86.727216051470165</v>
      </c>
      <c r="O531" s="54">
        <v>263.30079782686101</v>
      </c>
      <c r="P531" s="53">
        <v>8.7766932608953674</v>
      </c>
    </row>
    <row r="532" spans="1:16">
      <c r="A532" s="50" t="s">
        <v>60</v>
      </c>
      <c r="B532" s="50" t="s">
        <v>355</v>
      </c>
      <c r="C532" s="51">
        <v>385874216</v>
      </c>
      <c r="D532" s="51">
        <v>30000000</v>
      </c>
      <c r="E532" s="52">
        <v>35.944939900509794</v>
      </c>
      <c r="F532" s="52">
        <v>13.02352894946007</v>
      </c>
      <c r="G532" s="51">
        <v>12.224814</v>
      </c>
      <c r="H532" s="52">
        <v>85.65</v>
      </c>
      <c r="I532" s="52">
        <v>-3.786218676874185</v>
      </c>
      <c r="J532" s="51">
        <v>11913466</v>
      </c>
      <c r="K532" s="52">
        <v>231.67061541955968</v>
      </c>
      <c r="L532" s="52">
        <v>1333.3333333333333</v>
      </c>
      <c r="M532" s="52">
        <v>40.74</v>
      </c>
      <c r="N532" s="53">
        <v>89.311552722303588</v>
      </c>
      <c r="O532" s="54">
        <v>725.78620235993208</v>
      </c>
      <c r="P532" s="53">
        <v>24.192873411997734</v>
      </c>
    </row>
    <row r="533" spans="1:16">
      <c r="A533" s="50" t="s">
        <v>335</v>
      </c>
      <c r="B533" s="50" t="s">
        <v>355</v>
      </c>
      <c r="C533" s="51">
        <v>447890029</v>
      </c>
      <c r="D533" s="51">
        <v>31862500</v>
      </c>
      <c r="E533" s="52">
        <v>60.290704540180315</v>
      </c>
      <c r="F533" s="52">
        <v>82.270222989653661</v>
      </c>
      <c r="G533" s="51">
        <v>29.645479000000002</v>
      </c>
      <c r="H533" s="52">
        <v>22.42</v>
      </c>
      <c r="I533" s="52">
        <v>-0.66515989300841838</v>
      </c>
      <c r="J533" s="51">
        <v>-12400268</v>
      </c>
      <c r="K533" s="52">
        <v>-59.09852109647953</v>
      </c>
      <c r="L533" s="52">
        <v>1255.3942722636327</v>
      </c>
      <c r="M533" s="52">
        <v>93.04</v>
      </c>
      <c r="N533" s="53">
        <v>40.883360709649878</v>
      </c>
      <c r="O533" s="54">
        <v>43.28902932769472</v>
      </c>
      <c r="P533" s="53">
        <v>1.4429676442564907</v>
      </c>
    </row>
    <row r="534" spans="1:16">
      <c r="A534" s="50" t="s">
        <v>278</v>
      </c>
      <c r="B534" s="50" t="s">
        <v>355</v>
      </c>
      <c r="C534" s="51">
        <v>3337733172</v>
      </c>
      <c r="D534" s="51">
        <v>38700772</v>
      </c>
      <c r="E534" s="52">
        <v>26.555199367611269</v>
      </c>
      <c r="F534" s="52">
        <v>5.9152342614614382</v>
      </c>
      <c r="G534" s="51">
        <v>13.534167</v>
      </c>
      <c r="H534" s="52">
        <v>110.8</v>
      </c>
      <c r="I534" s="52">
        <v>-11.284580532690114</v>
      </c>
      <c r="J534" s="51">
        <v>-6595639</v>
      </c>
      <c r="K534" s="52">
        <v>-680.6451280914556</v>
      </c>
      <c r="L534" s="52">
        <v>1033.5711132584124</v>
      </c>
      <c r="M534" s="52">
        <v>34.97</v>
      </c>
      <c r="N534" s="53">
        <v>45.16276237742197</v>
      </c>
      <c r="O534" s="54">
        <v>600</v>
      </c>
      <c r="P534" s="53">
        <v>20</v>
      </c>
    </row>
    <row r="535" spans="1:16">
      <c r="A535" s="50" t="s">
        <v>347</v>
      </c>
      <c r="B535" s="50" t="s">
        <v>355</v>
      </c>
      <c r="C535" s="51">
        <v>765978559</v>
      </c>
      <c r="D535" s="51">
        <v>45500000</v>
      </c>
      <c r="E535" s="52">
        <v>72.828214088563755</v>
      </c>
      <c r="F535" s="52">
        <v>45.732002567386971</v>
      </c>
      <c r="G535" s="51">
        <v>15.667655999999999</v>
      </c>
      <c r="H535" s="52">
        <v>34.979999999999997</v>
      </c>
      <c r="I535" s="52">
        <v>-1.3285494849347614</v>
      </c>
      <c r="J535" s="51">
        <v>-12773903</v>
      </c>
      <c r="K535" s="52">
        <v>-124.66823961321766</v>
      </c>
      <c r="L535" s="52">
        <v>879.12087912087907</v>
      </c>
      <c r="M535" s="52">
        <v>34.43</v>
      </c>
      <c r="N535" s="53">
        <v>45.463593429918454</v>
      </c>
      <c r="O535" s="54">
        <v>392.47341113440132</v>
      </c>
      <c r="P535" s="53">
        <v>13.082447037813377</v>
      </c>
    </row>
    <row r="536" spans="1:16">
      <c r="A536" s="50" t="s">
        <v>280</v>
      </c>
      <c r="B536" s="50" t="s">
        <v>355</v>
      </c>
      <c r="C536" s="51">
        <v>-355894230</v>
      </c>
      <c r="D536" s="51">
        <v>64864800</v>
      </c>
      <c r="E536" s="52">
        <v>17.816471745047988</v>
      </c>
      <c r="F536" s="52">
        <v>2.8611550077121932</v>
      </c>
      <c r="G536" s="51">
        <v>23.936191999999998</v>
      </c>
      <c r="H536" s="52">
        <v>100.9</v>
      </c>
      <c r="I536" s="52">
        <v>7.8424184528344512</v>
      </c>
      <c r="J536" s="51">
        <v>-73662719</v>
      </c>
      <c r="K536" s="52">
        <v>-84.534224157541615</v>
      </c>
      <c r="L536" s="52">
        <v>616.66728333394997</v>
      </c>
      <c r="M536" s="52">
        <v>36.9</v>
      </c>
      <c r="N536" s="53">
        <v>103.30335731704494</v>
      </c>
      <c r="O536" s="54">
        <v>2790.3931900218313</v>
      </c>
      <c r="P536" s="53">
        <v>93.01310633406105</v>
      </c>
    </row>
    <row r="537" spans="1:16">
      <c r="A537" s="50" t="s">
        <v>467</v>
      </c>
      <c r="B537" s="50" t="s">
        <v>355</v>
      </c>
      <c r="C537" s="51">
        <v>2725996326</v>
      </c>
      <c r="D537" s="51">
        <v>67000000</v>
      </c>
      <c r="E537" s="52">
        <v>15.505141380840756</v>
      </c>
      <c r="F537" s="52">
        <v>2.0662501840139602</v>
      </c>
      <c r="G537" s="51">
        <v>23.711504000000001</v>
      </c>
      <c r="H537" s="52">
        <v>107.9</v>
      </c>
      <c r="I537" s="52">
        <v>-7.4029769635615139E-2</v>
      </c>
      <c r="J537" s="51">
        <v>9762773</v>
      </c>
      <c r="K537" s="52">
        <v>768.63407558487734</v>
      </c>
      <c r="L537" s="52">
        <v>597.01492537313436</v>
      </c>
      <c r="M537" s="52">
        <v>35.39</v>
      </c>
      <c r="N537" s="53">
        <v>59.562529766186529</v>
      </c>
      <c r="O537" s="54">
        <v>1199.9257002190341</v>
      </c>
      <c r="P537" s="53">
        <v>39.997523340634466</v>
      </c>
    </row>
    <row r="538" spans="1:16">
      <c r="A538" s="50" t="s">
        <v>773</v>
      </c>
      <c r="B538" s="50" t="s">
        <v>355</v>
      </c>
      <c r="C538" s="51">
        <v>2885058804</v>
      </c>
      <c r="D538" s="51">
        <v>92600000</v>
      </c>
      <c r="E538" s="52">
        <v>13.53020869399796</v>
      </c>
      <c r="F538" s="52">
        <v>0.89640837257668449</v>
      </c>
      <c r="G538" s="51">
        <v>18.897796</v>
      </c>
      <c r="H538" s="52">
        <v>155.6</v>
      </c>
      <c r="I538" s="52">
        <v>-40.239600000000003</v>
      </c>
      <c r="J538" s="51">
        <v>153759371</v>
      </c>
      <c r="K538" s="52">
        <v>98.165073789226156</v>
      </c>
      <c r="L538" s="52">
        <v>431.96544276457882</v>
      </c>
      <c r="M538" s="52">
        <v>20.399999999999999</v>
      </c>
      <c r="N538" s="53">
        <v>66.431714470543696</v>
      </c>
      <c r="O538" s="54">
        <v>0</v>
      </c>
      <c r="P538" s="53">
        <v>0</v>
      </c>
    </row>
    <row r="539" spans="1:16">
      <c r="A539" s="50" t="s">
        <v>119</v>
      </c>
      <c r="B539" s="50" t="s">
        <v>355</v>
      </c>
      <c r="C539" s="51">
        <v>5256723777</v>
      </c>
      <c r="D539" s="51">
        <v>93750000</v>
      </c>
      <c r="E539" s="52">
        <v>7.4308610626363532</v>
      </c>
      <c r="F539" s="52">
        <v>0.26687716498806208</v>
      </c>
      <c r="G539" s="51">
        <v>18.316268000000001</v>
      </c>
      <c r="H539" s="52">
        <v>289.5</v>
      </c>
      <c r="I539" s="52">
        <v>14.24888979820639</v>
      </c>
      <c r="J539" s="51">
        <v>771275247</v>
      </c>
      <c r="K539" s="52">
        <v>36.100925199275842</v>
      </c>
      <c r="L539" s="52">
        <v>426.66666666666669</v>
      </c>
      <c r="M539" s="52">
        <v>19.53</v>
      </c>
      <c r="N539" s="53">
        <v>8.3273159889042656</v>
      </c>
      <c r="O539" s="54">
        <v>2146.5369593315036</v>
      </c>
      <c r="P539" s="53">
        <v>71.551231977716782</v>
      </c>
    </row>
    <row r="540" spans="1:16">
      <c r="A540" s="50" t="s">
        <v>281</v>
      </c>
      <c r="B540" s="50" t="s">
        <v>355</v>
      </c>
      <c r="C540" s="51">
        <v>4102311000</v>
      </c>
      <c r="D540" s="51">
        <v>95000000</v>
      </c>
      <c r="E540" s="52">
        <v>4.8549981963681699</v>
      </c>
      <c r="F540" s="52">
        <v>0.38138241919624272</v>
      </c>
      <c r="G540" s="51">
        <v>61.261921000000001</v>
      </c>
      <c r="H540" s="52">
        <v>134.30000000000001</v>
      </c>
      <c r="I540" s="52">
        <v>-0.47536406791877545</v>
      </c>
      <c r="J540" s="51">
        <v>130778000</v>
      </c>
      <c r="K540" s="52">
        <v>97.34053128201991</v>
      </c>
      <c r="L540" s="52">
        <v>421.05263157894734</v>
      </c>
      <c r="M540" s="52">
        <v>64.48</v>
      </c>
      <c r="N540" s="53">
        <v>49.065910816726173</v>
      </c>
      <c r="O540" s="54">
        <v>370.19110576673893</v>
      </c>
      <c r="P540" s="53">
        <v>12.339703525557963</v>
      </c>
    </row>
    <row r="541" spans="1:16">
      <c r="A541" s="50" t="s">
        <v>282</v>
      </c>
      <c r="B541" s="50" t="s">
        <v>355</v>
      </c>
      <c r="C541" s="51">
        <v>1869476072</v>
      </c>
      <c r="D541" s="51">
        <v>100000000</v>
      </c>
      <c r="E541" s="52">
        <v>40.13553771084954</v>
      </c>
      <c r="F541" s="52">
        <v>20.06776885542477</v>
      </c>
      <c r="G541" s="51">
        <v>50.595194999999997</v>
      </c>
      <c r="H541" s="52">
        <v>19.23</v>
      </c>
      <c r="I541" s="52">
        <v>-0.72513304705336523</v>
      </c>
      <c r="J541" s="51">
        <v>-304722758</v>
      </c>
      <c r="K541" s="52">
        <v>-6.5633430634675474</v>
      </c>
      <c r="L541" s="52">
        <v>400</v>
      </c>
      <c r="M541" s="52">
        <v>50.59</v>
      </c>
      <c r="N541" s="53">
        <v>84.422832912542091</v>
      </c>
      <c r="O541" s="54">
        <v>121.95208058550703</v>
      </c>
      <c r="P541" s="53">
        <v>4.0650693528502346</v>
      </c>
    </row>
    <row r="542" spans="1:16">
      <c r="A542" s="50" t="s">
        <v>154</v>
      </c>
      <c r="B542" s="50" t="s">
        <v>355</v>
      </c>
      <c r="C542" s="51">
        <v>1139133952</v>
      </c>
      <c r="D542" s="51">
        <v>100500000</v>
      </c>
      <c r="E542" s="52">
        <v>31.521475903840379</v>
      </c>
      <c r="F542" s="52">
        <v>10.117629884076514</v>
      </c>
      <c r="G542" s="51">
        <v>40.319831000000001</v>
      </c>
      <c r="H542" s="52">
        <v>31.44</v>
      </c>
      <c r="I542" s="52">
        <v>0.81876095625801071</v>
      </c>
      <c r="J542" s="51">
        <v>60728696</v>
      </c>
      <c r="K542" s="52">
        <v>51.301941342524465</v>
      </c>
      <c r="L542" s="52">
        <v>398.00995024875624</v>
      </c>
      <c r="M542" s="52">
        <v>40.11</v>
      </c>
      <c r="N542" s="53">
        <v>17.080824958736908</v>
      </c>
      <c r="O542" s="54">
        <v>1726.3296844446691</v>
      </c>
      <c r="P542" s="53">
        <v>57.544322814822301</v>
      </c>
    </row>
    <row r="543" spans="1:16">
      <c r="A543" s="50" t="s">
        <v>733</v>
      </c>
      <c r="B543" s="50" t="s">
        <v>355</v>
      </c>
      <c r="C543" s="51">
        <v>2222618346</v>
      </c>
      <c r="D543" s="51">
        <v>110500000</v>
      </c>
      <c r="E543" s="52">
        <v>0.57080518692956583</v>
      </c>
      <c r="F543" s="52">
        <v>3.1671721644804195E-3</v>
      </c>
      <c r="G543" s="51">
        <v>47.739924000000002</v>
      </c>
      <c r="H543" s="52">
        <v>1468</v>
      </c>
      <c r="I543" s="52">
        <v>-220.4919426264189</v>
      </c>
      <c r="J543" s="51">
        <v>27078608</v>
      </c>
      <c r="K543" s="52">
        <v>6655.641235324947</v>
      </c>
      <c r="L543" s="52">
        <v>361.99095022624437</v>
      </c>
      <c r="M543" s="52">
        <v>43.2</v>
      </c>
      <c r="N543" s="53">
        <v>29.211658890183301</v>
      </c>
      <c r="O543" s="54">
        <v>1188.4650221029588</v>
      </c>
      <c r="P543" s="53">
        <v>39.615500736765291</v>
      </c>
    </row>
    <row r="544" spans="1:16">
      <c r="A544" s="50" t="s">
        <v>555</v>
      </c>
      <c r="B544" s="50" t="s">
        <v>355</v>
      </c>
      <c r="C544" s="51">
        <v>1784851552</v>
      </c>
      <c r="D544" s="51">
        <v>112000000</v>
      </c>
      <c r="E544" s="52">
        <v>13.367605735622554</v>
      </c>
      <c r="F544" s="52">
        <v>0.67814558317890394</v>
      </c>
      <c r="G544" s="51">
        <v>16.937535</v>
      </c>
      <c r="H544" s="52">
        <v>163.1</v>
      </c>
      <c r="I544" s="52">
        <v>-3.1534037615102761E-2</v>
      </c>
      <c r="J544" s="51">
        <v>-293057834</v>
      </c>
      <c r="K544" s="52">
        <v>-67.263173725633962</v>
      </c>
      <c r="L544" s="52">
        <v>357.14285714285717</v>
      </c>
      <c r="M544" s="52">
        <v>15.12</v>
      </c>
      <c r="N544" s="53">
        <v>15.607867892503615</v>
      </c>
      <c r="O544" s="54">
        <v>1247.9901802782069</v>
      </c>
      <c r="P544" s="53">
        <v>41.599672675940234</v>
      </c>
    </row>
    <row r="545" spans="1:16">
      <c r="A545" s="50" t="s">
        <v>89</v>
      </c>
      <c r="B545" s="50" t="s">
        <v>355</v>
      </c>
      <c r="C545" s="51">
        <v>1056734129</v>
      </c>
      <c r="D545" s="51">
        <v>117000000</v>
      </c>
      <c r="E545" s="52">
        <v>20.543836775831192</v>
      </c>
      <c r="F545" s="52">
        <v>4.6207460134573077</v>
      </c>
      <c r="G545" s="51">
        <v>53.028322000000003</v>
      </c>
      <c r="H545" s="52">
        <v>37.54</v>
      </c>
      <c r="I545" s="52">
        <v>1.8567122948462325</v>
      </c>
      <c r="J545" s="51">
        <v>51520744</v>
      </c>
      <c r="K545" s="52">
        <v>86.295337660496514</v>
      </c>
      <c r="L545" s="52">
        <v>341.88034188034186</v>
      </c>
      <c r="M545" s="52">
        <v>45.32</v>
      </c>
      <c r="N545" s="53">
        <v>56.930557551510638</v>
      </c>
      <c r="O545" s="54">
        <v>2481.4259720522882</v>
      </c>
      <c r="P545" s="53">
        <v>82.714199068409613</v>
      </c>
    </row>
    <row r="546" spans="1:16">
      <c r="A546" s="50" t="s">
        <v>769</v>
      </c>
      <c r="B546" s="50" t="s">
        <v>355</v>
      </c>
      <c r="C546" s="51">
        <v>3756403776</v>
      </c>
      <c r="D546" s="51">
        <v>137000000</v>
      </c>
      <c r="E546" s="52">
        <v>8.3521314058874694</v>
      </c>
      <c r="F546" s="52">
        <v>0.49970871161226932</v>
      </c>
      <c r="G546" s="51">
        <v>39.979588999999997</v>
      </c>
      <c r="H546" s="52">
        <v>120.3</v>
      </c>
      <c r="I546" s="52">
        <v>-4.8891</v>
      </c>
      <c r="J546" s="51">
        <v>233879775</v>
      </c>
      <c r="K546" s="52">
        <v>71.464067382483165</v>
      </c>
      <c r="L546" s="52">
        <v>291.97080291970804</v>
      </c>
      <c r="M546" s="52">
        <v>29.18</v>
      </c>
      <c r="N546" s="53">
        <v>6.0472135242900276</v>
      </c>
      <c r="O546" s="54">
        <v>0</v>
      </c>
      <c r="P546" s="53">
        <v>0</v>
      </c>
    </row>
    <row r="547" spans="1:16">
      <c r="A547" s="50" t="s">
        <v>670</v>
      </c>
      <c r="B547" s="50" t="s">
        <v>355</v>
      </c>
      <c r="C547" s="51">
        <v>2142280161</v>
      </c>
      <c r="D547" s="51">
        <v>155000000</v>
      </c>
      <c r="E547" s="52">
        <v>7.3675588737485347</v>
      </c>
      <c r="F547" s="52">
        <v>0.39610531579293196</v>
      </c>
      <c r="G547" s="51">
        <v>44.987780999999998</v>
      </c>
      <c r="H547" s="52">
        <v>118.4</v>
      </c>
      <c r="I547" s="52">
        <v>-5.8289387545155478</v>
      </c>
      <c r="J547" s="51">
        <v>5825744</v>
      </c>
      <c r="K547" s="52">
        <v>3192.7252553493595</v>
      </c>
      <c r="L547" s="52">
        <v>258.06451612903226</v>
      </c>
      <c r="M547" s="52">
        <v>29.02</v>
      </c>
      <c r="N547" s="53">
        <v>37.162606644808648</v>
      </c>
      <c r="O547" s="54">
        <v>464.69581168311061</v>
      </c>
      <c r="P547" s="53">
        <v>15.48986038943702</v>
      </c>
    </row>
    <row r="548" spans="1:16">
      <c r="A548" s="50" t="s">
        <v>770</v>
      </c>
      <c r="B548" s="50" t="s">
        <v>355</v>
      </c>
      <c r="C548" s="51">
        <v>1774061912</v>
      </c>
      <c r="D548" s="51">
        <v>170000000</v>
      </c>
      <c r="E548" s="52">
        <v>14.378721505193324</v>
      </c>
      <c r="F548" s="52">
        <v>1.2815259808550199</v>
      </c>
      <c r="G548" s="51">
        <v>37.993921</v>
      </c>
      <c r="H548" s="52">
        <v>74.55</v>
      </c>
      <c r="I548" s="52">
        <v>35.216099999999997</v>
      </c>
      <c r="J548" s="51">
        <v>-4892536</v>
      </c>
      <c r="K548" s="52">
        <v>-2293.289206252136</v>
      </c>
      <c r="L548" s="52">
        <v>235.29411764705881</v>
      </c>
      <c r="M548" s="52">
        <v>22.34</v>
      </c>
      <c r="N548" s="53">
        <v>21.108751283267129</v>
      </c>
      <c r="O548" s="54">
        <v>0</v>
      </c>
      <c r="P548" s="53">
        <v>0</v>
      </c>
    </row>
    <row r="549" spans="1:16">
      <c r="A549" s="50" t="s">
        <v>153</v>
      </c>
      <c r="B549" s="50" t="s">
        <v>355</v>
      </c>
      <c r="C549" s="51">
        <v>824789585</v>
      </c>
      <c r="D549" s="51">
        <v>171222156</v>
      </c>
      <c r="E549" s="52">
        <v>15.334670462337476</v>
      </c>
      <c r="F549" s="52">
        <v>3.8939166418995743</v>
      </c>
      <c r="G549" s="51">
        <v>111.579138</v>
      </c>
      <c r="H549" s="52">
        <v>23.68</v>
      </c>
      <c r="I549" s="52">
        <v>-0.17682221964820144</v>
      </c>
      <c r="J549" s="51">
        <v>3224393</v>
      </c>
      <c r="K549" s="52">
        <v>1221.3491308286552</v>
      </c>
      <c r="L549" s="52">
        <v>233.61462636879773</v>
      </c>
      <c r="M549" s="52">
        <v>65.16</v>
      </c>
      <c r="N549" s="53">
        <v>37.268274537600654</v>
      </c>
      <c r="O549" s="54">
        <v>1068.5386233542852</v>
      </c>
      <c r="P549" s="53">
        <v>35.617954111809503</v>
      </c>
    </row>
    <row r="550" spans="1:16">
      <c r="A550" s="50" t="s">
        <v>97</v>
      </c>
      <c r="B550" s="50" t="s">
        <v>355</v>
      </c>
      <c r="C550" s="51">
        <v>1396248544</v>
      </c>
      <c r="D550" s="51">
        <v>197500000</v>
      </c>
      <c r="E550" s="52">
        <v>33.966682895947756</v>
      </c>
      <c r="F550" s="52">
        <v>24.569029219492048</v>
      </c>
      <c r="G550" s="51">
        <v>147.57517300000001</v>
      </c>
      <c r="H550" s="52">
        <v>7.93</v>
      </c>
      <c r="I550" s="52">
        <v>-0.18029927322463557</v>
      </c>
      <c r="J550" s="51">
        <v>-32811409</v>
      </c>
      <c r="K550" s="52">
        <v>-42.134734293184422</v>
      </c>
      <c r="L550" s="52">
        <v>202.53164556962025</v>
      </c>
      <c r="M550" s="52">
        <v>74.72</v>
      </c>
      <c r="N550" s="53">
        <v>27.207108145118372</v>
      </c>
      <c r="O550" s="54">
        <v>74.526238469753011</v>
      </c>
      <c r="P550" s="53">
        <v>2.484207948991767</v>
      </c>
    </row>
    <row r="551" spans="1:16">
      <c r="A551" s="50" t="s">
        <v>155</v>
      </c>
      <c r="B551" s="50" t="s">
        <v>355</v>
      </c>
      <c r="C551" s="51">
        <v>427961966</v>
      </c>
      <c r="D551" s="51">
        <v>206250000</v>
      </c>
      <c r="E551" s="52">
        <v>15.508977701308179</v>
      </c>
      <c r="F551" s="52">
        <v>6.2662536166901734</v>
      </c>
      <c r="G551" s="51">
        <v>206.00537199999999</v>
      </c>
      <c r="H551" s="52">
        <v>12.42</v>
      </c>
      <c r="I551" s="52">
        <v>4.8396802226561064E-2</v>
      </c>
      <c r="J551" s="51">
        <v>-116573372</v>
      </c>
      <c r="K551" s="52">
        <v>-21.231263688589191</v>
      </c>
      <c r="L551" s="52">
        <v>193.93939393939394</v>
      </c>
      <c r="M551" s="52">
        <v>99.88</v>
      </c>
      <c r="N551" s="53">
        <v>42.107297905538751</v>
      </c>
      <c r="O551" s="54">
        <v>741.24145799047801</v>
      </c>
      <c r="P551" s="53">
        <v>24.708048599682602</v>
      </c>
    </row>
    <row r="552" spans="1:16">
      <c r="A552" s="50" t="s">
        <v>401</v>
      </c>
      <c r="B552" s="50" t="s">
        <v>355</v>
      </c>
      <c r="C552" s="51">
        <v>3159865956</v>
      </c>
      <c r="D552" s="51">
        <v>300000000</v>
      </c>
      <c r="E552" s="52">
        <v>13.726351726507385</v>
      </c>
      <c r="F552" s="52">
        <v>1.3072715930007033</v>
      </c>
      <c r="G552" s="51">
        <v>82.764232000000007</v>
      </c>
      <c r="H552" s="52">
        <v>34.840000000000003</v>
      </c>
      <c r="I552" s="52">
        <v>-0.63543491275328989</v>
      </c>
      <c r="J552" s="51">
        <v>82928795</v>
      </c>
      <c r="K552" s="52">
        <v>126.61464573312563</v>
      </c>
      <c r="L552" s="52">
        <v>133.33333333333334</v>
      </c>
      <c r="M552" s="52">
        <v>27.58</v>
      </c>
      <c r="N552" s="53">
        <v>15.003075765692493</v>
      </c>
      <c r="O552" s="54">
        <v>178.57093624497682</v>
      </c>
      <c r="P552" s="53">
        <v>5.952364541499227</v>
      </c>
    </row>
    <row r="553" spans="1:16">
      <c r="A553" s="50" t="s">
        <v>283</v>
      </c>
      <c r="B553" s="50" t="s">
        <v>355</v>
      </c>
      <c r="C553" s="51">
        <v>5879015160</v>
      </c>
      <c r="D553" s="51">
        <v>322274086</v>
      </c>
      <c r="E553" s="52">
        <v>3.7095203257895575</v>
      </c>
      <c r="F553" s="52">
        <v>0.13702918781809684</v>
      </c>
      <c r="G553" s="51">
        <v>127.238255</v>
      </c>
      <c r="H553" s="52">
        <v>85.05</v>
      </c>
      <c r="I553" s="52">
        <v>3.2609944471484198</v>
      </c>
      <c r="J553" s="51">
        <v>307486341</v>
      </c>
      <c r="K553" s="52">
        <v>88.039758566056108</v>
      </c>
      <c r="L553" s="52">
        <v>124.11795343669053</v>
      </c>
      <c r="M553" s="52">
        <v>39.479999999999997</v>
      </c>
      <c r="N553" s="53">
        <v>31.807439687424072</v>
      </c>
      <c r="O553" s="54">
        <v>2143.1138372705764</v>
      </c>
      <c r="P553" s="53">
        <v>71.43712790901921</v>
      </c>
    </row>
    <row r="554" spans="1:16">
      <c r="A554" s="50" t="s">
        <v>279</v>
      </c>
      <c r="B554" s="50" t="s">
        <v>355</v>
      </c>
      <c r="C554" s="51">
        <v>4414419520</v>
      </c>
      <c r="D554" s="51">
        <v>393516000</v>
      </c>
      <c r="E554" s="52">
        <v>19.071630524915889</v>
      </c>
      <c r="F554" s="52">
        <v>3.7280529938213616</v>
      </c>
      <c r="G554" s="51">
        <v>160.62860900000001</v>
      </c>
      <c r="H554" s="52">
        <v>12.96</v>
      </c>
      <c r="I554" s="52">
        <v>-6.389053234620512E-2</v>
      </c>
      <c r="J554" s="51">
        <v>14989579</v>
      </c>
      <c r="K554" s="52">
        <v>341.28430158045131</v>
      </c>
      <c r="L554" s="52">
        <v>101.64770936886937</v>
      </c>
      <c r="M554" s="52">
        <v>40.81</v>
      </c>
      <c r="N554" s="53">
        <v>70.900911805112401</v>
      </c>
      <c r="O554" s="54">
        <v>408.28073110259839</v>
      </c>
      <c r="P554" s="53">
        <v>13.609357703419947</v>
      </c>
    </row>
    <row r="555" spans="1:16">
      <c r="A555" s="50" t="s">
        <v>88</v>
      </c>
      <c r="B555" s="50" t="s">
        <v>355</v>
      </c>
      <c r="C555" s="51">
        <v>919494030</v>
      </c>
      <c r="D555" s="51">
        <v>402170000</v>
      </c>
      <c r="E555" s="52">
        <v>15.690090830901545</v>
      </c>
      <c r="F555" s="52">
        <v>2.2949163773150576</v>
      </c>
      <c r="G555" s="51">
        <v>145.268338</v>
      </c>
      <c r="H555" s="52">
        <v>17.66</v>
      </c>
      <c r="I555" s="52">
        <v>-0.15240884180002112</v>
      </c>
      <c r="J555" s="51">
        <v>-57888264</v>
      </c>
      <c r="K555" s="52">
        <v>-118.10494092550435</v>
      </c>
      <c r="L555" s="52">
        <v>99.460427182534744</v>
      </c>
      <c r="M555" s="52">
        <v>36.119999999999997</v>
      </c>
      <c r="N555" s="53">
        <v>28.948460304915347</v>
      </c>
      <c r="O555" s="54">
        <v>800.81039626779875</v>
      </c>
      <c r="P555" s="53">
        <v>26.693679875593293</v>
      </c>
    </row>
    <row r="556" spans="1:16">
      <c r="A556" s="50" t="s">
        <v>184</v>
      </c>
      <c r="B556" s="50" t="s">
        <v>355</v>
      </c>
      <c r="C556" s="51">
        <v>5647873743</v>
      </c>
      <c r="D556" s="51">
        <v>494000000</v>
      </c>
      <c r="E556" s="52">
        <v>5.0731363682118253</v>
      </c>
      <c r="F556" s="52">
        <v>0.38035210437935413</v>
      </c>
      <c r="G556" s="51">
        <v>292.914446</v>
      </c>
      <c r="H556" s="52">
        <v>28.32</v>
      </c>
      <c r="I556" s="52">
        <v>-1.4201856218862936</v>
      </c>
      <c r="J556" s="51">
        <v>-217874647</v>
      </c>
      <c r="K556" s="52">
        <v>-61.218687826491347</v>
      </c>
      <c r="L556" s="52">
        <v>80.97165991902834</v>
      </c>
      <c r="M556" s="52">
        <v>59.29</v>
      </c>
      <c r="N556" s="53">
        <v>27.205207999841747</v>
      </c>
      <c r="O556" s="54">
        <v>6.2380848495322994</v>
      </c>
      <c r="P556" s="53">
        <v>0.20793616165107665</v>
      </c>
    </row>
    <row r="557" spans="1:16">
      <c r="A557" s="50" t="s">
        <v>525</v>
      </c>
      <c r="B557" s="50" t="s">
        <v>355</v>
      </c>
      <c r="C557" s="51">
        <v>3963724062</v>
      </c>
      <c r="D557" s="51">
        <v>674934433</v>
      </c>
      <c r="E557" s="52">
        <v>7.0995257093345669</v>
      </c>
      <c r="F557" s="52">
        <v>0.55362303297943316</v>
      </c>
      <c r="G557" s="51">
        <v>292.99600400000003</v>
      </c>
      <c r="H557" s="52">
        <v>19.100000000000001</v>
      </c>
      <c r="I557" s="52">
        <v>-8.9957391568223244E-2</v>
      </c>
      <c r="J557" s="51">
        <v>-901082449</v>
      </c>
      <c r="K557" s="52">
        <v>-14.231499283147174</v>
      </c>
      <c r="L557" s="52">
        <v>59.26501604341766</v>
      </c>
      <c r="M557" s="52">
        <v>43.41</v>
      </c>
      <c r="N557" s="53">
        <v>40.540103556028505</v>
      </c>
      <c r="O557" s="54">
        <v>246.14003900691472</v>
      </c>
      <c r="P557" s="53">
        <v>8.2046679668971567</v>
      </c>
    </row>
    <row r="558" spans="1:16">
      <c r="A558" s="50" t="s">
        <v>61</v>
      </c>
      <c r="B558" s="50" t="s">
        <v>355</v>
      </c>
      <c r="C558" s="51">
        <v>3787777042</v>
      </c>
      <c r="D558" s="51">
        <v>704842185</v>
      </c>
      <c r="E558" s="52">
        <v>16.718523458774726</v>
      </c>
      <c r="F558" s="52">
        <v>4.7439054626887085</v>
      </c>
      <c r="G558" s="51">
        <v>465.53517099999999</v>
      </c>
      <c r="H558" s="52">
        <v>5.09</v>
      </c>
      <c r="I558" s="52">
        <v>-9.8359579925527463E-2</v>
      </c>
      <c r="J558" s="51">
        <v>132778559</v>
      </c>
      <c r="K558" s="52">
        <v>26.542018165749184</v>
      </c>
      <c r="L558" s="52">
        <v>56.750292265778619</v>
      </c>
      <c r="M558" s="52">
        <v>66.040000000000006</v>
      </c>
      <c r="N558" s="53">
        <v>2.0924501977181258</v>
      </c>
      <c r="O558" s="54">
        <v>731.7204325954167</v>
      </c>
      <c r="P558" s="53">
        <v>24.39068108651389</v>
      </c>
    </row>
    <row r="559" spans="1:16">
      <c r="A559" s="50" t="s">
        <v>285</v>
      </c>
      <c r="B559" s="50" t="s">
        <v>355</v>
      </c>
      <c r="C559" s="51">
        <v>7665829861</v>
      </c>
      <c r="D559" s="51">
        <v>750000000</v>
      </c>
      <c r="E559" s="52">
        <v>7.5336547190436471</v>
      </c>
      <c r="F559" s="52">
        <v>0.91317026897498754</v>
      </c>
      <c r="G559" s="51">
        <v>459.303876</v>
      </c>
      <c r="H559" s="52">
        <v>11.36</v>
      </c>
      <c r="I559" s="52">
        <v>0.29826227693024698</v>
      </c>
      <c r="J559" s="51">
        <v>309742404</v>
      </c>
      <c r="K559" s="52">
        <v>26.635035737631842</v>
      </c>
      <c r="L559" s="52">
        <v>53.333333333333336</v>
      </c>
      <c r="M559" s="52">
        <v>61.24</v>
      </c>
      <c r="N559" s="53">
        <v>80.257584655929321</v>
      </c>
      <c r="O559" s="54">
        <v>2138.165054257438</v>
      </c>
      <c r="P559" s="53">
        <v>71.272168475247938</v>
      </c>
    </row>
    <row r="560" spans="1:16">
      <c r="A560" s="50" t="s">
        <v>284</v>
      </c>
      <c r="B560" s="50" t="s">
        <v>355</v>
      </c>
      <c r="C560" s="51">
        <v>1104228363</v>
      </c>
      <c r="D560" s="51">
        <v>805885530</v>
      </c>
      <c r="E560" s="52">
        <v>15.529328833972261</v>
      </c>
      <c r="F560" s="52">
        <v>2.4087367646947735</v>
      </c>
      <c r="G560" s="51">
        <v>306.64052400000003</v>
      </c>
      <c r="H560" s="52">
        <v>8.1999999999999993</v>
      </c>
      <c r="I560" s="52">
        <v>-0.36308772476835927</v>
      </c>
      <c r="J560" s="51">
        <v>-213403973</v>
      </c>
      <c r="K560" s="52">
        <v>-30.210703902874386</v>
      </c>
      <c r="L560" s="52">
        <v>49.634840819142141</v>
      </c>
      <c r="M560" s="52">
        <v>38.049999999999997</v>
      </c>
      <c r="N560" s="53">
        <v>88.964100026904944</v>
      </c>
      <c r="O560" s="54">
        <v>105.09647136012838</v>
      </c>
      <c r="P560" s="53">
        <v>3.5032157120042791</v>
      </c>
    </row>
    <row r="561" spans="1:16">
      <c r="A561" s="50" t="s">
        <v>62</v>
      </c>
      <c r="B561" s="50" t="s">
        <v>355</v>
      </c>
      <c r="C561" s="51">
        <v>1966732279</v>
      </c>
      <c r="D561" s="51">
        <v>891754956</v>
      </c>
      <c r="E561" s="52">
        <v>13.686839195168677</v>
      </c>
      <c r="F561" s="52">
        <v>3.0696412962057429</v>
      </c>
      <c r="G561" s="51">
        <v>565.32693600000005</v>
      </c>
      <c r="H561" s="52">
        <v>5.14</v>
      </c>
      <c r="I561" s="52">
        <v>-0.23193229644920699</v>
      </c>
      <c r="J561" s="51">
        <v>179708663</v>
      </c>
      <c r="K561" s="52">
        <v>24.811128776802484</v>
      </c>
      <c r="L561" s="52">
        <v>44.855371681276083</v>
      </c>
      <c r="M561" s="52">
        <v>63.39</v>
      </c>
      <c r="N561" s="53">
        <v>21.054541648124367</v>
      </c>
      <c r="O561" s="54">
        <v>248.97502259291588</v>
      </c>
      <c r="P561" s="53">
        <v>8.2991674197638634</v>
      </c>
    </row>
    <row r="562" spans="1:16">
      <c r="A562" s="50" t="s">
        <v>152</v>
      </c>
      <c r="B562" s="50" t="s">
        <v>355</v>
      </c>
      <c r="C562" s="51">
        <v>1876232593</v>
      </c>
      <c r="D562" s="51">
        <v>936000000</v>
      </c>
      <c r="E562" s="52">
        <v>14.390831746154108</v>
      </c>
      <c r="F562" s="52">
        <v>3.843705060404409</v>
      </c>
      <c r="G562" s="51">
        <v>576.74861299999998</v>
      </c>
      <c r="H562" s="52">
        <v>4.67</v>
      </c>
      <c r="I562" s="52">
        <v>-6.8804808654515881E-2</v>
      </c>
      <c r="J562" s="51">
        <v>22610716</v>
      </c>
      <c r="K562" s="52">
        <v>165.58520305150884</v>
      </c>
      <c r="L562" s="52">
        <v>42.735042735042732</v>
      </c>
      <c r="M562" s="52">
        <v>61.61</v>
      </c>
      <c r="N562" s="53">
        <v>9.119840841952179</v>
      </c>
      <c r="O562" s="54">
        <v>756.30366849031009</v>
      </c>
      <c r="P562" s="53">
        <v>25.210122283010335</v>
      </c>
    </row>
    <row r="563" spans="1:16">
      <c r="A563" s="50" t="s">
        <v>480</v>
      </c>
      <c r="B563" s="50" t="s">
        <v>355</v>
      </c>
      <c r="C563" s="51">
        <v>8578258629</v>
      </c>
      <c r="D563" s="51">
        <v>950000000</v>
      </c>
      <c r="E563" s="52">
        <v>12.409713132107353</v>
      </c>
      <c r="F563" s="52">
        <v>2.6125711857068112</v>
      </c>
      <c r="G563" s="51">
        <v>592.57757400000003</v>
      </c>
      <c r="H563" s="52">
        <v>5.38</v>
      </c>
      <c r="I563" s="52">
        <v>-0.23269661430551999</v>
      </c>
      <c r="J563" s="51">
        <v>-348120495</v>
      </c>
      <c r="K563" s="52">
        <v>-13.644700809700963</v>
      </c>
      <c r="L563" s="52">
        <v>42.10526315789474</v>
      </c>
      <c r="M563" s="52">
        <v>62.37</v>
      </c>
      <c r="N563" s="53">
        <v>21.482647373319271</v>
      </c>
      <c r="O563" s="54">
        <v>102.67402383395526</v>
      </c>
      <c r="P563" s="53">
        <v>3.4224674611318422</v>
      </c>
    </row>
    <row r="564" spans="1:16">
      <c r="A564" s="50" t="s">
        <v>379</v>
      </c>
      <c r="B564" s="50" t="s">
        <v>355</v>
      </c>
      <c r="C564" s="51">
        <v>1914868068</v>
      </c>
      <c r="D564" s="51">
        <v>1000000000</v>
      </c>
      <c r="E564" s="52">
        <v>42.021397295502872</v>
      </c>
      <c r="F564" s="52">
        <v>14.007132431834291</v>
      </c>
      <c r="G564" s="51">
        <v>255.25220999999999</v>
      </c>
      <c r="H564" s="52">
        <v>3.7</v>
      </c>
      <c r="I564" s="52">
        <v>-0.21492638077761672</v>
      </c>
      <c r="J564" s="51">
        <v>-154583940</v>
      </c>
      <c r="K564" s="52">
        <v>-19.406931923199785</v>
      </c>
      <c r="L564" s="52">
        <v>40</v>
      </c>
      <c r="M564" s="52">
        <v>25.52</v>
      </c>
      <c r="N564" s="53">
        <v>65.118209216220436</v>
      </c>
      <c r="O564" s="54">
        <v>199.83268237608513</v>
      </c>
      <c r="P564" s="53">
        <v>6.661089412536171</v>
      </c>
    </row>
    <row r="565" spans="1:16">
      <c r="A565" s="50" t="s">
        <v>286</v>
      </c>
      <c r="B565" s="50" t="s">
        <v>355</v>
      </c>
      <c r="C565" s="51">
        <v>8958460788</v>
      </c>
      <c r="D565" s="51">
        <v>1025000000</v>
      </c>
      <c r="E565" s="52">
        <v>14.975030447044716</v>
      </c>
      <c r="F565" s="52">
        <v>1.2174821501662372</v>
      </c>
      <c r="G565" s="51">
        <v>206.78594200000001</v>
      </c>
      <c r="H565" s="52">
        <v>12.37</v>
      </c>
      <c r="I565" s="52">
        <v>-0.36504144512323045</v>
      </c>
      <c r="J565" s="51">
        <v>65823811</v>
      </c>
      <c r="K565" s="52">
        <v>186.86247139352051</v>
      </c>
      <c r="L565" s="52">
        <v>39.024390243902438</v>
      </c>
      <c r="M565" s="52">
        <v>20.170000000000002</v>
      </c>
      <c r="N565" s="53">
        <v>34.876457019114426</v>
      </c>
      <c r="O565" s="54">
        <v>866.69130403384895</v>
      </c>
      <c r="P565" s="53">
        <v>28.88971013446163</v>
      </c>
    </row>
    <row r="566" spans="1:16">
      <c r="A566" s="55" t="s">
        <v>450</v>
      </c>
      <c r="B566" s="55" t="s">
        <v>354</v>
      </c>
      <c r="C566" s="56">
        <v>2690495427</v>
      </c>
      <c r="D566" s="56">
        <v>58000000</v>
      </c>
      <c r="E566" s="57">
        <v>139.33835183630532</v>
      </c>
      <c r="F566" s="57">
        <v>114.3993036422868</v>
      </c>
      <c r="G566" s="56">
        <v>13.776082000000001</v>
      </c>
      <c r="H566" s="57">
        <v>20.54</v>
      </c>
      <c r="I566" s="57">
        <v>-0.15387005209620952</v>
      </c>
      <c r="J566" s="56">
        <v>15575892</v>
      </c>
      <c r="K566" s="57">
        <v>78.197768705638168</v>
      </c>
      <c r="L566" s="57">
        <v>689.65517241379314</v>
      </c>
      <c r="M566" s="57">
        <v>23.75</v>
      </c>
      <c r="N566" s="58">
        <v>40.460380955581336</v>
      </c>
      <c r="O566" s="59">
        <v>936.63327301911181</v>
      </c>
      <c r="P566" s="58">
        <v>31.221109100637062</v>
      </c>
    </row>
    <row r="567" spans="1:16">
      <c r="A567" s="55" t="s">
        <v>541</v>
      </c>
      <c r="B567" s="55" t="s">
        <v>354</v>
      </c>
      <c r="C567" s="56">
        <v>2818472369</v>
      </c>
      <c r="D567" s="56">
        <v>62830000</v>
      </c>
      <c r="E567" s="57">
        <v>31.276764847168238</v>
      </c>
      <c r="F567" s="57">
        <v>8.5827561090321005</v>
      </c>
      <c r="G567" s="56">
        <v>22.243836999999999</v>
      </c>
      <c r="H567" s="57">
        <v>56.65</v>
      </c>
      <c r="I567" s="57">
        <v>-0.74429623947176538</v>
      </c>
      <c r="J567" s="56">
        <v>-43176773</v>
      </c>
      <c r="K567" s="57">
        <v>-84.400471522038018</v>
      </c>
      <c r="L567" s="57">
        <v>636.63854846410948</v>
      </c>
      <c r="M567" s="57">
        <v>35.4</v>
      </c>
      <c r="N567" s="58">
        <v>26.085638104932311</v>
      </c>
      <c r="O567" s="59">
        <v>268.25894319958786</v>
      </c>
      <c r="P567" s="58">
        <v>8.9419647733195955</v>
      </c>
    </row>
    <row r="568" spans="1:16">
      <c r="A568" s="55" t="s">
        <v>536</v>
      </c>
      <c r="B568" s="55" t="s">
        <v>354</v>
      </c>
      <c r="C568" s="56">
        <v>5034163461</v>
      </c>
      <c r="D568" s="56">
        <v>1000000000</v>
      </c>
      <c r="E568" s="57">
        <v>6.3858683288230473</v>
      </c>
      <c r="F568" s="57">
        <v>0.37563931346017926</v>
      </c>
      <c r="G568" s="56">
        <v>371.30834199999998</v>
      </c>
      <c r="H568" s="57">
        <v>16.61</v>
      </c>
      <c r="I568" s="57">
        <v>0.35842047115948361</v>
      </c>
      <c r="J568" s="56">
        <v>-78845344</v>
      </c>
      <c r="K568" s="57">
        <v>-215.61197069544144</v>
      </c>
      <c r="L568" s="57">
        <v>40</v>
      </c>
      <c r="M568" s="57">
        <v>37.130000000000003</v>
      </c>
      <c r="N568" s="58">
        <v>49.203279038029883</v>
      </c>
      <c r="O568" s="59">
        <v>1270.9956057833956</v>
      </c>
      <c r="P568" s="58">
        <v>42.366520192779852</v>
      </c>
    </row>
    <row r="569" spans="1:16">
      <c r="A569" s="55" t="s">
        <v>277</v>
      </c>
      <c r="B569" s="55" t="s">
        <v>354</v>
      </c>
      <c r="C569" s="56">
        <v>281073867000</v>
      </c>
      <c r="D569" s="56">
        <v>4560000000</v>
      </c>
      <c r="E569" s="57">
        <v>8.9897238646297895E-2</v>
      </c>
      <c r="F569" s="57">
        <v>5.1073333473262598E-5</v>
      </c>
      <c r="G569" s="56">
        <v>1175.783874</v>
      </c>
      <c r="H569" s="57">
        <v>377.5</v>
      </c>
      <c r="I569" s="57">
        <v>4.9839712996202934</v>
      </c>
      <c r="J569" s="56">
        <v>5549453000</v>
      </c>
      <c r="K569" s="57">
        <v>317.17720647422368</v>
      </c>
      <c r="L569" s="57">
        <v>8.7719298245614041</v>
      </c>
      <c r="M569" s="57">
        <v>25.78</v>
      </c>
      <c r="N569" s="58">
        <v>41.705800860307441</v>
      </c>
      <c r="O569" s="59">
        <v>1327.6611424662831</v>
      </c>
      <c r="P569" s="58">
        <v>44.255371415542768</v>
      </c>
    </row>
    <row r="570" spans="1:16">
      <c r="A570" s="60" t="s">
        <v>391</v>
      </c>
      <c r="B570" s="60" t="s">
        <v>287</v>
      </c>
      <c r="C570" s="61">
        <v>16511882</v>
      </c>
      <c r="D570" s="61">
        <v>10650000</v>
      </c>
      <c r="E570" s="62">
        <v>145.1685565883414</v>
      </c>
      <c r="F570" s="62">
        <v>524.26347630314694</v>
      </c>
      <c r="G570" s="61">
        <v>10.108192000000001</v>
      </c>
      <c r="H570" s="62">
        <v>27.5</v>
      </c>
      <c r="I570" s="62">
        <v>0.81946409569556877</v>
      </c>
      <c r="J570" s="61">
        <v>-2418566</v>
      </c>
      <c r="K570" s="62">
        <v>-114.48932962755616</v>
      </c>
      <c r="L570" s="62">
        <v>3755.868544600939</v>
      </c>
      <c r="M570" s="62">
        <v>94.91</v>
      </c>
      <c r="N570" s="63">
        <v>49.366315461455031</v>
      </c>
      <c r="O570" s="64">
        <v>1494.1102851353871</v>
      </c>
      <c r="P570" s="63">
        <v>49.803676171179568</v>
      </c>
    </row>
    <row r="571" spans="1:16">
      <c r="A571" s="60" t="s">
        <v>100</v>
      </c>
      <c r="B571" s="60" t="s">
        <v>287</v>
      </c>
      <c r="C571" s="61">
        <v>8264972237</v>
      </c>
      <c r="D571" s="61">
        <v>25200000</v>
      </c>
      <c r="E571" s="62">
        <v>77.155350137151345</v>
      </c>
      <c r="F571" s="62">
        <v>32.228634142502649</v>
      </c>
      <c r="G571" s="61">
        <v>5.4011089999999999</v>
      </c>
      <c r="H571" s="62">
        <v>93.15</v>
      </c>
      <c r="I571" s="62">
        <v>-4.3973077316224192</v>
      </c>
      <c r="J571" s="61">
        <v>78553885</v>
      </c>
      <c r="K571" s="62">
        <v>30.475895622476216</v>
      </c>
      <c r="L571" s="62">
        <v>1587.3015873015872</v>
      </c>
      <c r="M571" s="62">
        <v>21.43</v>
      </c>
      <c r="N571" s="63">
        <v>24.399331594818968</v>
      </c>
      <c r="O571" s="64">
        <v>432.1121219285522</v>
      </c>
      <c r="P571" s="63">
        <v>14.403737397618407</v>
      </c>
    </row>
    <row r="572" spans="1:16">
      <c r="A572" s="60" t="s">
        <v>115</v>
      </c>
      <c r="B572" s="60" t="s">
        <v>287</v>
      </c>
      <c r="C572" s="61">
        <v>1639886673</v>
      </c>
      <c r="D572" s="61">
        <v>28000000</v>
      </c>
      <c r="E572" s="62">
        <v>101.42300533403871</v>
      </c>
      <c r="F572" s="62">
        <v>43.122026077397408</v>
      </c>
      <c r="G572" s="61">
        <v>4.7491070000000004</v>
      </c>
      <c r="H572" s="62">
        <v>81.95</v>
      </c>
      <c r="I572" s="62">
        <v>-2.6482488799359629</v>
      </c>
      <c r="J572" s="61">
        <v>3154808</v>
      </c>
      <c r="K572" s="62">
        <v>745.52872948211109</v>
      </c>
      <c r="L572" s="62">
        <v>1428.5714285714287</v>
      </c>
      <c r="M572" s="62">
        <v>16.96</v>
      </c>
      <c r="N572" s="63">
        <v>25.72990536366402</v>
      </c>
      <c r="O572" s="64">
        <v>135.38039877605996</v>
      </c>
      <c r="P572" s="63">
        <v>4.512679959201999</v>
      </c>
    </row>
    <row r="573" spans="1:16">
      <c r="A573" s="60" t="s">
        <v>313</v>
      </c>
      <c r="B573" s="60" t="s">
        <v>287</v>
      </c>
      <c r="C573" s="61">
        <v>76967995</v>
      </c>
      <c r="D573" s="61">
        <v>28340000</v>
      </c>
      <c r="E573" s="62">
        <v>87.774163804245802</v>
      </c>
      <c r="F573" s="62">
        <v>129.04928811492266</v>
      </c>
      <c r="G573" s="61">
        <v>16.64443</v>
      </c>
      <c r="H573" s="62">
        <v>26.92</v>
      </c>
      <c r="I573" s="62">
        <v>0.345398160284347</v>
      </c>
      <c r="J573" s="61">
        <v>-51595</v>
      </c>
      <c r="K573" s="62">
        <v>-13182.672739606551</v>
      </c>
      <c r="L573" s="62">
        <v>1411.4326040931546</v>
      </c>
      <c r="M573" s="62">
        <v>58.73</v>
      </c>
      <c r="N573" s="63">
        <v>55.438618331220148</v>
      </c>
      <c r="O573" s="64">
        <v>2101.6536651907818</v>
      </c>
      <c r="P573" s="63">
        <v>70.055122173026064</v>
      </c>
    </row>
    <row r="574" spans="1:16">
      <c r="A574" s="60" t="s">
        <v>17</v>
      </c>
      <c r="B574" s="60" t="s">
        <v>287</v>
      </c>
      <c r="C574" s="61">
        <v>1829648308</v>
      </c>
      <c r="D574" s="61">
        <v>35100498</v>
      </c>
      <c r="E574" s="62">
        <v>441.72870736855111</v>
      </c>
      <c r="F574" s="62">
        <v>2516.9369811707579</v>
      </c>
      <c r="G574" s="61">
        <v>17.518242999999998</v>
      </c>
      <c r="H574" s="62">
        <v>5.12</v>
      </c>
      <c r="I574" s="62">
        <v>-1.9102202890886926</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77.924494795824316</v>
      </c>
      <c r="F575" s="62">
        <v>41.229891426362073</v>
      </c>
      <c r="G575" s="61">
        <v>14.576017</v>
      </c>
      <c r="H575" s="62">
        <v>34.700000000000003</v>
      </c>
      <c r="I575" s="62">
        <v>2.6442577034423209E-2</v>
      </c>
      <c r="J575" s="61">
        <v>31231591</v>
      </c>
      <c r="K575" s="62">
        <v>60.515649042663242</v>
      </c>
      <c r="L575" s="62">
        <v>740.74074074074076</v>
      </c>
      <c r="M575" s="62">
        <v>26.99</v>
      </c>
      <c r="N575" s="63">
        <v>60.410642505321476</v>
      </c>
      <c r="O575" s="64">
        <v>773.60470050053516</v>
      </c>
      <c r="P575" s="63">
        <v>25.786823350017837</v>
      </c>
    </row>
    <row r="576" spans="1:16">
      <c r="A576" s="60" t="s">
        <v>716</v>
      </c>
      <c r="B576" s="60" t="s">
        <v>287</v>
      </c>
      <c r="C576" s="61">
        <v>1697139850</v>
      </c>
      <c r="D576" s="61">
        <v>63000000</v>
      </c>
      <c r="E576" s="62">
        <v>67.470961004415912</v>
      </c>
      <c r="F576" s="62">
        <v>89.247302915894068</v>
      </c>
      <c r="G576" s="61">
        <v>44.915382999999999</v>
      </c>
      <c r="H576" s="62">
        <v>12.98</v>
      </c>
      <c r="I576" s="62">
        <v>-0.151708801812525</v>
      </c>
      <c r="J576" s="61">
        <v>-9013360</v>
      </c>
      <c r="K576" s="62">
        <v>-83.875491492628726</v>
      </c>
      <c r="L576" s="62">
        <v>634.92063492063494</v>
      </c>
      <c r="M576" s="62">
        <v>71.290000000000006</v>
      </c>
      <c r="N576" s="63">
        <v>54.420812035785445</v>
      </c>
      <c r="O576" s="64">
        <v>509.21776164658326</v>
      </c>
      <c r="P576" s="63">
        <v>16.973925388219442</v>
      </c>
    </row>
    <row r="577" spans="1:16">
      <c r="A577" s="60" t="s">
        <v>528</v>
      </c>
      <c r="B577" s="60" t="s">
        <v>287</v>
      </c>
      <c r="C577" s="61">
        <v>2429481251</v>
      </c>
      <c r="D577" s="61">
        <v>70000000</v>
      </c>
      <c r="E577" s="62">
        <v>50.250224762974092</v>
      </c>
      <c r="F577" s="62">
        <v>17.508789116018846</v>
      </c>
      <c r="G577" s="61">
        <v>19.831706000000001</v>
      </c>
      <c r="H577" s="62">
        <v>41.72</v>
      </c>
      <c r="I577" s="62">
        <v>0.18812810455164453</v>
      </c>
      <c r="J577" s="61">
        <v>13856774</v>
      </c>
      <c r="K577" s="62">
        <v>207.11891526844559</v>
      </c>
      <c r="L577" s="62">
        <v>571.42857142857144</v>
      </c>
      <c r="M577" s="62">
        <v>28.33</v>
      </c>
      <c r="N577" s="63">
        <v>27.509129606328752</v>
      </c>
      <c r="O577" s="64">
        <v>1335.5822510167932</v>
      </c>
      <c r="P577" s="63">
        <v>44.51940836722644</v>
      </c>
    </row>
    <row r="578" spans="1:16">
      <c r="A578" s="60" t="s">
        <v>343</v>
      </c>
      <c r="B578" s="60" t="s">
        <v>287</v>
      </c>
      <c r="C578" s="61">
        <v>4894491923</v>
      </c>
      <c r="D578" s="61">
        <v>81950000</v>
      </c>
      <c r="E578" s="62">
        <v>26.071177610272894</v>
      </c>
      <c r="F578" s="62">
        <v>10.262425007488002</v>
      </c>
      <c r="G578" s="61">
        <v>48.191560000000003</v>
      </c>
      <c r="H578" s="62">
        <v>30.9</v>
      </c>
      <c r="I578" s="62">
        <v>1.5000296748346145</v>
      </c>
      <c r="J578" s="61">
        <v>52632181</v>
      </c>
      <c r="K578" s="62">
        <v>48.267997862372454</v>
      </c>
      <c r="L578" s="62">
        <v>488.10250152532029</v>
      </c>
      <c r="M578" s="62">
        <v>58.8</v>
      </c>
      <c r="N578" s="63">
        <v>20.919036814252596</v>
      </c>
      <c r="O578" s="64">
        <v>2011.0250628646679</v>
      </c>
      <c r="P578" s="63">
        <v>67.034168762155602</v>
      </c>
    </row>
    <row r="579" spans="1:16">
      <c r="A579" s="60" t="s">
        <v>385</v>
      </c>
      <c r="B579" s="60" t="s">
        <v>287</v>
      </c>
      <c r="C579" s="61">
        <v>24898395</v>
      </c>
      <c r="D579" s="61">
        <v>89254043</v>
      </c>
      <c r="E579" s="62">
        <v>53.90614399055854</v>
      </c>
      <c r="F579" s="62">
        <v>50.330254125069473</v>
      </c>
      <c r="G579" s="61">
        <v>57.175823000000001</v>
      </c>
      <c r="H579" s="62">
        <v>13</v>
      </c>
      <c r="I579" s="62">
        <v>-1.1085377574124955</v>
      </c>
      <c r="J579" s="61">
        <v>-7515031</v>
      </c>
      <c r="K579" s="62">
        <v>-142.52083803779385</v>
      </c>
      <c r="L579" s="62">
        <v>448.15897023286664</v>
      </c>
      <c r="M579" s="62">
        <v>64.05</v>
      </c>
      <c r="N579" s="63">
        <v>84.854246792739289</v>
      </c>
      <c r="O579" s="64">
        <v>971.64431419939058</v>
      </c>
      <c r="P579" s="63">
        <v>32.388143806646355</v>
      </c>
    </row>
    <row r="580" spans="1:16">
      <c r="A580" s="60" t="s">
        <v>289</v>
      </c>
      <c r="B580" s="60" t="s">
        <v>287</v>
      </c>
      <c r="C580" s="61">
        <v>4489506254</v>
      </c>
      <c r="D580" s="61">
        <v>100000000</v>
      </c>
      <c r="E580" s="62">
        <v>506.59844474277457</v>
      </c>
      <c r="F580" s="62">
        <v>2532.992223713873</v>
      </c>
      <c r="G580" s="61">
        <v>35.895862999999999</v>
      </c>
      <c r="H580" s="62">
        <v>2.2599999999999998</v>
      </c>
      <c r="I580" s="62">
        <v>1.362564195568172E-2</v>
      </c>
      <c r="J580" s="61">
        <v>-156863405</v>
      </c>
      <c r="K580" s="62">
        <v>-1.2749946362569395</v>
      </c>
      <c r="L580" s="62">
        <v>400</v>
      </c>
      <c r="M580" s="62">
        <v>35.89</v>
      </c>
      <c r="N580" s="63">
        <v>14.665780125180868</v>
      </c>
      <c r="O580" s="64">
        <v>1810.4613130440855</v>
      </c>
      <c r="P580" s="63">
        <v>60.348710434802847</v>
      </c>
    </row>
    <row r="581" spans="1:16">
      <c r="A581" s="60" t="s">
        <v>384</v>
      </c>
      <c r="B581" s="60" t="s">
        <v>287</v>
      </c>
      <c r="C581" s="61">
        <v>2347697482</v>
      </c>
      <c r="D581" s="61">
        <v>140000000</v>
      </c>
      <c r="E581" s="62">
        <v>27.079756436005091</v>
      </c>
      <c r="F581" s="62">
        <v>16.11890264047922</v>
      </c>
      <c r="G581" s="61">
        <v>116.683181</v>
      </c>
      <c r="H581" s="62">
        <v>12.35</v>
      </c>
      <c r="I581" s="62">
        <v>0.10072136908607909</v>
      </c>
      <c r="J581" s="61">
        <v>9027555</v>
      </c>
      <c r="K581" s="62">
        <v>186.09689999119362</v>
      </c>
      <c r="L581" s="62">
        <v>285.71428571428572</v>
      </c>
      <c r="M581" s="62">
        <v>83.34</v>
      </c>
      <c r="N581" s="63">
        <v>19.381903561177413</v>
      </c>
      <c r="O581" s="64">
        <v>1234.0631470508772</v>
      </c>
      <c r="P581" s="63">
        <v>41.135438235029241</v>
      </c>
    </row>
    <row r="582" spans="1:16">
      <c r="A582" s="60" t="s">
        <v>0</v>
      </c>
      <c r="B582" s="60" t="s">
        <v>287</v>
      </c>
      <c r="C582" s="61">
        <v>11903282434</v>
      </c>
      <c r="D582" s="61">
        <v>149798932</v>
      </c>
      <c r="E582" s="62">
        <v>14.885110947003509</v>
      </c>
      <c r="F582" s="62">
        <v>3.3122423389515019</v>
      </c>
      <c r="G582" s="61">
        <v>88.406610999999998</v>
      </c>
      <c r="H582" s="62">
        <v>30.16</v>
      </c>
      <c r="I582" s="62">
        <v>-1.1644976487140042</v>
      </c>
      <c r="J582" s="61">
        <v>21625828</v>
      </c>
      <c r="K582" s="62">
        <v>207.8055906113745</v>
      </c>
      <c r="L582" s="62">
        <v>267.02460068273382</v>
      </c>
      <c r="M582" s="62">
        <v>59.01</v>
      </c>
      <c r="N582" s="63">
        <v>53.947790459449898</v>
      </c>
      <c r="O582" s="64">
        <v>254.51906588070921</v>
      </c>
      <c r="P582" s="63">
        <v>8.4839688626903076</v>
      </c>
    </row>
    <row r="583" spans="1:16">
      <c r="A583" s="60" t="s">
        <v>291</v>
      </c>
      <c r="B583" s="60" t="s">
        <v>287</v>
      </c>
      <c r="C583" s="61">
        <v>16001001473</v>
      </c>
      <c r="D583" s="61">
        <v>194529076</v>
      </c>
      <c r="E583" s="62">
        <v>8.5816894389952747</v>
      </c>
      <c r="F583" s="62">
        <v>0.52518097352114346</v>
      </c>
      <c r="G583" s="61">
        <v>55.665987999999999</v>
      </c>
      <c r="H583" s="62">
        <v>79.599999999999994</v>
      </c>
      <c r="I583" s="62">
        <v>2.4634096819858087</v>
      </c>
      <c r="J583" s="61">
        <v>133437319</v>
      </c>
      <c r="K583" s="62">
        <v>122.45781394933452</v>
      </c>
      <c r="L583" s="62">
        <v>205.6247879365859</v>
      </c>
      <c r="M583" s="62">
        <v>28.61</v>
      </c>
      <c r="N583" s="63">
        <v>61.030998319960659</v>
      </c>
      <c r="O583" s="64">
        <v>1821.86137402705</v>
      </c>
      <c r="P583" s="63">
        <v>60.728712467568336</v>
      </c>
    </row>
    <row r="584" spans="1:16">
      <c r="A584" s="60" t="s">
        <v>136</v>
      </c>
      <c r="B584" s="60" t="s">
        <v>287</v>
      </c>
      <c r="C584" s="61">
        <v>16338135196</v>
      </c>
      <c r="D584" s="61">
        <v>277292576</v>
      </c>
      <c r="E584" s="62">
        <v>25.957362617160797</v>
      </c>
      <c r="F584" s="62">
        <v>8.5100015008108585</v>
      </c>
      <c r="G584" s="61">
        <v>137.36788300000001</v>
      </c>
      <c r="H584" s="62">
        <v>11.02</v>
      </c>
      <c r="I584" s="62">
        <v>0.18148787620071083</v>
      </c>
      <c r="J584" s="61">
        <v>-114083192</v>
      </c>
      <c r="K584" s="62">
        <v>-26.736789903283913</v>
      </c>
      <c r="L584" s="62">
        <v>144.25196872201872</v>
      </c>
      <c r="M584" s="62">
        <v>49.53</v>
      </c>
      <c r="N584" s="63">
        <v>30.453477499447047</v>
      </c>
      <c r="O584" s="64">
        <v>937.25982654871711</v>
      </c>
      <c r="P584" s="63">
        <v>31.241994218290571</v>
      </c>
    </row>
    <row r="585" spans="1:16">
      <c r="A585" s="60" t="s">
        <v>420</v>
      </c>
      <c r="B585" s="60" t="s">
        <v>287</v>
      </c>
      <c r="C585" s="61">
        <v>7850147630</v>
      </c>
      <c r="D585" s="61">
        <v>390000000</v>
      </c>
      <c r="E585" s="62">
        <v>126.70368948473411</v>
      </c>
      <c r="F585" s="62">
        <v>17.099013425740097</v>
      </c>
      <c r="G585" s="61">
        <v>16.107241999999999</v>
      </c>
      <c r="H585" s="62">
        <v>19.989999999999998</v>
      </c>
      <c r="I585" s="62">
        <v>-5.8356777678898901E-2</v>
      </c>
      <c r="J585" s="61">
        <v>-154878371</v>
      </c>
      <c r="K585" s="62">
        <v>-47.843994950076016</v>
      </c>
      <c r="L585" s="62">
        <v>102.56410256410257</v>
      </c>
      <c r="M585" s="62">
        <v>4.13</v>
      </c>
      <c r="N585" s="63">
        <v>14.244928020982345</v>
      </c>
      <c r="O585" s="64">
        <v>404.94619378269959</v>
      </c>
      <c r="P585" s="63">
        <v>13.49820645942332</v>
      </c>
    </row>
    <row r="586" spans="1:16">
      <c r="A586" s="60" t="s">
        <v>20</v>
      </c>
      <c r="B586" s="60" t="s">
        <v>287</v>
      </c>
      <c r="C586" s="61">
        <v>1735116415</v>
      </c>
      <c r="D586" s="61">
        <v>400000000</v>
      </c>
      <c r="E586" s="62">
        <v>24.412661871206119</v>
      </c>
      <c r="F586" s="62">
        <v>6.1031654678015297</v>
      </c>
      <c r="G586" s="61">
        <v>175.248232</v>
      </c>
      <c r="H586" s="62">
        <v>9.48</v>
      </c>
      <c r="I586" s="62">
        <v>0.21707998991964497</v>
      </c>
      <c r="J586" s="61">
        <v>-80036018</v>
      </c>
      <c r="K586" s="62">
        <v>-49.9774988805665</v>
      </c>
      <c r="L586" s="62">
        <v>100</v>
      </c>
      <c r="M586" s="62">
        <v>43.81</v>
      </c>
      <c r="N586" s="63">
        <v>62.669573509340381</v>
      </c>
      <c r="O586" s="64">
        <v>1558.4940370299983</v>
      </c>
      <c r="P586" s="63">
        <v>51.949801234333272</v>
      </c>
    </row>
    <row r="587" spans="1:16">
      <c r="A587" s="60" t="s">
        <v>290</v>
      </c>
      <c r="B587" s="60" t="s">
        <v>287</v>
      </c>
      <c r="C587" s="61">
        <v>6286808537</v>
      </c>
      <c r="D587" s="61">
        <v>424397982</v>
      </c>
      <c r="E587" s="62">
        <v>70.851146789492375</v>
      </c>
      <c r="F587" s="62">
        <v>27.824176753308397</v>
      </c>
      <c r="G587" s="61">
        <v>82.424139999999994</v>
      </c>
      <c r="H587" s="62">
        <v>6.97</v>
      </c>
      <c r="I587" s="62">
        <v>-3.7945117855898047E-2</v>
      </c>
      <c r="J587" s="61">
        <v>-167012251</v>
      </c>
      <c r="K587" s="62">
        <v>-15.246713200698073</v>
      </c>
      <c r="L587" s="62">
        <v>94.25115503965803</v>
      </c>
      <c r="M587" s="62">
        <v>19.420000000000002</v>
      </c>
      <c r="N587" s="63">
        <v>44.429348955154651</v>
      </c>
      <c r="O587" s="64">
        <v>1022.3632346163917</v>
      </c>
      <c r="P587" s="63">
        <v>34.078774487213053</v>
      </c>
    </row>
    <row r="588" spans="1:16">
      <c r="A588" s="60" t="s">
        <v>360</v>
      </c>
      <c r="B588" s="60" t="s">
        <v>287</v>
      </c>
      <c r="C588" s="61">
        <v>7693162624</v>
      </c>
      <c r="D588" s="61">
        <v>474600000</v>
      </c>
      <c r="E588" s="62">
        <v>10.717034161998765</v>
      </c>
      <c r="F588" s="62">
        <v>0.66415273307545453</v>
      </c>
      <c r="G588" s="61">
        <v>113.270408</v>
      </c>
      <c r="H588" s="62">
        <v>32.479999999999997</v>
      </c>
      <c r="I588" s="62">
        <v>-1.6851026766090771</v>
      </c>
      <c r="J588" s="61">
        <v>-76940951</v>
      </c>
      <c r="K588" s="62">
        <v>-209.72446779349011</v>
      </c>
      <c r="L588" s="62">
        <v>84.281500210703754</v>
      </c>
      <c r="M588" s="62">
        <v>23.86</v>
      </c>
      <c r="N588" s="63">
        <v>41.768005346141983</v>
      </c>
      <c r="O588" s="64">
        <v>530.27727357598849</v>
      </c>
      <c r="P588" s="63">
        <v>17.675909119199616</v>
      </c>
    </row>
    <row r="589" spans="1:16">
      <c r="A589" s="60" t="s">
        <v>19</v>
      </c>
      <c r="B589" s="60" t="s">
        <v>287</v>
      </c>
      <c r="C589" s="61">
        <v>4880226905</v>
      </c>
      <c r="D589" s="61">
        <v>480000000</v>
      </c>
      <c r="E589" s="62">
        <v>26.84092222832048</v>
      </c>
      <c r="F589" s="62">
        <v>7.9883697108096667</v>
      </c>
      <c r="G589" s="61">
        <v>200.330117</v>
      </c>
      <c r="H589" s="62">
        <v>7.39</v>
      </c>
      <c r="I589" s="62">
        <v>-0.36471847119816481</v>
      </c>
      <c r="J589" s="61">
        <v>35267669</v>
      </c>
      <c r="K589" s="62">
        <v>95.271394318688877</v>
      </c>
      <c r="L589" s="62">
        <v>83.333333333333329</v>
      </c>
      <c r="M589" s="62">
        <v>41.73</v>
      </c>
      <c r="N589" s="63">
        <v>25.272516359951695</v>
      </c>
      <c r="O589" s="64">
        <v>416.4439166505681</v>
      </c>
      <c r="P589" s="63">
        <v>13.88146388835227</v>
      </c>
    </row>
    <row r="590" spans="1:16">
      <c r="A590" s="60" t="s">
        <v>73</v>
      </c>
      <c r="B590" s="60" t="s">
        <v>287</v>
      </c>
      <c r="C590" s="61">
        <v>4342116936</v>
      </c>
      <c r="D590" s="61">
        <v>490000000</v>
      </c>
      <c r="E590" s="62">
        <v>47.69410223793605</v>
      </c>
      <c r="F590" s="62">
        <v>10.814989169600011</v>
      </c>
      <c r="G590" s="61">
        <v>88.016211999999996</v>
      </c>
      <c r="H590" s="62">
        <v>9.65</v>
      </c>
      <c r="I590" s="62">
        <v>-0.1034860644362432</v>
      </c>
      <c r="J590" s="61">
        <v>111486274</v>
      </c>
      <c r="K590" s="62">
        <v>39.556439028539067</v>
      </c>
      <c r="L590" s="62">
        <v>81.632653061224488</v>
      </c>
      <c r="M590" s="62">
        <v>17.96</v>
      </c>
      <c r="N590" s="63">
        <v>24.591625636326011</v>
      </c>
      <c r="O590" s="64">
        <v>114.29927338947445</v>
      </c>
      <c r="P590" s="63">
        <v>3.8099757796491485</v>
      </c>
    </row>
    <row r="591" spans="1:16">
      <c r="A591" s="60" t="s">
        <v>96</v>
      </c>
      <c r="B591" s="60" t="s">
        <v>287</v>
      </c>
      <c r="C591" s="61">
        <v>2553702389</v>
      </c>
      <c r="D591" s="61">
        <v>500000000</v>
      </c>
      <c r="E591" s="62">
        <v>40.601284726151945</v>
      </c>
      <c r="F591" s="62">
        <v>27.067523150767965</v>
      </c>
      <c r="G591" s="61">
        <v>299.480053</v>
      </c>
      <c r="H591" s="62">
        <v>3.27</v>
      </c>
      <c r="I591" s="62">
        <v>-1.8391586999095821E-2</v>
      </c>
      <c r="J591" s="61">
        <v>75735008</v>
      </c>
      <c r="K591" s="62">
        <v>19.805900066716834</v>
      </c>
      <c r="L591" s="62">
        <v>80</v>
      </c>
      <c r="M591" s="62">
        <v>59.89</v>
      </c>
      <c r="N591" s="63">
        <v>46.058177788483142</v>
      </c>
      <c r="O591" s="64">
        <v>909.67323416613931</v>
      </c>
      <c r="P591" s="63">
        <v>30.322441138871309</v>
      </c>
    </row>
    <row r="592" spans="1:16">
      <c r="A592" s="60" t="s">
        <v>199</v>
      </c>
      <c r="B592" s="60" t="s">
        <v>287</v>
      </c>
      <c r="C592" s="61">
        <v>1509446134</v>
      </c>
      <c r="D592" s="61">
        <v>546000000</v>
      </c>
      <c r="E592" s="62">
        <v>40.358962622588024</v>
      </c>
      <c r="F592" s="62">
        <v>18.47937849019598</v>
      </c>
      <c r="G592" s="61">
        <v>205.642202</v>
      </c>
      <c r="H592" s="62">
        <v>4.72</v>
      </c>
      <c r="I592" s="62">
        <v>-0.21356092427780474</v>
      </c>
      <c r="J592" s="61">
        <v>-45102815</v>
      </c>
      <c r="K592" s="62">
        <v>-48.422698228480861</v>
      </c>
      <c r="L592" s="62">
        <v>73.260073260073256</v>
      </c>
      <c r="M592" s="62">
        <v>37.659999999999997</v>
      </c>
      <c r="N592" s="63">
        <v>38.363616764463949</v>
      </c>
      <c r="O592" s="64">
        <v>99.318589239761721</v>
      </c>
      <c r="P592" s="63">
        <v>3.3106196413253905</v>
      </c>
    </row>
    <row r="593" spans="1:16">
      <c r="A593" s="60" t="s">
        <v>75</v>
      </c>
      <c r="B593" s="60" t="s">
        <v>287</v>
      </c>
      <c r="C593" s="61">
        <v>11763538202</v>
      </c>
      <c r="D593" s="61">
        <v>1300000000</v>
      </c>
      <c r="E593" s="62">
        <v>40.323527760279049</v>
      </c>
      <c r="F593" s="62">
        <v>5.1696830461896219</v>
      </c>
      <c r="G593" s="61">
        <v>158.22672900000001</v>
      </c>
      <c r="H593" s="62">
        <v>6.24</v>
      </c>
      <c r="I593" s="62">
        <v>-3.1902076614596098E-2</v>
      </c>
      <c r="J593" s="61">
        <v>13336188</v>
      </c>
      <c r="K593" s="62">
        <v>584.87477830996386</v>
      </c>
      <c r="L593" s="62">
        <v>30.76923076923077</v>
      </c>
      <c r="M593" s="62">
        <v>12.17</v>
      </c>
      <c r="N593" s="63">
        <v>26.240053915917031</v>
      </c>
      <c r="O593" s="64">
        <v>152.04367319200279</v>
      </c>
      <c r="P593" s="63">
        <v>5.0681224397334264</v>
      </c>
    </row>
    <row r="594" spans="1:16">
      <c r="A594" s="60" t="s">
        <v>135</v>
      </c>
      <c r="B594" s="60" t="s">
        <v>287</v>
      </c>
      <c r="C594" s="61">
        <v>12175279869</v>
      </c>
      <c r="D594" s="61">
        <v>1762000000</v>
      </c>
      <c r="E594" s="62">
        <v>16.80313746435208</v>
      </c>
      <c r="F594" s="62">
        <v>2.3841000942610782</v>
      </c>
      <c r="G594" s="61">
        <v>624.90556200000003</v>
      </c>
      <c r="H594" s="62">
        <v>3.81</v>
      </c>
      <c r="I594" s="62">
        <v>0.17678351137272674</v>
      </c>
      <c r="J594" s="61">
        <v>527350742</v>
      </c>
      <c r="K594" s="62">
        <v>13.364919092121045</v>
      </c>
      <c r="L594" s="62">
        <v>22.701475595913735</v>
      </c>
      <c r="M594" s="62">
        <v>35.46</v>
      </c>
      <c r="N594" s="63">
        <v>17.813850952116347</v>
      </c>
      <c r="O594" s="64">
        <v>2024.3487051052482</v>
      </c>
      <c r="P594" s="63">
        <v>67.478290170174944</v>
      </c>
    </row>
    <row r="595" spans="1:16">
      <c r="A595" s="35" t="s">
        <v>5</v>
      </c>
      <c r="B595" s="35" t="s">
        <v>745</v>
      </c>
      <c r="C595" s="36">
        <v>290909226000</v>
      </c>
      <c r="D595" s="36">
        <v>2200000000</v>
      </c>
      <c r="E595" s="37">
        <v>0.4372504502367886</v>
      </c>
      <c r="F595" s="37">
        <v>2.0703146318029764E-3</v>
      </c>
      <c r="G595" s="36">
        <v>941.18174399999998</v>
      </c>
      <c r="H595" s="37">
        <v>96.9</v>
      </c>
      <c r="I595" s="37">
        <v>-2.0726992677261507</v>
      </c>
      <c r="J595" s="36">
        <v>4634415000</v>
      </c>
      <c r="K595" s="37">
        <v>45.572094859869047</v>
      </c>
      <c r="L595" s="37">
        <v>18.181818181818183</v>
      </c>
      <c r="M595" s="37">
        <v>42.78</v>
      </c>
      <c r="N595" s="38">
        <v>52.938839616880983</v>
      </c>
      <c r="O595" s="39">
        <v>332.47263718980014</v>
      </c>
      <c r="P595" s="38">
        <v>11.082421239660004</v>
      </c>
    </row>
    <row r="596" spans="1:16">
      <c r="A596" s="35" t="s">
        <v>239</v>
      </c>
      <c r="B596" s="35" t="s">
        <v>745</v>
      </c>
      <c r="C596" s="36">
        <v>243598033000</v>
      </c>
      <c r="D596" s="36">
        <v>3500000000</v>
      </c>
      <c r="E596" s="37">
        <v>1.6892077362335904</v>
      </c>
      <c r="F596" s="37">
        <v>9.6526156356205161E-3</v>
      </c>
      <c r="G596" s="36">
        <v>463.44384700000001</v>
      </c>
      <c r="H596" s="37">
        <v>51.1</v>
      </c>
      <c r="I596" s="37">
        <v>-1.137692413234916</v>
      </c>
      <c r="J596" s="36">
        <v>10457008000</v>
      </c>
      <c r="K596" s="37">
        <v>16.735188497512866</v>
      </c>
      <c r="L596" s="37">
        <v>11.428571428571429</v>
      </c>
      <c r="M596" s="37">
        <v>13.24</v>
      </c>
      <c r="N596" s="38">
        <v>59.499713511362124</v>
      </c>
      <c r="O596" s="39">
        <v>135.7919614205112</v>
      </c>
      <c r="P596" s="38">
        <v>4.5263987140170396</v>
      </c>
    </row>
    <row r="597" spans="1:16">
      <c r="A597" s="30" t="s">
        <v>64</v>
      </c>
      <c r="B597" s="30" t="s">
        <v>357</v>
      </c>
      <c r="C597" s="31">
        <v>240921520</v>
      </c>
      <c r="D597" s="31">
        <v>7425000</v>
      </c>
      <c r="E597" s="32">
        <v>45.604813314416461</v>
      </c>
      <c r="F597" s="32">
        <v>37.224620601503077</v>
      </c>
      <c r="G597" s="31">
        <v>5.4653780000000003</v>
      </c>
      <c r="H597" s="32">
        <v>160.80000000000001</v>
      </c>
      <c r="I597" s="32">
        <v>6.612301087511895</v>
      </c>
      <c r="J597" s="31">
        <v>-3585419</v>
      </c>
      <c r="K597" s="32">
        <v>-341.69646560137045</v>
      </c>
      <c r="L597" s="32">
        <v>5387.2053872053875</v>
      </c>
      <c r="M597" s="32">
        <v>73.599999999999994</v>
      </c>
      <c r="N597" s="33">
        <v>95.206491953348859</v>
      </c>
      <c r="O597" s="34">
        <v>2283.940431916923</v>
      </c>
      <c r="P597" s="33">
        <v>76.131347730564102</v>
      </c>
    </row>
    <row r="598" spans="1:16">
      <c r="A598" s="30" t="s">
        <v>546</v>
      </c>
      <c r="B598" s="30" t="s">
        <v>357</v>
      </c>
      <c r="C598" s="31">
        <v>155992742</v>
      </c>
      <c r="D598" s="31">
        <v>8000000</v>
      </c>
      <c r="E598" s="32">
        <v>86.132199144535008</v>
      </c>
      <c r="F598" s="32">
        <v>46.810977795942939</v>
      </c>
      <c r="G598" s="31">
        <v>2.010942</v>
      </c>
      <c r="H598" s="32">
        <v>230.9</v>
      </c>
      <c r="I598" s="32">
        <v>-14.943730867005542</v>
      </c>
      <c r="J598" s="31">
        <v>-115395100</v>
      </c>
      <c r="K598" s="32">
        <v>-15.945217777877916</v>
      </c>
      <c r="L598" s="32">
        <v>5000</v>
      </c>
      <c r="M598" s="32">
        <v>25.13</v>
      </c>
      <c r="N598" s="33">
        <v>86.727216051470165</v>
      </c>
      <c r="O598" s="34">
        <v>196.29357694652288</v>
      </c>
      <c r="P598" s="33">
        <v>6.5431192315507625</v>
      </c>
    </row>
    <row r="599" spans="1:16">
      <c r="A599" s="30" t="s">
        <v>104</v>
      </c>
      <c r="B599" s="30" t="s">
        <v>357</v>
      </c>
      <c r="C599" s="31">
        <v>360638941</v>
      </c>
      <c r="D599" s="31">
        <v>15000000</v>
      </c>
      <c r="E599" s="32">
        <v>15.167128676365056</v>
      </c>
      <c r="F599" s="32">
        <v>4.5140263917753147</v>
      </c>
      <c r="G599" s="31">
        <v>12.081939999999999</v>
      </c>
      <c r="H599" s="32">
        <v>215.9</v>
      </c>
      <c r="I599" s="32">
        <v>12.887186583450472</v>
      </c>
      <c r="J599" s="31">
        <v>3667696</v>
      </c>
      <c r="K599" s="32">
        <v>916.10646029550981</v>
      </c>
      <c r="L599" s="32">
        <v>2666.6666666666665</v>
      </c>
      <c r="M599" s="32">
        <v>80.540000000000006</v>
      </c>
      <c r="N599" s="33">
        <v>98.067344001997398</v>
      </c>
      <c r="O599" s="34">
        <v>1998.978107281695</v>
      </c>
      <c r="P599" s="33">
        <v>66.632603576056496</v>
      </c>
    </row>
    <row r="600" spans="1:16">
      <c r="A600" s="30" t="s">
        <v>336</v>
      </c>
      <c r="B600" s="30" t="s">
        <v>357</v>
      </c>
      <c r="C600" s="31">
        <v>919757915</v>
      </c>
      <c r="D600" s="31">
        <v>19440000</v>
      </c>
      <c r="E600" s="32">
        <v>67.38076532232202</v>
      </c>
      <c r="F600" s="32">
        <v>14.205281767001033</v>
      </c>
      <c r="G600" s="31">
        <v>2.4591859999999999</v>
      </c>
      <c r="H600" s="32">
        <v>239.1</v>
      </c>
      <c r="I600" s="32">
        <v>-2.4858820426855175</v>
      </c>
      <c r="J600" s="31">
        <v>-13239520</v>
      </c>
      <c r="K600" s="32">
        <v>-358.27280747338273</v>
      </c>
      <c r="L600" s="32">
        <v>2057.6131687242801</v>
      </c>
      <c r="M600" s="32">
        <v>12.65</v>
      </c>
      <c r="N600" s="33">
        <v>78.501147953787751</v>
      </c>
      <c r="O600" s="34">
        <v>298.99655847827438</v>
      </c>
      <c r="P600" s="33">
        <v>9.9665519492758126</v>
      </c>
    </row>
    <row r="601" spans="1:16">
      <c r="A601" s="30" t="s">
        <v>727</v>
      </c>
      <c r="B601" s="30" t="s">
        <v>357</v>
      </c>
      <c r="C601" s="31">
        <v>455277050</v>
      </c>
      <c r="D601" s="31">
        <v>31042007</v>
      </c>
      <c r="E601" s="32">
        <v>9.110714641959861</v>
      </c>
      <c r="F601" s="32">
        <v>1.520706291540437</v>
      </c>
      <c r="G601" s="31">
        <v>24.164194999999999</v>
      </c>
      <c r="H601" s="32">
        <v>180.9</v>
      </c>
      <c r="I601" s="32">
        <v>8.698873417189958</v>
      </c>
      <c r="J601" s="31">
        <v>8883359</v>
      </c>
      <c r="K601" s="32">
        <v>674.41914156570726</v>
      </c>
      <c r="L601" s="32">
        <v>1288.5764763856926</v>
      </c>
      <c r="M601" s="32">
        <v>77.84</v>
      </c>
      <c r="N601" s="33">
        <v>83.014332507635672</v>
      </c>
      <c r="O601" s="34">
        <v>2475.4530903406821</v>
      </c>
      <c r="P601" s="33">
        <v>82.515103011356075</v>
      </c>
    </row>
    <row r="602" spans="1:16">
      <c r="A602" s="30" t="s">
        <v>553</v>
      </c>
      <c r="B602" s="30" t="s">
        <v>357</v>
      </c>
      <c r="C602" s="31">
        <v>9944531679</v>
      </c>
      <c r="D602" s="31">
        <v>125000000</v>
      </c>
      <c r="E602" s="32">
        <v>7.9921437227205665</v>
      </c>
      <c r="F602" s="32">
        <v>0.30591937694624177</v>
      </c>
      <c r="G602" s="31">
        <v>25.599695000000001</v>
      </c>
      <c r="H602" s="32">
        <v>187.5</v>
      </c>
      <c r="I602" s="32">
        <v>-8.0822393291808226</v>
      </c>
      <c r="J602" s="31">
        <v>199317137</v>
      </c>
      <c r="K602" s="32">
        <v>131.07252288096029</v>
      </c>
      <c r="L602" s="32">
        <v>320</v>
      </c>
      <c r="M602" s="32">
        <v>20.47</v>
      </c>
      <c r="N602" s="33">
        <v>14.881840592712162</v>
      </c>
      <c r="O602" s="34">
        <v>169.37669033397367</v>
      </c>
      <c r="P602" s="33">
        <v>5.6458896777991221</v>
      </c>
    </row>
    <row r="603" spans="1:16">
      <c r="A603" s="30" t="s">
        <v>65</v>
      </c>
      <c r="B603" s="30" t="s">
        <v>357</v>
      </c>
      <c r="C603" s="31">
        <v>2454857833</v>
      </c>
      <c r="D603" s="31">
        <v>150000000</v>
      </c>
      <c r="E603" s="32">
        <v>103.89912641614511</v>
      </c>
      <c r="F603" s="32">
        <v>38.481157931905592</v>
      </c>
      <c r="G603" s="31">
        <v>20.225930999999999</v>
      </c>
      <c r="H603" s="32">
        <v>19.149999999999999</v>
      </c>
      <c r="I603" s="32">
        <v>-0.12816171323169456</v>
      </c>
      <c r="J603" s="31">
        <v>-74622811</v>
      </c>
      <c r="K603" s="32">
        <v>-36.181965860278304</v>
      </c>
      <c r="L603" s="32">
        <v>266.66666666666669</v>
      </c>
      <c r="M603" s="32">
        <v>13.48</v>
      </c>
      <c r="N603" s="33">
        <v>32.415891618364775</v>
      </c>
      <c r="O603" s="34">
        <v>1060.4126582595932</v>
      </c>
      <c r="P603" s="33">
        <v>35.347088608653102</v>
      </c>
    </row>
    <row r="604" spans="1:16">
      <c r="A604" s="30" t="s">
        <v>295</v>
      </c>
      <c r="B604" s="30" t="s">
        <v>357</v>
      </c>
      <c r="C604" s="31">
        <v>67808233000</v>
      </c>
      <c r="D604" s="31">
        <v>220000000</v>
      </c>
      <c r="E604" s="32">
        <v>2.8618993338356917</v>
      </c>
      <c r="F604" s="32">
        <v>8.030020577541222E-2</v>
      </c>
      <c r="G604" s="31">
        <v>86.823064000000002</v>
      </c>
      <c r="H604" s="32">
        <v>160</v>
      </c>
      <c r="I604" s="32">
        <v>-6.031039738366303</v>
      </c>
      <c r="J604" s="31">
        <v>564104000</v>
      </c>
      <c r="K604" s="32">
        <v>63.17983917859118</v>
      </c>
      <c r="L604" s="32">
        <v>181.81818181818181</v>
      </c>
      <c r="M604" s="32">
        <v>39.46</v>
      </c>
      <c r="N604" s="33">
        <v>52.323195234686352</v>
      </c>
      <c r="O604" s="34">
        <v>245.7944394553281</v>
      </c>
      <c r="P604" s="33">
        <v>8.1931479818442696</v>
      </c>
    </row>
    <row r="605" spans="1:16">
      <c r="A605" s="30" t="s">
        <v>545</v>
      </c>
      <c r="B605" s="30" t="s">
        <v>357</v>
      </c>
      <c r="C605" s="31">
        <v>1049965568</v>
      </c>
      <c r="D605" s="31">
        <v>390000000</v>
      </c>
      <c r="E605" s="32">
        <v>42.512119806805799</v>
      </c>
      <c r="F605" s="32">
        <v>18.167572567011025</v>
      </c>
      <c r="G605" s="31">
        <v>151.529539</v>
      </c>
      <c r="H605" s="32">
        <v>6.08</v>
      </c>
      <c r="I605" s="32">
        <v>-1.0502504445587872</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1.51</v>
      </c>
      <c r="I606" s="32">
        <v>-5.4780916094157479E-2</v>
      </c>
      <c r="J606" s="31">
        <v>-82587584</v>
      </c>
      <c r="K606" s="32">
        <v>-7.2650145571518356</v>
      </c>
      <c r="L606" s="32">
        <v>66.666666666666671</v>
      </c>
      <c r="M606" s="32">
        <v>66.569999999999993</v>
      </c>
      <c r="N606" s="33">
        <v>114.70553072265308</v>
      </c>
      <c r="O606" s="34">
        <v>235.40843106706021</v>
      </c>
      <c r="P606" s="33">
        <v>7.8469477022353402</v>
      </c>
    </row>
    <row r="607" spans="1:16">
      <c r="A607" s="30" t="s">
        <v>296</v>
      </c>
      <c r="B607" s="30" t="s">
        <v>357</v>
      </c>
      <c r="C607" s="31">
        <v>34465646741</v>
      </c>
      <c r="D607" s="31">
        <v>621000000</v>
      </c>
      <c r="E607" s="32">
        <v>1.2440198604660673</v>
      </c>
      <c r="F607" s="32">
        <v>5.8234087015787894E-3</v>
      </c>
      <c r="G607" s="31">
        <v>92.579552000000007</v>
      </c>
      <c r="H607" s="32">
        <v>346.75</v>
      </c>
      <c r="I607" s="32">
        <v>31.963314729899484</v>
      </c>
      <c r="J607" s="31">
        <v>1539513808</v>
      </c>
      <c r="K607" s="32">
        <v>138.76069112853321</v>
      </c>
      <c r="L607" s="32">
        <v>64.412238325281805</v>
      </c>
      <c r="M607" s="32">
        <v>14.9</v>
      </c>
      <c r="N607" s="33">
        <v>64.679327760331546</v>
      </c>
      <c r="O607" s="34">
        <v>3000</v>
      </c>
      <c r="P607" s="33">
        <v>100</v>
      </c>
    </row>
    <row r="608" spans="1:16">
      <c r="A608" s="30" t="s">
        <v>244</v>
      </c>
      <c r="B608" s="30" t="s">
        <v>357</v>
      </c>
      <c r="C608" s="31">
        <v>11748972614</v>
      </c>
      <c r="D608" s="31">
        <v>4500000000</v>
      </c>
      <c r="E608" s="32">
        <v>3.0700461734944491</v>
      </c>
      <c r="F608" s="32">
        <v>6.202113481806968E-2</v>
      </c>
      <c r="G608" s="31">
        <v>1152.410032</v>
      </c>
      <c r="H608" s="32">
        <v>11.04</v>
      </c>
      <c r="I608" s="32">
        <v>0.46540420177667841</v>
      </c>
      <c r="J608" s="31">
        <v>374434153</v>
      </c>
      <c r="K608" s="32">
        <v>132.19947914313255</v>
      </c>
      <c r="L608" s="32">
        <v>8.8888888888888893</v>
      </c>
      <c r="M608" s="32">
        <v>25.6</v>
      </c>
      <c r="N608" s="33">
        <v>47.373497903469016</v>
      </c>
      <c r="O608" s="34">
        <v>2275.0369916280429</v>
      </c>
      <c r="P608" s="33">
        <v>75.834566387601427</v>
      </c>
    </row>
    <row r="609" spans="1:16">
      <c r="A609" s="55" t="s">
        <v>68</v>
      </c>
      <c r="B609" s="55" t="s">
        <v>356</v>
      </c>
      <c r="C609" s="56">
        <v>1840705156</v>
      </c>
      <c r="D609" s="56">
        <v>21000000</v>
      </c>
      <c r="E609" s="57">
        <v>62.210628234806862</v>
      </c>
      <c r="F609" s="57">
        <v>37.979626516976104</v>
      </c>
      <c r="G609" s="56">
        <v>8.2712769999999995</v>
      </c>
      <c r="H609" s="57">
        <v>77.45</v>
      </c>
      <c r="I609" s="57">
        <v>-1.2279288108444888</v>
      </c>
      <c r="J609" s="56">
        <v>-125144677</v>
      </c>
      <c r="K609" s="57">
        <v>-13.088850754714882</v>
      </c>
      <c r="L609" s="57">
        <v>1904.7619047619048</v>
      </c>
      <c r="M609" s="57">
        <v>39.380000000000003</v>
      </c>
      <c r="N609" s="58">
        <v>21.154940274216422</v>
      </c>
      <c r="O609" s="59">
        <v>424.87648467005056</v>
      </c>
      <c r="P609" s="58">
        <v>14.162549489001686</v>
      </c>
    </row>
    <row r="610" spans="1:16">
      <c r="A610" s="55" t="s">
        <v>292</v>
      </c>
      <c r="B610" s="55" t="s">
        <v>356</v>
      </c>
      <c r="C610" s="56">
        <v>8163584863</v>
      </c>
      <c r="D610" s="56">
        <v>24300000</v>
      </c>
      <c r="E610" s="57">
        <v>11.405996029458722</v>
      </c>
      <c r="F610" s="57">
        <v>0.32573390191021673</v>
      </c>
      <c r="G610" s="56">
        <v>2.442218</v>
      </c>
      <c r="H610" s="57">
        <v>1432</v>
      </c>
      <c r="I610" s="57">
        <v>-16.924305902236256</v>
      </c>
      <c r="J610" s="56">
        <v>-70950936</v>
      </c>
      <c r="K610" s="57">
        <v>-493.52837290264921</v>
      </c>
      <c r="L610" s="57">
        <v>1646.0905349794239</v>
      </c>
      <c r="M610" s="57">
        <v>10.050000000000001</v>
      </c>
      <c r="N610" s="58">
        <v>63.288409796063938</v>
      </c>
      <c r="O610" s="59">
        <v>203.62107591540666</v>
      </c>
      <c r="P610" s="58">
        <v>6.7873691971802224</v>
      </c>
    </row>
    <row r="611" spans="1:16">
      <c r="A611" s="55" t="s">
        <v>543</v>
      </c>
      <c r="B611" s="55" t="s">
        <v>356</v>
      </c>
      <c r="C611" s="56">
        <v>4125761531</v>
      </c>
      <c r="D611" s="56">
        <v>90488084</v>
      </c>
      <c r="E611" s="57">
        <v>31.938034825766504</v>
      </c>
      <c r="F611" s="57">
        <v>6.1921567535018633</v>
      </c>
      <c r="G611" s="56">
        <v>21.769193000000001</v>
      </c>
      <c r="H611" s="57">
        <v>56.9</v>
      </c>
      <c r="I611" s="57">
        <v>-0.71240398395728022</v>
      </c>
      <c r="J611" s="56">
        <v>-25344686</v>
      </c>
      <c r="K611" s="57">
        <v>-203.50699109075566</v>
      </c>
      <c r="L611" s="57">
        <v>442.0471539655984</v>
      </c>
      <c r="M611" s="57">
        <v>24.05</v>
      </c>
      <c r="N611" s="58">
        <v>59.170664817978519</v>
      </c>
      <c r="O611" s="59">
        <v>23.979360688530278</v>
      </c>
      <c r="P611" s="58">
        <v>0.79931202295100923</v>
      </c>
    </row>
    <row r="612" spans="1:16">
      <c r="A612" s="55" t="s">
        <v>66</v>
      </c>
      <c r="B612" s="55" t="s">
        <v>356</v>
      </c>
      <c r="C612" s="56">
        <v>1306156803</v>
      </c>
      <c r="D612" s="56">
        <v>99687500</v>
      </c>
      <c r="E612" s="57">
        <v>75.14253411583762</v>
      </c>
      <c r="F612" s="57">
        <v>34.26276847687096</v>
      </c>
      <c r="G612" s="56">
        <v>24.468298000000001</v>
      </c>
      <c r="H612" s="57">
        <v>21.74</v>
      </c>
      <c r="I612" s="57">
        <v>-0.59465441546467801</v>
      </c>
      <c r="J612" s="56">
        <v>-162987339</v>
      </c>
      <c r="K612" s="57">
        <v>-13.455799778411009</v>
      </c>
      <c r="L612" s="57">
        <v>401.2539184952978</v>
      </c>
      <c r="M612" s="57">
        <v>24.54</v>
      </c>
      <c r="N612" s="58">
        <v>75.860049402761945</v>
      </c>
      <c r="O612" s="59">
        <v>109.16133795667591</v>
      </c>
      <c r="P612" s="58">
        <v>3.6387112652225304</v>
      </c>
    </row>
    <row r="613" spans="1:16">
      <c r="A613" s="55" t="s">
        <v>337</v>
      </c>
      <c r="B613" s="55" t="s">
        <v>356</v>
      </c>
      <c r="C613" s="56">
        <v>12392289821</v>
      </c>
      <c r="D613" s="56">
        <v>102000000</v>
      </c>
      <c r="E613" s="57">
        <v>5.8317797472086772</v>
      </c>
      <c r="F613" s="57">
        <v>0.1951341680789894</v>
      </c>
      <c r="G613" s="56">
        <v>22.563583000000001</v>
      </c>
      <c r="H613" s="57">
        <v>301.75</v>
      </c>
      <c r="I613" s="57">
        <v>-8.1345814097816174</v>
      </c>
      <c r="J613" s="56">
        <v>887823164</v>
      </c>
      <c r="K613" s="57">
        <v>33.662108865634416</v>
      </c>
      <c r="L613" s="57">
        <v>392.15686274509807</v>
      </c>
      <c r="M613" s="57">
        <v>22.12</v>
      </c>
      <c r="N613" s="58">
        <v>23.739501236649485</v>
      </c>
      <c r="O613" s="59">
        <v>576.69787736696196</v>
      </c>
      <c r="P613" s="58">
        <v>19.223262578898733</v>
      </c>
    </row>
    <row r="614" spans="1:16">
      <c r="A614" s="55" t="s">
        <v>537</v>
      </c>
      <c r="B614" s="55" t="s">
        <v>356</v>
      </c>
      <c r="C614" s="56">
        <v>7584806686</v>
      </c>
      <c r="D614" s="56">
        <v>115200000</v>
      </c>
      <c r="E614" s="57">
        <v>13.410483307381368</v>
      </c>
      <c r="F614" s="57">
        <v>1.2653309280062432</v>
      </c>
      <c r="G614" s="56">
        <v>32.517617000000001</v>
      </c>
      <c r="H614" s="57">
        <v>90.8</v>
      </c>
      <c r="I614" s="57">
        <v>-1.3000869809663982</v>
      </c>
      <c r="J614" s="56">
        <v>266471917</v>
      </c>
      <c r="K614" s="57">
        <v>39.773046703454305</v>
      </c>
      <c r="L614" s="57">
        <v>347.22222222222223</v>
      </c>
      <c r="M614" s="57">
        <v>28.22</v>
      </c>
      <c r="N614" s="58">
        <v>59.497423677855373</v>
      </c>
      <c r="O614" s="59">
        <v>741.25595937593675</v>
      </c>
      <c r="P614" s="58">
        <v>24.708531979197893</v>
      </c>
    </row>
    <row r="615" spans="1:16">
      <c r="A615" s="55" t="s">
        <v>122</v>
      </c>
      <c r="B615" s="55" t="s">
        <v>356</v>
      </c>
      <c r="C615" s="56">
        <v>2913670000</v>
      </c>
      <c r="D615" s="56">
        <v>150000000</v>
      </c>
      <c r="E615" s="57">
        <v>68.007467900050102</v>
      </c>
      <c r="F615" s="57">
        <v>34.875624564128259</v>
      </c>
      <c r="G615" s="56">
        <v>45.644831000000003</v>
      </c>
      <c r="H615" s="57">
        <v>12.85</v>
      </c>
      <c r="I615" s="57">
        <v>1.4603279441184114E-2</v>
      </c>
      <c r="J615" s="56">
        <v>-64393000</v>
      </c>
      <c r="K615" s="57">
        <v>-30.282794713711116</v>
      </c>
      <c r="L615" s="57">
        <v>266.66666666666669</v>
      </c>
      <c r="M615" s="57">
        <v>30.42</v>
      </c>
      <c r="N615" s="58">
        <v>32.591821078338377</v>
      </c>
      <c r="O615" s="59">
        <v>1324.6190526683035</v>
      </c>
      <c r="P615" s="58">
        <v>44.153968422276783</v>
      </c>
    </row>
    <row r="616" spans="1:16">
      <c r="A616" s="55" t="s">
        <v>293</v>
      </c>
      <c r="B616" s="55" t="s">
        <v>356</v>
      </c>
      <c r="C616" s="56">
        <v>115747897000</v>
      </c>
      <c r="D616" s="56">
        <v>500000000</v>
      </c>
      <c r="E616" s="57">
        <v>1.1580842969559755</v>
      </c>
      <c r="F616" s="57">
        <v>1.5441123959413007E-2</v>
      </c>
      <c r="G616" s="56">
        <v>231.500754</v>
      </c>
      <c r="H616" s="57">
        <v>147.9</v>
      </c>
      <c r="I616" s="57">
        <v>-2.5857636268829083</v>
      </c>
      <c r="J616" s="56">
        <v>-7758354000</v>
      </c>
      <c r="K616" s="57">
        <v>-9.6669989536440326</v>
      </c>
      <c r="L616" s="57">
        <v>80</v>
      </c>
      <c r="M616" s="57">
        <v>46.3</v>
      </c>
      <c r="N616" s="58">
        <v>72.514038386411244</v>
      </c>
      <c r="O616" s="59">
        <v>507.21297697748224</v>
      </c>
      <c r="P616" s="58">
        <v>16.907099232582741</v>
      </c>
    </row>
    <row r="617" spans="1:16">
      <c r="A617" s="55" t="s">
        <v>468</v>
      </c>
      <c r="B617" s="55" t="s">
        <v>356</v>
      </c>
      <c r="C617" s="56">
        <v>3885250224</v>
      </c>
      <c r="D617" s="56">
        <v>672000000</v>
      </c>
      <c r="E617" s="57">
        <v>1.0068322103408771</v>
      </c>
      <c r="F617" s="57">
        <v>7.3085961842398166E-3</v>
      </c>
      <c r="G617" s="56">
        <v>217.993559</v>
      </c>
      <c r="H617" s="57">
        <v>176.5</v>
      </c>
      <c r="I617" s="57">
        <v>19.526695548459713</v>
      </c>
      <c r="J617" s="56">
        <v>15350052</v>
      </c>
      <c r="K617" s="57">
        <v>8974.5624314497436</v>
      </c>
      <c r="L617" s="57">
        <v>59.523809523809526</v>
      </c>
      <c r="M617" s="57">
        <v>32.43</v>
      </c>
      <c r="N617" s="58">
        <v>40.152998892736015</v>
      </c>
      <c r="O617" s="59">
        <v>2021.4693397910928</v>
      </c>
      <c r="P617" s="58">
        <v>67.382311326369759</v>
      </c>
    </row>
    <row r="618" spans="1:16">
      <c r="A618" s="55" t="s">
        <v>118</v>
      </c>
      <c r="B618" s="55" t="s">
        <v>356</v>
      </c>
      <c r="C618" s="56">
        <v>8174952000</v>
      </c>
      <c r="D618" s="56">
        <v>1080000000</v>
      </c>
      <c r="E618" s="57">
        <v>15.148444148746814</v>
      </c>
      <c r="F618" s="57">
        <v>2.3377228624609279</v>
      </c>
      <c r="G618" s="56">
        <v>431.473364</v>
      </c>
      <c r="H618" s="57">
        <v>6</v>
      </c>
      <c r="I618" s="57">
        <v>-0.16421400587587787</v>
      </c>
      <c r="J618" s="56">
        <v>64035000</v>
      </c>
      <c r="K618" s="57">
        <v>101.19465917076599</v>
      </c>
      <c r="L618" s="57">
        <v>37.037037037037038</v>
      </c>
      <c r="M618" s="57">
        <v>39.950000000000003</v>
      </c>
      <c r="N618" s="58">
        <v>34.440837745389111</v>
      </c>
      <c r="O618" s="59">
        <v>125.3659249816627</v>
      </c>
      <c r="P618" s="58">
        <v>4.1788641660554235</v>
      </c>
    </row>
    <row r="619" spans="1:16">
      <c r="A619" s="55" t="s">
        <v>294</v>
      </c>
      <c r="B619" s="55" t="s">
        <v>356</v>
      </c>
      <c r="C619" s="56">
        <v>966388000000</v>
      </c>
      <c r="D619" s="56">
        <v>1380000000</v>
      </c>
      <c r="E619" s="57">
        <v>0.19531045629732499</v>
      </c>
      <c r="F619" s="57">
        <v>4.7976039375417583E-4</v>
      </c>
      <c r="G619" s="56">
        <v>692.54227100000003</v>
      </c>
      <c r="H619" s="57">
        <v>290.5</v>
      </c>
      <c r="I619" s="57">
        <v>-4.3355638237730432</v>
      </c>
      <c r="J619" s="56">
        <v>9856000000</v>
      </c>
      <c r="K619" s="57">
        <v>41.304788961038959</v>
      </c>
      <c r="L619" s="57">
        <v>28.985507246376812</v>
      </c>
      <c r="M619" s="57">
        <v>50.18</v>
      </c>
      <c r="N619" s="58">
        <v>55.220193574426339</v>
      </c>
      <c r="O619" s="59">
        <v>523.18052914652026</v>
      </c>
      <c r="P619" s="58">
        <v>17.439350971550674</v>
      </c>
    </row>
    <row r="620" spans="1:16">
      <c r="A620" s="55" t="s">
        <v>739</v>
      </c>
      <c r="B620" s="55" t="s">
        <v>356</v>
      </c>
      <c r="C620" s="56">
        <v>27061282133</v>
      </c>
      <c r="D620" s="56">
        <v>2000000000</v>
      </c>
      <c r="E620" s="57">
        <v>2.059138456469813</v>
      </c>
      <c r="F620" s="57">
        <v>3.5502387180514017E-2</v>
      </c>
      <c r="G620" s="56">
        <v>639.07318699999996</v>
      </c>
      <c r="H620" s="57">
        <v>30.1</v>
      </c>
      <c r="I620" s="57">
        <v>1.766501626855721</v>
      </c>
      <c r="J620" s="56">
        <v>774982515</v>
      </c>
      <c r="K620" s="57">
        <v>74.840398173370403</v>
      </c>
      <c r="L620" s="57">
        <v>20</v>
      </c>
      <c r="M620" s="57">
        <v>31.95</v>
      </c>
      <c r="N620" s="58">
        <v>26.54643140201021</v>
      </c>
      <c r="O620" s="59">
        <v>3000</v>
      </c>
      <c r="P620" s="58">
        <v>100</v>
      </c>
    </row>
    <row r="621" spans="1:16">
      <c r="A621" s="45" t="s">
        <v>694</v>
      </c>
      <c r="B621" s="45" t="s">
        <v>695</v>
      </c>
      <c r="C621" s="46">
        <v>1441301000</v>
      </c>
      <c r="D621" s="46">
        <v>56000000</v>
      </c>
      <c r="E621" s="47">
        <v>31.869615030985234</v>
      </c>
      <c r="F621" s="47">
        <v>6.1892361980473147</v>
      </c>
      <c r="G621" s="46">
        <v>13.570377000000001</v>
      </c>
      <c r="H621" s="47">
        <v>93.6</v>
      </c>
      <c r="I621" s="47">
        <v>2.7668493118792696</v>
      </c>
      <c r="J621" s="46">
        <v>137762000</v>
      </c>
      <c r="K621" s="47">
        <v>37.377506133766929</v>
      </c>
      <c r="L621" s="47">
        <v>714.28571428571433</v>
      </c>
      <c r="M621" s="47">
        <v>24.23</v>
      </c>
      <c r="N621" s="48">
        <v>0</v>
      </c>
      <c r="O621" s="49">
        <v>2144.3717966362296</v>
      </c>
      <c r="P621" s="48">
        <v>71.479059887874328</v>
      </c>
    </row>
    <row r="622" spans="1:16">
      <c r="A622" s="45" t="s">
        <v>711</v>
      </c>
      <c r="B622" s="45" t="s">
        <v>695</v>
      </c>
      <c r="C622" s="46">
        <v>4247524000</v>
      </c>
      <c r="D622" s="46">
        <v>139700000</v>
      </c>
      <c r="E622" s="47">
        <v>29.365091182198004</v>
      </c>
      <c r="F622" s="47">
        <v>3.4917123287678633</v>
      </c>
      <c r="G622" s="46">
        <v>26.359023000000001</v>
      </c>
      <c r="H622" s="47">
        <v>51.25</v>
      </c>
      <c r="I622" s="47">
        <v>-0.28483595167701026</v>
      </c>
      <c r="J622" s="46">
        <v>402500000</v>
      </c>
      <c r="K622" s="47">
        <v>20.894260869565219</v>
      </c>
      <c r="L622" s="47">
        <v>286.32784538296352</v>
      </c>
      <c r="M622" s="47">
        <v>18.86</v>
      </c>
      <c r="N622" s="48">
        <v>0</v>
      </c>
      <c r="O622" s="49">
        <v>338.50605941646745</v>
      </c>
      <c r="P622" s="48">
        <v>11.283535313882249</v>
      </c>
    </row>
    <row r="623" spans="1:16">
      <c r="A623" s="45" t="s">
        <v>742</v>
      </c>
      <c r="B623" s="45" t="s">
        <v>695</v>
      </c>
      <c r="C623" s="46">
        <v>2485538000</v>
      </c>
      <c r="D623" s="46">
        <v>600000000</v>
      </c>
      <c r="E623" s="47">
        <v>23.760746391574251</v>
      </c>
      <c r="F623" s="47">
        <v>2.5648474084169095</v>
      </c>
      <c r="G623" s="46">
        <v>159.75809699999999</v>
      </c>
      <c r="H623" s="47">
        <v>10.44</v>
      </c>
      <c r="I623" s="47">
        <v>-0.38023323813980525</v>
      </c>
      <c r="J623" s="46">
        <v>131816000</v>
      </c>
      <c r="K623" s="47">
        <v>70.279783941251438</v>
      </c>
      <c r="L623" s="47">
        <v>66.666666666666671</v>
      </c>
      <c r="M623" s="47">
        <v>26.62</v>
      </c>
      <c r="N623" s="48">
        <v>0</v>
      </c>
      <c r="O623" s="49">
        <v>20.406796687649305</v>
      </c>
      <c r="P623" s="48">
        <v>0.68022655625497686</v>
      </c>
    </row>
    <row r="624" spans="1:16">
      <c r="A624" s="25" t="s">
        <v>675</v>
      </c>
      <c r="B624" s="25" t="s">
        <v>691</v>
      </c>
      <c r="C624" s="26">
        <v>1459734156</v>
      </c>
      <c r="D624" s="26">
        <v>33811732</v>
      </c>
      <c r="E624" s="27">
        <v>16.140336884380531</v>
      </c>
      <c r="F624" s="27">
        <v>1.4378285189092015</v>
      </c>
      <c r="G624" s="26">
        <v>7.956887</v>
      </c>
      <c r="H624" s="27">
        <v>292.5</v>
      </c>
      <c r="I624" s="27">
        <v>3.6732680263424418</v>
      </c>
      <c r="J624" s="26">
        <v>174328179</v>
      </c>
      <c r="K624" s="27">
        <v>64.39288867923068</v>
      </c>
      <c r="L624" s="27">
        <v>1183.0213252607114</v>
      </c>
      <c r="M624" s="27">
        <v>23.53</v>
      </c>
      <c r="N624" s="28">
        <v>26.786695117843799</v>
      </c>
      <c r="O624" s="29">
        <v>1393.3763445791994</v>
      </c>
      <c r="P624" s="28">
        <v>46.445878152639985</v>
      </c>
    </row>
    <row r="625" spans="1:16">
      <c r="A625" s="25" t="s">
        <v>116</v>
      </c>
      <c r="B625" s="25" t="s">
        <v>691</v>
      </c>
      <c r="C625" s="26">
        <v>2293640501</v>
      </c>
      <c r="D625" s="26">
        <v>592000000</v>
      </c>
      <c r="E625" s="27">
        <v>49.092919936909702</v>
      </c>
      <c r="F625" s="27">
        <v>11.846747089022612</v>
      </c>
      <c r="G625" s="26">
        <v>110.71429000000001</v>
      </c>
      <c r="H625" s="27">
        <v>7.21</v>
      </c>
      <c r="I625" s="27">
        <v>4.9537419110254E-2</v>
      </c>
      <c r="J625" s="26">
        <v>-484144539</v>
      </c>
      <c r="K625" s="27">
        <v>-8.5594273325057575</v>
      </c>
      <c r="L625" s="27">
        <v>67.567567567567565</v>
      </c>
      <c r="M625" s="27">
        <v>18.7</v>
      </c>
      <c r="N625" s="28">
        <v>58.330816287923518</v>
      </c>
      <c r="O625" s="29">
        <v>1716.5348380428984</v>
      </c>
      <c r="P625" s="28">
        <v>57.217827934763278</v>
      </c>
    </row>
    <row r="626" spans="1:16">
      <c r="A626" s="25" t="s">
        <v>83</v>
      </c>
      <c r="B626" s="25" t="s">
        <v>691</v>
      </c>
      <c r="C626" s="26">
        <v>4451435451</v>
      </c>
      <c r="D626" s="26">
        <v>800000000</v>
      </c>
      <c r="E626" s="27">
        <v>71.920300799466062</v>
      </c>
      <c r="F626" s="27">
        <v>89.900375999332582</v>
      </c>
      <c r="G626" s="26">
        <v>475.40234800000002</v>
      </c>
      <c r="H626" s="27">
        <v>1.17</v>
      </c>
      <c r="I626" s="27">
        <v>-1.2581523637686498E-2</v>
      </c>
      <c r="J626" s="26">
        <v>-73450635</v>
      </c>
      <c r="K626" s="27">
        <v>-10.891668942004381</v>
      </c>
      <c r="L626" s="27">
        <v>50</v>
      </c>
      <c r="M626" s="27">
        <v>59.42</v>
      </c>
      <c r="N626" s="28">
        <v>16.055939799272334</v>
      </c>
      <c r="O626" s="29">
        <v>582.88563249107324</v>
      </c>
      <c r="P626" s="28">
        <v>19.429521083035773</v>
      </c>
    </row>
    <row r="627" spans="1:16">
      <c r="A627" s="65" t="s">
        <v>67</v>
      </c>
      <c r="B627" s="65" t="s">
        <v>608</v>
      </c>
      <c r="C627" s="66">
        <v>24553432694</v>
      </c>
      <c r="D627" s="66">
        <v>10983458</v>
      </c>
      <c r="E627" s="67">
        <v>0.37746795807673822</v>
      </c>
      <c r="F627" s="67">
        <v>2.9607538713051608E-3</v>
      </c>
      <c r="G627" s="66">
        <v>3.4871699999999996E-4</v>
      </c>
      <c r="H627" s="67">
        <v>11300</v>
      </c>
      <c r="I627" s="67">
        <v>31.904543534783443</v>
      </c>
      <c r="J627" s="66">
        <v>5402190789</v>
      </c>
      <c r="K627" s="67">
        <v>23.599775297569558</v>
      </c>
      <c r="L627" s="67">
        <v>3641.8403020250998</v>
      </c>
      <c r="M627" s="67">
        <v>85.99</v>
      </c>
      <c r="N627" s="68">
        <v>0</v>
      </c>
      <c r="O627" s="69">
        <v>1246.2235088420132</v>
      </c>
      <c r="P627" s="68">
        <v>41.540783628067103</v>
      </c>
    </row>
    <row r="628" spans="1:16">
      <c r="A628" s="65" t="s">
        <v>488</v>
      </c>
      <c r="B628" s="65" t="s">
        <v>608</v>
      </c>
      <c r="C628" s="66">
        <v>1606779225</v>
      </c>
      <c r="D628" s="66">
        <v>84000000</v>
      </c>
      <c r="E628" s="67">
        <v>58.22878674930822</v>
      </c>
      <c r="F628" s="67">
        <v>18.242101111938666</v>
      </c>
      <c r="G628" s="66">
        <v>17.924288000000001</v>
      </c>
      <c r="H628" s="67">
        <v>34.4</v>
      </c>
      <c r="I628" s="67">
        <v>-1.8576489400160767E-2</v>
      </c>
      <c r="J628" s="66">
        <v>-6732835</v>
      </c>
      <c r="K628" s="67">
        <v>-474.09449362712735</v>
      </c>
      <c r="L628" s="67">
        <v>476.1904761904762</v>
      </c>
      <c r="M628" s="67">
        <v>21.33</v>
      </c>
      <c r="N628" s="68">
        <v>53.350129079536238</v>
      </c>
      <c r="O628" s="69">
        <v>1295.755620953574</v>
      </c>
      <c r="P628" s="68">
        <v>43.191854031785802</v>
      </c>
    </row>
    <row r="629" spans="1:16">
      <c r="A629" s="65" t="s">
        <v>311</v>
      </c>
      <c r="B629" s="65" t="s">
        <v>608</v>
      </c>
      <c r="C629" s="66">
        <v>530578724</v>
      </c>
      <c r="D629" s="66">
        <v>240000000</v>
      </c>
      <c r="E629" s="67">
        <v>48.403066663413981</v>
      </c>
      <c r="F629" s="67">
        <v>40.335888886178317</v>
      </c>
      <c r="G629" s="66">
        <v>148.650609</v>
      </c>
      <c r="H629" s="67">
        <v>5.54</v>
      </c>
      <c r="I629" s="67">
        <v>-7.6482744886892107E-2</v>
      </c>
      <c r="J629" s="66">
        <v>-38865072</v>
      </c>
      <c r="K629" s="67">
        <v>-30.876052410246402</v>
      </c>
      <c r="L629" s="67">
        <v>166.66666666666666</v>
      </c>
      <c r="M629" s="67">
        <v>61.93</v>
      </c>
      <c r="N629" s="68">
        <v>64.55549327548492</v>
      </c>
      <c r="O629" s="69">
        <v>806.73452611818584</v>
      </c>
      <c r="P629" s="68">
        <v>26.891150870606193</v>
      </c>
    </row>
    <row r="630" spans="1:16">
      <c r="A630" s="65" t="s">
        <v>512</v>
      </c>
      <c r="B630" s="65" t="s">
        <v>608</v>
      </c>
      <c r="C630" s="66">
        <v>24772686000</v>
      </c>
      <c r="D630" s="66">
        <v>261292000</v>
      </c>
      <c r="E630" s="67">
        <v>2.7342729871778775</v>
      </c>
      <c r="F630" s="67">
        <v>4.5300581717666939E-2</v>
      </c>
      <c r="G630" s="66">
        <v>62.8855</v>
      </c>
      <c r="H630" s="67">
        <v>230.4</v>
      </c>
      <c r="I630" s="67">
        <v>-2.9418310473046745</v>
      </c>
      <c r="J630" s="66">
        <v>224412000</v>
      </c>
      <c r="K630" s="67">
        <v>268.96267579273837</v>
      </c>
      <c r="L630" s="67">
        <v>153.08543698237986</v>
      </c>
      <c r="M630" s="67">
        <v>24.06</v>
      </c>
      <c r="N630" s="68">
        <v>38.835752569274149</v>
      </c>
      <c r="O630" s="69">
        <v>529.90214080456576</v>
      </c>
      <c r="P630" s="68">
        <v>17.663404693485525</v>
      </c>
    </row>
    <row r="631" spans="1:16">
      <c r="A631" s="65" t="s">
        <v>461</v>
      </c>
      <c r="B631" s="65" t="s">
        <v>608</v>
      </c>
      <c r="C631" s="66">
        <v>1357332842</v>
      </c>
      <c r="D631" s="66">
        <v>535000000</v>
      </c>
      <c r="E631" s="67">
        <v>25.28711256279367</v>
      </c>
      <c r="F631" s="67">
        <v>9.4531261916985674</v>
      </c>
      <c r="G631" s="66">
        <v>285.553631</v>
      </c>
      <c r="H631" s="67">
        <v>5.47</v>
      </c>
      <c r="I631" s="67">
        <v>-0.24618190021233399</v>
      </c>
      <c r="J631" s="66">
        <v>-32229759</v>
      </c>
      <c r="K631" s="67">
        <v>-82.99782818729733</v>
      </c>
      <c r="L631" s="67">
        <v>74.766355140186917</v>
      </c>
      <c r="M631" s="67">
        <v>53.37</v>
      </c>
      <c r="N631" s="68">
        <v>60.289058478218877</v>
      </c>
      <c r="O631" s="69">
        <v>98.866112872662825</v>
      </c>
      <c r="P631" s="68">
        <v>3.2955370957554275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1" t="s">
        <v>2322</v>
      </c>
      <c r="B1" s="232"/>
      <c r="C1" s="232"/>
      <c r="D1" s="232"/>
      <c r="E1" s="232"/>
      <c r="F1" s="232"/>
      <c r="G1" s="232"/>
      <c r="H1" s="233"/>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30.288402381425641</v>
      </c>
      <c r="F2" s="128">
        <f>VLOOKUP(A2,'Tüm - Sektör'!$A:$H,6,0)</f>
        <v>20.192268254283761</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757.56454136733225</v>
      </c>
      <c r="R2" s="166" t="str">
        <f>IF(OR(H2="", BTA!H521="", Q2=0), "", IF(H2&lt;BTA!H521, (BTA!H521-H2)/H2, ""))</f>
        <v/>
      </c>
      <c r="S2" s="191">
        <v>743.40445648196157</v>
      </c>
      <c r="T2" s="208">
        <f>S2-Q2</f>
        <v>-14.160084885370679</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0.23583309337316083</v>
      </c>
      <c r="F3" s="128">
        <f>VLOOKUP(A3,'Tüm - Sektör'!$A:$H,6,0)</f>
        <v>9.6573748310057673E-4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1.9467049235110736</v>
      </c>
      <c r="R3" s="166" t="str">
        <f>IF(OR(H3="", H4="", Q3=0), "", IF(H3&lt;H4, (H4-H3)/H3, ""))</f>
        <v/>
      </c>
      <c r="S3" s="191">
        <v>1.97310905934168</v>
      </c>
      <c r="T3" s="208">
        <f t="shared" si="1"/>
        <v>2.6404135830606412E-2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4.2019507533567442</v>
      </c>
      <c r="F4" s="128">
        <f>VLOOKUP(A4,'Tüm - Sektör'!$A:$H,6,0)</f>
        <v>3.169776421380683E-2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10.014672434242391</v>
      </c>
      <c r="R4" s="166" t="str">
        <f>IF(OR(H4="", H5="", Q4=0), "", IF(H4&lt;H5, (H5-H4)/H4, ""))</f>
        <v/>
      </c>
      <c r="S4" s="191">
        <v>7.3104137057080933</v>
      </c>
      <c r="T4" s="208">
        <f t="shared" si="1"/>
        <v>-2.7042587285342972</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18.828386338002375</v>
      </c>
      <c r="F5" s="128">
        <f>VLOOKUP(A5,'Tüm - Sektör'!$A:$H,6,0)</f>
        <v>1.4618312374225446</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9.7890478891722026</v>
      </c>
      <c r="R5" s="166" t="str">
        <f>IF(OR(H5="", H9="", Q5=0), "", IF(H5&lt;H9, (H9-H5)/H5, ""))</f>
        <v/>
      </c>
      <c r="S5" s="191">
        <v>9.5280066121276121</v>
      </c>
      <c r="T5" s="208">
        <f t="shared" si="1"/>
        <v>-0.26104127704459046</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22.186109948693318</v>
      </c>
      <c r="F6" s="128">
        <f>VLOOKUP(A6,'Tüm - Sektör'!$A:$H,6,0)</f>
        <v>3.1054819966212084</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39.024694273175697</v>
      </c>
      <c r="R6" s="166">
        <f>IF(OR(H6="", H3="", Q6=0), "", IF(H6&lt;H3, (H3-H6)/H6, ""))</f>
        <v>31.379032258064516</v>
      </c>
      <c r="S6" s="191">
        <v>37.682244790178459</v>
      </c>
      <c r="T6" s="208">
        <f t="shared" si="1"/>
        <v>-1.3424494829972389</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152.0972345452669</v>
      </c>
      <c r="F7" s="128">
        <f>VLOOKUP(A7,'Tüm - Sektör'!$A:$H,6,0)</f>
        <v>543.20440909023898</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79.319880485035029</v>
      </c>
      <c r="R7" s="166" t="str">
        <f>IF(OR(H7="", H9="", Q7=0), "", IF(H7&lt;H9, (H9-H7)/H7, ""))</f>
        <v/>
      </c>
      <c r="S7" s="191">
        <v>76.537614269042109</v>
      </c>
      <c r="T7" s="208">
        <f t="shared" si="1"/>
        <v>-2.7822662159929195</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146.60826184470136</v>
      </c>
      <c r="F8" s="128">
        <f>VLOOKUP(A8,'Tüm - Sektör'!$A:$H,6,0)</f>
        <v>563.87793017192826</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87.472299101965746</v>
      </c>
      <c r="R8" s="166">
        <f>IF(OR(H8="", H10="", Q8=0), "", IF(H8&lt;H10, (H10-H8)/H8, ""))</f>
        <v>0.14307458143074572</v>
      </c>
      <c r="S8" s="191">
        <v>92.316918744536167</v>
      </c>
      <c r="T8" s="208">
        <f t="shared" si="1"/>
        <v>4.8446196425704215</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121.63707337630191</v>
      </c>
      <c r="F9" s="128">
        <f>VLOOKUP(A9,'Tüm - Sektör'!$A:$H,6,0)</f>
        <v>107.1503465259883</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137.51202999778471</v>
      </c>
      <c r="R9" s="166">
        <f>IF(OR(H9="", H6="", Q9=0), "", IF(H9&lt;H6, (H6-H9)/H9, ""))</f>
        <v>9.5406360424028266E-2</v>
      </c>
      <c r="S9" s="191">
        <v>144.41184136211018</v>
      </c>
      <c r="T9" s="208">
        <f t="shared" si="1"/>
        <v>6.8998113643254726</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38.191923459230111</v>
      </c>
      <c r="F10" s="128">
        <f>VLOOKUP(A10,'Tüm - Sektör'!$A:$H,6,0)</f>
        <v>6.7860560517466437</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158.90024889829289</v>
      </c>
      <c r="R10" s="166" t="str">
        <f>IF(OR(H10="", BTA!H604="", Q10=0), "", IF(H10&lt;BTA!H604, (BTA!H604-H10)/H10, ""))</f>
        <v/>
      </c>
      <c r="S10" s="191">
        <v>148.10818800934027</v>
      </c>
      <c r="T10" s="208">
        <f t="shared" si="1"/>
        <v>-10.792060888952619</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25.32735607729909</v>
      </c>
      <c r="F11" s="128">
        <f>VLOOKUP(A11,'Tüm - Sektör'!$A:$H,6,0)</f>
        <v>3.4318910673847007</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204.68387027328217</v>
      </c>
      <c r="R11" s="166">
        <f>IF(OR(H11="", H10="", Q11=0), "", IF(H11&lt;H10, (H10-H11)/H11, ""))</f>
        <v>2.4849187935034807</v>
      </c>
      <c r="S11" s="191">
        <v>204.2067516945566</v>
      </c>
      <c r="T11" s="208">
        <f t="shared" si="1"/>
        <v>-0.47711857872556607</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417.72926548574605</v>
      </c>
      <c r="F12" s="128">
        <f>VLOOKUP(A12,'Tüm - Sektör'!$A:$H,6,0)</f>
        <v>5221.6158185718259</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244.900724551411</v>
      </c>
      <c r="R12" s="166" t="str">
        <f>IF(OR(H12="", BTA!H604="", Q12=0), "", IF(H12&lt;BTA!H604, (BTA!H604-H12)/H12, ""))</f>
        <v/>
      </c>
      <c r="S12" s="191">
        <v>252.63443164250822</v>
      </c>
      <c r="T12" s="208">
        <f t="shared" si="1"/>
        <v>7.7337070910972159</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63.495988804173891</v>
      </c>
      <c r="F13" s="128">
        <f>VLOOKUP(A13,'Tüm - Sektör'!$A:$H,6,0)</f>
        <v>107.91114970053</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466.02858949715318</v>
      </c>
      <c r="R13" s="166">
        <f>IF(OR(H13="", H12="", Q13=0), "", IF(H13&lt;H12, (H12-H13)/H13, ""))</f>
        <v>0.81226053639846774</v>
      </c>
      <c r="S13" s="191">
        <v>434.49282028306004</v>
      </c>
      <c r="T13" s="208">
        <f t="shared" si="1"/>
        <v>-31.535769214093136</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374.10763637860066</v>
      </c>
      <c r="F14" s="128">
        <f>VLOOKUP(A14,'Tüm - Sektör'!$A:$H,6,0)</f>
        <v>3400.9785125327335</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1678.5159449350967</v>
      </c>
      <c r="R14" s="166">
        <f>IF(OR(H14="", BTA!H605="", Q14=0), "", IF(H14&lt;BTA!H605, (BTA!H605-H14)/H14, ""))</f>
        <v>1.2028985507246379</v>
      </c>
      <c r="S14" s="191">
        <v>1586.9605297568189</v>
      </c>
      <c r="T14" s="208">
        <f t="shared" si="1"/>
        <v>-91.555415178277826</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500000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3440</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639.5</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221.9</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180.9</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137</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120</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89.3</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65.5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52.4</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41.1</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32.619999999999997</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29.82</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26.66</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22.7</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26.92</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22.2</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19.329999999999998</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21.98</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16.88</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11.65</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11.94</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11.32</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9.8800000000000008</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11.29</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10.27</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8.6</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7.79</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7.12</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7.05</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5.99</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5.3</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5.12</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5.31</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15.5</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4.26</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13.2</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4.38</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3.32</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2.91</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2.6</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2.2599999999999998</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1.97</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2.19</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1.96</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4.88</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1.21</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10.38</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7.49</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11300</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12295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1583</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1510</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1384</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1443</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1006</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688</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441</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376.75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701</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354.5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370.75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430</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287.25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230.6</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292.5</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184.4</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239.1</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247.1</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159.6</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61.5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215.9</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133.19999999999999</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152</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148.5</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143.69999999999999</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193.4</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110.8</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122.1</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304.5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155.6</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123.2</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111.6</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160.80000000000001</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147.19999999999999</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123.8</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101.5</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154.9</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194.9</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107.9</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85.65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76.400000000000006</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81.95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77.45</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77.3</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72.75</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93.6</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40.58</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75.95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74.55</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51.4</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56.9</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56.65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100.9</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50.1</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48.28</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52.65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68</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46.68</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37.299999999999997</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42.72</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43.68</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39.96</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70.05</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54</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28.24</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41.72</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42.02</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34.979999999999997</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32.04</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32.24</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39.659999999999997</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33.619999999999997</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22.9</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33.119999999999997</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34.4</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35.42</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38.520000000000003</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34.700000000000003</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30.08</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30.1</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35.94</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31.42</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35.14</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31.9</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40.119999999999997</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31.9</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26.28</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18.61</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27.56</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30.74</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31.44</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27.42</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24.96</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42.38</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35.54</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27.62</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37.54</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23.96</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24.5</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28.84</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26.74</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20.28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25.82</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19.23</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23.66</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17.21</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22.42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20.7</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23.68</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21.74</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20.66</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23.78</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22.14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20.239999999999998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22.1</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2.2599999999999998</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24.06</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30.9</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20.96</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22.14</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4.37</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19.149999999999999</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13.37</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19.03</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14.84</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15.64</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17.21</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18.09</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15.48</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16.68</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14.74</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19.71</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11.37</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15.33</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17.66</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15.59</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15.43</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13.06</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12.98</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11.5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13.08</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15.65</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15.11</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16.239999999999998</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16.350000000000001</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9.1</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11.08</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12.95</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10.11</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12.96</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9.4700000000000006</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10.44</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12.11</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11.32</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12.85</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11.64</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12.37</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10.3</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10.53</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12.02</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10.07</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2.0099999999999998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6.08</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11.35</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10.56</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10.07</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11.02</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13.2</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8.91</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9.65</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10.050000000000001</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10.11</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7.48</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8.81</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8.81</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9.68</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9.48</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8.58</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7.82</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8.9</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8.14</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7.93</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8.26</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7.39</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7.88</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10.45</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8.27</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8.24</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6.94</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7.55</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7.31</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7.37</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12.12</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5.38</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6.97</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7.1</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5.47</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5.59</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6.24</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5.7</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7.21</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5.54</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4.74</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5.61</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6.11</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3.75</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6.5</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5.09</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4.91</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4.72</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5.6</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4.49</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4.97</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4.67</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3.7</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3.62</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4.2</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4.07</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4.42</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4.37</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3.08</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3.82</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3.38</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3.87</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3.16</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3.27</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3.81</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2.93</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2.78</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2.63</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2.99</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2.87</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2.57</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2.5499999999999998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2.2200000000000002</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2.21</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2.63</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2.39</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2.94</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2.25</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1.25</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2.23</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2.64</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1.52</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2.4</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2.17</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2.06</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1.48</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1.77</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1.51</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1.58</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1.55</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1.64</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1.57</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2.1800000000000002</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1.21</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1.6</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1.17</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1.1200000000000001</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0.83</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11.64</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10.11</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43.68</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22.14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24.06</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8.24</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3.82</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8.58</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10.11</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4.07</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2.63</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143.69999999999999</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42.72</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39.96</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27.56</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32.24</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23.78</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193.4</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15.11</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6.94</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5.38</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19.03</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51.4</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23.96</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7.49</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30.74</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70.05</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30.1</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31.9</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18.61</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10.07</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35.54</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3.87</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2.25</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2.57</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72.75</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28.24</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26.74</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2.5499999999999998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1.64</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1.57</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0.83</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20.96</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16.239999999999998</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22.9</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8.9</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24.96</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7.55</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5.61</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9.1</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14.84</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5.7</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3.62</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3.38</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1.77</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2.06</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3.16</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2.64</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16.350000000000001</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2.94</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1.6</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12.12</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11.5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247.1</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148.5</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46.68</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68</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8.91</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147.19999999999999</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430</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22.14</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26.28</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17.21</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11.35</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8.81</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38.520000000000003</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10.050000000000001</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11.37</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12.02</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8.26</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4.37</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2.4</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6.5</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5.59</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11.32</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1.55</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2.21</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1.58</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11.08</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1.21</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12295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76.400000000000006</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1384</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15.43</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32.04</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7.1</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3.75</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2.39</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33.619999999999997</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15.64</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10.53</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2.0099999999999998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40.119999999999997</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8.27</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2.99</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4.49</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1.52</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2.23</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1.1200000000000001</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42.02</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61.5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133.19999999999999</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1443</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122.1</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701</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33.119999999999997</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28.84</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194.9</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35.42</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20.66</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13.08</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15.48</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20.28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9.4700000000000006</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4.91</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4.97</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7.88</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376.75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37.299999999999997</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159.6</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75.95</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25.82</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24.5</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31.42</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5.6</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17.21</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4.37</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12.95</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10.45</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15.33</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2.63</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8.81</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50.1</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10.3</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2.78</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9.68</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4.2</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2.17</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1583</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111.6</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354.5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184.4</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27.62</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154.9</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20.239999999999998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18.09</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40.58</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7.82</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7.37</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31.9</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14.74</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13.2</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22.1</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13.37</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20.7</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10.07</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19.71</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6.11</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35.94</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30.08</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15.59</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3.08</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2.2200000000000002</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4.74</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2.93</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1.48</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1.25</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688</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287.25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101.5</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27.42</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54</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230.6</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15.65</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7.31</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7.48</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2.1800000000000002</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1006</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441</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123.2</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304.5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13.06</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16.68</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23.66</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52.65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152</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35.14</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42.38</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10.56</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48.28</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12.11</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12.37</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8.14</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4.42</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2.87</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1510</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77.3</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100.9</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19.23</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31.44</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74.55</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37.54</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7.93</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23.68</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12.96</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5.09</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17.66</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4.67</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3.7</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370.75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110.8</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123.8</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39.659999999999997</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107.9</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22.42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85.65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34.979999999999997</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155.6</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56.65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2.2599999999999998</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11.02</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6.97</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7.39</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9.65</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9.48</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3.27</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6.24</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4.72</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3.81</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81.95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30.9</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41.72</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12.98</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34.700000000000003</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1.51</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19.149999999999999</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6.08</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160.80000000000001</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239.1</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215.9</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12.85</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77.45</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56.9</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21.74</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93.6</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10.44</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7.21</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1.17</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292.5</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11300</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5.54</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5.47</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34.4</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35"/>
      <c r="B1" s="236"/>
      <c r="C1" s="236"/>
      <c r="D1" s="236"/>
      <c r="E1" s="236"/>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255.25</v>
      </c>
      <c r="I2" s="87">
        <v>5.4832817438134782</v>
      </c>
      <c r="J2" s="86">
        <v>2089864424</v>
      </c>
      <c r="K2" s="87">
        <v>21.532497267870617</v>
      </c>
      <c r="L2" s="87">
        <v>0</v>
      </c>
      <c r="M2" s="87">
        <v>19.89</v>
      </c>
      <c r="N2" s="88">
        <v>42.089484594348342</v>
      </c>
      <c r="O2" s="89">
        <v>2294.4259675329995</v>
      </c>
      <c r="P2" s="88">
        <v>76.480865584433317</v>
      </c>
    </row>
    <row r="3" spans="1:16">
      <c r="A3" s="85" t="s">
        <v>685</v>
      </c>
      <c r="B3" s="85" t="s">
        <v>683</v>
      </c>
      <c r="C3" s="86">
        <v>7810665698</v>
      </c>
      <c r="D3" s="86">
        <v>0</v>
      </c>
      <c r="E3" s="87">
        <v>0</v>
      </c>
      <c r="F3" s="87">
        <v>0</v>
      </c>
      <c r="G3" s="86">
        <v>451.23490800000002</v>
      </c>
      <c r="H3" s="87">
        <v>6.09</v>
      </c>
      <c r="I3" s="87">
        <v>-0.15837854157700448</v>
      </c>
      <c r="J3" s="86">
        <v>3157815002</v>
      </c>
      <c r="K3" s="87">
        <v>3.6346144383793133</v>
      </c>
      <c r="L3" s="87">
        <v>0</v>
      </c>
      <c r="M3" s="87">
        <v>27.99</v>
      </c>
      <c r="N3" s="88">
        <v>63.426380347460125</v>
      </c>
      <c r="O3" s="89">
        <v>448.93215670614927</v>
      </c>
      <c r="P3" s="88">
        <v>14.964405223538309</v>
      </c>
    </row>
    <row r="4" spans="1:16">
      <c r="A4" s="60" t="s">
        <v>434</v>
      </c>
      <c r="B4" s="60" t="s">
        <v>374</v>
      </c>
      <c r="C4" s="61">
        <v>29439691000</v>
      </c>
      <c r="D4" s="61">
        <v>0</v>
      </c>
      <c r="E4" s="62">
        <v>0</v>
      </c>
      <c r="F4" s="62">
        <v>0</v>
      </c>
      <c r="G4" s="61">
        <v>1007.169114</v>
      </c>
      <c r="H4" s="62">
        <v>8.7100000000000009</v>
      </c>
      <c r="I4" s="62">
        <v>0.16825588026731531</v>
      </c>
      <c r="J4" s="61">
        <v>0</v>
      </c>
      <c r="K4" s="62">
        <v>0</v>
      </c>
      <c r="L4" s="62">
        <v>0</v>
      </c>
      <c r="M4" s="62">
        <v>40.28</v>
      </c>
      <c r="N4" s="63">
        <v>347.93630595625137</v>
      </c>
      <c r="O4" s="64">
        <v>2348.7214312550636</v>
      </c>
      <c r="P4" s="63">
        <v>78.29071437516879</v>
      </c>
    </row>
    <row r="5" spans="1:16">
      <c r="A5" s="85" t="s">
        <v>435</v>
      </c>
      <c r="B5" s="85" t="s">
        <v>683</v>
      </c>
      <c r="C5" s="86">
        <v>11342832137</v>
      </c>
      <c r="D5" s="86">
        <v>0</v>
      </c>
      <c r="E5" s="87">
        <v>0</v>
      </c>
      <c r="F5" s="87">
        <v>0</v>
      </c>
      <c r="G5" s="86">
        <v>64.744270999999998</v>
      </c>
      <c r="H5" s="87">
        <v>103.7</v>
      </c>
      <c r="I5" s="87">
        <v>-1.0336089454456925</v>
      </c>
      <c r="J5" s="86">
        <v>1459724461</v>
      </c>
      <c r="K5" s="87">
        <v>30.135139319282807</v>
      </c>
      <c r="L5" s="87">
        <v>0</v>
      </c>
      <c r="M5" s="87">
        <v>15.05</v>
      </c>
      <c r="N5" s="88">
        <v>86.723233805975028</v>
      </c>
      <c r="O5" s="89">
        <v>544.25414596798839</v>
      </c>
      <c r="P5" s="88">
        <v>18.141804865599614</v>
      </c>
    </row>
    <row r="6" spans="1:16">
      <c r="A6" s="85" t="s">
        <v>686</v>
      </c>
      <c r="B6" s="85" t="s">
        <v>683</v>
      </c>
      <c r="C6" s="86">
        <v>35288102843</v>
      </c>
      <c r="D6" s="86">
        <v>0</v>
      </c>
      <c r="E6" s="87">
        <v>0</v>
      </c>
      <c r="F6" s="87">
        <v>0</v>
      </c>
      <c r="G6" s="86">
        <v>694.73875399999997</v>
      </c>
      <c r="H6" s="87">
        <v>26.32</v>
      </c>
      <c r="I6" s="87">
        <v>-0.31436530416800323</v>
      </c>
      <c r="J6" s="86">
        <v>9395308662</v>
      </c>
      <c r="K6" s="87">
        <v>6.0455704057634287</v>
      </c>
      <c r="L6" s="87">
        <v>0</v>
      </c>
      <c r="M6" s="87">
        <v>34.729999999999997</v>
      </c>
      <c r="N6" s="88">
        <v>37.409960967555847</v>
      </c>
      <c r="O6" s="89">
        <v>890.68937115292454</v>
      </c>
      <c r="P6" s="88">
        <v>29.689645705097483</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152</v>
      </c>
      <c r="I9" s="87">
        <v>-3.4710024356939191</v>
      </c>
      <c r="J9" s="86">
        <v>2238951517</v>
      </c>
      <c r="K9" s="87">
        <v>13.765462337164132</v>
      </c>
      <c r="L9" s="87">
        <v>0</v>
      </c>
      <c r="M9" s="87">
        <v>5.5</v>
      </c>
      <c r="N9" s="88">
        <v>23.516401948437789</v>
      </c>
      <c r="O9" s="89">
        <v>94.893211882246021</v>
      </c>
      <c r="P9" s="88">
        <v>3.1631070627415339</v>
      </c>
    </row>
    <row r="10" spans="1:16">
      <c r="A10" s="85" t="s">
        <v>750</v>
      </c>
      <c r="B10" s="85" t="s">
        <v>683</v>
      </c>
      <c r="C10" s="86">
        <v>54752015449</v>
      </c>
      <c r="D10" s="86">
        <v>0</v>
      </c>
      <c r="E10" s="87">
        <v>0</v>
      </c>
      <c r="F10" s="87">
        <v>0</v>
      </c>
      <c r="G10" s="86">
        <v>4648.4724200000001</v>
      </c>
      <c r="H10" s="87">
        <v>6</v>
      </c>
      <c r="I10" s="87">
        <v>-6.8419875387149887E-2</v>
      </c>
      <c r="J10" s="86">
        <v>8018316367</v>
      </c>
      <c r="K10" s="87">
        <v>15.863679378317052</v>
      </c>
      <c r="L10" s="87">
        <v>0</v>
      </c>
      <c r="M10" s="87">
        <v>23.24</v>
      </c>
      <c r="N10" s="88">
        <v>304.66968663870136</v>
      </c>
      <c r="O10" s="89">
        <v>577.50912588234974</v>
      </c>
      <c r="P10" s="88">
        <v>19.250304196078325</v>
      </c>
    </row>
    <row r="11" spans="1:16">
      <c r="A11" t="s">
        <v>2183</v>
      </c>
      <c r="C11" s="14">
        <v>27947178234</v>
      </c>
      <c r="D11" s="14">
        <v>0</v>
      </c>
      <c r="E11" s="19">
        <v>0</v>
      </c>
      <c r="F11" s="19">
        <v>0</v>
      </c>
      <c r="G11" s="14">
        <v>0</v>
      </c>
      <c r="H11" s="19">
        <v>60.65</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-4.8443712294101715E-3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10.763248886676445</v>
      </c>
      <c r="F14" s="62">
        <v>0.74229302666734109</v>
      </c>
      <c r="G14" s="61">
        <v>7.4329999999999998E-6</v>
      </c>
      <c r="H14" s="62">
        <v>500000</v>
      </c>
      <c r="I14" s="62">
        <v>4412.6238446263014</v>
      </c>
      <c r="J14" s="61">
        <v>0</v>
      </c>
      <c r="K14" s="62">
        <v>0</v>
      </c>
      <c r="L14" s="62">
        <v>1379310.3448275863</v>
      </c>
      <c r="M14" s="62">
        <v>25.63</v>
      </c>
      <c r="N14" s="63">
        <v>368.7554026000949</v>
      </c>
      <c r="O14" s="64">
        <v>1115.3659339029441</v>
      </c>
      <c r="P14" s="63">
        <v>37.178864463431474</v>
      </c>
    </row>
    <row r="15" spans="1:16">
      <c r="A15" s="25" t="s">
        <v>16</v>
      </c>
      <c r="B15" s="25" t="s">
        <v>353</v>
      </c>
      <c r="C15" s="26">
        <v>238701401</v>
      </c>
      <c r="D15" s="26">
        <v>1770000</v>
      </c>
      <c r="E15" s="27">
        <v>30.355241318097434</v>
      </c>
      <c r="F15" s="27">
        <v>11.327512451804788</v>
      </c>
      <c r="G15" s="26">
        <v>8.7624699999999992E-4</v>
      </c>
      <c r="H15" s="27">
        <v>1510</v>
      </c>
      <c r="I15" s="27">
        <v>-17.831952795192137</v>
      </c>
      <c r="J15" s="26">
        <v>-188709133</v>
      </c>
      <c r="K15" s="27">
        <v>-14.200584557823177</v>
      </c>
      <c r="L15" s="27">
        <v>22598.870056497177</v>
      </c>
      <c r="M15" s="27">
        <v>49.5</v>
      </c>
      <c r="N15" s="28">
        <v>91.202804858681304</v>
      </c>
      <c r="O15" s="29">
        <v>333.328859356122</v>
      </c>
      <c r="P15" s="28">
        <v>11.1109619785374</v>
      </c>
    </row>
    <row r="16" spans="1:16">
      <c r="A16" s="55" t="s">
        <v>554</v>
      </c>
      <c r="B16" s="55" t="s">
        <v>233</v>
      </c>
      <c r="C16" s="56">
        <v>3279541734</v>
      </c>
      <c r="D16" s="56">
        <v>1891070</v>
      </c>
      <c r="E16" s="57">
        <v>5.1826568803727309</v>
      </c>
      <c r="F16" s="57">
        <v>0.22487855450894045</v>
      </c>
      <c r="G16" s="56">
        <v>6.0773900000000004E-4</v>
      </c>
      <c r="H16" s="57">
        <v>12295</v>
      </c>
      <c r="I16" s="57">
        <v>-313.99502298306106</v>
      </c>
      <c r="J16" s="56">
        <v>-614132063</v>
      </c>
      <c r="K16" s="57">
        <v>-37.526896051346533</v>
      </c>
      <c r="L16" s="57">
        <v>21152.046196068892</v>
      </c>
      <c r="M16" s="57">
        <v>32.130000000000003</v>
      </c>
      <c r="N16" s="58">
        <v>23.985322030848558</v>
      </c>
      <c r="O16" s="59">
        <v>521.54762255937544</v>
      </c>
      <c r="P16" s="58">
        <v>17.38492075197918</v>
      </c>
    </row>
    <row r="17" spans="1:16" ht="15.75" customHeight="1">
      <c r="A17" s="45" t="s">
        <v>190</v>
      </c>
      <c r="B17" s="45" t="s">
        <v>375</v>
      </c>
      <c r="C17" s="46">
        <v>8450730000</v>
      </c>
      <c r="D17" s="46">
        <v>3150000</v>
      </c>
      <c r="E17" s="47">
        <v>7.2717298062444176</v>
      </c>
      <c r="F17" s="47">
        <v>0.47402169461519622</v>
      </c>
      <c r="G17" s="46">
        <v>1.1325970000000001</v>
      </c>
      <c r="H17" s="47">
        <v>4810</v>
      </c>
      <c r="I17" s="47">
        <v>-114.27156042638488</v>
      </c>
      <c r="J17" s="46">
        <v>-123597000</v>
      </c>
      <c r="K17" s="47">
        <v>-124.11709022063643</v>
      </c>
      <c r="L17" s="47">
        <v>12698.412698412698</v>
      </c>
      <c r="M17" s="47">
        <v>35.950000000000003</v>
      </c>
      <c r="N17" s="48">
        <v>21.29059238382284</v>
      </c>
      <c r="O17" s="49">
        <v>189.71408003732981</v>
      </c>
      <c r="P17" s="48">
        <v>6.3238026679109938</v>
      </c>
    </row>
    <row r="18" spans="1:16">
      <c r="A18" s="40" t="s">
        <v>71</v>
      </c>
      <c r="B18" s="40" t="s">
        <v>255</v>
      </c>
      <c r="C18" s="41">
        <v>336306420</v>
      </c>
      <c r="D18" s="41">
        <v>3750000</v>
      </c>
      <c r="E18" s="42">
        <v>13.472129952165519</v>
      </c>
      <c r="F18" s="42">
        <v>0.88117929537506456</v>
      </c>
      <c r="G18" s="41">
        <v>7.3957799999999996E-4</v>
      </c>
      <c r="H18" s="42">
        <v>4017.5</v>
      </c>
      <c r="I18" s="42">
        <v>-163.09961951292371</v>
      </c>
      <c r="J18" s="41">
        <v>-10342879</v>
      </c>
      <c r="K18" s="42">
        <v>-1478.1909369721911</v>
      </c>
      <c r="L18" s="42">
        <v>10666.666666666666</v>
      </c>
      <c r="M18" s="42">
        <v>19.72</v>
      </c>
      <c r="N18" s="43">
        <v>43.578571089344692</v>
      </c>
      <c r="O18" s="44">
        <v>0</v>
      </c>
      <c r="P18" s="43">
        <v>0</v>
      </c>
    </row>
    <row r="19" spans="1:16">
      <c r="A19" s="90" t="s">
        <v>410</v>
      </c>
      <c r="B19" s="90" t="s">
        <v>609</v>
      </c>
      <c r="C19" s="91">
        <v>849237071</v>
      </c>
      <c r="D19" s="91">
        <v>4244586</v>
      </c>
      <c r="E19" s="92">
        <v>33.325799055511936</v>
      </c>
      <c r="F19" s="92">
        <v>2.7792442604093237</v>
      </c>
      <c r="G19" s="91">
        <v>5.2214700000000004E-4</v>
      </c>
      <c r="H19" s="92">
        <v>2299</v>
      </c>
      <c r="I19" s="92">
        <v>-71.351166492300763</v>
      </c>
      <c r="J19" s="91">
        <v>84300833</v>
      </c>
      <c r="K19" s="92">
        <v>142.2400799882962</v>
      </c>
      <c r="L19" s="92">
        <v>9423.7694795204989</v>
      </c>
      <c r="M19" s="92">
        <v>12.3</v>
      </c>
      <c r="N19" s="93">
        <v>53.472121406965769</v>
      </c>
      <c r="O19" s="94">
        <v>393.07199695294344</v>
      </c>
      <c r="P19" s="93">
        <v>13.102399898431448</v>
      </c>
    </row>
    <row r="20" spans="1:16">
      <c r="A20" s="25" t="s">
        <v>11</v>
      </c>
      <c r="B20" s="25" t="s">
        <v>353</v>
      </c>
      <c r="C20" s="26">
        <v>4795702538</v>
      </c>
      <c r="D20" s="26">
        <v>4873440</v>
      </c>
      <c r="E20" s="27">
        <v>13.383427056475945</v>
      </c>
      <c r="F20" s="27">
        <v>0.72746944467505581</v>
      </c>
      <c r="G20" s="26">
        <v>7.7739300000000003E-4</v>
      </c>
      <c r="H20" s="27">
        <v>3770</v>
      </c>
      <c r="I20" s="27">
        <v>19.775720928486408</v>
      </c>
      <c r="J20" s="26">
        <v>-148778729</v>
      </c>
      <c r="K20" s="27">
        <v>-123.65501522734476</v>
      </c>
      <c r="L20" s="27">
        <v>8207.7546866279263</v>
      </c>
      <c r="M20" s="27">
        <v>15.95</v>
      </c>
      <c r="N20" s="28">
        <v>27.742498663634347</v>
      </c>
      <c r="O20" s="29">
        <v>1439.701607974783</v>
      </c>
      <c r="P20" s="28">
        <v>47.990053599159431</v>
      </c>
    </row>
    <row r="21" spans="1:16">
      <c r="A21" s="80" t="s">
        <v>386</v>
      </c>
      <c r="B21" s="80" t="s">
        <v>352</v>
      </c>
      <c r="C21" s="81">
        <v>181056017</v>
      </c>
      <c r="D21" s="81">
        <v>4900000</v>
      </c>
      <c r="E21" s="82">
        <v>116.4158116444322</v>
      </c>
      <c r="F21" s="82">
        <v>325.45656037023258</v>
      </c>
      <c r="G21" s="81">
        <v>4.7495229999999999</v>
      </c>
      <c r="H21" s="82">
        <v>69.849999999999994</v>
      </c>
      <c r="I21" s="82">
        <v>-0.46423819691723622</v>
      </c>
      <c r="J21" s="81">
        <v>5473469</v>
      </c>
      <c r="K21" s="82">
        <v>65.351607910814877</v>
      </c>
      <c r="L21" s="82">
        <v>8163.2653061224491</v>
      </c>
      <c r="M21" s="82">
        <v>96.92</v>
      </c>
      <c r="N21" s="83">
        <v>34.051998422297949</v>
      </c>
      <c r="O21" s="84">
        <v>777.27406533523686</v>
      </c>
      <c r="P21" s="83">
        <v>25.909135511174561</v>
      </c>
    </row>
    <row r="22" spans="1:16">
      <c r="A22" s="45" t="s">
        <v>394</v>
      </c>
      <c r="B22" s="45" t="s">
        <v>375</v>
      </c>
      <c r="C22" s="46">
        <v>227558534</v>
      </c>
      <c r="D22" s="46">
        <v>6200000</v>
      </c>
      <c r="E22" s="47">
        <v>126.51218592574956</v>
      </c>
      <c r="F22" s="47">
        <v>137.87291404288314</v>
      </c>
      <c r="G22" s="46">
        <v>2.1097030000000001</v>
      </c>
      <c r="H22" s="47">
        <v>149.9</v>
      </c>
      <c r="I22" s="47">
        <v>-2.310311627945822</v>
      </c>
      <c r="J22" s="46">
        <v>1749577</v>
      </c>
      <c r="K22" s="47">
        <v>524.46962894459637</v>
      </c>
      <c r="L22" s="47">
        <v>6451.6129032258068</v>
      </c>
      <c r="M22" s="47">
        <v>34.020000000000003</v>
      </c>
      <c r="N22" s="48">
        <v>47.885560001479988</v>
      </c>
      <c r="O22" s="49">
        <v>229.04379707646814</v>
      </c>
      <c r="P22" s="48">
        <v>7.6347932358822712</v>
      </c>
    </row>
    <row r="23" spans="1:16">
      <c r="A23" s="90" t="s">
        <v>423</v>
      </c>
      <c r="B23" s="90" t="s">
        <v>390</v>
      </c>
      <c r="C23" s="91">
        <v>471013063</v>
      </c>
      <c r="D23" s="91">
        <v>6224400</v>
      </c>
      <c r="E23" s="92">
        <v>92.34176834091889</v>
      </c>
      <c r="F23" s="92">
        <v>41.439801489883074</v>
      </c>
      <c r="G23" s="91">
        <v>1.5986990000000001</v>
      </c>
      <c r="H23" s="92">
        <v>261</v>
      </c>
      <c r="I23" s="92">
        <v>-11.231801978937767</v>
      </c>
      <c r="J23" s="91">
        <v>15019123</v>
      </c>
      <c r="K23" s="92">
        <v>148.36653245332633</v>
      </c>
      <c r="L23" s="92">
        <v>6426.3222157958999</v>
      </c>
      <c r="M23" s="92">
        <v>25.68</v>
      </c>
      <c r="N23" s="93">
        <v>24.534759882572583</v>
      </c>
      <c r="O23" s="94">
        <v>490.59041269492252</v>
      </c>
      <c r="P23" s="93">
        <v>16.353013756497418</v>
      </c>
    </row>
    <row r="24" spans="1:16">
      <c r="A24" s="30" t="s">
        <v>388</v>
      </c>
      <c r="B24" s="30" t="s">
        <v>349</v>
      </c>
      <c r="C24" s="31">
        <v>162494773</v>
      </c>
      <c r="D24" s="31">
        <v>6917538</v>
      </c>
      <c r="E24" s="32">
        <v>73.92014506026419</v>
      </c>
      <c r="F24" s="32">
        <v>88.313253899617109</v>
      </c>
      <c r="G24" s="31">
        <v>4.5362669999999996</v>
      </c>
      <c r="H24" s="32">
        <v>120</v>
      </c>
      <c r="I24" s="32">
        <v>-0.39041666548658327</v>
      </c>
      <c r="J24" s="31">
        <v>-22534642</v>
      </c>
      <c r="K24" s="32">
        <v>-37.143793897413588</v>
      </c>
      <c r="L24" s="32">
        <v>5782.4040865406159</v>
      </c>
      <c r="M24" s="32">
        <v>65.569999999999993</v>
      </c>
      <c r="N24" s="33">
        <v>55.537223898139715</v>
      </c>
      <c r="O24" s="34">
        <v>233.50563139102903</v>
      </c>
      <c r="P24" s="33">
        <v>7.7835210463676345</v>
      </c>
    </row>
    <row r="25" spans="1:16">
      <c r="A25" s="35" t="s">
        <v>50</v>
      </c>
      <c r="B25" s="35" t="s">
        <v>200</v>
      </c>
      <c r="C25" s="36">
        <v>91186532</v>
      </c>
      <c r="D25" s="36">
        <v>7347672</v>
      </c>
      <c r="E25" s="37">
        <v>19.343850445266149</v>
      </c>
      <c r="F25" s="37">
        <v>3.6923565761269379</v>
      </c>
      <c r="G25" s="36">
        <v>3.211576</v>
      </c>
      <c r="H25" s="37">
        <v>639.5</v>
      </c>
      <c r="I25" s="37">
        <v>-39.600914079381141</v>
      </c>
      <c r="J25" s="36">
        <v>-1925420</v>
      </c>
      <c r="K25" s="37">
        <v>-2720.9077167579021</v>
      </c>
      <c r="L25" s="37">
        <v>5443.9011431103618</v>
      </c>
      <c r="M25" s="37">
        <v>43.7</v>
      </c>
      <c r="N25" s="38">
        <v>57.965254331545879</v>
      </c>
      <c r="O25" s="39">
        <v>307.32242752663637</v>
      </c>
      <c r="P25" s="38">
        <v>10.244080917554546</v>
      </c>
    </row>
    <row r="26" spans="1:16">
      <c r="A26" s="30" t="s">
        <v>64</v>
      </c>
      <c r="B26" s="30" t="s">
        <v>357</v>
      </c>
      <c r="C26" s="31">
        <v>240921520</v>
      </c>
      <c r="D26" s="31">
        <v>7425000</v>
      </c>
      <c r="E26" s="32">
        <v>45.604813314416461</v>
      </c>
      <c r="F26" s="32">
        <v>37.224620601503077</v>
      </c>
      <c r="G26" s="31">
        <v>5.4653780000000003</v>
      </c>
      <c r="H26" s="32">
        <v>160.80000000000001</v>
      </c>
      <c r="I26" s="32">
        <v>6.612301087511895</v>
      </c>
      <c r="J26" s="31">
        <v>-3585419</v>
      </c>
      <c r="K26" s="32">
        <v>-341.69646560137045</v>
      </c>
      <c r="L26" s="32">
        <v>5387.2053872053875</v>
      </c>
      <c r="M26" s="32">
        <v>73.599999999999994</v>
      </c>
      <c r="N26" s="33">
        <v>95.206491953348859</v>
      </c>
      <c r="O26" s="34">
        <v>2283.940431916923</v>
      </c>
      <c r="P26" s="33">
        <v>76.131347730564102</v>
      </c>
    </row>
    <row r="27" spans="1:16">
      <c r="A27" s="30" t="s">
        <v>417</v>
      </c>
      <c r="B27" s="30" t="s">
        <v>349</v>
      </c>
      <c r="C27" s="31">
        <v>651050782</v>
      </c>
      <c r="D27" s="31">
        <v>7635461</v>
      </c>
      <c r="E27" s="32">
        <v>51.485287187575892</v>
      </c>
      <c r="F27" s="32">
        <v>46.502882553026339</v>
      </c>
      <c r="G27" s="31">
        <v>5.6142630000000002</v>
      </c>
      <c r="H27" s="32">
        <v>133.19999999999999</v>
      </c>
      <c r="I27" s="32">
        <v>-9.9929507799430723</v>
      </c>
      <c r="J27" s="31">
        <v>5770573</v>
      </c>
      <c r="K27" s="32">
        <v>191.85994960985676</v>
      </c>
      <c r="L27" s="32">
        <v>5238.7144666183221</v>
      </c>
      <c r="M27" s="32">
        <v>73.52</v>
      </c>
      <c r="N27" s="33">
        <v>30.090616389035471</v>
      </c>
      <c r="O27" s="34">
        <v>77.829254318996135</v>
      </c>
      <c r="P27" s="33">
        <v>2.594308477299871</v>
      </c>
    </row>
    <row r="28" spans="1:16">
      <c r="A28" s="30" t="s">
        <v>377</v>
      </c>
      <c r="B28" s="30" t="s">
        <v>349</v>
      </c>
      <c r="C28" s="31">
        <v>124002509</v>
      </c>
      <c r="D28" s="31">
        <v>8000000</v>
      </c>
      <c r="E28" s="32">
        <v>41.215011958123561</v>
      </c>
      <c r="F28" s="32">
        <v>42.932304123045377</v>
      </c>
      <c r="G28" s="31">
        <v>7.9945810000000002</v>
      </c>
      <c r="H28" s="32">
        <v>123.7</v>
      </c>
      <c r="I28" s="32">
        <v>2.9391331193302221</v>
      </c>
      <c r="J28" s="31">
        <v>-631248</v>
      </c>
      <c r="K28" s="32">
        <v>-1520.796897574329</v>
      </c>
      <c r="L28" s="32">
        <v>5000</v>
      </c>
      <c r="M28" s="32">
        <v>99.93</v>
      </c>
      <c r="N28" s="33">
        <v>29.700334105349686</v>
      </c>
      <c r="O28" s="34">
        <v>1938.535624558649</v>
      </c>
      <c r="P28" s="33">
        <v>64.617854151954973</v>
      </c>
    </row>
    <row r="29" spans="1:16">
      <c r="A29" s="30" t="s">
        <v>546</v>
      </c>
      <c r="B29" s="30" t="s">
        <v>357</v>
      </c>
      <c r="C29" s="31">
        <v>155992742</v>
      </c>
      <c r="D29" s="31">
        <v>8000000</v>
      </c>
      <c r="E29" s="32">
        <v>86.132199144535008</v>
      </c>
      <c r="F29" s="32">
        <v>46.810977795942939</v>
      </c>
      <c r="G29" s="31">
        <v>2.010942</v>
      </c>
      <c r="H29" s="32">
        <v>230.9</v>
      </c>
      <c r="I29" s="32">
        <v>-14.943730867005542</v>
      </c>
      <c r="J29" s="31">
        <v>-115395100</v>
      </c>
      <c r="K29" s="32">
        <v>-15.945217777877916</v>
      </c>
      <c r="L29" s="32">
        <v>5000</v>
      </c>
      <c r="M29" s="32">
        <v>25.13</v>
      </c>
      <c r="N29" s="33">
        <v>86.727216051470165</v>
      </c>
      <c r="O29" s="34">
        <v>196.29357694652288</v>
      </c>
      <c r="P29" s="33">
        <v>6.5431192315507625</v>
      </c>
    </row>
    <row r="30" spans="1:16">
      <c r="A30" s="90" t="s">
        <v>46</v>
      </c>
      <c r="B30" s="90" t="s">
        <v>609</v>
      </c>
      <c r="C30" s="91">
        <v>5369083553</v>
      </c>
      <c r="D30" s="91">
        <v>8640048</v>
      </c>
      <c r="E30" s="92">
        <v>24.188740090430311</v>
      </c>
      <c r="F30" s="92">
        <v>2.7636793112326199</v>
      </c>
      <c r="G30" s="91">
        <v>1.6379030000000001</v>
      </c>
      <c r="H30" s="92">
        <v>1006</v>
      </c>
      <c r="I30" s="92">
        <v>-7.7255855416581198</v>
      </c>
      <c r="J30" s="91">
        <v>-26123952</v>
      </c>
      <c r="K30" s="92">
        <v>-335.03233446455573</v>
      </c>
      <c r="L30" s="92">
        <v>4629.6039096079094</v>
      </c>
      <c r="M30" s="92">
        <v>18.95</v>
      </c>
      <c r="N30" s="93">
        <v>12.391752669405619</v>
      </c>
      <c r="O30" s="94">
        <v>643.92021925074994</v>
      </c>
      <c r="P30" s="93">
        <v>21.46400730835833</v>
      </c>
    </row>
    <row r="31" spans="1:16">
      <c r="A31" s="55" t="s">
        <v>436</v>
      </c>
      <c r="B31" s="55" t="s">
        <v>233</v>
      </c>
      <c r="C31" s="56">
        <v>358892796</v>
      </c>
      <c r="D31" s="56">
        <v>9284470</v>
      </c>
      <c r="E31" s="57">
        <v>121.56556421728872</v>
      </c>
      <c r="F31" s="57">
        <v>229.70930993309676</v>
      </c>
      <c r="G31" s="56">
        <v>5.8189539999999997</v>
      </c>
      <c r="H31" s="57">
        <v>56.8</v>
      </c>
      <c r="I31" s="57">
        <v>-2.8714292684070486</v>
      </c>
      <c r="J31" s="56">
        <v>-3381110</v>
      </c>
      <c r="K31" s="57">
        <v>-156.52102120309601</v>
      </c>
      <c r="L31" s="57">
        <v>4308.2696158208273</v>
      </c>
      <c r="M31" s="57">
        <v>62.67</v>
      </c>
      <c r="N31" s="58">
        <v>22.042094139091056</v>
      </c>
      <c r="O31" s="59">
        <v>429.48044516294692</v>
      </c>
      <c r="P31" s="58">
        <v>14.316014838764897</v>
      </c>
    </row>
    <row r="32" spans="1:16">
      <c r="A32" s="95" t="s">
        <v>530</v>
      </c>
      <c r="B32" s="95" t="s">
        <v>351</v>
      </c>
      <c r="C32" s="96">
        <v>257737541</v>
      </c>
      <c r="D32" s="96">
        <v>9500000</v>
      </c>
      <c r="E32" s="97">
        <v>33.776894324341782</v>
      </c>
      <c r="F32" s="97">
        <v>15.943778298013585</v>
      </c>
      <c r="G32" s="96">
        <v>5.3107189999999997</v>
      </c>
      <c r="H32" s="97">
        <v>221.9</v>
      </c>
      <c r="I32" s="97">
        <v>-8.9316381999136638</v>
      </c>
      <c r="J32" s="96">
        <v>-5361958</v>
      </c>
      <c r="K32" s="97">
        <v>-395.09820852755655</v>
      </c>
      <c r="L32" s="97">
        <v>4210.5263157894733</v>
      </c>
      <c r="M32" s="97">
        <v>55.9</v>
      </c>
      <c r="N32" s="98">
        <v>24.761515628831699</v>
      </c>
      <c r="O32" s="99">
        <v>322.78986438376717</v>
      </c>
      <c r="P32" s="98">
        <v>10.759662146125573</v>
      </c>
    </row>
    <row r="33" spans="1:16">
      <c r="A33" s="60" t="s">
        <v>391</v>
      </c>
      <c r="B33" s="60" t="s">
        <v>287</v>
      </c>
      <c r="C33" s="61">
        <v>16511882</v>
      </c>
      <c r="D33" s="61">
        <v>10650000</v>
      </c>
      <c r="E33" s="62">
        <v>145.1685565883414</v>
      </c>
      <c r="F33" s="62">
        <v>524.26347630314694</v>
      </c>
      <c r="G33" s="61">
        <v>10.108192000000001</v>
      </c>
      <c r="H33" s="62">
        <v>27.5</v>
      </c>
      <c r="I33" s="62">
        <v>0.81946409569556877</v>
      </c>
      <c r="J33" s="61">
        <v>-2418566</v>
      </c>
      <c r="K33" s="62">
        <v>-114.48932962755616</v>
      </c>
      <c r="L33" s="62">
        <v>3755.868544600939</v>
      </c>
      <c r="M33" s="62">
        <v>94.91</v>
      </c>
      <c r="N33" s="63">
        <v>49.366315461455031</v>
      </c>
      <c r="O33" s="64">
        <v>1494.1102851353871</v>
      </c>
      <c r="P33" s="63">
        <v>49.803676171179568</v>
      </c>
    </row>
    <row r="34" spans="1:16">
      <c r="A34" s="40" t="s">
        <v>39</v>
      </c>
      <c r="B34" s="40" t="s">
        <v>255</v>
      </c>
      <c r="C34" s="41">
        <v>638570889</v>
      </c>
      <c r="D34" s="41">
        <v>10721700</v>
      </c>
      <c r="E34" s="42">
        <v>68.555318750885732</v>
      </c>
      <c r="F34" s="42">
        <v>56.088348413330735</v>
      </c>
      <c r="G34" s="41">
        <v>5.1827810000000003</v>
      </c>
      <c r="H34" s="42">
        <v>111.6</v>
      </c>
      <c r="I34" s="42">
        <v>-3.4617368450952317</v>
      </c>
      <c r="J34" s="41">
        <v>5814918</v>
      </c>
      <c r="K34" s="42">
        <v>210.19622288740788</v>
      </c>
      <c r="L34" s="42">
        <v>3730.7516531893261</v>
      </c>
      <c r="M34" s="42">
        <v>48.33</v>
      </c>
      <c r="N34" s="43">
        <v>36.620577973153658</v>
      </c>
      <c r="O34" s="44">
        <v>436.2283992469329</v>
      </c>
      <c r="P34" s="43">
        <v>14.54094664156443</v>
      </c>
    </row>
    <row r="35" spans="1:16">
      <c r="A35" s="45" t="s">
        <v>51</v>
      </c>
      <c r="B35" s="45" t="s">
        <v>375</v>
      </c>
      <c r="C35" s="46">
        <v>2033187111</v>
      </c>
      <c r="D35" s="46">
        <v>10800000</v>
      </c>
      <c r="E35" s="47">
        <v>33.85717149063646</v>
      </c>
      <c r="F35" s="47">
        <v>4.5042001238075322</v>
      </c>
      <c r="G35" s="46">
        <v>1.717981</v>
      </c>
      <c r="H35" s="47">
        <v>688</v>
      </c>
      <c r="I35" s="47">
        <v>-19.596048296155345</v>
      </c>
      <c r="J35" s="46">
        <v>-67675452</v>
      </c>
      <c r="K35" s="47">
        <v>-111.07129362061741</v>
      </c>
      <c r="L35" s="47">
        <v>3703.7037037037039</v>
      </c>
      <c r="M35" s="47">
        <v>15.9</v>
      </c>
      <c r="N35" s="48">
        <v>65.324546238632863</v>
      </c>
      <c r="O35" s="49">
        <v>440.70670112459078</v>
      </c>
      <c r="P35" s="48">
        <v>14.690223370819693</v>
      </c>
    </row>
    <row r="36" spans="1:16">
      <c r="A36" s="65" t="s">
        <v>67</v>
      </c>
      <c r="B36" s="65" t="s">
        <v>608</v>
      </c>
      <c r="C36" s="66">
        <v>24553432694</v>
      </c>
      <c r="D36" s="66">
        <v>10983458</v>
      </c>
      <c r="E36" s="67">
        <v>0.37746795807673822</v>
      </c>
      <c r="F36" s="67">
        <v>2.9607538713051608E-3</v>
      </c>
      <c r="G36" s="66">
        <v>3.4871699999999996E-4</v>
      </c>
      <c r="H36" s="67">
        <v>11300</v>
      </c>
      <c r="I36" s="67">
        <v>31.904543534783443</v>
      </c>
      <c r="J36" s="66">
        <v>5402190789</v>
      </c>
      <c r="K36" s="67">
        <v>23.599775297569558</v>
      </c>
      <c r="L36" s="67">
        <v>3641.8403020250998</v>
      </c>
      <c r="M36" s="67">
        <v>85.99</v>
      </c>
      <c r="N36" s="68">
        <v>0</v>
      </c>
      <c r="O36" s="69">
        <v>1246.2235088420132</v>
      </c>
      <c r="P36" s="68">
        <v>41.540783628067103</v>
      </c>
    </row>
    <row r="37" spans="1:16">
      <c r="A37" s="40" t="s">
        <v>320</v>
      </c>
      <c r="B37" s="40" t="s">
        <v>255</v>
      </c>
      <c r="C37" s="41">
        <v>1138168471</v>
      </c>
      <c r="D37" s="41">
        <v>10994134</v>
      </c>
      <c r="E37" s="42">
        <v>36.058225946449191</v>
      </c>
      <c r="F37" s="42">
        <v>2.064046288382781</v>
      </c>
      <c r="G37" s="41">
        <v>7.01302E-4</v>
      </c>
      <c r="H37" s="42">
        <v>1583</v>
      </c>
      <c r="I37" s="42">
        <v>-37.990141444542587</v>
      </c>
      <c r="J37" s="41">
        <v>164509463</v>
      </c>
      <c r="K37" s="42">
        <v>106.19254727006191</v>
      </c>
      <c r="L37" s="42">
        <v>3638.303844577481</v>
      </c>
      <c r="M37" s="42">
        <v>6.37</v>
      </c>
      <c r="N37" s="43">
        <v>73.797606369392582</v>
      </c>
      <c r="O37" s="44">
        <v>726.50734033207175</v>
      </c>
      <c r="P37" s="43">
        <v>24.216911344402391</v>
      </c>
    </row>
    <row r="38" spans="1:16">
      <c r="A38" s="65" t="s">
        <v>765</v>
      </c>
      <c r="B38" s="65" t="s">
        <v>743</v>
      </c>
      <c r="C38" s="66">
        <v>311457358</v>
      </c>
      <c r="D38" s="66">
        <v>11320341</v>
      </c>
      <c r="E38" s="67">
        <v>18.286630195069311</v>
      </c>
      <c r="F38" s="67">
        <v>5.608951508870585</v>
      </c>
      <c r="G38" s="66">
        <v>8.0576760000000007</v>
      </c>
      <c r="H38" s="67">
        <v>285</v>
      </c>
      <c r="I38" s="67">
        <v>-2.6655143513983148</v>
      </c>
      <c r="J38" s="66">
        <v>16005244</v>
      </c>
      <c r="K38" s="67">
        <v>203.69937552967016</v>
      </c>
      <c r="L38" s="67">
        <v>3533.46246371907</v>
      </c>
      <c r="M38" s="67">
        <v>71.17</v>
      </c>
      <c r="N38" s="68">
        <v>63.902350149513119</v>
      </c>
      <c r="O38" s="69">
        <v>471.23061623043759</v>
      </c>
      <c r="P38" s="68">
        <v>15.707687207681253</v>
      </c>
    </row>
    <row r="39" spans="1:16">
      <c r="A39" s="30" t="s">
        <v>414</v>
      </c>
      <c r="B39" s="30" t="s">
        <v>349</v>
      </c>
      <c r="C39" s="31">
        <v>-2879838</v>
      </c>
      <c r="D39" s="31">
        <v>13336879</v>
      </c>
      <c r="E39" s="32">
        <v>74.202830796404058</v>
      </c>
      <c r="F39" s="32">
        <v>123.63850609094119</v>
      </c>
      <c r="G39" s="31">
        <v>12.119565</v>
      </c>
      <c r="H39" s="32">
        <v>42.88</v>
      </c>
      <c r="I39" s="32">
        <v>-3.9294136897920775</v>
      </c>
      <c r="J39" s="31">
        <v>-1648253</v>
      </c>
      <c r="K39" s="32">
        <v>-364.11858798376221</v>
      </c>
      <c r="L39" s="32">
        <v>2999.2024370919162</v>
      </c>
      <c r="M39" s="32">
        <v>90.87</v>
      </c>
      <c r="N39" s="33">
        <v>160.96520977022445</v>
      </c>
      <c r="O39" s="34">
        <v>300</v>
      </c>
      <c r="P39" s="33">
        <v>10</v>
      </c>
    </row>
    <row r="40" spans="1:16">
      <c r="A40" s="45" t="s">
        <v>690</v>
      </c>
      <c r="B40" s="45" t="s">
        <v>375</v>
      </c>
      <c r="C40" s="46">
        <v>52360538</v>
      </c>
      <c r="D40" s="46">
        <v>13878486</v>
      </c>
      <c r="E40" s="47">
        <v>43.475212197255061</v>
      </c>
      <c r="F40" s="47">
        <v>50.565962483243325</v>
      </c>
      <c r="G40" s="46">
        <v>13.431647</v>
      </c>
      <c r="H40" s="47">
        <v>70</v>
      </c>
      <c r="I40" s="47">
        <v>-0.90956567623815932</v>
      </c>
      <c r="J40" s="46">
        <v>-27125850</v>
      </c>
      <c r="K40" s="47">
        <v>-31.695680209099439</v>
      </c>
      <c r="L40" s="47">
        <v>2882.1587599684863</v>
      </c>
      <c r="M40" s="47">
        <v>96.78</v>
      </c>
      <c r="N40" s="48">
        <v>52.822499176123891</v>
      </c>
      <c r="O40" s="49">
        <v>189.83396584638609</v>
      </c>
      <c r="P40" s="48">
        <v>6.3277988615462029</v>
      </c>
    </row>
    <row r="41" spans="1:16">
      <c r="A41" s="40" t="s">
        <v>45</v>
      </c>
      <c r="B41" s="40" t="s">
        <v>255</v>
      </c>
      <c r="C41" s="41">
        <v>879240094</v>
      </c>
      <c r="D41" s="41">
        <v>14175000</v>
      </c>
      <c r="E41" s="42">
        <v>19.859104247779857</v>
      </c>
      <c r="F41" s="42">
        <v>3.7359866897645824</v>
      </c>
      <c r="G41" s="41">
        <v>5.5196949999999996</v>
      </c>
      <c r="H41" s="42">
        <v>354.5</v>
      </c>
      <c r="I41" s="42">
        <v>-19.214534158647893</v>
      </c>
      <c r="J41" s="41">
        <v>-27853019</v>
      </c>
      <c r="K41" s="42">
        <v>-190.84555968600748</v>
      </c>
      <c r="L41" s="42">
        <v>2821.8694885361551</v>
      </c>
      <c r="M41" s="42">
        <v>38.93</v>
      </c>
      <c r="N41" s="43">
        <v>61.984161215976336</v>
      </c>
      <c r="O41" s="44">
        <v>918.90142303555172</v>
      </c>
      <c r="P41" s="43">
        <v>30.630047434518392</v>
      </c>
    </row>
    <row r="42" spans="1:16">
      <c r="A42" s="45" t="s">
        <v>54</v>
      </c>
      <c r="B42" s="45" t="s">
        <v>375</v>
      </c>
      <c r="C42" s="46">
        <v>646697458</v>
      </c>
      <c r="D42" s="46">
        <v>14276790</v>
      </c>
      <c r="E42" s="47">
        <v>43.70891593759908</v>
      </c>
      <c r="F42" s="47">
        <v>10.557022957179059</v>
      </c>
      <c r="G42" s="46">
        <v>3.1674739999999999</v>
      </c>
      <c r="H42" s="47">
        <v>287.25</v>
      </c>
      <c r="I42" s="47">
        <v>0.40000648291601237</v>
      </c>
      <c r="J42" s="46">
        <v>43394990</v>
      </c>
      <c r="K42" s="47">
        <v>95.408919324557971</v>
      </c>
      <c r="L42" s="47">
        <v>2801.7502533832885</v>
      </c>
      <c r="M42" s="47">
        <v>22.18</v>
      </c>
      <c r="N42" s="48">
        <v>14.140957331902888</v>
      </c>
      <c r="O42" s="49">
        <v>474.93001876339906</v>
      </c>
      <c r="P42" s="48">
        <v>15.831000625446636</v>
      </c>
    </row>
    <row r="43" spans="1:16">
      <c r="A43" s="30" t="s">
        <v>104</v>
      </c>
      <c r="B43" s="30" t="s">
        <v>357</v>
      </c>
      <c r="C43" s="31">
        <v>360638941</v>
      </c>
      <c r="D43" s="31">
        <v>15000000</v>
      </c>
      <c r="E43" s="32">
        <v>15.167128676365056</v>
      </c>
      <c r="F43" s="32">
        <v>4.5140263917753147</v>
      </c>
      <c r="G43" s="31">
        <v>12.081939999999999</v>
      </c>
      <c r="H43" s="32">
        <v>215.9</v>
      </c>
      <c r="I43" s="32">
        <v>12.887186583450472</v>
      </c>
      <c r="J43" s="31">
        <v>3667696</v>
      </c>
      <c r="K43" s="32">
        <v>916.10646029550981</v>
      </c>
      <c r="L43" s="32">
        <v>2666.6666666666665</v>
      </c>
      <c r="M43" s="32">
        <v>80.540000000000006</v>
      </c>
      <c r="N43" s="33">
        <v>98.067344001997398</v>
      </c>
      <c r="O43" s="34">
        <v>1998.978107281695</v>
      </c>
      <c r="P43" s="33">
        <v>66.632603576056496</v>
      </c>
    </row>
    <row r="44" spans="1:16">
      <c r="A44" s="90" t="s">
        <v>427</v>
      </c>
      <c r="B44" s="90" t="s">
        <v>390</v>
      </c>
      <c r="C44" s="91">
        <v>604420825</v>
      </c>
      <c r="D44" s="91">
        <v>16800000</v>
      </c>
      <c r="E44" s="92">
        <v>154.37523339605596</v>
      </c>
      <c r="F44" s="92">
        <v>165.56760338487339</v>
      </c>
      <c r="G44" s="91">
        <v>5.7719040000000001</v>
      </c>
      <c r="H44" s="92">
        <v>43.66</v>
      </c>
      <c r="I44" s="92">
        <v>-1.4340094432269979</v>
      </c>
      <c r="J44" s="91">
        <v>4772795</v>
      </c>
      <c r="K44" s="92">
        <v>195.35722778791043</v>
      </c>
      <c r="L44" s="92">
        <v>2380.9523809523807</v>
      </c>
      <c r="M44" s="92">
        <v>34.35</v>
      </c>
      <c r="N44" s="93">
        <v>52.723015007891988</v>
      </c>
      <c r="O44" s="94">
        <v>364.88421168669447</v>
      </c>
      <c r="P44" s="93">
        <v>12.16280705622315</v>
      </c>
    </row>
    <row r="45" spans="1:16">
      <c r="A45" s="45" t="s">
        <v>297</v>
      </c>
      <c r="B45" s="45" t="s">
        <v>426</v>
      </c>
      <c r="C45" s="46">
        <v>367547592</v>
      </c>
      <c r="D45" s="46">
        <v>17512456</v>
      </c>
      <c r="E45" s="47">
        <v>64.953130817288496</v>
      </c>
      <c r="F45" s="47">
        <v>72.724853689224986</v>
      </c>
      <c r="G45" s="46">
        <v>12.279838</v>
      </c>
      <c r="H45" s="47">
        <v>48.28</v>
      </c>
      <c r="I45" s="47">
        <v>-1.9566838459784248</v>
      </c>
      <c r="J45" s="46">
        <v>-25349652</v>
      </c>
      <c r="K45" s="47">
        <v>-35.232643667060991</v>
      </c>
      <c r="L45" s="47">
        <v>2284.088536753497</v>
      </c>
      <c r="M45" s="47">
        <v>70.12</v>
      </c>
      <c r="N45" s="48">
        <v>33.33316440542422</v>
      </c>
      <c r="O45" s="49">
        <v>21.022832543260492</v>
      </c>
      <c r="P45" s="48">
        <v>0.70076108477534971</v>
      </c>
    </row>
    <row r="46" spans="1:16">
      <c r="A46" s="25" t="s">
        <v>113</v>
      </c>
      <c r="B46" s="25" t="s">
        <v>353</v>
      </c>
      <c r="C46" s="26">
        <v>10527575581</v>
      </c>
      <c r="D46" s="26">
        <v>18000000</v>
      </c>
      <c r="E46" s="27">
        <v>11.144326777070169</v>
      </c>
      <c r="F46" s="27">
        <v>2.0987432725179227</v>
      </c>
      <c r="G46" s="26">
        <v>12.229931000000001</v>
      </c>
      <c r="H46" s="27">
        <v>292</v>
      </c>
      <c r="I46" s="27">
        <v>-1.6387557321895656</v>
      </c>
      <c r="J46" s="26">
        <v>62342924</v>
      </c>
      <c r="K46" s="27">
        <v>85.174060812418745</v>
      </c>
      <c r="L46" s="27">
        <v>2222.2222222222222</v>
      </c>
      <c r="M46" s="27">
        <v>67.94</v>
      </c>
      <c r="N46" s="28">
        <v>26.71039890836218</v>
      </c>
      <c r="O46" s="29">
        <v>462.05892603094105</v>
      </c>
      <c r="P46" s="28">
        <v>15.401964201031369</v>
      </c>
    </row>
    <row r="47" spans="1:16">
      <c r="A47" s="25" t="s">
        <v>314</v>
      </c>
      <c r="B47" s="25" t="s">
        <v>376</v>
      </c>
      <c r="C47" s="26">
        <v>202339880</v>
      </c>
      <c r="D47" s="26">
        <v>18255333</v>
      </c>
      <c r="E47" s="27">
        <v>48.802011481289234</v>
      </c>
      <c r="F47" s="27">
        <v>48.605484197949401</v>
      </c>
      <c r="G47" s="26">
        <v>15.26498</v>
      </c>
      <c r="H47" s="27">
        <v>52.4</v>
      </c>
      <c r="I47" s="27">
        <v>-3.3486567766647539</v>
      </c>
      <c r="J47" s="26">
        <v>81750563</v>
      </c>
      <c r="K47" s="27">
        <v>12.281790829990982</v>
      </c>
      <c r="L47" s="27">
        <v>2191.1405286334684</v>
      </c>
      <c r="M47" s="27">
        <v>83.61</v>
      </c>
      <c r="N47" s="28">
        <v>44.748796694607449</v>
      </c>
      <c r="O47" s="29">
        <v>843.31481525771198</v>
      </c>
      <c r="P47" s="28">
        <v>28.110493841923734</v>
      </c>
    </row>
    <row r="48" spans="1:16">
      <c r="A48" s="30" t="s">
        <v>336</v>
      </c>
      <c r="B48" s="30" t="s">
        <v>357</v>
      </c>
      <c r="C48" s="31">
        <v>919757915</v>
      </c>
      <c r="D48" s="31">
        <v>19440000</v>
      </c>
      <c r="E48" s="32">
        <v>67.38076532232202</v>
      </c>
      <c r="F48" s="32">
        <v>14.205281767001033</v>
      </c>
      <c r="G48" s="31">
        <v>2.4591859999999999</v>
      </c>
      <c r="H48" s="32">
        <v>239.1</v>
      </c>
      <c r="I48" s="32">
        <v>-2.4858820426855175</v>
      </c>
      <c r="J48" s="31">
        <v>-13239520</v>
      </c>
      <c r="K48" s="32">
        <v>-358.27280747338273</v>
      </c>
      <c r="L48" s="32">
        <v>2057.6131687242801</v>
      </c>
      <c r="M48" s="32">
        <v>12.65</v>
      </c>
      <c r="N48" s="33">
        <v>78.501147953787751</v>
      </c>
      <c r="O48" s="34">
        <v>298.99655847827438</v>
      </c>
      <c r="P48" s="33">
        <v>9.9665519492758126</v>
      </c>
    </row>
    <row r="49" spans="1:16">
      <c r="A49" s="35" t="s">
        <v>201</v>
      </c>
      <c r="B49" s="35" t="s">
        <v>200</v>
      </c>
      <c r="C49" s="36">
        <v>3755081013</v>
      </c>
      <c r="D49" s="36">
        <v>20000000</v>
      </c>
      <c r="E49" s="37">
        <v>23.826622247489031</v>
      </c>
      <c r="F49" s="37">
        <v>8.1598021395510383</v>
      </c>
      <c r="G49" s="36">
        <v>11.626663000000001</v>
      </c>
      <c r="H49" s="37">
        <v>143.69999999999999</v>
      </c>
      <c r="I49" s="37">
        <v>-3.7830064646722406</v>
      </c>
      <c r="J49" s="36">
        <v>-127375317</v>
      </c>
      <c r="K49" s="37">
        <v>-22.92437866906349</v>
      </c>
      <c r="L49" s="37">
        <v>2000</v>
      </c>
      <c r="M49" s="37">
        <v>58.13</v>
      </c>
      <c r="N49" s="38">
        <v>26.672591286716067</v>
      </c>
      <c r="O49" s="39">
        <v>129.26315789473682</v>
      </c>
      <c r="P49" s="38">
        <v>4.3087719298245606</v>
      </c>
    </row>
    <row r="50" spans="1:16">
      <c r="A50" s="25" t="s">
        <v>703</v>
      </c>
      <c r="B50" s="25" t="s">
        <v>689</v>
      </c>
      <c r="C50" s="26">
        <v>69325879</v>
      </c>
      <c r="D50" s="26">
        <v>20000000</v>
      </c>
      <c r="E50" s="27">
        <v>152.0972345452669</v>
      </c>
      <c r="F50" s="27">
        <v>543.20440909023898</v>
      </c>
      <c r="G50" s="26">
        <v>52.150770999999999</v>
      </c>
      <c r="H50" s="27">
        <v>15.5</v>
      </c>
      <c r="I50" s="27">
        <v>0.43633807294793497</v>
      </c>
      <c r="J50" s="26">
        <v>-5598285</v>
      </c>
      <c r="K50" s="27">
        <v>-50.015317190889711</v>
      </c>
      <c r="L50" s="27">
        <v>2000</v>
      </c>
      <c r="M50" s="27">
        <v>86.91</v>
      </c>
      <c r="N50" s="28">
        <v>12.430338475408345</v>
      </c>
      <c r="O50" s="29">
        <v>1959.7378690967407</v>
      </c>
      <c r="P50" s="28">
        <v>65.32459563655803</v>
      </c>
    </row>
    <row r="51" spans="1:16">
      <c r="A51" s="25" t="s">
        <v>704</v>
      </c>
      <c r="B51" s="25" t="s">
        <v>689</v>
      </c>
      <c r="C51" s="26">
        <v>82997498</v>
      </c>
      <c r="D51" s="26">
        <v>20000000</v>
      </c>
      <c r="E51" s="27">
        <v>146.60826184470136</v>
      </c>
      <c r="F51" s="27">
        <v>563.87793017192826</v>
      </c>
      <c r="G51" s="26">
        <v>59.663963000000003</v>
      </c>
      <c r="H51" s="27">
        <v>13.2</v>
      </c>
      <c r="I51" s="27">
        <v>0.21107776454682181</v>
      </c>
      <c r="J51" s="26">
        <v>-6495135</v>
      </c>
      <c r="K51" s="27">
        <v>-40.029960886109372</v>
      </c>
      <c r="L51" s="27">
        <v>2000</v>
      </c>
      <c r="M51" s="27">
        <v>99.43</v>
      </c>
      <c r="N51" s="28">
        <v>7.7081568777782419</v>
      </c>
      <c r="O51" s="29">
        <v>2638.693290459064</v>
      </c>
      <c r="P51" s="28">
        <v>87.956443015302128</v>
      </c>
    </row>
    <row r="52" spans="1:16">
      <c r="A52" s="25" t="s">
        <v>705</v>
      </c>
      <c r="B52" s="25" t="s">
        <v>689</v>
      </c>
      <c r="C52" s="26">
        <v>83633027</v>
      </c>
      <c r="D52" s="26">
        <v>20000000</v>
      </c>
      <c r="E52" s="27">
        <v>417.72926548574605</v>
      </c>
      <c r="F52" s="27">
        <v>5221.6158185718259</v>
      </c>
      <c r="G52" s="26">
        <v>58.626662000000003</v>
      </c>
      <c r="H52" s="27">
        <v>4.88</v>
      </c>
      <c r="I52" s="27">
        <v>-0.13265500916234796</v>
      </c>
      <c r="J52" s="26">
        <v>-4821694</v>
      </c>
      <c r="K52" s="27">
        <v>-16.591679189927856</v>
      </c>
      <c r="L52" s="27">
        <v>2000</v>
      </c>
      <c r="M52" s="27">
        <v>97.71</v>
      </c>
      <c r="N52" s="28">
        <v>6.5367797316132519</v>
      </c>
      <c r="O52" s="29">
        <v>170</v>
      </c>
      <c r="P52" s="28">
        <v>5.666666666666667</v>
      </c>
    </row>
    <row r="53" spans="1:16">
      <c r="A53" s="30" t="s">
        <v>84</v>
      </c>
      <c r="B53" s="30" t="s">
        <v>605</v>
      </c>
      <c r="C53" s="31">
        <v>1981884130</v>
      </c>
      <c r="D53" s="31">
        <v>20000000</v>
      </c>
      <c r="E53" s="32">
        <v>26.179698102266411</v>
      </c>
      <c r="F53" s="32">
        <v>3.3477874811082367</v>
      </c>
      <c r="G53" s="31">
        <v>3.9666589999999999</v>
      </c>
      <c r="H53" s="32">
        <v>376.75</v>
      </c>
      <c r="I53" s="32">
        <v>-15.224353325858262</v>
      </c>
      <c r="J53" s="31">
        <v>-83036840</v>
      </c>
      <c r="K53" s="32">
        <v>-94.175067355645993</v>
      </c>
      <c r="L53" s="32">
        <v>2000</v>
      </c>
      <c r="M53" s="32">
        <v>19.829999999999998</v>
      </c>
      <c r="N53" s="33">
        <v>32.715736228460969</v>
      </c>
      <c r="O53" s="34">
        <v>510.8946233587447</v>
      </c>
      <c r="P53" s="33">
        <v>17.029820778624824</v>
      </c>
    </row>
    <row r="54" spans="1:16">
      <c r="A54" s="25" t="s">
        <v>734</v>
      </c>
      <c r="B54" s="25" t="s">
        <v>689</v>
      </c>
      <c r="C54" s="26">
        <v>162912546</v>
      </c>
      <c r="D54" s="26">
        <v>20000000</v>
      </c>
      <c r="E54" s="27">
        <v>91.658793176332821</v>
      </c>
      <c r="F54" s="27">
        <v>111.77901606869857</v>
      </c>
      <c r="G54" s="26">
        <v>10.537267999999999</v>
      </c>
      <c r="H54" s="27">
        <v>41.1</v>
      </c>
      <c r="I54" s="27">
        <v>-1.2014207568673285</v>
      </c>
      <c r="J54" s="26">
        <v>-6812646</v>
      </c>
      <c r="K54" s="27">
        <v>-120.36439292456998</v>
      </c>
      <c r="L54" s="27">
        <v>2000</v>
      </c>
      <c r="M54" s="27">
        <v>52.68</v>
      </c>
      <c r="N54" s="28">
        <v>1.7431313922170328</v>
      </c>
      <c r="O54" s="29">
        <v>106.83604624179524</v>
      </c>
      <c r="P54" s="28">
        <v>3.5612015413931748</v>
      </c>
    </row>
    <row r="55" spans="1:16">
      <c r="A55" s="30" t="s">
        <v>304</v>
      </c>
      <c r="B55" s="30" t="s">
        <v>349</v>
      </c>
      <c r="C55" s="31">
        <v>206308208</v>
      </c>
      <c r="D55" s="31">
        <v>20990000</v>
      </c>
      <c r="E55" s="32">
        <v>23.334713124740425</v>
      </c>
      <c r="F55" s="32">
        <v>13.394050594798685</v>
      </c>
      <c r="G55" s="31">
        <v>20.765463</v>
      </c>
      <c r="H55" s="32">
        <v>82.55</v>
      </c>
      <c r="I55" s="32">
        <v>0.12733187027377824</v>
      </c>
      <c r="J55" s="31">
        <v>2866179</v>
      </c>
      <c r="K55" s="32">
        <v>607.83712392003429</v>
      </c>
      <c r="L55" s="32">
        <v>1905.6693663649357</v>
      </c>
      <c r="M55" s="32">
        <v>98.93</v>
      </c>
      <c r="N55" s="33">
        <v>43.190922374501532</v>
      </c>
      <c r="O55" s="34">
        <v>1432.1645282539373</v>
      </c>
      <c r="P55" s="33">
        <v>47.738817608464579</v>
      </c>
    </row>
    <row r="56" spans="1:16">
      <c r="A56" s="40" t="s">
        <v>482</v>
      </c>
      <c r="B56" s="40" t="s">
        <v>255</v>
      </c>
      <c r="C56" s="41">
        <v>3023972122</v>
      </c>
      <c r="D56" s="41">
        <v>21000000</v>
      </c>
      <c r="E56" s="42">
        <v>15.546728900222455</v>
      </c>
      <c r="F56" s="42">
        <v>1.412825236297933</v>
      </c>
      <c r="G56" s="41">
        <v>4.9969520000000003</v>
      </c>
      <c r="H56" s="42">
        <v>513</v>
      </c>
      <c r="I56" s="42">
        <v>17.716040431528938</v>
      </c>
      <c r="J56" s="41">
        <v>40710262</v>
      </c>
      <c r="K56" s="42">
        <v>270.30039747717666</v>
      </c>
      <c r="L56" s="42">
        <v>1904.7619047619048</v>
      </c>
      <c r="M56" s="42">
        <v>23.79</v>
      </c>
      <c r="N56" s="43">
        <v>39.157529117534942</v>
      </c>
      <c r="O56" s="44">
        <v>2114.9920469265635</v>
      </c>
      <c r="P56" s="43">
        <v>70.499734897552116</v>
      </c>
    </row>
    <row r="57" spans="1:16">
      <c r="A57" s="55" t="s">
        <v>68</v>
      </c>
      <c r="B57" s="55" t="s">
        <v>356</v>
      </c>
      <c r="C57" s="56">
        <v>1840705156</v>
      </c>
      <c r="D57" s="56">
        <v>21000000</v>
      </c>
      <c r="E57" s="57">
        <v>62.210628234806862</v>
      </c>
      <c r="F57" s="57">
        <v>37.979626516976104</v>
      </c>
      <c r="G57" s="56">
        <v>8.2712769999999995</v>
      </c>
      <c r="H57" s="57">
        <v>77.45</v>
      </c>
      <c r="I57" s="57">
        <v>-1.2279288108444888</v>
      </c>
      <c r="J57" s="56">
        <v>-125144677</v>
      </c>
      <c r="K57" s="57">
        <v>-13.088850754714882</v>
      </c>
      <c r="L57" s="57">
        <v>1904.7619047619048</v>
      </c>
      <c r="M57" s="57">
        <v>39.380000000000003</v>
      </c>
      <c r="N57" s="58">
        <v>21.154940274216422</v>
      </c>
      <c r="O57" s="59">
        <v>424.87648467005056</v>
      </c>
      <c r="P57" s="58">
        <v>14.162549489001686</v>
      </c>
    </row>
    <row r="58" spans="1:16">
      <c r="A58" s="50" t="s">
        <v>63</v>
      </c>
      <c r="B58" s="50" t="s">
        <v>355</v>
      </c>
      <c r="C58" s="51">
        <v>549820175</v>
      </c>
      <c r="D58" s="51">
        <v>22750000</v>
      </c>
      <c r="E58" s="52">
        <v>41.097833479931879</v>
      </c>
      <c r="F58" s="52">
        <v>14.224395078283942</v>
      </c>
      <c r="G58" s="51">
        <v>7.6577849999999996</v>
      </c>
      <c r="H58" s="52">
        <v>123.8</v>
      </c>
      <c r="I58" s="52">
        <v>0.20474135277868299</v>
      </c>
      <c r="J58" s="51">
        <v>17853471</v>
      </c>
      <c r="K58" s="52">
        <v>161.83127639437731</v>
      </c>
      <c r="L58" s="52">
        <v>1758.2417582417581</v>
      </c>
      <c r="M58" s="52">
        <v>33.659999999999997</v>
      </c>
      <c r="N58" s="53">
        <v>36.10957121615575</v>
      </c>
      <c r="O58" s="54">
        <v>1404.1521053420147</v>
      </c>
      <c r="P58" s="53">
        <v>46.805070178067155</v>
      </c>
    </row>
    <row r="59" spans="1:16">
      <c r="A59" s="50" t="s">
        <v>95</v>
      </c>
      <c r="B59" s="50" t="s">
        <v>355</v>
      </c>
      <c r="C59" s="51">
        <v>418442261</v>
      </c>
      <c r="D59" s="51">
        <v>23000000</v>
      </c>
      <c r="E59" s="52">
        <v>86.149089398740728</v>
      </c>
      <c r="F59" s="52">
        <v>93.640314563848619</v>
      </c>
      <c r="G59" s="51">
        <v>11.696857</v>
      </c>
      <c r="H59" s="52">
        <v>39.659999999999997</v>
      </c>
      <c r="I59" s="52">
        <v>-0.51485898509101702</v>
      </c>
      <c r="J59" s="51">
        <v>-26354647</v>
      </c>
      <c r="K59" s="52">
        <v>-34.908454664560672</v>
      </c>
      <c r="L59" s="52">
        <v>1739.1304347826087</v>
      </c>
      <c r="M59" s="52">
        <v>50.85</v>
      </c>
      <c r="N59" s="53">
        <v>77.610472899512956</v>
      </c>
      <c r="O59" s="54">
        <v>446.08955941576477</v>
      </c>
      <c r="P59" s="53">
        <v>14.869651980525493</v>
      </c>
    </row>
    <row r="60" spans="1:16">
      <c r="A60" s="40" t="s">
        <v>448</v>
      </c>
      <c r="B60" s="40" t="s">
        <v>255</v>
      </c>
      <c r="C60" s="41">
        <v>447250420</v>
      </c>
      <c r="D60" s="41">
        <v>23850000</v>
      </c>
      <c r="E60" s="42">
        <v>21.116045057164605</v>
      </c>
      <c r="F60" s="42">
        <v>4.2771437946838846</v>
      </c>
      <c r="G60" s="41">
        <v>10.082440999999999</v>
      </c>
      <c r="H60" s="42">
        <v>184.4</v>
      </c>
      <c r="I60" s="42">
        <v>-11.001134120149544</v>
      </c>
      <c r="J60" s="41">
        <v>5945065</v>
      </c>
      <c r="K60" s="42">
        <v>830.42826276920437</v>
      </c>
      <c r="L60" s="42">
        <v>1677.1488469601677</v>
      </c>
      <c r="M60" s="42">
        <v>42.27</v>
      </c>
      <c r="N60" s="43">
        <v>43.569757440233438</v>
      </c>
      <c r="O60" s="44">
        <v>465.27276363820033</v>
      </c>
      <c r="P60" s="43">
        <v>15.509092121273344</v>
      </c>
    </row>
    <row r="61" spans="1:16">
      <c r="A61" s="50" t="s">
        <v>464</v>
      </c>
      <c r="B61" s="50" t="s">
        <v>355</v>
      </c>
      <c r="C61" s="51">
        <v>2001882616</v>
      </c>
      <c r="D61" s="51">
        <v>24000000</v>
      </c>
      <c r="E61" s="52">
        <v>53.372615578399035</v>
      </c>
      <c r="F61" s="52">
        <v>5.8988301921307507</v>
      </c>
      <c r="G61" s="51">
        <v>2.016016</v>
      </c>
      <c r="H61" s="52">
        <v>370.75</v>
      </c>
      <c r="I61" s="52">
        <v>-4.910636629614487</v>
      </c>
      <c r="J61" s="51">
        <v>3056816</v>
      </c>
      <c r="K61" s="52">
        <v>2959.9426331189056</v>
      </c>
      <c r="L61" s="52">
        <v>1666.6666666666667</v>
      </c>
      <c r="M61" s="52">
        <v>8.4</v>
      </c>
      <c r="N61" s="53">
        <v>86.727216051470165</v>
      </c>
      <c r="O61" s="54">
        <v>263.30079782686101</v>
      </c>
      <c r="P61" s="53">
        <v>8.7766932608953674</v>
      </c>
    </row>
    <row r="62" spans="1:16">
      <c r="A62" s="55" t="s">
        <v>292</v>
      </c>
      <c r="B62" s="55" t="s">
        <v>356</v>
      </c>
      <c r="C62" s="56">
        <v>8163584863</v>
      </c>
      <c r="D62" s="56">
        <v>24300000</v>
      </c>
      <c r="E62" s="57">
        <v>11.405996029458722</v>
      </c>
      <c r="F62" s="57">
        <v>0.32573390191021673</v>
      </c>
      <c r="G62" s="56">
        <v>2.442218</v>
      </c>
      <c r="H62" s="57">
        <v>1432</v>
      </c>
      <c r="I62" s="57">
        <v>-16.924305902236256</v>
      </c>
      <c r="J62" s="56">
        <v>-70950936</v>
      </c>
      <c r="K62" s="57">
        <v>-493.52837290264921</v>
      </c>
      <c r="L62" s="57">
        <v>1646.0905349794239</v>
      </c>
      <c r="M62" s="57">
        <v>10.050000000000001</v>
      </c>
      <c r="N62" s="58">
        <v>63.288409796063938</v>
      </c>
      <c r="O62" s="59">
        <v>203.62107591540666</v>
      </c>
      <c r="P62" s="58">
        <v>6.7873691971802224</v>
      </c>
    </row>
    <row r="63" spans="1:16">
      <c r="A63" s="90" t="s">
        <v>442</v>
      </c>
      <c r="B63" s="90" t="s">
        <v>609</v>
      </c>
      <c r="C63" s="91">
        <v>1596724578</v>
      </c>
      <c r="D63" s="91">
        <v>24883200</v>
      </c>
      <c r="E63" s="92">
        <v>39.967476455163464</v>
      </c>
      <c r="F63" s="92">
        <v>13.058562924736716</v>
      </c>
      <c r="G63" s="91">
        <v>8.1175940000000004</v>
      </c>
      <c r="H63" s="92">
        <v>123.2</v>
      </c>
      <c r="I63" s="92">
        <v>-1.9344916596254078</v>
      </c>
      <c r="J63" s="91">
        <v>-139121733</v>
      </c>
      <c r="K63" s="92">
        <v>-21.999679949357734</v>
      </c>
      <c r="L63" s="92">
        <v>1607.5102880658437</v>
      </c>
      <c r="M63" s="92">
        <v>32.619999999999997</v>
      </c>
      <c r="N63" s="93">
        <v>28.734173077360648</v>
      </c>
      <c r="O63" s="94">
        <v>436.31658632492764</v>
      </c>
      <c r="P63" s="93">
        <v>14.543886210830921</v>
      </c>
    </row>
    <row r="64" spans="1:16">
      <c r="A64" s="90" t="s">
        <v>309</v>
      </c>
      <c r="B64" s="90" t="s">
        <v>609</v>
      </c>
      <c r="C64" s="91">
        <v>5221598542</v>
      </c>
      <c r="D64" s="91">
        <v>25000000</v>
      </c>
      <c r="E64" s="92">
        <v>47.997780102670255</v>
      </c>
      <c r="F64" s="92">
        <v>4.2570093217445901</v>
      </c>
      <c r="G64" s="91">
        <v>1.8682810000000001</v>
      </c>
      <c r="H64" s="92">
        <v>441</v>
      </c>
      <c r="I64" s="92">
        <v>-12.814634479547408</v>
      </c>
      <c r="J64" s="91">
        <v>-47172595</v>
      </c>
      <c r="K64" s="92">
        <v>-239.01589471598922</v>
      </c>
      <c r="L64" s="92">
        <v>1600</v>
      </c>
      <c r="M64" s="92">
        <v>7.47</v>
      </c>
      <c r="N64" s="93">
        <v>22.602353734050737</v>
      </c>
      <c r="O64" s="94">
        <v>331.28424303145493</v>
      </c>
      <c r="P64" s="93">
        <v>11.042808101048498</v>
      </c>
    </row>
    <row r="65" spans="1:16">
      <c r="A65" s="55" t="s">
        <v>33</v>
      </c>
      <c r="B65" s="55" t="s">
        <v>233</v>
      </c>
      <c r="C65" s="56">
        <v>519583617</v>
      </c>
      <c r="D65" s="56">
        <v>25000000</v>
      </c>
      <c r="E65" s="57">
        <v>19.35312190047657</v>
      </c>
      <c r="F65" s="57">
        <v>8.601387511322919</v>
      </c>
      <c r="G65" s="56">
        <v>22.966707</v>
      </c>
      <c r="H65" s="57">
        <v>89.3</v>
      </c>
      <c r="I65" s="57">
        <v>3.748869068843419E-3</v>
      </c>
      <c r="J65" s="56">
        <v>1543645</v>
      </c>
      <c r="K65" s="57">
        <v>1457.5890182004282</v>
      </c>
      <c r="L65" s="57">
        <v>1600</v>
      </c>
      <c r="M65" s="57">
        <v>91.86</v>
      </c>
      <c r="N65" s="58">
        <v>19.349633158093827</v>
      </c>
      <c r="O65" s="59">
        <v>1322.4469691103391</v>
      </c>
      <c r="P65" s="58">
        <v>44.081565637011302</v>
      </c>
    </row>
    <row r="66" spans="1:16">
      <c r="A66" s="60" t="s">
        <v>100</v>
      </c>
      <c r="B66" s="60" t="s">
        <v>287</v>
      </c>
      <c r="C66" s="61">
        <v>8264972237</v>
      </c>
      <c r="D66" s="61">
        <v>25200000</v>
      </c>
      <c r="E66" s="62">
        <v>77.155350137151345</v>
      </c>
      <c r="F66" s="62">
        <v>32.228634142502649</v>
      </c>
      <c r="G66" s="61">
        <v>5.4011089999999999</v>
      </c>
      <c r="H66" s="62">
        <v>93.15</v>
      </c>
      <c r="I66" s="62">
        <v>-4.3973077316224192</v>
      </c>
      <c r="J66" s="61">
        <v>78553885</v>
      </c>
      <c r="K66" s="62">
        <v>30.475895622476216</v>
      </c>
      <c r="L66" s="62">
        <v>1587.3015873015872</v>
      </c>
      <c r="M66" s="62">
        <v>21.43</v>
      </c>
      <c r="N66" s="63">
        <v>24.399331594818968</v>
      </c>
      <c r="O66" s="64">
        <v>432.1121219285522</v>
      </c>
      <c r="P66" s="63">
        <v>14.403737397618407</v>
      </c>
    </row>
    <row r="67" spans="1:16">
      <c r="A67" s="90" t="s">
        <v>312</v>
      </c>
      <c r="B67" s="90" t="s">
        <v>609</v>
      </c>
      <c r="C67" s="91">
        <v>470862105</v>
      </c>
      <c r="D67" s="91">
        <v>25382175</v>
      </c>
      <c r="E67" s="92">
        <v>82.487598819445836</v>
      </c>
      <c r="F67" s="92">
        <v>147.71926794984319</v>
      </c>
      <c r="G67" s="91">
        <v>22.044357999999999</v>
      </c>
      <c r="H67" s="92">
        <v>21.98</v>
      </c>
      <c r="I67" s="92">
        <v>-0.26187763827204691</v>
      </c>
      <c r="J67" s="91">
        <v>-15730860</v>
      </c>
      <c r="K67" s="92">
        <v>-35.49760470819777</v>
      </c>
      <c r="L67" s="92">
        <v>1575.909077925749</v>
      </c>
      <c r="M67" s="92">
        <v>86.84</v>
      </c>
      <c r="N67" s="93">
        <v>31.79525572521305</v>
      </c>
      <c r="O67" s="94">
        <v>524.42371749870028</v>
      </c>
      <c r="P67" s="93">
        <v>17.480790583290009</v>
      </c>
    </row>
    <row r="68" spans="1:16">
      <c r="A68" s="90" t="s">
        <v>416</v>
      </c>
      <c r="B68" s="90" t="s">
        <v>390</v>
      </c>
      <c r="C68" s="91">
        <v>6909611026</v>
      </c>
      <c r="D68" s="91">
        <v>27200000</v>
      </c>
      <c r="E68" s="92">
        <v>71.877944120591181</v>
      </c>
      <c r="F68" s="92">
        <v>13.628527462721685</v>
      </c>
      <c r="G68" s="91">
        <v>3.6238980000000001</v>
      </c>
      <c r="H68" s="92">
        <v>152.1</v>
      </c>
      <c r="I68" s="92">
        <v>-4.3211373063275857</v>
      </c>
      <c r="J68" s="91">
        <v>-21429790</v>
      </c>
      <c r="K68" s="92">
        <v>-246.10973789290514</v>
      </c>
      <c r="L68" s="92">
        <v>1470.5882352941176</v>
      </c>
      <c r="M68" s="92">
        <v>13.32</v>
      </c>
      <c r="N68" s="93">
        <v>36.326065491562922</v>
      </c>
      <c r="O68" s="94">
        <v>82.750031044084551</v>
      </c>
      <c r="P68" s="93">
        <v>2.7583343681361518</v>
      </c>
    </row>
    <row r="69" spans="1:16">
      <c r="A69" s="60" t="s">
        <v>115</v>
      </c>
      <c r="B69" s="60" t="s">
        <v>287</v>
      </c>
      <c r="C69" s="61">
        <v>1639886673</v>
      </c>
      <c r="D69" s="61">
        <v>28000000</v>
      </c>
      <c r="E69" s="62">
        <v>101.42300533403871</v>
      </c>
      <c r="F69" s="62">
        <v>43.122026077397408</v>
      </c>
      <c r="G69" s="61">
        <v>4.7491070000000004</v>
      </c>
      <c r="H69" s="62">
        <v>81.95</v>
      </c>
      <c r="I69" s="62">
        <v>-2.6482488799359629</v>
      </c>
      <c r="J69" s="61">
        <v>3154808</v>
      </c>
      <c r="K69" s="62">
        <v>745.52872948211109</v>
      </c>
      <c r="L69" s="62">
        <v>1428.5714285714287</v>
      </c>
      <c r="M69" s="62">
        <v>16.96</v>
      </c>
      <c r="N69" s="63">
        <v>25.72990536366402</v>
      </c>
      <c r="O69" s="64">
        <v>135.38039877605996</v>
      </c>
      <c r="P69" s="63">
        <v>4.512679959201999</v>
      </c>
    </row>
    <row r="70" spans="1:16">
      <c r="A70" s="30" t="s">
        <v>140</v>
      </c>
      <c r="B70" s="30" t="s">
        <v>349</v>
      </c>
      <c r="C70" s="31">
        <v>35696366730</v>
      </c>
      <c r="D70" s="31">
        <v>28125000</v>
      </c>
      <c r="E70" s="32">
        <v>5.6182361977603339</v>
      </c>
      <c r="F70" s="32">
        <v>0.12165621757229035</v>
      </c>
      <c r="G70" s="31">
        <v>4.3228220000000004</v>
      </c>
      <c r="H70" s="32">
        <v>1637</v>
      </c>
      <c r="I70" s="32">
        <v>-33.378349141167519</v>
      </c>
      <c r="J70" s="31">
        <v>162266865</v>
      </c>
      <c r="K70" s="32">
        <v>284.60061763071593</v>
      </c>
      <c r="L70" s="32">
        <v>1422.2222222222222</v>
      </c>
      <c r="M70" s="32">
        <v>15.37</v>
      </c>
      <c r="N70" s="33">
        <v>5.1148354266213447</v>
      </c>
      <c r="O70" s="34">
        <v>220.33782533858016</v>
      </c>
      <c r="P70" s="33">
        <v>7.344594177952672</v>
      </c>
    </row>
    <row r="71" spans="1:16">
      <c r="A71" s="60" t="s">
        <v>313</v>
      </c>
      <c r="B71" s="60" t="s">
        <v>287</v>
      </c>
      <c r="C71" s="61">
        <v>76967995</v>
      </c>
      <c r="D71" s="61">
        <v>28340000</v>
      </c>
      <c r="E71" s="62">
        <v>87.774163804245802</v>
      </c>
      <c r="F71" s="62">
        <v>129.04928811492266</v>
      </c>
      <c r="G71" s="61">
        <v>16.64443</v>
      </c>
      <c r="H71" s="62">
        <v>26.92</v>
      </c>
      <c r="I71" s="62">
        <v>0.345398160284347</v>
      </c>
      <c r="J71" s="61">
        <v>-51595</v>
      </c>
      <c r="K71" s="62">
        <v>-13182.672739606551</v>
      </c>
      <c r="L71" s="62">
        <v>1411.4326040931546</v>
      </c>
      <c r="M71" s="62">
        <v>58.73</v>
      </c>
      <c r="N71" s="63">
        <v>55.438618331220148</v>
      </c>
      <c r="O71" s="64">
        <v>2101.6536651907818</v>
      </c>
      <c r="P71" s="63">
        <v>70.055122173026064</v>
      </c>
    </row>
    <row r="72" spans="1:16">
      <c r="A72" s="50" t="s">
        <v>60</v>
      </c>
      <c r="B72" s="50" t="s">
        <v>355</v>
      </c>
      <c r="C72" s="51">
        <v>385874216</v>
      </c>
      <c r="D72" s="51">
        <v>30000000</v>
      </c>
      <c r="E72" s="52">
        <v>35.944939900509794</v>
      </c>
      <c r="F72" s="52">
        <v>13.02352894946007</v>
      </c>
      <c r="G72" s="51">
        <v>12.224814</v>
      </c>
      <c r="H72" s="52">
        <v>85.65</v>
      </c>
      <c r="I72" s="52">
        <v>-3.786218676874185</v>
      </c>
      <c r="J72" s="51">
        <v>11913466</v>
      </c>
      <c r="K72" s="52">
        <v>231.67061541955968</v>
      </c>
      <c r="L72" s="52">
        <v>1333.3333333333333</v>
      </c>
      <c r="M72" s="52">
        <v>40.74</v>
      </c>
      <c r="N72" s="53">
        <v>89.311552722303588</v>
      </c>
      <c r="O72" s="54">
        <v>725.78620235993208</v>
      </c>
      <c r="P72" s="53">
        <v>24.192873411997734</v>
      </c>
    </row>
    <row r="73" spans="1:16">
      <c r="A73" s="30" t="s">
        <v>669</v>
      </c>
      <c r="B73" s="30" t="s">
        <v>349</v>
      </c>
      <c r="C73" s="31">
        <v>204500139</v>
      </c>
      <c r="D73" s="31">
        <v>30000000</v>
      </c>
      <c r="E73" s="32">
        <v>1.264716757987121</v>
      </c>
      <c r="F73" s="32">
        <v>1.2255007344836444E-2</v>
      </c>
      <c r="G73" s="31">
        <v>9.3998380000000008</v>
      </c>
      <c r="H73" s="32">
        <v>3440</v>
      </c>
      <c r="I73" s="32">
        <v>384.99222942206507</v>
      </c>
      <c r="J73" s="31">
        <v>30988843</v>
      </c>
      <c r="K73" s="32">
        <v>3330.2308188789107</v>
      </c>
      <c r="L73" s="32">
        <v>1333.3333333333333</v>
      </c>
      <c r="M73" s="32">
        <v>31.33</v>
      </c>
      <c r="N73" s="33">
        <v>66.191165879989086</v>
      </c>
      <c r="O73" s="34">
        <v>3000</v>
      </c>
      <c r="P73" s="33">
        <v>100</v>
      </c>
    </row>
    <row r="74" spans="1:16">
      <c r="A74" s="25" t="s">
        <v>756</v>
      </c>
      <c r="B74" s="25" t="s">
        <v>689</v>
      </c>
      <c r="C74" s="26">
        <v>55337978</v>
      </c>
      <c r="D74" s="26">
        <v>30000000</v>
      </c>
      <c r="E74" s="27">
        <v>125.64458814834805</v>
      </c>
      <c r="F74" s="27">
        <v>190.37058810355765</v>
      </c>
      <c r="G74" s="26">
        <v>14.484933</v>
      </c>
      <c r="H74" s="27">
        <v>22.2</v>
      </c>
      <c r="I74" s="27">
        <v>-0.64317900939445849</v>
      </c>
      <c r="J74" s="26">
        <v>-5688287</v>
      </c>
      <c r="K74" s="27">
        <v>-116.02790084255594</v>
      </c>
      <c r="L74" s="27">
        <v>1333.3333333333333</v>
      </c>
      <c r="M74" s="27">
        <v>48.28</v>
      </c>
      <c r="N74" s="28">
        <v>3.2371993996780168</v>
      </c>
      <c r="O74" s="29">
        <v>141.92972555057915</v>
      </c>
      <c r="P74" s="28">
        <v>4.7309908516859718</v>
      </c>
    </row>
    <row r="75" spans="1:16">
      <c r="A75" s="30" t="s">
        <v>727</v>
      </c>
      <c r="B75" s="30" t="s">
        <v>357</v>
      </c>
      <c r="C75" s="31">
        <v>455277050</v>
      </c>
      <c r="D75" s="31">
        <v>31042007</v>
      </c>
      <c r="E75" s="32">
        <v>9.110714641959861</v>
      </c>
      <c r="F75" s="32">
        <v>1.520706291540437</v>
      </c>
      <c r="G75" s="31">
        <v>24.164194999999999</v>
      </c>
      <c r="H75" s="32">
        <v>180.9</v>
      </c>
      <c r="I75" s="32">
        <v>8.698873417189958</v>
      </c>
      <c r="J75" s="31">
        <v>8883359</v>
      </c>
      <c r="K75" s="32">
        <v>674.41914156570726</v>
      </c>
      <c r="L75" s="32">
        <v>1288.5764763856926</v>
      </c>
      <c r="M75" s="32">
        <v>77.84</v>
      </c>
      <c r="N75" s="33">
        <v>83.014332507635672</v>
      </c>
      <c r="O75" s="34">
        <v>2475.4530903406821</v>
      </c>
      <c r="P75" s="33">
        <v>82.515103011356075</v>
      </c>
    </row>
    <row r="76" spans="1:16">
      <c r="A76" s="35" t="s">
        <v>127</v>
      </c>
      <c r="B76" s="35" t="s">
        <v>208</v>
      </c>
      <c r="C76" s="36">
        <v>666088085</v>
      </c>
      <c r="D76" s="36">
        <v>31095331</v>
      </c>
      <c r="E76" s="37">
        <v>73.401099898186445</v>
      </c>
      <c r="F76" s="37">
        <v>31.898896827337129</v>
      </c>
      <c r="G76" s="36">
        <v>7.4210630000000002</v>
      </c>
      <c r="H76" s="37">
        <v>72.75</v>
      </c>
      <c r="I76" s="37">
        <v>-1.9086770618322648</v>
      </c>
      <c r="J76" s="36">
        <v>-76866655</v>
      </c>
      <c r="K76" s="37">
        <v>-29.935665783817445</v>
      </c>
      <c r="L76" s="37">
        <v>1286.3667539027001</v>
      </c>
      <c r="M76" s="37">
        <v>23.86</v>
      </c>
      <c r="N76" s="38">
        <v>44.240831009941445</v>
      </c>
      <c r="O76" s="39">
        <v>516.49193550109453</v>
      </c>
      <c r="P76" s="38">
        <v>17.216397850036483</v>
      </c>
    </row>
    <row r="77" spans="1:16">
      <c r="A77" s="50" t="s">
        <v>335</v>
      </c>
      <c r="B77" s="50" t="s">
        <v>355</v>
      </c>
      <c r="C77" s="51">
        <v>447890029</v>
      </c>
      <c r="D77" s="51">
        <v>31862500</v>
      </c>
      <c r="E77" s="52">
        <v>60.290704540180315</v>
      </c>
      <c r="F77" s="52">
        <v>82.270222989653661</v>
      </c>
      <c r="G77" s="51">
        <v>29.645479000000002</v>
      </c>
      <c r="H77" s="52">
        <v>22.42</v>
      </c>
      <c r="I77" s="52">
        <v>-0.66515989300841838</v>
      </c>
      <c r="J77" s="51">
        <v>-12400268</v>
      </c>
      <c r="K77" s="52">
        <v>-59.09852109647953</v>
      </c>
      <c r="L77" s="52">
        <v>1255.3942722636327</v>
      </c>
      <c r="M77" s="52">
        <v>93.04</v>
      </c>
      <c r="N77" s="53">
        <v>40.883360709649878</v>
      </c>
      <c r="O77" s="54">
        <v>43.28902932769472</v>
      </c>
      <c r="P77" s="53">
        <v>1.4429676442564907</v>
      </c>
    </row>
    <row r="78" spans="1:16">
      <c r="A78" s="30" t="s">
        <v>405</v>
      </c>
      <c r="B78" s="30" t="s">
        <v>349</v>
      </c>
      <c r="C78" s="31">
        <v>7204572126</v>
      </c>
      <c r="D78" s="31">
        <v>32387040</v>
      </c>
      <c r="E78" s="32">
        <v>37.468117323174368</v>
      </c>
      <c r="F78" s="32">
        <v>16.180225575153816</v>
      </c>
      <c r="G78" s="31">
        <v>14.567467000000001</v>
      </c>
      <c r="H78" s="32">
        <v>72.900000000000006</v>
      </c>
      <c r="I78" s="32">
        <v>0.65229149592200031</v>
      </c>
      <c r="J78" s="31">
        <v>-327345700</v>
      </c>
      <c r="K78" s="32">
        <v>-7.0740912741484001</v>
      </c>
      <c r="L78" s="32">
        <v>1235.0619260049698</v>
      </c>
      <c r="M78" s="32">
        <v>44.97</v>
      </c>
      <c r="N78" s="33">
        <v>368.74689757873256</v>
      </c>
      <c r="O78" s="34">
        <v>1032.3851624714171</v>
      </c>
      <c r="P78" s="33">
        <v>34.412838749047232</v>
      </c>
    </row>
    <row r="79" spans="1:16">
      <c r="A79" s="25" t="s">
        <v>675</v>
      </c>
      <c r="B79" s="25" t="s">
        <v>691</v>
      </c>
      <c r="C79" s="26">
        <v>1459734156</v>
      </c>
      <c r="D79" s="26">
        <v>33811732</v>
      </c>
      <c r="E79" s="27">
        <v>16.140336884380531</v>
      </c>
      <c r="F79" s="27">
        <v>1.4378285189092015</v>
      </c>
      <c r="G79" s="26">
        <v>7.956887</v>
      </c>
      <c r="H79" s="27">
        <v>292.5</v>
      </c>
      <c r="I79" s="27">
        <v>3.6732680263424418</v>
      </c>
      <c r="J79" s="26">
        <v>174328179</v>
      </c>
      <c r="K79" s="27">
        <v>64.39288867923068</v>
      </c>
      <c r="L79" s="27">
        <v>1183.0213252607114</v>
      </c>
      <c r="M79" s="27">
        <v>23.53</v>
      </c>
      <c r="N79" s="28">
        <v>26.786695117843799</v>
      </c>
      <c r="O79" s="29">
        <v>1393.3763445791994</v>
      </c>
      <c r="P79" s="28">
        <v>46.445878152639985</v>
      </c>
    </row>
    <row r="80" spans="1:16">
      <c r="A80" s="60" t="s">
        <v>17</v>
      </c>
      <c r="B80" s="60" t="s">
        <v>287</v>
      </c>
      <c r="C80" s="61">
        <v>1829648308</v>
      </c>
      <c r="D80" s="61">
        <v>35100498</v>
      </c>
      <c r="E80" s="62">
        <v>441.72870736855111</v>
      </c>
      <c r="F80" s="62">
        <v>2516.9369811707579</v>
      </c>
      <c r="G80" s="61">
        <v>17.518242999999998</v>
      </c>
      <c r="H80" s="62">
        <v>5.12</v>
      </c>
      <c r="I80" s="62">
        <v>-1.9102202890886926</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73.416497192024551</v>
      </c>
      <c r="F81" s="57">
        <v>88.66726714012627</v>
      </c>
      <c r="G81" s="56">
        <v>23.567941000000001</v>
      </c>
      <c r="H81" s="57">
        <v>22.7</v>
      </c>
      <c r="I81" s="57">
        <v>-1.1057249640781919E-2</v>
      </c>
      <c r="J81" s="56">
        <v>-15955475</v>
      </c>
      <c r="K81" s="57">
        <v>-51.894412419561313</v>
      </c>
      <c r="L81" s="57">
        <v>1111.1111111111111</v>
      </c>
      <c r="M81" s="57">
        <v>65.459999999999994</v>
      </c>
      <c r="N81" s="58">
        <v>39.925299861183376</v>
      </c>
      <c r="O81" s="59">
        <v>775.51954185100908</v>
      </c>
      <c r="P81" s="58">
        <v>25.850651395033637</v>
      </c>
    </row>
    <row r="82" spans="1:16">
      <c r="A82" s="30" t="s">
        <v>673</v>
      </c>
      <c r="B82" s="30" t="s">
        <v>349</v>
      </c>
      <c r="C82" s="31">
        <v>1474864054</v>
      </c>
      <c r="D82" s="31">
        <v>36732300</v>
      </c>
      <c r="E82" s="32">
        <v>13.971823256368646</v>
      </c>
      <c r="F82" s="32">
        <v>2.7968298890110992</v>
      </c>
      <c r="G82" s="31">
        <v>21.706330999999999</v>
      </c>
      <c r="H82" s="32">
        <v>122.1</v>
      </c>
      <c r="I82" s="32">
        <v>1.8188033815034428</v>
      </c>
      <c r="J82" s="31">
        <v>-253569202</v>
      </c>
      <c r="K82" s="32">
        <v>-19.701102344440081</v>
      </c>
      <c r="L82" s="32">
        <v>1088.959852772628</v>
      </c>
      <c r="M82" s="32">
        <v>59.09</v>
      </c>
      <c r="N82" s="33">
        <v>15.272355791452421</v>
      </c>
      <c r="O82" s="34">
        <v>2622.2908738295582</v>
      </c>
      <c r="P82" s="33">
        <v>87.409695794318608</v>
      </c>
    </row>
    <row r="83" spans="1:16">
      <c r="A83" s="30" t="s">
        <v>81</v>
      </c>
      <c r="B83" s="30" t="s">
        <v>349</v>
      </c>
      <c r="C83" s="31">
        <v>886453369</v>
      </c>
      <c r="D83" s="31">
        <v>37250000</v>
      </c>
      <c r="E83" s="32">
        <v>45.210020073972274</v>
      </c>
      <c r="F83" s="32">
        <v>35.696818060775584</v>
      </c>
      <c r="G83" s="31">
        <v>26.585895000000001</v>
      </c>
      <c r="H83" s="32">
        <v>33.119999999999997</v>
      </c>
      <c r="I83" s="32">
        <v>-1.2504729528639089</v>
      </c>
      <c r="J83" s="31">
        <v>-336099310</v>
      </c>
      <c r="K83" s="32">
        <v>-3.7682314789637621</v>
      </c>
      <c r="L83" s="32">
        <v>1073.8255033557048</v>
      </c>
      <c r="M83" s="32">
        <v>71.37</v>
      </c>
      <c r="N83" s="33">
        <v>38.787078004221968</v>
      </c>
      <c r="O83" s="34">
        <v>78.40552295426096</v>
      </c>
      <c r="P83" s="33">
        <v>2.6135174318086984</v>
      </c>
    </row>
    <row r="84" spans="1:16">
      <c r="A84" s="70" t="s">
        <v>165</v>
      </c>
      <c r="B84" s="70" t="s">
        <v>221</v>
      </c>
      <c r="C84" s="71">
        <v>10580143341</v>
      </c>
      <c r="D84" s="71">
        <v>37264000</v>
      </c>
      <c r="E84" s="72">
        <v>47.406929579268848</v>
      </c>
      <c r="F84" s="72">
        <v>4.9501599669608254</v>
      </c>
      <c r="G84" s="71">
        <v>3.3655849999999998</v>
      </c>
      <c r="H84" s="72">
        <v>247.1</v>
      </c>
      <c r="I84" s="72">
        <v>1.9128158593206877</v>
      </c>
      <c r="J84" s="71">
        <v>25223013</v>
      </c>
      <c r="K84" s="72">
        <v>379.68691527851968</v>
      </c>
      <c r="L84" s="72">
        <v>1073.4220695577501</v>
      </c>
      <c r="M84" s="72">
        <v>9.0299999999999994</v>
      </c>
      <c r="N84" s="73">
        <v>19.320531940060764</v>
      </c>
      <c r="O84" s="74">
        <v>1107.3844434741168</v>
      </c>
      <c r="P84" s="73">
        <v>36.912814782470562</v>
      </c>
    </row>
    <row r="85" spans="1:16">
      <c r="A85" s="25" t="s">
        <v>713</v>
      </c>
      <c r="B85" s="25" t="s">
        <v>689</v>
      </c>
      <c r="C85" s="26">
        <v>91442529</v>
      </c>
      <c r="D85" s="26">
        <v>37500000</v>
      </c>
      <c r="E85" s="27">
        <v>94.769325538556316</v>
      </c>
      <c r="F85" s="27">
        <v>210.5985011967918</v>
      </c>
      <c r="G85" s="26">
        <v>36.075847000000003</v>
      </c>
      <c r="H85" s="27">
        <v>11.65</v>
      </c>
      <c r="I85" s="27">
        <v>-0.75854127379016489</v>
      </c>
      <c r="J85" s="26">
        <v>-6134544</v>
      </c>
      <c r="K85" s="27">
        <v>-73.355085561371794</v>
      </c>
      <c r="L85" s="27">
        <v>1066.6666666666667</v>
      </c>
      <c r="M85" s="27">
        <v>96.2</v>
      </c>
      <c r="N85" s="28">
        <v>4.7752863045947738</v>
      </c>
      <c r="O85" s="29">
        <v>523.74684280136114</v>
      </c>
      <c r="P85" s="28">
        <v>17.458228093378704</v>
      </c>
    </row>
    <row r="86" spans="1:16">
      <c r="A86" s="45" t="s">
        <v>453</v>
      </c>
      <c r="B86" s="45" t="s">
        <v>375</v>
      </c>
      <c r="C86" s="46">
        <v>2638457366</v>
      </c>
      <c r="D86" s="46">
        <v>37600000</v>
      </c>
      <c r="E86" s="47">
        <v>28.226802220351871</v>
      </c>
      <c r="F86" s="47">
        <v>7.2884740292170704</v>
      </c>
      <c r="G86" s="46">
        <v>13.732926000000001</v>
      </c>
      <c r="H86" s="47">
        <v>101.5</v>
      </c>
      <c r="I86" s="47">
        <v>-2.4574462619508779</v>
      </c>
      <c r="J86" s="46">
        <v>-115451486</v>
      </c>
      <c r="K86" s="47">
        <v>-33.54482591934763</v>
      </c>
      <c r="L86" s="47">
        <v>1063.8297872340424</v>
      </c>
      <c r="M86" s="47">
        <v>36.520000000000003</v>
      </c>
      <c r="N86" s="48">
        <v>45.616553430156905</v>
      </c>
      <c r="O86" s="49">
        <v>312.23835016001362</v>
      </c>
      <c r="P86" s="48">
        <v>10.407945005333788</v>
      </c>
    </row>
    <row r="87" spans="1:16">
      <c r="A87" s="50" t="s">
        <v>278</v>
      </c>
      <c r="B87" s="50" t="s">
        <v>355</v>
      </c>
      <c r="C87" s="51">
        <v>3337733172</v>
      </c>
      <c r="D87" s="51">
        <v>38700772</v>
      </c>
      <c r="E87" s="52">
        <v>26.555199367611269</v>
      </c>
      <c r="F87" s="52">
        <v>5.9152342614614382</v>
      </c>
      <c r="G87" s="51">
        <v>13.534167</v>
      </c>
      <c r="H87" s="52">
        <v>110.8</v>
      </c>
      <c r="I87" s="52">
        <v>-11.284580532690114</v>
      </c>
      <c r="J87" s="51">
        <v>-6595639</v>
      </c>
      <c r="K87" s="52">
        <v>-680.6451280914556</v>
      </c>
      <c r="L87" s="52">
        <v>1033.5711132584124</v>
      </c>
      <c r="M87" s="52">
        <v>34.97</v>
      </c>
      <c r="N87" s="53">
        <v>45.16276237742197</v>
      </c>
      <c r="O87" s="54">
        <v>600</v>
      </c>
      <c r="P87" s="53">
        <v>20</v>
      </c>
    </row>
    <row r="88" spans="1:16">
      <c r="A88" s="25" t="s">
        <v>171</v>
      </c>
      <c r="B88" s="25" t="s">
        <v>353</v>
      </c>
      <c r="C88" s="26">
        <v>58292296</v>
      </c>
      <c r="D88" s="26">
        <v>39000000</v>
      </c>
      <c r="E88" s="27">
        <v>37.695021969483385</v>
      </c>
      <c r="F88" s="27">
        <v>14.644530679674975</v>
      </c>
      <c r="G88" s="26">
        <v>17.102171999999999</v>
      </c>
      <c r="H88" s="27">
        <v>65.5</v>
      </c>
      <c r="I88" s="27">
        <v>-4.9565669622027997</v>
      </c>
      <c r="J88" s="26">
        <v>-7099673</v>
      </c>
      <c r="K88" s="27">
        <v>-362.55190908088304</v>
      </c>
      <c r="L88" s="27">
        <v>1025.6410256410256</v>
      </c>
      <c r="M88" s="27">
        <v>43.85</v>
      </c>
      <c r="N88" s="28">
        <v>69.007396190071745</v>
      </c>
      <c r="O88" s="29">
        <v>300</v>
      </c>
      <c r="P88" s="28">
        <v>10</v>
      </c>
    </row>
    <row r="89" spans="1:16">
      <c r="A89" s="55" t="s">
        <v>550</v>
      </c>
      <c r="B89" s="55" t="s">
        <v>233</v>
      </c>
      <c r="C89" s="56">
        <v>832617284</v>
      </c>
      <c r="D89" s="56">
        <v>39000000</v>
      </c>
      <c r="E89" s="57">
        <v>2.7608534013210049</v>
      </c>
      <c r="F89" s="57">
        <v>4.8157219628833153E-2</v>
      </c>
      <c r="G89" s="56">
        <v>10.211128</v>
      </c>
      <c r="H89" s="57">
        <v>1384</v>
      </c>
      <c r="I89" s="57">
        <v>-89.116127076487146</v>
      </c>
      <c r="J89" s="56">
        <v>-34585163</v>
      </c>
      <c r="K89" s="57">
        <v>-1657.647240234201</v>
      </c>
      <c r="L89" s="57">
        <v>1025.6410256410256</v>
      </c>
      <c r="M89" s="57">
        <v>26.18</v>
      </c>
      <c r="N89" s="58">
        <v>15.489860437091497</v>
      </c>
      <c r="O89" s="59">
        <v>1261.9134409019136</v>
      </c>
      <c r="P89" s="58">
        <v>42.063781363397119</v>
      </c>
    </row>
    <row r="90" spans="1:16">
      <c r="A90" s="25" t="s">
        <v>150</v>
      </c>
      <c r="B90" s="25" t="s">
        <v>353</v>
      </c>
      <c r="C90" s="26">
        <v>4808797069</v>
      </c>
      <c r="D90" s="26">
        <v>39916800</v>
      </c>
      <c r="E90" s="27">
        <v>50.046613119183263</v>
      </c>
      <c r="F90" s="27">
        <v>15.870546534000615</v>
      </c>
      <c r="G90" s="26">
        <v>10.270289999999999</v>
      </c>
      <c r="H90" s="27">
        <v>77.3</v>
      </c>
      <c r="I90" s="27">
        <v>-1.1403147597851415</v>
      </c>
      <c r="J90" s="26">
        <v>25018829</v>
      </c>
      <c r="K90" s="27">
        <v>126.04215808821428</v>
      </c>
      <c r="L90" s="27">
        <v>1002.0843354176687</v>
      </c>
      <c r="M90" s="27">
        <v>25.72</v>
      </c>
      <c r="N90" s="28">
        <v>22.005448192975141</v>
      </c>
      <c r="O90" s="29">
        <v>516.57826400363524</v>
      </c>
      <c r="P90" s="28">
        <v>17.219275466787842</v>
      </c>
    </row>
    <row r="91" spans="1:16">
      <c r="A91" s="25" t="s">
        <v>732</v>
      </c>
      <c r="B91" s="25" t="s">
        <v>689</v>
      </c>
      <c r="C91" s="26">
        <v>583507211</v>
      </c>
      <c r="D91" s="26">
        <v>42000000</v>
      </c>
      <c r="E91" s="27">
        <v>113.83979016685589</v>
      </c>
      <c r="F91" s="27">
        <v>338.80889930611875</v>
      </c>
      <c r="G91" s="26">
        <v>39.884191999999999</v>
      </c>
      <c r="H91" s="27">
        <v>8.6</v>
      </c>
      <c r="I91" s="27">
        <v>-0.1537549054662275</v>
      </c>
      <c r="J91" s="26">
        <v>83842992</v>
      </c>
      <c r="K91" s="27">
        <v>4.0074905723784289</v>
      </c>
      <c r="L91" s="27">
        <v>952.38095238095241</v>
      </c>
      <c r="M91" s="27">
        <v>94.96</v>
      </c>
      <c r="N91" s="28">
        <v>0.34872596430086666</v>
      </c>
      <c r="O91" s="29">
        <v>443.53199985174837</v>
      </c>
      <c r="P91" s="28">
        <v>14.784399995058278</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112.48682498062414</v>
      </c>
      <c r="F93" s="32">
        <v>133.91288688169539</v>
      </c>
      <c r="G93" s="31">
        <v>17.263808999999998</v>
      </c>
      <c r="H93" s="32">
        <v>20.28</v>
      </c>
      <c r="I93" s="32">
        <v>-0.60367761927809482</v>
      </c>
      <c r="J93" s="31">
        <v>-153589240</v>
      </c>
      <c r="K93" s="32">
        <v>-5.4691331241693755</v>
      </c>
      <c r="L93" s="32">
        <v>952.38095238095241</v>
      </c>
      <c r="M93" s="32">
        <v>41.1</v>
      </c>
      <c r="N93" s="33">
        <v>102.06882631398656</v>
      </c>
      <c r="O93" s="34">
        <v>423.80206254252585</v>
      </c>
      <c r="P93" s="33">
        <v>14.126735418084195</v>
      </c>
    </row>
    <row r="94" spans="1:16">
      <c r="A94" s="111" t="s">
        <v>134</v>
      </c>
      <c r="B94" s="111" t="s">
        <v>697</v>
      </c>
      <c r="C94" s="112">
        <v>443664778</v>
      </c>
      <c r="D94" s="112">
        <v>44000000</v>
      </c>
      <c r="E94" s="113">
        <v>75.649208266733666</v>
      </c>
      <c r="F94" s="113">
        <v>71.637507828346273</v>
      </c>
      <c r="G94" s="112">
        <v>22.200189999999999</v>
      </c>
      <c r="H94" s="113">
        <v>23.96</v>
      </c>
      <c r="I94" s="113">
        <v>1.8064645186193218E-3</v>
      </c>
      <c r="J94" s="112">
        <v>-36555569</v>
      </c>
      <c r="K94" s="113">
        <v>-28.887527369632792</v>
      </c>
      <c r="L94" s="113">
        <v>909.09090909090912</v>
      </c>
      <c r="M94" s="113">
        <v>50.45</v>
      </c>
      <c r="N94" s="114">
        <v>10.941316003748438</v>
      </c>
      <c r="O94" s="115">
        <v>345.74890242768998</v>
      </c>
      <c r="P94" s="114">
        <v>11.524963414256332</v>
      </c>
    </row>
    <row r="95" spans="1:16">
      <c r="A95" s="90" t="s">
        <v>310</v>
      </c>
      <c r="B95" s="90" t="s">
        <v>609</v>
      </c>
      <c r="C95" s="91">
        <v>1308185749</v>
      </c>
      <c r="D95" s="91">
        <v>45000000</v>
      </c>
      <c r="E95" s="92">
        <v>107.10366676364903</v>
      </c>
      <c r="F95" s="92">
        <v>198.34012363638709</v>
      </c>
      <c r="G95" s="91">
        <v>30.943805000000001</v>
      </c>
      <c r="H95" s="92">
        <v>11.94</v>
      </c>
      <c r="I95" s="92">
        <v>-0.63207131741530809</v>
      </c>
      <c r="J95" s="91">
        <v>4012898</v>
      </c>
      <c r="K95" s="92">
        <v>134.56609163751483</v>
      </c>
      <c r="L95" s="92">
        <v>888.88888888888891</v>
      </c>
      <c r="M95" s="92">
        <v>68.760000000000005</v>
      </c>
      <c r="N95" s="93">
        <v>1.7170568074462831</v>
      </c>
      <c r="O95" s="94">
        <v>464.6053555117453</v>
      </c>
      <c r="P95" s="93">
        <v>15.486845183724844</v>
      </c>
    </row>
    <row r="96" spans="1:16">
      <c r="A96" s="50" t="s">
        <v>347</v>
      </c>
      <c r="B96" s="50" t="s">
        <v>355</v>
      </c>
      <c r="C96" s="51">
        <v>765978559</v>
      </c>
      <c r="D96" s="51">
        <v>45500000</v>
      </c>
      <c r="E96" s="52">
        <v>72.828214088563755</v>
      </c>
      <c r="F96" s="52">
        <v>45.732002567386971</v>
      </c>
      <c r="G96" s="51">
        <v>15.667655999999999</v>
      </c>
      <c r="H96" s="52">
        <v>34.979999999999997</v>
      </c>
      <c r="I96" s="52">
        <v>-1.3285494849347614</v>
      </c>
      <c r="J96" s="51">
        <v>-12773903</v>
      </c>
      <c r="K96" s="52">
        <v>-124.66823961321766</v>
      </c>
      <c r="L96" s="52">
        <v>879.12087912087907</v>
      </c>
      <c r="M96" s="52">
        <v>34.43</v>
      </c>
      <c r="N96" s="53">
        <v>45.463593429918454</v>
      </c>
      <c r="O96" s="54">
        <v>392.47341113440132</v>
      </c>
      <c r="P96" s="53">
        <v>13.082447037813377</v>
      </c>
    </row>
    <row r="97" spans="1:16">
      <c r="A97" s="55" t="s">
        <v>79</v>
      </c>
      <c r="B97" s="55" t="s">
        <v>233</v>
      </c>
      <c r="C97" s="56">
        <v>6239033292</v>
      </c>
      <c r="D97" s="56">
        <v>46000000</v>
      </c>
      <c r="E97" s="57">
        <v>35.204406774985991</v>
      </c>
      <c r="F97" s="57">
        <v>9.811707573853397</v>
      </c>
      <c r="G97" s="56">
        <v>14.636780999999999</v>
      </c>
      <c r="H97" s="57">
        <v>76.400000000000006</v>
      </c>
      <c r="I97" s="57">
        <v>-3.6075223735024906</v>
      </c>
      <c r="J97" s="56">
        <v>-47850125</v>
      </c>
      <c r="K97" s="57">
        <v>-74.984130135501218</v>
      </c>
      <c r="L97" s="57">
        <v>869.56521739130437</v>
      </c>
      <c r="M97" s="57">
        <v>31.81</v>
      </c>
      <c r="N97" s="58">
        <v>18.951677649315446</v>
      </c>
      <c r="O97" s="59">
        <v>407.57971594308964</v>
      </c>
      <c r="P97" s="58">
        <v>13.585990531436321</v>
      </c>
    </row>
    <row r="98" spans="1:16">
      <c r="A98" s="40" t="s">
        <v>102</v>
      </c>
      <c r="B98" s="40" t="s">
        <v>255</v>
      </c>
      <c r="C98" s="41">
        <v>1186366071</v>
      </c>
      <c r="D98" s="41">
        <v>46656000</v>
      </c>
      <c r="E98" s="42">
        <v>57.127753562429035</v>
      </c>
      <c r="F98" s="42">
        <v>43.73021504080706</v>
      </c>
      <c r="G98" s="41">
        <v>24.81212</v>
      </c>
      <c r="H98" s="42">
        <v>27.62</v>
      </c>
      <c r="I98" s="42">
        <v>7.5937505261265414E-3</v>
      </c>
      <c r="J98" s="41">
        <v>-1305327</v>
      </c>
      <c r="K98" s="42">
        <v>-1000.7975013157622</v>
      </c>
      <c r="L98" s="42">
        <v>857.33882030178324</v>
      </c>
      <c r="M98" s="42">
        <v>53.18</v>
      </c>
      <c r="N98" s="43">
        <v>25.26565196327811</v>
      </c>
      <c r="O98" s="44">
        <v>978.15801804142018</v>
      </c>
      <c r="P98" s="43">
        <v>32.605267268047342</v>
      </c>
    </row>
    <row r="99" spans="1:16">
      <c r="A99" s="30" t="s">
        <v>303</v>
      </c>
      <c r="B99" s="30" t="s">
        <v>349</v>
      </c>
      <c r="C99" s="31">
        <v>2686991410</v>
      </c>
      <c r="D99" s="31">
        <v>46846881</v>
      </c>
      <c r="E99" s="32">
        <v>1.6155620228072372</v>
      </c>
      <c r="F99" s="32">
        <v>2.2510450616983594E-2</v>
      </c>
      <c r="G99" s="31">
        <v>16.937048000000001</v>
      </c>
      <c r="H99" s="32">
        <v>1443</v>
      </c>
      <c r="I99" s="32">
        <v>-44.356384692952815</v>
      </c>
      <c r="J99" s="31">
        <v>-10386136</v>
      </c>
      <c r="K99" s="32">
        <v>-6910.1176502984363</v>
      </c>
      <c r="L99" s="32">
        <v>853.84553135992132</v>
      </c>
      <c r="M99" s="32">
        <v>36.15</v>
      </c>
      <c r="N99" s="33">
        <v>12.119447882095669</v>
      </c>
      <c r="O99" s="34">
        <v>810.84949771966205</v>
      </c>
      <c r="P99" s="33">
        <v>27.0283165906554</v>
      </c>
    </row>
    <row r="100" spans="1:16">
      <c r="A100" s="70" t="s">
        <v>302</v>
      </c>
      <c r="B100" s="70" t="s">
        <v>221</v>
      </c>
      <c r="C100" s="71">
        <v>791053925</v>
      </c>
      <c r="D100" s="71">
        <v>47500000</v>
      </c>
      <c r="E100" s="72">
        <v>165.82359188824151</v>
      </c>
      <c r="F100" s="72">
        <v>387.89144301343043</v>
      </c>
      <c r="G100" s="71">
        <v>24.419506999999999</v>
      </c>
      <c r="H100" s="72">
        <v>9.8800000000000008</v>
      </c>
      <c r="I100" s="72">
        <v>-0.28159455521161547</v>
      </c>
      <c r="J100" s="71">
        <v>-11680733</v>
      </c>
      <c r="K100" s="72">
        <v>-36.598730576240378</v>
      </c>
      <c r="L100" s="72">
        <v>842.10526315789468</v>
      </c>
      <c r="M100" s="72">
        <v>51.4</v>
      </c>
      <c r="N100" s="73">
        <v>18.32080735445652</v>
      </c>
      <c r="O100" s="74">
        <v>467.42147993886289</v>
      </c>
      <c r="P100" s="73">
        <v>15.580715997962097</v>
      </c>
    </row>
    <row r="101" spans="1:16">
      <c r="A101" s="25" t="s">
        <v>757</v>
      </c>
      <c r="B101" s="25" t="s">
        <v>376</v>
      </c>
      <c r="C101" s="26">
        <v>903452863</v>
      </c>
      <c r="D101" s="26">
        <v>49875000</v>
      </c>
      <c r="E101" s="27">
        <v>51.951869583959351</v>
      </c>
      <c r="F101" s="27">
        <v>49.601975972272918</v>
      </c>
      <c r="G101" s="26">
        <v>37.056989999999999</v>
      </c>
      <c r="H101" s="27">
        <v>20.66</v>
      </c>
      <c r="I101" s="27">
        <v>-0.49352488072427297</v>
      </c>
      <c r="J101" s="26">
        <v>-3766086</v>
      </c>
      <c r="K101" s="27">
        <v>-278.10703207521016</v>
      </c>
      <c r="L101" s="27">
        <v>802.00501253132836</v>
      </c>
      <c r="M101" s="27">
        <v>74.290000000000006</v>
      </c>
      <c r="N101" s="28">
        <v>9.0611392962528559</v>
      </c>
      <c r="O101" s="29">
        <v>608.56302214570565</v>
      </c>
      <c r="P101" s="28">
        <v>20.285434071523522</v>
      </c>
    </row>
    <row r="102" spans="1:16">
      <c r="A102" s="101" t="s">
        <v>91</v>
      </c>
      <c r="B102" s="101" t="s">
        <v>696</v>
      </c>
      <c r="C102" s="102">
        <v>4663031329</v>
      </c>
      <c r="D102" s="102">
        <v>52000000</v>
      </c>
      <c r="E102" s="103">
        <v>62.316278369158582</v>
      </c>
      <c r="F102" s="103">
        <v>35.246763783460736</v>
      </c>
      <c r="G102" s="102">
        <v>18.913271000000002</v>
      </c>
      <c r="H102" s="103">
        <v>33.619999999999997</v>
      </c>
      <c r="I102" s="103">
        <v>-0.71620048368576761</v>
      </c>
      <c r="J102" s="102">
        <v>-394278669</v>
      </c>
      <c r="K102" s="103">
        <v>-4.484138095738575</v>
      </c>
      <c r="L102" s="103">
        <v>769.23076923076928</v>
      </c>
      <c r="M102" s="103">
        <v>36.369999999999997</v>
      </c>
      <c r="N102" s="104">
        <v>1.08233001750768</v>
      </c>
      <c r="O102" s="105">
        <v>207.31593562626071</v>
      </c>
      <c r="P102" s="104">
        <v>6.9105311875420234</v>
      </c>
    </row>
    <row r="103" spans="1:16">
      <c r="A103" s="60" t="s">
        <v>18</v>
      </c>
      <c r="B103" s="60" t="s">
        <v>287</v>
      </c>
      <c r="C103" s="61">
        <v>723569532</v>
      </c>
      <c r="D103" s="61">
        <v>54000000</v>
      </c>
      <c r="E103" s="62">
        <v>77.924494795824316</v>
      </c>
      <c r="F103" s="62">
        <v>41.229891426362073</v>
      </c>
      <c r="G103" s="61">
        <v>14.576017</v>
      </c>
      <c r="H103" s="62">
        <v>34.700000000000003</v>
      </c>
      <c r="I103" s="62">
        <v>2.6442577034423209E-2</v>
      </c>
      <c r="J103" s="61">
        <v>31231591</v>
      </c>
      <c r="K103" s="62">
        <v>60.515649042663242</v>
      </c>
      <c r="L103" s="62">
        <v>740.74074074074076</v>
      </c>
      <c r="M103" s="62">
        <v>26.99</v>
      </c>
      <c r="N103" s="63">
        <v>60.410642505321476</v>
      </c>
      <c r="O103" s="64">
        <v>773.60470050053516</v>
      </c>
      <c r="P103" s="63">
        <v>25.786823350017837</v>
      </c>
    </row>
    <row r="104" spans="1:16">
      <c r="A104" s="35" t="s">
        <v>666</v>
      </c>
      <c r="B104" s="35" t="s">
        <v>208</v>
      </c>
      <c r="C104" s="36">
        <v>3375599291</v>
      </c>
      <c r="D104" s="36">
        <v>55000000</v>
      </c>
      <c r="E104" s="37">
        <v>374.10763637860066</v>
      </c>
      <c r="F104" s="37">
        <v>3400.9785125327335</v>
      </c>
      <c r="G104" s="36">
        <v>448.67192799999998</v>
      </c>
      <c r="H104" s="37">
        <v>2.57</v>
      </c>
      <c r="I104" s="37">
        <v>-3.9616381617281426E-2</v>
      </c>
      <c r="J104" s="36">
        <v>3618440</v>
      </c>
      <c r="K104" s="37">
        <v>30.399840815379005</v>
      </c>
      <c r="L104" s="37">
        <v>727.27272727272725</v>
      </c>
      <c r="M104" s="37">
        <v>74.77</v>
      </c>
      <c r="N104" s="38">
        <v>22.700966757361265</v>
      </c>
      <c r="O104" s="39">
        <v>288.733840705604</v>
      </c>
      <c r="P104" s="38">
        <v>9.624461356853466</v>
      </c>
    </row>
    <row r="105" spans="1:16">
      <c r="A105" s="40" t="s">
        <v>548</v>
      </c>
      <c r="B105" s="40" t="s">
        <v>255</v>
      </c>
      <c r="C105" s="41">
        <v>1321868358</v>
      </c>
      <c r="D105" s="41">
        <v>55000000</v>
      </c>
      <c r="E105" s="42">
        <v>14.398018832608633</v>
      </c>
      <c r="F105" s="42">
        <v>1.6889171651153823</v>
      </c>
      <c r="G105" s="41">
        <v>18.044423999999999</v>
      </c>
      <c r="H105" s="42">
        <v>154.9</v>
      </c>
      <c r="I105" s="42">
        <v>10.469141156920301</v>
      </c>
      <c r="J105" s="41">
        <v>-13999310</v>
      </c>
      <c r="K105" s="42">
        <v>-608.95858438737332</v>
      </c>
      <c r="L105" s="42">
        <v>727.27272727272725</v>
      </c>
      <c r="M105" s="42">
        <v>32.799999999999997</v>
      </c>
      <c r="N105" s="43">
        <v>13.254380886264096</v>
      </c>
      <c r="O105" s="44">
        <v>2914.0181927381782</v>
      </c>
      <c r="P105" s="43">
        <v>97.133939757939274</v>
      </c>
    </row>
    <row r="106" spans="1:16">
      <c r="A106" s="35" t="s">
        <v>508</v>
      </c>
      <c r="B106" s="35" t="s">
        <v>200</v>
      </c>
      <c r="C106" s="36">
        <v>1552282099</v>
      </c>
      <c r="D106" s="36">
        <v>55750000</v>
      </c>
      <c r="E106" s="37">
        <v>77.313869391469254</v>
      </c>
      <c r="F106" s="37">
        <v>51.362809760152302</v>
      </c>
      <c r="G106" s="36">
        <v>18.855746</v>
      </c>
      <c r="H106" s="37">
        <v>27.56</v>
      </c>
      <c r="I106" s="37">
        <v>-0.54144701943258866</v>
      </c>
      <c r="J106" s="36">
        <v>-90367678</v>
      </c>
      <c r="K106" s="37">
        <v>-16.656951172298573</v>
      </c>
      <c r="L106" s="37">
        <v>717.48878923766813</v>
      </c>
      <c r="M106" s="37">
        <v>33.82</v>
      </c>
      <c r="N106" s="38">
        <v>51.23630334503607</v>
      </c>
      <c r="O106" s="39">
        <v>183.22293460721167</v>
      </c>
      <c r="P106" s="38">
        <v>6.1074311535737227</v>
      </c>
    </row>
    <row r="107" spans="1:16">
      <c r="A107" s="45" t="s">
        <v>694</v>
      </c>
      <c r="B107" s="45" t="s">
        <v>695</v>
      </c>
      <c r="C107" s="46">
        <v>1441301000</v>
      </c>
      <c r="D107" s="46">
        <v>56000000</v>
      </c>
      <c r="E107" s="47">
        <v>31.869615030985234</v>
      </c>
      <c r="F107" s="47">
        <v>6.1892361980473147</v>
      </c>
      <c r="G107" s="46">
        <v>13.570377000000001</v>
      </c>
      <c r="H107" s="47">
        <v>93.6</v>
      </c>
      <c r="I107" s="47">
        <v>2.7668493118792696</v>
      </c>
      <c r="J107" s="46">
        <v>137762000</v>
      </c>
      <c r="K107" s="47">
        <v>37.377506133766929</v>
      </c>
      <c r="L107" s="47">
        <v>714.28571428571433</v>
      </c>
      <c r="M107" s="47">
        <v>24.23</v>
      </c>
      <c r="N107" s="48">
        <v>0</v>
      </c>
      <c r="O107" s="49">
        <v>2144.3717966362296</v>
      </c>
      <c r="P107" s="48">
        <v>71.479059887874328</v>
      </c>
    </row>
    <row r="108" spans="1:16">
      <c r="A108" s="55" t="s">
        <v>450</v>
      </c>
      <c r="B108" s="55" t="s">
        <v>354</v>
      </c>
      <c r="C108" s="56">
        <v>2690495427</v>
      </c>
      <c r="D108" s="56">
        <v>58000000</v>
      </c>
      <c r="E108" s="57">
        <v>139.33835183630532</v>
      </c>
      <c r="F108" s="57">
        <v>114.3993036422868</v>
      </c>
      <c r="G108" s="56">
        <v>13.776082000000001</v>
      </c>
      <c r="H108" s="57">
        <v>20.54</v>
      </c>
      <c r="I108" s="57">
        <v>-0.15387005209620952</v>
      </c>
      <c r="J108" s="56">
        <v>15575892</v>
      </c>
      <c r="K108" s="57">
        <v>78.197768705638168</v>
      </c>
      <c r="L108" s="57">
        <v>689.65517241379314</v>
      </c>
      <c r="M108" s="57">
        <v>23.75</v>
      </c>
      <c r="N108" s="58">
        <v>40.460380955581336</v>
      </c>
      <c r="O108" s="59">
        <v>936.63327301911181</v>
      </c>
      <c r="P108" s="58">
        <v>31.221109100637062</v>
      </c>
    </row>
    <row r="109" spans="1:16">
      <c r="A109" s="25" t="s">
        <v>688</v>
      </c>
      <c r="B109" s="25" t="s">
        <v>689</v>
      </c>
      <c r="C109" s="26">
        <v>575417363</v>
      </c>
      <c r="D109" s="26">
        <v>60000000</v>
      </c>
      <c r="E109" s="27">
        <v>112.98257328544001</v>
      </c>
      <c r="F109" s="27">
        <v>376.60857761813338</v>
      </c>
      <c r="G109" s="26">
        <v>59.507702999999999</v>
      </c>
      <c r="H109" s="27">
        <v>5.99</v>
      </c>
      <c r="I109" s="27">
        <v>-0.33140257448419863</v>
      </c>
      <c r="J109" s="26">
        <v>79178091</v>
      </c>
      <c r="K109" s="27">
        <v>3.7889269141384072</v>
      </c>
      <c r="L109" s="27">
        <v>666.66666666666663</v>
      </c>
      <c r="M109" s="27">
        <v>99.17</v>
      </c>
      <c r="N109" s="28">
        <v>0.51175372170166522</v>
      </c>
      <c r="O109" s="29">
        <v>374.20412035953518</v>
      </c>
      <c r="P109" s="28">
        <v>12.473470678651173</v>
      </c>
    </row>
    <row r="110" spans="1:16">
      <c r="A110" s="55" t="s">
        <v>541</v>
      </c>
      <c r="B110" s="55" t="s">
        <v>354</v>
      </c>
      <c r="C110" s="56">
        <v>2818472369</v>
      </c>
      <c r="D110" s="56">
        <v>62830000</v>
      </c>
      <c r="E110" s="57">
        <v>31.276764847168238</v>
      </c>
      <c r="F110" s="57">
        <v>8.5827561090321005</v>
      </c>
      <c r="G110" s="56">
        <v>22.243836999999999</v>
      </c>
      <c r="H110" s="57">
        <v>56.65</v>
      </c>
      <c r="I110" s="57">
        <v>-0.74429623947176538</v>
      </c>
      <c r="J110" s="56">
        <v>-43176773</v>
      </c>
      <c r="K110" s="57">
        <v>-84.400471522038018</v>
      </c>
      <c r="L110" s="57">
        <v>636.63854846410948</v>
      </c>
      <c r="M110" s="57">
        <v>35.4</v>
      </c>
      <c r="N110" s="58">
        <v>26.085638104932311</v>
      </c>
      <c r="O110" s="59">
        <v>268.25894319958786</v>
      </c>
      <c r="P110" s="58">
        <v>8.9419647733195955</v>
      </c>
    </row>
    <row r="111" spans="1:16">
      <c r="A111" s="60" t="s">
        <v>716</v>
      </c>
      <c r="B111" s="60" t="s">
        <v>287</v>
      </c>
      <c r="C111" s="61">
        <v>1697139850</v>
      </c>
      <c r="D111" s="61">
        <v>63000000</v>
      </c>
      <c r="E111" s="62">
        <v>67.470961004415912</v>
      </c>
      <c r="F111" s="62">
        <v>89.247302915894068</v>
      </c>
      <c r="G111" s="61">
        <v>44.915382999999999</v>
      </c>
      <c r="H111" s="62">
        <v>12.98</v>
      </c>
      <c r="I111" s="62">
        <v>-0.151708801812525</v>
      </c>
      <c r="J111" s="61">
        <v>-9013360</v>
      </c>
      <c r="K111" s="62">
        <v>-83.875491492628726</v>
      </c>
      <c r="L111" s="62">
        <v>634.92063492063494</v>
      </c>
      <c r="M111" s="62">
        <v>71.290000000000006</v>
      </c>
      <c r="N111" s="63">
        <v>54.420812035785445</v>
      </c>
      <c r="O111" s="64">
        <v>509.21776164658326</v>
      </c>
      <c r="P111" s="63">
        <v>16.973925388219442</v>
      </c>
    </row>
    <row r="112" spans="1:16">
      <c r="A112" s="50" t="s">
        <v>280</v>
      </c>
      <c r="B112" s="50" t="s">
        <v>355</v>
      </c>
      <c r="C112" s="51">
        <v>-355894230</v>
      </c>
      <c r="D112" s="51">
        <v>64864800</v>
      </c>
      <c r="E112" s="52">
        <v>17.816471745047988</v>
      </c>
      <c r="F112" s="52">
        <v>2.8611550077121932</v>
      </c>
      <c r="G112" s="51">
        <v>23.936191999999998</v>
      </c>
      <c r="H112" s="52">
        <v>100.9</v>
      </c>
      <c r="I112" s="52">
        <v>7.8424184528344512</v>
      </c>
      <c r="J112" s="51">
        <v>-73662719</v>
      </c>
      <c r="K112" s="52">
        <v>-84.534224157541615</v>
      </c>
      <c r="L112" s="52">
        <v>616.66728333394997</v>
      </c>
      <c r="M112" s="52">
        <v>36.9</v>
      </c>
      <c r="N112" s="53">
        <v>103.30335731704494</v>
      </c>
      <c r="O112" s="54">
        <v>2790.3931900218313</v>
      </c>
      <c r="P112" s="53">
        <v>93.01310633406105</v>
      </c>
    </row>
    <row r="113" spans="1:16">
      <c r="A113" s="25" t="s">
        <v>98</v>
      </c>
      <c r="B113" s="25" t="s">
        <v>376</v>
      </c>
      <c r="C113" s="26">
        <v>7603602013</v>
      </c>
      <c r="D113" s="26">
        <v>65000000</v>
      </c>
      <c r="E113" s="27">
        <v>35.931259189419535</v>
      </c>
      <c r="F113" s="27">
        <v>15.355238969837409</v>
      </c>
      <c r="G113" s="26">
        <v>31.101011</v>
      </c>
      <c r="H113" s="27">
        <v>35.42</v>
      </c>
      <c r="I113" s="27">
        <v>-3.8959662440163356E-3</v>
      </c>
      <c r="J113" s="26">
        <v>100241054</v>
      </c>
      <c r="K113" s="27">
        <v>23.343729007478313</v>
      </c>
      <c r="L113" s="27">
        <v>615.38461538461536</v>
      </c>
      <c r="M113" s="27">
        <v>47.84</v>
      </c>
      <c r="N113" s="28">
        <v>15.291719785102396</v>
      </c>
      <c r="O113" s="29">
        <v>1183.4302217546949</v>
      </c>
      <c r="P113" s="28">
        <v>39.447674058489831</v>
      </c>
    </row>
    <row r="114" spans="1:16">
      <c r="A114" s="90" t="s">
        <v>346</v>
      </c>
      <c r="B114" s="90" t="s">
        <v>715</v>
      </c>
      <c r="C114" s="91">
        <v>1352370851</v>
      </c>
      <c r="D114" s="91">
        <v>65000000</v>
      </c>
      <c r="E114" s="92">
        <v>25.525268548159737</v>
      </c>
      <c r="F114" s="92">
        <v>7.2721562815269909</v>
      </c>
      <c r="G114" s="91">
        <v>29.489985999999998</v>
      </c>
      <c r="H114" s="92">
        <v>52.65</v>
      </c>
      <c r="I114" s="92">
        <v>-1.6283728108510616</v>
      </c>
      <c r="J114" s="91">
        <v>-149675006</v>
      </c>
      <c r="K114" s="92">
        <v>-23.450809148455956</v>
      </c>
      <c r="L114" s="92">
        <v>615.38461538461536</v>
      </c>
      <c r="M114" s="92">
        <v>45.36</v>
      </c>
      <c r="N114" s="93">
        <v>69.050759590759228</v>
      </c>
      <c r="O114" s="94">
        <v>11.037065606602726</v>
      </c>
      <c r="P114" s="93">
        <v>0.36790218688675752</v>
      </c>
    </row>
    <row r="115" spans="1:16">
      <c r="A115" s="35" t="s">
        <v>35</v>
      </c>
      <c r="B115" s="35" t="s">
        <v>208</v>
      </c>
      <c r="C115" s="36">
        <v>989726098</v>
      </c>
      <c r="D115" s="36">
        <v>66000000</v>
      </c>
      <c r="E115" s="37">
        <v>27.568141132429929</v>
      </c>
      <c r="F115" s="37">
        <v>15.470337335819265</v>
      </c>
      <c r="G115" s="36">
        <v>53.070768999999999</v>
      </c>
      <c r="H115" s="37">
        <v>28.24</v>
      </c>
      <c r="I115" s="37">
        <v>-3.6499372454589438</v>
      </c>
      <c r="J115" s="36">
        <v>-21593090</v>
      </c>
      <c r="K115" s="37">
        <v>-82.526400806924812</v>
      </c>
      <c r="L115" s="37">
        <v>606.06060606060601</v>
      </c>
      <c r="M115" s="37">
        <v>80.41</v>
      </c>
      <c r="N115" s="38">
        <v>12.387574177549329</v>
      </c>
      <c r="O115" s="39">
        <v>1031.1978110087989</v>
      </c>
      <c r="P115" s="38">
        <v>34.373260366959961</v>
      </c>
    </row>
    <row r="116" spans="1:16">
      <c r="A116" s="50" t="s">
        <v>467</v>
      </c>
      <c r="B116" s="50" t="s">
        <v>355</v>
      </c>
      <c r="C116" s="51">
        <v>2725996326</v>
      </c>
      <c r="D116" s="51">
        <v>67000000</v>
      </c>
      <c r="E116" s="52">
        <v>15.505141380840756</v>
      </c>
      <c r="F116" s="52">
        <v>2.0662501840139602</v>
      </c>
      <c r="G116" s="51">
        <v>23.711504000000001</v>
      </c>
      <c r="H116" s="52">
        <v>107.9</v>
      </c>
      <c r="I116" s="52">
        <v>-7.4029769635615139E-2</v>
      </c>
      <c r="J116" s="51">
        <v>9762773</v>
      </c>
      <c r="K116" s="52">
        <v>768.63407558487734</v>
      </c>
      <c r="L116" s="52">
        <v>597.01492537313436</v>
      </c>
      <c r="M116" s="52">
        <v>35.39</v>
      </c>
      <c r="N116" s="53">
        <v>59.562529766186529</v>
      </c>
      <c r="O116" s="54">
        <v>1199.9257002190341</v>
      </c>
      <c r="P116" s="53">
        <v>39.997523340634466</v>
      </c>
    </row>
    <row r="117" spans="1:16">
      <c r="A117" s="70" t="s">
        <v>27</v>
      </c>
      <c r="B117" s="70" t="s">
        <v>221</v>
      </c>
      <c r="C117" s="71">
        <v>567993172</v>
      </c>
      <c r="D117" s="71">
        <v>69000000</v>
      </c>
      <c r="E117" s="72">
        <v>38.903749829545653</v>
      </c>
      <c r="F117" s="72">
        <v>35.238903831110193</v>
      </c>
      <c r="G117" s="71">
        <v>61.979830999999997</v>
      </c>
      <c r="H117" s="72">
        <v>16.88</v>
      </c>
      <c r="I117" s="72">
        <v>-4.3425903286227197E-3</v>
      </c>
      <c r="J117" s="71">
        <v>136985810</v>
      </c>
      <c r="K117" s="72">
        <v>8.0592289084540951</v>
      </c>
      <c r="L117" s="72">
        <v>579.71014492753625</v>
      </c>
      <c r="M117" s="72">
        <v>89.82</v>
      </c>
      <c r="N117" s="73">
        <v>13.03940445679757</v>
      </c>
      <c r="O117" s="74">
        <v>542.62385203613849</v>
      </c>
      <c r="P117" s="73">
        <v>18.08746173453795</v>
      </c>
    </row>
    <row r="118" spans="1:16">
      <c r="A118" s="60" t="s">
        <v>528</v>
      </c>
      <c r="B118" s="60" t="s">
        <v>287</v>
      </c>
      <c r="C118" s="61">
        <v>2429481251</v>
      </c>
      <c r="D118" s="61">
        <v>70000000</v>
      </c>
      <c r="E118" s="62">
        <v>50.250224762974092</v>
      </c>
      <c r="F118" s="62">
        <v>17.508789116018846</v>
      </c>
      <c r="G118" s="61">
        <v>19.831706000000001</v>
      </c>
      <c r="H118" s="62">
        <v>41.72</v>
      </c>
      <c r="I118" s="62">
        <v>0.18812810455164453</v>
      </c>
      <c r="J118" s="61">
        <v>13856774</v>
      </c>
      <c r="K118" s="62">
        <v>207.11891526844559</v>
      </c>
      <c r="L118" s="62">
        <v>571.42857142857144</v>
      </c>
      <c r="M118" s="62">
        <v>28.33</v>
      </c>
      <c r="N118" s="63">
        <v>27.509129606328752</v>
      </c>
      <c r="O118" s="64">
        <v>1335.5822510167932</v>
      </c>
      <c r="P118" s="63">
        <v>44.51940836722644</v>
      </c>
    </row>
    <row r="119" spans="1:16">
      <c r="A119" s="30" t="s">
        <v>240</v>
      </c>
      <c r="B119" s="30" t="s">
        <v>349</v>
      </c>
      <c r="C119" s="31">
        <v>4697773484</v>
      </c>
      <c r="D119" s="31">
        <v>70000000</v>
      </c>
      <c r="E119" s="32">
        <v>3.8716167997583337</v>
      </c>
      <c r="F119" s="32">
        <v>7.9012587750170074E-2</v>
      </c>
      <c r="G119" s="31">
        <v>14.69279</v>
      </c>
      <c r="H119" s="32">
        <v>701</v>
      </c>
      <c r="I119" s="32">
        <v>39.393422937210062</v>
      </c>
      <c r="J119" s="31">
        <v>-580466284</v>
      </c>
      <c r="K119" s="32">
        <v>-84.414894285229494</v>
      </c>
      <c r="L119" s="32">
        <v>571.42857142857144</v>
      </c>
      <c r="M119" s="32">
        <v>20.98</v>
      </c>
      <c r="N119" s="33">
        <v>17.415546928552576</v>
      </c>
      <c r="O119" s="34">
        <v>2601.6679879047842</v>
      </c>
      <c r="P119" s="33">
        <v>86.722266263492813</v>
      </c>
    </row>
    <row r="120" spans="1:16">
      <c r="A120" s="35" t="s">
        <v>103</v>
      </c>
      <c r="B120" s="35" t="s">
        <v>200</v>
      </c>
      <c r="C120" s="36">
        <v>739485696</v>
      </c>
      <c r="D120" s="36">
        <v>71250000</v>
      </c>
      <c r="E120" s="37">
        <v>91.759587586533598</v>
      </c>
      <c r="F120" s="37">
        <v>53.660577535984558</v>
      </c>
      <c r="G120" s="36">
        <v>18.348433</v>
      </c>
      <c r="H120" s="37">
        <v>23.78</v>
      </c>
      <c r="I120" s="37">
        <v>-0.30615289774044285</v>
      </c>
      <c r="J120" s="36">
        <v>-87222048</v>
      </c>
      <c r="K120" s="37">
        <v>-19.60513470172129</v>
      </c>
      <c r="L120" s="37">
        <v>561.40350877192986</v>
      </c>
      <c r="M120" s="37">
        <v>25.75</v>
      </c>
      <c r="N120" s="38">
        <v>89.410013938106616</v>
      </c>
      <c r="O120" s="39">
        <v>280.34885097661754</v>
      </c>
      <c r="P120" s="38">
        <v>9.3449616992205851</v>
      </c>
    </row>
    <row r="121" spans="1:16">
      <c r="A121" s="45" t="s">
        <v>735</v>
      </c>
      <c r="B121" s="45" t="s">
        <v>375</v>
      </c>
      <c r="C121" s="46">
        <v>4491655994</v>
      </c>
      <c r="D121" s="46">
        <v>71350000</v>
      </c>
      <c r="E121" s="47">
        <v>0.78382987000105675</v>
      </c>
      <c r="F121" s="47">
        <v>2.2886880109818288E-3</v>
      </c>
      <c r="G121" s="46">
        <v>10.951673</v>
      </c>
      <c r="H121" s="47">
        <v>4800</v>
      </c>
      <c r="I121" s="47">
        <v>343.32486280676767</v>
      </c>
      <c r="J121" s="46">
        <v>-288815190</v>
      </c>
      <c r="K121" s="47">
        <v>-1185.8102061737127</v>
      </c>
      <c r="L121" s="47">
        <v>560.61667834618083</v>
      </c>
      <c r="M121" s="47">
        <v>15.34</v>
      </c>
      <c r="N121" s="48">
        <v>40.087278019552976</v>
      </c>
      <c r="O121" s="49">
        <v>2981.0341227312906</v>
      </c>
      <c r="P121" s="48">
        <v>99.367804091043027</v>
      </c>
    </row>
    <row r="122" spans="1:16">
      <c r="A122" s="30" t="s">
        <v>94</v>
      </c>
      <c r="B122" s="30" t="s">
        <v>605</v>
      </c>
      <c r="C122" s="31">
        <v>3080653025</v>
      </c>
      <c r="D122" s="31">
        <v>72000000</v>
      </c>
      <c r="E122" s="32">
        <v>84.028670582402711</v>
      </c>
      <c r="F122" s="32">
        <v>30.71223340000099</v>
      </c>
      <c r="G122" s="31">
        <v>12.606714999999999</v>
      </c>
      <c r="H122" s="32">
        <v>37.299999999999997</v>
      </c>
      <c r="I122" s="32">
        <v>-2.3951605717517523</v>
      </c>
      <c r="J122" s="31">
        <v>46315316</v>
      </c>
      <c r="K122" s="32">
        <v>59.073331163280848</v>
      </c>
      <c r="L122" s="32">
        <v>555.55555555555554</v>
      </c>
      <c r="M122" s="32">
        <v>17.5</v>
      </c>
      <c r="N122" s="33">
        <v>52.822499176123891</v>
      </c>
      <c r="O122" s="34">
        <v>331.89569267804654</v>
      </c>
      <c r="P122" s="33">
        <v>11.063189755934884</v>
      </c>
    </row>
    <row r="123" spans="1:16">
      <c r="A123" s="40" t="s">
        <v>179</v>
      </c>
      <c r="B123" s="40" t="s">
        <v>255</v>
      </c>
      <c r="C123" s="41">
        <v>353515478</v>
      </c>
      <c r="D123" s="41">
        <v>73500000</v>
      </c>
      <c r="E123" s="42">
        <v>34.091846229273045</v>
      </c>
      <c r="F123" s="42">
        <v>14.962407825004629</v>
      </c>
      <c r="G123" s="41">
        <v>39.640771000000001</v>
      </c>
      <c r="H123" s="42">
        <v>29.82</v>
      </c>
      <c r="I123" s="42">
        <v>7.85029314955068E-2</v>
      </c>
      <c r="J123" s="41">
        <v>-4041987</v>
      </c>
      <c r="K123" s="42">
        <v>-563.70789911001691</v>
      </c>
      <c r="L123" s="42">
        <v>544.21768707482988</v>
      </c>
      <c r="M123" s="42">
        <v>53.93</v>
      </c>
      <c r="N123" s="43">
        <v>24.022392231959646</v>
      </c>
      <c r="O123" s="44">
        <v>1394.4413952372636</v>
      </c>
      <c r="P123" s="43">
        <v>46.481379841242116</v>
      </c>
    </row>
    <row r="124" spans="1:16">
      <c r="A124" s="90" t="s">
        <v>422</v>
      </c>
      <c r="B124" s="90" t="s">
        <v>404</v>
      </c>
      <c r="C124" s="91">
        <v>4679410564</v>
      </c>
      <c r="D124" s="91">
        <v>74000000</v>
      </c>
      <c r="E124" s="92">
        <v>72.941535171314129</v>
      </c>
      <c r="F124" s="92">
        <v>7.3014549721035165</v>
      </c>
      <c r="G124" s="91">
        <v>3.9758849999999999</v>
      </c>
      <c r="H124" s="92">
        <v>137</v>
      </c>
      <c r="I124" s="92">
        <v>2.6221879014453009</v>
      </c>
      <c r="J124" s="91">
        <v>-113857279</v>
      </c>
      <c r="K124" s="92">
        <v>-87.741425824869751</v>
      </c>
      <c r="L124" s="92">
        <v>540.54054054054052</v>
      </c>
      <c r="M124" s="92">
        <v>5.37</v>
      </c>
      <c r="N124" s="93">
        <v>14.442523569404742</v>
      </c>
      <c r="O124" s="94">
        <v>1526.7221195184381</v>
      </c>
      <c r="P124" s="93">
        <v>50.890737317281271</v>
      </c>
    </row>
    <row r="125" spans="1:16">
      <c r="A125" s="30" t="s">
        <v>440</v>
      </c>
      <c r="B125" s="30" t="s">
        <v>605</v>
      </c>
      <c r="C125" s="31">
        <v>2531212102</v>
      </c>
      <c r="D125" s="31">
        <v>75000000</v>
      </c>
      <c r="E125" s="32">
        <v>13.898096377739144</v>
      </c>
      <c r="F125" s="32">
        <v>1.1878714852768499</v>
      </c>
      <c r="G125" s="31">
        <v>17.011634999999998</v>
      </c>
      <c r="H125" s="32">
        <v>159.6</v>
      </c>
      <c r="I125" s="32">
        <v>-7.1815511932142053</v>
      </c>
      <c r="J125" s="31">
        <v>-204398626</v>
      </c>
      <c r="K125" s="32">
        <v>-57.24108928207766</v>
      </c>
      <c r="L125" s="32">
        <v>533.33333333333337</v>
      </c>
      <c r="M125" s="32">
        <v>22.68</v>
      </c>
      <c r="N125" s="33">
        <v>42.61632195758196</v>
      </c>
      <c r="O125" s="34">
        <v>1180.6334508674549</v>
      </c>
      <c r="P125" s="33">
        <v>39.354448362248498</v>
      </c>
    </row>
    <row r="126" spans="1:16">
      <c r="A126" s="35" t="s">
        <v>325</v>
      </c>
      <c r="B126" s="35" t="s">
        <v>200</v>
      </c>
      <c r="C126" s="36">
        <v>3231285211</v>
      </c>
      <c r="D126" s="36">
        <v>75000000</v>
      </c>
      <c r="E126" s="37">
        <v>47.595606782707144</v>
      </c>
      <c r="F126" s="37">
        <v>15.865202260902381</v>
      </c>
      <c r="G126" s="36">
        <v>20.950914999999998</v>
      </c>
      <c r="H126" s="37">
        <v>39.96</v>
      </c>
      <c r="I126" s="37">
        <v>-1.1747654318295488</v>
      </c>
      <c r="J126" s="36">
        <v>-43919717</v>
      </c>
      <c r="K126" s="37">
        <v>-68.306451063880942</v>
      </c>
      <c r="L126" s="37">
        <v>533.33333333333337</v>
      </c>
      <c r="M126" s="37">
        <v>27.93</v>
      </c>
      <c r="N126" s="38">
        <v>42.642969707434972</v>
      </c>
      <c r="O126" s="39">
        <v>534.46340053764675</v>
      </c>
      <c r="P126" s="38">
        <v>17.815446684588224</v>
      </c>
    </row>
    <row r="127" spans="1:16">
      <c r="A127" s="80" t="s">
        <v>59</v>
      </c>
      <c r="B127" s="80" t="s">
        <v>352</v>
      </c>
      <c r="C127" s="81">
        <v>3075358782</v>
      </c>
      <c r="D127" s="81">
        <v>75350000</v>
      </c>
      <c r="E127" s="82">
        <v>52.728596296769091</v>
      </c>
      <c r="F127" s="82">
        <v>36.830647362671805</v>
      </c>
      <c r="G127" s="81">
        <v>38.051651</v>
      </c>
      <c r="H127" s="82">
        <v>19.329999999999998</v>
      </c>
      <c r="I127" s="82">
        <v>-5.7873608039020745E-2</v>
      </c>
      <c r="J127" s="81">
        <v>26168114</v>
      </c>
      <c r="K127" s="82">
        <v>54.709712744296361</v>
      </c>
      <c r="L127" s="82">
        <v>530.85600530856004</v>
      </c>
      <c r="M127" s="82">
        <v>50.49</v>
      </c>
      <c r="N127" s="83">
        <v>12.347946587833629</v>
      </c>
      <c r="O127" s="84">
        <v>352.54271469294093</v>
      </c>
      <c r="P127" s="83">
        <v>11.751423823098031</v>
      </c>
    </row>
    <row r="128" spans="1:16">
      <c r="A128" s="45" t="s">
        <v>315</v>
      </c>
      <c r="B128" s="45" t="s">
        <v>375</v>
      </c>
      <c r="C128" s="46">
        <v>1374469210</v>
      </c>
      <c r="D128" s="46">
        <v>77250000</v>
      </c>
      <c r="E128" s="47">
        <v>17.468317221758472</v>
      </c>
      <c r="F128" s="47">
        <v>4.1114015232147034</v>
      </c>
      <c r="G128" s="46">
        <v>42.211663999999999</v>
      </c>
      <c r="H128" s="47">
        <v>54</v>
      </c>
      <c r="I128" s="47">
        <v>1.3967366342491232</v>
      </c>
      <c r="J128" s="46">
        <v>16233628</v>
      </c>
      <c r="K128" s="47">
        <v>261.72522864266693</v>
      </c>
      <c r="L128" s="47">
        <v>517.79935275080902</v>
      </c>
      <c r="M128" s="47">
        <v>54.64</v>
      </c>
      <c r="N128" s="48">
        <v>39.879323151743748</v>
      </c>
      <c r="O128" s="49">
        <v>1444.2781224091357</v>
      </c>
      <c r="P128" s="48">
        <v>48.142604080304523</v>
      </c>
    </row>
    <row r="129" spans="1:16">
      <c r="A129" s="30" t="s">
        <v>306</v>
      </c>
      <c r="B129" s="30" t="s">
        <v>605</v>
      </c>
      <c r="C129" s="31">
        <v>576980288</v>
      </c>
      <c r="D129" s="31">
        <v>77449591</v>
      </c>
      <c r="E129" s="32">
        <v>9.6445370879725605</v>
      </c>
      <c r="F129" s="32">
        <v>1.5373658862933486</v>
      </c>
      <c r="G129" s="31">
        <v>54.217528999999999</v>
      </c>
      <c r="H129" s="32">
        <v>75.95</v>
      </c>
      <c r="I129" s="32">
        <v>3.8703108121834333</v>
      </c>
      <c r="J129" s="31">
        <v>-12886865</v>
      </c>
      <c r="K129" s="32">
        <v>-486.80706060007611</v>
      </c>
      <c r="L129" s="32">
        <v>516.46496106093059</v>
      </c>
      <c r="M129" s="32">
        <v>70</v>
      </c>
      <c r="N129" s="33">
        <v>22.057903006089337</v>
      </c>
      <c r="O129" s="34">
        <v>2023.3160838097117</v>
      </c>
      <c r="P129" s="33">
        <v>67.443869460323725</v>
      </c>
    </row>
    <row r="130" spans="1:16">
      <c r="A130" s="35" t="s">
        <v>202</v>
      </c>
      <c r="B130" s="35" t="s">
        <v>200</v>
      </c>
      <c r="C130" s="36">
        <v>5927165415</v>
      </c>
      <c r="D130" s="36">
        <v>77770481</v>
      </c>
      <c r="E130" s="37">
        <v>29.155171846806851</v>
      </c>
      <c r="F130" s="37">
        <v>8.7183111578199206</v>
      </c>
      <c r="G130" s="36">
        <v>31.848393999999999</v>
      </c>
      <c r="H130" s="37">
        <v>42.72</v>
      </c>
      <c r="I130" s="37">
        <v>-1.5473134594279614</v>
      </c>
      <c r="J130" s="36">
        <v>117049208</v>
      </c>
      <c r="K130" s="37">
        <v>28.570297400047338</v>
      </c>
      <c r="L130" s="37">
        <v>514.33396689419988</v>
      </c>
      <c r="M130" s="37">
        <v>40.950000000000003</v>
      </c>
      <c r="N130" s="38">
        <v>67.682098111339656</v>
      </c>
      <c r="O130" s="39">
        <v>67.770681607740102</v>
      </c>
      <c r="P130" s="38">
        <v>2.2590227202580033</v>
      </c>
    </row>
    <row r="131" spans="1:16">
      <c r="A131" s="45" t="s">
        <v>58</v>
      </c>
      <c r="B131" s="45" t="s">
        <v>375</v>
      </c>
      <c r="C131" s="46">
        <v>3984705965</v>
      </c>
      <c r="D131" s="46">
        <v>79200000</v>
      </c>
      <c r="E131" s="47">
        <v>57.245761862686592</v>
      </c>
      <c r="F131" s="47">
        <v>26.770371241435928</v>
      </c>
      <c r="G131" s="46">
        <v>25.101271000000001</v>
      </c>
      <c r="H131" s="47">
        <v>27.42</v>
      </c>
      <c r="I131" s="47">
        <v>-0.33617023950742464</v>
      </c>
      <c r="J131" s="46">
        <v>-24337127</v>
      </c>
      <c r="K131" s="47">
        <v>-87.865753422743779</v>
      </c>
      <c r="L131" s="47">
        <v>505.05050505050502</v>
      </c>
      <c r="M131" s="47">
        <v>31.69</v>
      </c>
      <c r="N131" s="48">
        <v>63.582778466647532</v>
      </c>
      <c r="O131" s="49">
        <v>389.43954984766538</v>
      </c>
      <c r="P131" s="48">
        <v>12.981318328255513</v>
      </c>
    </row>
    <row r="132" spans="1:16">
      <c r="A132" s="25" t="s">
        <v>92</v>
      </c>
      <c r="B132" s="25" t="s">
        <v>376</v>
      </c>
      <c r="C132" s="26">
        <v>4540468594</v>
      </c>
      <c r="D132" s="26">
        <v>80000000</v>
      </c>
      <c r="E132" s="27">
        <v>42.147783616650734</v>
      </c>
      <c r="F132" s="27">
        <v>22.906404139484096</v>
      </c>
      <c r="G132" s="26">
        <v>41.814453999999998</v>
      </c>
      <c r="H132" s="27">
        <v>21.7</v>
      </c>
      <c r="I132" s="27">
        <v>0.61219143732797221</v>
      </c>
      <c r="J132" s="26">
        <v>269179938</v>
      </c>
      <c r="K132" s="27">
        <v>6.8355762828060387</v>
      </c>
      <c r="L132" s="27">
        <v>500</v>
      </c>
      <c r="M132" s="27">
        <v>52.26</v>
      </c>
      <c r="N132" s="28">
        <v>36.326065491562922</v>
      </c>
      <c r="O132" s="29">
        <v>2061.4064454421814</v>
      </c>
      <c r="P132" s="28">
        <v>68.71354818140604</v>
      </c>
    </row>
    <row r="133" spans="1:16">
      <c r="A133" s="45" t="s">
        <v>424</v>
      </c>
      <c r="B133" s="45" t="s">
        <v>375</v>
      </c>
      <c r="C133" s="46">
        <v>979739005</v>
      </c>
      <c r="D133" s="46">
        <v>80000000</v>
      </c>
      <c r="E133" s="47">
        <v>34.135518006485746</v>
      </c>
      <c r="F133" s="47">
        <v>1.8003965193294169</v>
      </c>
      <c r="G133" s="46">
        <v>5.0446229999999996</v>
      </c>
      <c r="H133" s="47">
        <v>230.6</v>
      </c>
      <c r="I133" s="47">
        <v>-14.337177940538339</v>
      </c>
      <c r="J133" s="46">
        <v>801615688</v>
      </c>
      <c r="K133" s="47">
        <v>23.652231716303437</v>
      </c>
      <c r="L133" s="47">
        <v>500</v>
      </c>
      <c r="M133" s="47">
        <v>6.3</v>
      </c>
      <c r="N133" s="48">
        <v>87.96793912373316</v>
      </c>
      <c r="O133" s="49">
        <v>762.37517345862477</v>
      </c>
      <c r="P133" s="48">
        <v>25.41250578195416</v>
      </c>
    </row>
    <row r="134" spans="1:16">
      <c r="A134" s="80" t="s">
        <v>183</v>
      </c>
      <c r="B134" s="80" t="s">
        <v>352</v>
      </c>
      <c r="C134" s="81">
        <v>130759168</v>
      </c>
      <c r="D134" s="81">
        <v>80476074</v>
      </c>
      <c r="E134" s="82">
        <v>63.079215384688474</v>
      </c>
      <c r="F134" s="82">
        <v>32.659404347044642</v>
      </c>
      <c r="G134" s="81">
        <v>26.361856</v>
      </c>
      <c r="H134" s="82">
        <v>23.66</v>
      </c>
      <c r="I134" s="82">
        <v>-0.10063736367258613</v>
      </c>
      <c r="J134" s="81">
        <v>-200662823</v>
      </c>
      <c r="K134" s="82">
        <v>-9.6252297616684075</v>
      </c>
      <c r="L134" s="82">
        <v>497.04213950596051</v>
      </c>
      <c r="M134" s="82">
        <v>32.75</v>
      </c>
      <c r="N134" s="83">
        <v>99.461073524745089</v>
      </c>
      <c r="O134" s="84">
        <v>594.9952084834888</v>
      </c>
      <c r="P134" s="83">
        <v>19.833173616116294</v>
      </c>
    </row>
    <row r="135" spans="1:16">
      <c r="A135" s="60" t="s">
        <v>343</v>
      </c>
      <c r="B135" s="60" t="s">
        <v>287</v>
      </c>
      <c r="C135" s="61">
        <v>4894491923</v>
      </c>
      <c r="D135" s="61">
        <v>81950000</v>
      </c>
      <c r="E135" s="62">
        <v>26.071177610272894</v>
      </c>
      <c r="F135" s="62">
        <v>10.262425007488002</v>
      </c>
      <c r="G135" s="61">
        <v>48.191560000000003</v>
      </c>
      <c r="H135" s="62">
        <v>30.9</v>
      </c>
      <c r="I135" s="62">
        <v>1.5000296748346145</v>
      </c>
      <c r="J135" s="61">
        <v>52632181</v>
      </c>
      <c r="K135" s="62">
        <v>48.267997862372454</v>
      </c>
      <c r="L135" s="62">
        <v>488.10250152532029</v>
      </c>
      <c r="M135" s="62">
        <v>58.8</v>
      </c>
      <c r="N135" s="63">
        <v>20.919036814252596</v>
      </c>
      <c r="O135" s="64">
        <v>2011.0250628646679</v>
      </c>
      <c r="P135" s="63">
        <v>67.034168762155602</v>
      </c>
    </row>
    <row r="136" spans="1:16">
      <c r="A136" s="55" t="s">
        <v>30</v>
      </c>
      <c r="B136" s="55" t="s">
        <v>233</v>
      </c>
      <c r="C136" s="56">
        <v>2031267319</v>
      </c>
      <c r="D136" s="56">
        <v>83895000</v>
      </c>
      <c r="E136" s="57">
        <v>62.362542704062868</v>
      </c>
      <c r="F136" s="57">
        <v>49.556026544341435</v>
      </c>
      <c r="G136" s="56">
        <v>41.711512999999997</v>
      </c>
      <c r="H136" s="57">
        <v>15.43</v>
      </c>
      <c r="I136" s="57">
        <v>-9.5510976359426181E-2</v>
      </c>
      <c r="J136" s="56">
        <v>41940809</v>
      </c>
      <c r="K136" s="57">
        <v>30.00478603071295</v>
      </c>
      <c r="L136" s="57">
        <v>476.78645926455687</v>
      </c>
      <c r="M136" s="57">
        <v>49.71</v>
      </c>
      <c r="N136" s="58">
        <v>22.517969335342844</v>
      </c>
      <c r="O136" s="59">
        <v>984.70649202321238</v>
      </c>
      <c r="P136" s="58">
        <v>32.823549734107083</v>
      </c>
    </row>
    <row r="137" spans="1:16">
      <c r="A137" s="65" t="s">
        <v>488</v>
      </c>
      <c r="B137" s="65" t="s">
        <v>608</v>
      </c>
      <c r="C137" s="66">
        <v>1606779225</v>
      </c>
      <c r="D137" s="66">
        <v>84000000</v>
      </c>
      <c r="E137" s="67">
        <v>58.22878674930822</v>
      </c>
      <c r="F137" s="67">
        <v>18.242101111938666</v>
      </c>
      <c r="G137" s="66">
        <v>17.924288000000001</v>
      </c>
      <c r="H137" s="67">
        <v>34.4</v>
      </c>
      <c r="I137" s="67">
        <v>-1.8576489400160767E-2</v>
      </c>
      <c r="J137" s="66">
        <v>-6732835</v>
      </c>
      <c r="K137" s="67">
        <v>-474.09449362712735</v>
      </c>
      <c r="L137" s="67">
        <v>476.1904761904762</v>
      </c>
      <c r="M137" s="67">
        <v>21.33</v>
      </c>
      <c r="N137" s="68">
        <v>53.350129079536238</v>
      </c>
      <c r="O137" s="69">
        <v>1295.755620953574</v>
      </c>
      <c r="P137" s="68">
        <v>43.191854031785802</v>
      </c>
    </row>
    <row r="138" spans="1:16">
      <c r="A138" s="35" t="s">
        <v>120</v>
      </c>
      <c r="B138" s="35" t="s">
        <v>200</v>
      </c>
      <c r="C138" s="36">
        <v>1191941245</v>
      </c>
      <c r="D138" s="36">
        <v>84240000</v>
      </c>
      <c r="E138" s="37">
        <v>28.037851957877105</v>
      </c>
      <c r="F138" s="37">
        <v>10.085848498473736</v>
      </c>
      <c r="G138" s="36">
        <v>44.361629999999998</v>
      </c>
      <c r="H138" s="37">
        <v>32.24</v>
      </c>
      <c r="I138" s="37">
        <v>-1.2043039618194626</v>
      </c>
      <c r="J138" s="36">
        <v>-28264473</v>
      </c>
      <c r="K138" s="37">
        <v>-98.353859277687576</v>
      </c>
      <c r="L138" s="37">
        <v>474.83380816714151</v>
      </c>
      <c r="M138" s="37">
        <v>52.66</v>
      </c>
      <c r="N138" s="38">
        <v>41.741516858980198</v>
      </c>
      <c r="O138" s="39">
        <v>177.08897019131479</v>
      </c>
      <c r="P138" s="38">
        <v>5.902965673043826</v>
      </c>
    </row>
    <row r="139" spans="1:16">
      <c r="A139" s="55" t="s">
        <v>301</v>
      </c>
      <c r="B139" s="55" t="s">
        <v>233</v>
      </c>
      <c r="C139" s="56">
        <v>1140720033</v>
      </c>
      <c r="D139" s="56">
        <v>85000000</v>
      </c>
      <c r="E139" s="57">
        <v>85.203487762169786</v>
      </c>
      <c r="F139" s="57">
        <v>143.19913909608368</v>
      </c>
      <c r="G139" s="56">
        <v>66.222807000000003</v>
      </c>
      <c r="H139" s="57">
        <v>7.05</v>
      </c>
      <c r="I139" s="57">
        <v>-0.1809991218249376</v>
      </c>
      <c r="J139" s="56">
        <v>-28264429</v>
      </c>
      <c r="K139" s="57">
        <v>-21.051194772057841</v>
      </c>
      <c r="L139" s="57">
        <v>470.58823529411762</v>
      </c>
      <c r="M139" s="57">
        <v>77.900000000000006</v>
      </c>
      <c r="N139" s="58">
        <v>29.477841937279432</v>
      </c>
      <c r="O139" s="59">
        <v>433.93282015861689</v>
      </c>
      <c r="P139" s="58">
        <v>14.464427338620563</v>
      </c>
    </row>
    <row r="140" spans="1:16">
      <c r="A140" s="101" t="s">
        <v>338</v>
      </c>
      <c r="B140" s="101" t="s">
        <v>696</v>
      </c>
      <c r="C140" s="102">
        <v>11840467894</v>
      </c>
      <c r="D140" s="102">
        <v>85048841</v>
      </c>
      <c r="E140" s="103">
        <v>81.774579697995449</v>
      </c>
      <c r="F140" s="103">
        <v>64.10009333969677</v>
      </c>
      <c r="G140" s="102">
        <v>31.079121000000001</v>
      </c>
      <c r="H140" s="103">
        <v>15.64</v>
      </c>
      <c r="I140" s="103">
        <v>-0.63090597151508732</v>
      </c>
      <c r="J140" s="102">
        <v>31544883</v>
      </c>
      <c r="K140" s="103">
        <v>40.441824273052461</v>
      </c>
      <c r="L140" s="103">
        <v>470.31799057673226</v>
      </c>
      <c r="M140" s="103">
        <v>36.54</v>
      </c>
      <c r="N140" s="104">
        <v>23.687258279991955</v>
      </c>
      <c r="O140" s="105">
        <v>367.95206128248356</v>
      </c>
      <c r="P140" s="104">
        <v>12.265068709416118</v>
      </c>
    </row>
    <row r="141" spans="1:16">
      <c r="A141" s="45" t="s">
        <v>194</v>
      </c>
      <c r="B141" s="45" t="s">
        <v>375</v>
      </c>
      <c r="C141" s="46">
        <v>15094360742</v>
      </c>
      <c r="D141" s="46">
        <v>86788722</v>
      </c>
      <c r="E141" s="47">
        <v>23.515196036653485</v>
      </c>
      <c r="F141" s="47">
        <v>3.8706800170671096</v>
      </c>
      <c r="G141" s="46">
        <v>24.411895999999999</v>
      </c>
      <c r="H141" s="47">
        <v>69.400000000000006</v>
      </c>
      <c r="I141" s="47">
        <v>-1.7684540622557423</v>
      </c>
      <c r="J141" s="46">
        <v>-360792995</v>
      </c>
      <c r="K141" s="47">
        <v>-16.838493607671069</v>
      </c>
      <c r="L141" s="47">
        <v>460.88937684783514</v>
      </c>
      <c r="M141" s="47">
        <v>28.12</v>
      </c>
      <c r="N141" s="48">
        <v>40.890997367862973</v>
      </c>
      <c r="O141" s="49">
        <v>403.13077219834105</v>
      </c>
      <c r="P141" s="48">
        <v>13.437692406611369</v>
      </c>
    </row>
    <row r="142" spans="1:16">
      <c r="A142" s="70" t="s">
        <v>25</v>
      </c>
      <c r="B142" s="70" t="s">
        <v>221</v>
      </c>
      <c r="C142" s="71">
        <v>16873295401</v>
      </c>
      <c r="D142" s="71">
        <v>87000000</v>
      </c>
      <c r="E142" s="72">
        <v>8.3512450837890437</v>
      </c>
      <c r="F142" s="72">
        <v>0.64423706578639539</v>
      </c>
      <c r="G142" s="71">
        <v>32.857968999999997</v>
      </c>
      <c r="H142" s="72">
        <v>144.80000000000001</v>
      </c>
      <c r="I142" s="72">
        <v>-2.3398107857329933</v>
      </c>
      <c r="J142" s="71">
        <v>175549475</v>
      </c>
      <c r="K142" s="72">
        <v>73.84243102977095</v>
      </c>
      <c r="L142" s="72">
        <v>459.77011494252872</v>
      </c>
      <c r="M142" s="72">
        <v>37.76</v>
      </c>
      <c r="N142" s="73">
        <v>9.1480119449217447</v>
      </c>
      <c r="O142" s="74">
        <v>1008.6600295665137</v>
      </c>
      <c r="P142" s="73">
        <v>33.622000985550457</v>
      </c>
    </row>
    <row r="143" spans="1:16">
      <c r="A143" s="25" t="s">
        <v>387</v>
      </c>
      <c r="B143" s="25" t="s">
        <v>353</v>
      </c>
      <c r="C143" s="26">
        <v>16771427000</v>
      </c>
      <c r="D143" s="26">
        <v>87112000</v>
      </c>
      <c r="E143" s="27">
        <v>66.889396987437337</v>
      </c>
      <c r="F143" s="27">
        <v>3.2674686824023724</v>
      </c>
      <c r="G143" s="26">
        <v>2.3602780000000001</v>
      </c>
      <c r="H143" s="27">
        <v>254</v>
      </c>
      <c r="I143" s="27">
        <v>-6.4456449225431811</v>
      </c>
      <c r="J143" s="26">
        <v>-942067000</v>
      </c>
      <c r="K143" s="27">
        <v>-21.730216640642332</v>
      </c>
      <c r="L143" s="27">
        <v>459.1789879695105</v>
      </c>
      <c r="M143" s="27">
        <v>2.7</v>
      </c>
      <c r="N143" s="28">
        <v>24.844937467379367</v>
      </c>
      <c r="O143" s="29">
        <v>364.96479503160276</v>
      </c>
      <c r="P143" s="28">
        <v>12.165493167720092</v>
      </c>
    </row>
    <row r="144" spans="1:16">
      <c r="A144" s="60" t="s">
        <v>385</v>
      </c>
      <c r="B144" s="60" t="s">
        <v>287</v>
      </c>
      <c r="C144" s="61">
        <v>24898395</v>
      </c>
      <c r="D144" s="61">
        <v>89254043</v>
      </c>
      <c r="E144" s="62">
        <v>53.90614399055854</v>
      </c>
      <c r="F144" s="62">
        <v>50.330254125069473</v>
      </c>
      <c r="G144" s="61">
        <v>57.175823000000001</v>
      </c>
      <c r="H144" s="62">
        <v>13</v>
      </c>
      <c r="I144" s="62">
        <v>-1.1085377574124955</v>
      </c>
      <c r="J144" s="61">
        <v>-7515031</v>
      </c>
      <c r="K144" s="62">
        <v>-142.52083803779385</v>
      </c>
      <c r="L144" s="62">
        <v>448.15897023286664</v>
      </c>
      <c r="M144" s="62">
        <v>64.05</v>
      </c>
      <c r="N144" s="63">
        <v>84.854246792739289</v>
      </c>
      <c r="O144" s="64">
        <v>971.64431419939058</v>
      </c>
      <c r="P144" s="63">
        <v>32.388143806646355</v>
      </c>
    </row>
    <row r="145" spans="1:16">
      <c r="A145" s="55" t="s">
        <v>543</v>
      </c>
      <c r="B145" s="55" t="s">
        <v>356</v>
      </c>
      <c r="C145" s="56">
        <v>4125761531</v>
      </c>
      <c r="D145" s="56">
        <v>90488084</v>
      </c>
      <c r="E145" s="57">
        <v>31.938034825766504</v>
      </c>
      <c r="F145" s="57">
        <v>6.1921567535018633</v>
      </c>
      <c r="G145" s="56">
        <v>21.769193000000001</v>
      </c>
      <c r="H145" s="57">
        <v>56.9</v>
      </c>
      <c r="I145" s="57">
        <v>-0.71240398395728022</v>
      </c>
      <c r="J145" s="56">
        <v>-25344686</v>
      </c>
      <c r="K145" s="57">
        <v>-203.50699109075566</v>
      </c>
      <c r="L145" s="57">
        <v>442.0471539655984</v>
      </c>
      <c r="M145" s="57">
        <v>24.05</v>
      </c>
      <c r="N145" s="58">
        <v>59.170664817978519</v>
      </c>
      <c r="O145" s="59">
        <v>23.979360688530278</v>
      </c>
      <c r="P145" s="58">
        <v>0.79931202295100923</v>
      </c>
    </row>
    <row r="146" spans="1:16">
      <c r="A146" s="50" t="s">
        <v>773</v>
      </c>
      <c r="B146" s="50" t="s">
        <v>355</v>
      </c>
      <c r="C146" s="51">
        <v>2885058804</v>
      </c>
      <c r="D146" s="51">
        <v>92600000</v>
      </c>
      <c r="E146" s="52">
        <v>13.53020869399796</v>
      </c>
      <c r="F146" s="52">
        <v>0.89640837257668449</v>
      </c>
      <c r="G146" s="51">
        <v>18.897796</v>
      </c>
      <c r="H146" s="52">
        <v>155.6</v>
      </c>
      <c r="I146" s="52">
        <v>-40.239600000000003</v>
      </c>
      <c r="J146" s="51">
        <v>153759371</v>
      </c>
      <c r="K146" s="52">
        <v>98.165073789226156</v>
      </c>
      <c r="L146" s="52">
        <v>431.96544276457882</v>
      </c>
      <c r="M146" s="52">
        <v>20.399999999999999</v>
      </c>
      <c r="N146" s="53">
        <v>66.431714470543696</v>
      </c>
      <c r="O146" s="54">
        <v>0</v>
      </c>
      <c r="P146" s="53">
        <v>0</v>
      </c>
    </row>
    <row r="147" spans="1:16">
      <c r="A147" s="40" t="s">
        <v>308</v>
      </c>
      <c r="B147" s="40" t="s">
        <v>255</v>
      </c>
      <c r="C147" s="41">
        <v>862192368</v>
      </c>
      <c r="D147" s="41">
        <v>93600000</v>
      </c>
      <c r="E147" s="42">
        <v>82.32684647179245</v>
      </c>
      <c r="F147" s="42">
        <v>125.65147507904831</v>
      </c>
      <c r="G147" s="41">
        <v>62.294471000000001</v>
      </c>
      <c r="H147" s="42">
        <v>7.79</v>
      </c>
      <c r="I147" s="42">
        <v>1.7155736637244345E-3</v>
      </c>
      <c r="J147" s="41">
        <v>-2782893</v>
      </c>
      <c r="K147" s="42">
        <v>-235.4384448126464</v>
      </c>
      <c r="L147" s="42">
        <v>427.35042735042737</v>
      </c>
      <c r="M147" s="42">
        <v>66.55</v>
      </c>
      <c r="N147" s="43">
        <v>23.058113989368483</v>
      </c>
      <c r="O147" s="44">
        <v>493.70390742065695</v>
      </c>
      <c r="P147" s="43">
        <v>16.456796914021897</v>
      </c>
    </row>
    <row r="148" spans="1:16">
      <c r="A148" s="50" t="s">
        <v>119</v>
      </c>
      <c r="B148" s="50" t="s">
        <v>355</v>
      </c>
      <c r="C148" s="51">
        <v>5256723777</v>
      </c>
      <c r="D148" s="51">
        <v>93750000</v>
      </c>
      <c r="E148" s="52">
        <v>7.4308610626363532</v>
      </c>
      <c r="F148" s="52">
        <v>0.26687716498806208</v>
      </c>
      <c r="G148" s="51">
        <v>18.316268000000001</v>
      </c>
      <c r="H148" s="52">
        <v>289.5</v>
      </c>
      <c r="I148" s="52">
        <v>14.24888979820639</v>
      </c>
      <c r="J148" s="51">
        <v>771275247</v>
      </c>
      <c r="K148" s="52">
        <v>36.100925199275842</v>
      </c>
      <c r="L148" s="52">
        <v>426.66666666666669</v>
      </c>
      <c r="M148" s="52">
        <v>19.53</v>
      </c>
      <c r="N148" s="53">
        <v>8.3273159889042656</v>
      </c>
      <c r="O148" s="54">
        <v>2146.5369593315036</v>
      </c>
      <c r="P148" s="53">
        <v>71.551231977716782</v>
      </c>
    </row>
    <row r="149" spans="1:16">
      <c r="A149" s="111" t="s">
        <v>707</v>
      </c>
      <c r="B149" s="111" t="s">
        <v>697</v>
      </c>
      <c r="C149" s="112">
        <v>1069503962</v>
      </c>
      <c r="D149" s="112">
        <v>93750000</v>
      </c>
      <c r="E149" s="113">
        <v>51.581372032257704</v>
      </c>
      <c r="F149" s="113">
        <v>55.020130167741549</v>
      </c>
      <c r="G149" s="112">
        <v>69.867154999999997</v>
      </c>
      <c r="H149" s="113">
        <v>11.29</v>
      </c>
      <c r="I149" s="113">
        <v>0.10287200092222015</v>
      </c>
      <c r="J149" s="112">
        <v>-42754773</v>
      </c>
      <c r="K149" s="113">
        <v>-21.927376389064211</v>
      </c>
      <c r="L149" s="113">
        <v>426.66666666666669</v>
      </c>
      <c r="M149" s="113">
        <v>74.52</v>
      </c>
      <c r="N149" s="114">
        <v>14.341569462501884</v>
      </c>
      <c r="O149" s="115">
        <v>1639.3940295807549</v>
      </c>
      <c r="P149" s="114">
        <v>54.646467652691832</v>
      </c>
    </row>
    <row r="150" spans="1:16">
      <c r="A150" s="50" t="s">
        <v>281</v>
      </c>
      <c r="B150" s="50" t="s">
        <v>355</v>
      </c>
      <c r="C150" s="51">
        <v>4102311000</v>
      </c>
      <c r="D150" s="51">
        <v>95000000</v>
      </c>
      <c r="E150" s="52">
        <v>4.8549981963681699</v>
      </c>
      <c r="F150" s="52">
        <v>0.38138241919624272</v>
      </c>
      <c r="G150" s="51">
        <v>61.261921000000001</v>
      </c>
      <c r="H150" s="52">
        <v>134.30000000000001</v>
      </c>
      <c r="I150" s="52">
        <v>-0.47536406791877545</v>
      </c>
      <c r="J150" s="51">
        <v>130778000</v>
      </c>
      <c r="K150" s="52">
        <v>97.34053128201991</v>
      </c>
      <c r="L150" s="52">
        <v>421.05263157894734</v>
      </c>
      <c r="M150" s="52">
        <v>64.48</v>
      </c>
      <c r="N150" s="53">
        <v>49.065910816726173</v>
      </c>
      <c r="O150" s="54">
        <v>370.19110576673893</v>
      </c>
      <c r="P150" s="53">
        <v>12.339703525557963</v>
      </c>
    </row>
    <row r="151" spans="1:16">
      <c r="A151" s="55" t="s">
        <v>66</v>
      </c>
      <c r="B151" s="55" t="s">
        <v>356</v>
      </c>
      <c r="C151" s="56">
        <v>1306156803</v>
      </c>
      <c r="D151" s="56">
        <v>99687500</v>
      </c>
      <c r="E151" s="57">
        <v>75.14253411583762</v>
      </c>
      <c r="F151" s="57">
        <v>34.26276847687096</v>
      </c>
      <c r="G151" s="56">
        <v>24.468298000000001</v>
      </c>
      <c r="H151" s="57">
        <v>21.74</v>
      </c>
      <c r="I151" s="57">
        <v>-0.59465441546467801</v>
      </c>
      <c r="J151" s="56">
        <v>-162987339</v>
      </c>
      <c r="K151" s="57">
        <v>-13.455799778411009</v>
      </c>
      <c r="L151" s="57">
        <v>401.2539184952978</v>
      </c>
      <c r="M151" s="57">
        <v>24.54</v>
      </c>
      <c r="N151" s="58">
        <v>75.860049402761945</v>
      </c>
      <c r="O151" s="59">
        <v>109.16133795667591</v>
      </c>
      <c r="P151" s="58">
        <v>3.6387112652225304</v>
      </c>
    </row>
    <row r="152" spans="1:16">
      <c r="A152" s="50" t="s">
        <v>282</v>
      </c>
      <c r="B152" s="50" t="s">
        <v>355</v>
      </c>
      <c r="C152" s="51">
        <v>1869476072</v>
      </c>
      <c r="D152" s="51">
        <v>100000000</v>
      </c>
      <c r="E152" s="52">
        <v>40.13553771084954</v>
      </c>
      <c r="F152" s="52">
        <v>20.06776885542477</v>
      </c>
      <c r="G152" s="51">
        <v>50.595194999999997</v>
      </c>
      <c r="H152" s="52">
        <v>19.23</v>
      </c>
      <c r="I152" s="52">
        <v>-0.72513304705336523</v>
      </c>
      <c r="J152" s="51">
        <v>-304722758</v>
      </c>
      <c r="K152" s="52">
        <v>-6.5633430634675474</v>
      </c>
      <c r="L152" s="52">
        <v>400</v>
      </c>
      <c r="M152" s="52">
        <v>50.59</v>
      </c>
      <c r="N152" s="53">
        <v>84.422832912542091</v>
      </c>
      <c r="O152" s="54">
        <v>121.95208058550703</v>
      </c>
      <c r="P152" s="53">
        <v>4.0650693528502346</v>
      </c>
    </row>
    <row r="153" spans="1:16">
      <c r="A153" s="60" t="s">
        <v>289</v>
      </c>
      <c r="B153" s="60" t="s">
        <v>287</v>
      </c>
      <c r="C153" s="61">
        <v>4489506254</v>
      </c>
      <c r="D153" s="61">
        <v>100000000</v>
      </c>
      <c r="E153" s="62">
        <v>506.59844474277457</v>
      </c>
      <c r="F153" s="62">
        <v>2532.992223713873</v>
      </c>
      <c r="G153" s="61">
        <v>35.895862999999999</v>
      </c>
      <c r="H153" s="62">
        <v>2.2599999999999998</v>
      </c>
      <c r="I153" s="62">
        <v>1.362564195568172E-2</v>
      </c>
      <c r="J153" s="61">
        <v>-156863405</v>
      </c>
      <c r="K153" s="62">
        <v>-1.2749946362569395</v>
      </c>
      <c r="L153" s="62">
        <v>400</v>
      </c>
      <c r="M153" s="62">
        <v>35.89</v>
      </c>
      <c r="N153" s="63">
        <v>14.665780125180868</v>
      </c>
      <c r="O153" s="64">
        <v>1810.4613130440855</v>
      </c>
      <c r="P153" s="63">
        <v>60.348710434802847</v>
      </c>
    </row>
    <row r="154" spans="1:16">
      <c r="A154" s="35" t="s">
        <v>85</v>
      </c>
      <c r="B154" s="35" t="s">
        <v>200</v>
      </c>
      <c r="C154" s="36">
        <v>1271636030</v>
      </c>
      <c r="D154" s="36">
        <v>100000000</v>
      </c>
      <c r="E154" s="37">
        <v>61.333193493652168</v>
      </c>
      <c r="F154" s="37">
        <v>61.333193493652168</v>
      </c>
      <c r="G154" s="36">
        <v>62.830463000000002</v>
      </c>
      <c r="H154" s="37">
        <v>10.11</v>
      </c>
      <c r="I154" s="37">
        <v>-0.6287966566590697</v>
      </c>
      <c r="J154" s="36">
        <v>15898817</v>
      </c>
      <c r="K154" s="37">
        <v>62.897761512696199</v>
      </c>
      <c r="L154" s="37">
        <v>400</v>
      </c>
      <c r="M154" s="37">
        <v>62.83</v>
      </c>
      <c r="N154" s="38">
        <v>43.630524173015907</v>
      </c>
      <c r="O154" s="39">
        <v>219.38010902843445</v>
      </c>
      <c r="P154" s="38">
        <v>7.3126703009478149</v>
      </c>
    </row>
    <row r="155" spans="1:16">
      <c r="A155" s="40" t="s">
        <v>10</v>
      </c>
      <c r="B155" s="40" t="s">
        <v>255</v>
      </c>
      <c r="C155" s="41">
        <v>9551963345</v>
      </c>
      <c r="D155" s="41">
        <v>100000000</v>
      </c>
      <c r="E155" s="42">
        <v>8.3244504509979134</v>
      </c>
      <c r="F155" s="42">
        <v>0.77798602345774892</v>
      </c>
      <c r="G155" s="41">
        <v>45.468504000000003</v>
      </c>
      <c r="H155" s="42">
        <v>105.6</v>
      </c>
      <c r="I155" s="42">
        <v>2.840034722654579</v>
      </c>
      <c r="J155" s="41">
        <v>58835982</v>
      </c>
      <c r="K155" s="42">
        <v>181.8615010114049</v>
      </c>
      <c r="L155" s="42">
        <v>400</v>
      </c>
      <c r="M155" s="42">
        <v>45.46</v>
      </c>
      <c r="N155" s="43">
        <v>17.27077558124892</v>
      </c>
      <c r="O155" s="44">
        <v>1148.4733395211758</v>
      </c>
      <c r="P155" s="43">
        <v>38.282444650705862</v>
      </c>
    </row>
    <row r="156" spans="1:16">
      <c r="A156" s="106" t="s">
        <v>730</v>
      </c>
      <c r="B156" s="106" t="s">
        <v>693</v>
      </c>
      <c r="C156" s="107">
        <v>818057024</v>
      </c>
      <c r="D156" s="107">
        <v>100000000</v>
      </c>
      <c r="E156" s="108">
        <v>37.327256455982294</v>
      </c>
      <c r="F156" s="108">
        <v>10.664930415994942</v>
      </c>
      <c r="G156" s="107">
        <v>30.53511</v>
      </c>
      <c r="H156" s="108">
        <v>35.14</v>
      </c>
      <c r="I156" s="108">
        <v>0.38063117112016442</v>
      </c>
      <c r="J156" s="107">
        <v>56374948</v>
      </c>
      <c r="K156" s="108">
        <v>62.084314472449712</v>
      </c>
      <c r="L156" s="108">
        <v>400</v>
      </c>
      <c r="M156" s="108">
        <v>30.53</v>
      </c>
      <c r="N156" s="109">
        <v>18.965056441490265</v>
      </c>
      <c r="O156" s="110">
        <v>1007.005123020935</v>
      </c>
      <c r="P156" s="109">
        <v>33.566837434031164</v>
      </c>
    </row>
    <row r="157" spans="1:16">
      <c r="A157" s="70" t="s">
        <v>740</v>
      </c>
      <c r="B157" s="70" t="s">
        <v>699</v>
      </c>
      <c r="C157" s="71">
        <v>1018312000</v>
      </c>
      <c r="D157" s="71">
        <v>100000000</v>
      </c>
      <c r="E157" s="72">
        <v>176.50879719845236</v>
      </c>
      <c r="F157" s="72">
        <v>171.53430259473922</v>
      </c>
      <c r="G157" s="71">
        <v>51.044795000000001</v>
      </c>
      <c r="H157" s="72">
        <v>4.38</v>
      </c>
      <c r="I157" s="72">
        <v>-0.41897200812470731</v>
      </c>
      <c r="J157" s="71">
        <v>73854000</v>
      </c>
      <c r="K157" s="72">
        <v>13.93289461640534</v>
      </c>
      <c r="L157" s="72">
        <v>400</v>
      </c>
      <c r="M157" s="72">
        <v>51.04</v>
      </c>
      <c r="N157" s="73">
        <v>0</v>
      </c>
      <c r="O157" s="74">
        <v>584.34642825836158</v>
      </c>
      <c r="P157" s="73">
        <v>19.47821427527872</v>
      </c>
    </row>
    <row r="158" spans="1:16">
      <c r="A158" t="s">
        <v>2193</v>
      </c>
      <c r="C158" s="14">
        <v>2602246725</v>
      </c>
      <c r="D158" s="14">
        <v>100000000</v>
      </c>
      <c r="E158" s="19">
        <v>0</v>
      </c>
      <c r="F158" s="19">
        <v>0</v>
      </c>
      <c r="G158" s="14">
        <v>0</v>
      </c>
      <c r="H158" s="19">
        <v>96.1</v>
      </c>
      <c r="I158" s="19">
        <v>0</v>
      </c>
      <c r="J158" s="14">
        <v>35830166</v>
      </c>
      <c r="K158" s="19">
        <v>276.30349242590728</v>
      </c>
      <c r="L158" s="19">
        <v>400</v>
      </c>
      <c r="M158" s="19">
        <v>0</v>
      </c>
      <c r="N158" s="20">
        <v>27.524552924245686</v>
      </c>
      <c r="O158" s="21">
        <v>0</v>
      </c>
      <c r="P158" s="24">
        <v>0</v>
      </c>
    </row>
    <row r="159" spans="1:16">
      <c r="A159" t="s">
        <v>2191</v>
      </c>
      <c r="C159" s="14">
        <v>3451807136</v>
      </c>
      <c r="D159" s="14">
        <v>100000000</v>
      </c>
      <c r="E159" s="19">
        <v>0</v>
      </c>
      <c r="F159" s="19">
        <v>0</v>
      </c>
      <c r="G159" s="14">
        <v>0</v>
      </c>
      <c r="H159" s="19">
        <v>171</v>
      </c>
      <c r="I159" s="19">
        <v>0</v>
      </c>
      <c r="J159" s="14">
        <v>17706780</v>
      </c>
      <c r="K159" s="19">
        <v>1073.0353006023681</v>
      </c>
      <c r="L159" s="19">
        <v>400</v>
      </c>
      <c r="M159" s="19">
        <v>0</v>
      </c>
      <c r="N159" s="20">
        <v>57.622911546674828</v>
      </c>
      <c r="O159" s="21">
        <v>0</v>
      </c>
      <c r="P159" s="24">
        <v>0</v>
      </c>
    </row>
    <row r="160" spans="1:16">
      <c r="A160" s="55" t="s">
        <v>161</v>
      </c>
      <c r="B160" s="55" t="s">
        <v>233</v>
      </c>
      <c r="C160" s="56">
        <v>11386108733</v>
      </c>
      <c r="D160" s="56">
        <v>100023579</v>
      </c>
      <c r="E160" s="57">
        <v>32.224135140689683</v>
      </c>
      <c r="F160" s="57">
        <v>2.1621838122822363</v>
      </c>
      <c r="G160" s="56">
        <v>8.2922969999999996</v>
      </c>
      <c r="H160" s="57">
        <v>148.5</v>
      </c>
      <c r="I160" s="57">
        <v>-2.218589688819776</v>
      </c>
      <c r="J160" s="56">
        <v>-796663172</v>
      </c>
      <c r="K160" s="57">
        <v>-18.707420896067227</v>
      </c>
      <c r="L160" s="57">
        <v>399.90570623352721</v>
      </c>
      <c r="M160" s="57">
        <v>8.2899999999999991</v>
      </c>
      <c r="N160" s="58">
        <v>54.512083255061555</v>
      </c>
      <c r="O160" s="59">
        <v>212.90936935163541</v>
      </c>
      <c r="P160" s="58">
        <v>7.0969789783878472</v>
      </c>
    </row>
    <row r="161" spans="1:16">
      <c r="A161" s="45" t="s">
        <v>1</v>
      </c>
      <c r="B161" s="45" t="s">
        <v>375</v>
      </c>
      <c r="C161" s="46">
        <v>17091099555</v>
      </c>
      <c r="D161" s="46">
        <v>100066875</v>
      </c>
      <c r="E161" s="47">
        <v>3.7661075558464168</v>
      </c>
      <c r="F161" s="47">
        <v>8.834719846469849E-2</v>
      </c>
      <c r="G161" s="46">
        <v>24.953838000000001</v>
      </c>
      <c r="H161" s="47">
        <v>421.25</v>
      </c>
      <c r="I161" s="47">
        <v>2.4054334479924364</v>
      </c>
      <c r="J161" s="46">
        <v>-1275590032</v>
      </c>
      <c r="K161" s="47">
        <v>-33.418643671244993</v>
      </c>
      <c r="L161" s="47">
        <v>399.73267877107185</v>
      </c>
      <c r="M161" s="47">
        <v>24.93</v>
      </c>
      <c r="N161" s="48">
        <v>60.686844187760158</v>
      </c>
      <c r="O161" s="49">
        <v>1265.6580570997226</v>
      </c>
      <c r="P161" s="48">
        <v>42.188601903324084</v>
      </c>
    </row>
    <row r="162" spans="1:16">
      <c r="A162" s="50" t="s">
        <v>154</v>
      </c>
      <c r="B162" s="50" t="s">
        <v>355</v>
      </c>
      <c r="C162" s="51">
        <v>1139133952</v>
      </c>
      <c r="D162" s="51">
        <v>100500000</v>
      </c>
      <c r="E162" s="52">
        <v>31.521475903840379</v>
      </c>
      <c r="F162" s="52">
        <v>10.117629884076514</v>
      </c>
      <c r="G162" s="51">
        <v>40.319831000000001</v>
      </c>
      <c r="H162" s="52">
        <v>31.44</v>
      </c>
      <c r="I162" s="52">
        <v>0.81876095625801071</v>
      </c>
      <c r="J162" s="51">
        <v>60728696</v>
      </c>
      <c r="K162" s="52">
        <v>51.301941342524465</v>
      </c>
      <c r="L162" s="52">
        <v>398.00995024875624</v>
      </c>
      <c r="M162" s="52">
        <v>40.11</v>
      </c>
      <c r="N162" s="53">
        <v>17.080824958736908</v>
      </c>
      <c r="O162" s="54">
        <v>1726.3296844446691</v>
      </c>
      <c r="P162" s="53">
        <v>57.544322814822301</v>
      </c>
    </row>
    <row r="163" spans="1:16">
      <c r="A163" s="55" t="s">
        <v>337</v>
      </c>
      <c r="B163" s="55" t="s">
        <v>356</v>
      </c>
      <c r="C163" s="56">
        <v>12392289821</v>
      </c>
      <c r="D163" s="56">
        <v>102000000</v>
      </c>
      <c r="E163" s="57">
        <v>5.8317797472086772</v>
      </c>
      <c r="F163" s="57">
        <v>0.1951341680789894</v>
      </c>
      <c r="G163" s="56">
        <v>22.563583000000001</v>
      </c>
      <c r="H163" s="57">
        <v>301.75</v>
      </c>
      <c r="I163" s="57">
        <v>-8.1345814097816174</v>
      </c>
      <c r="J163" s="56">
        <v>887823164</v>
      </c>
      <c r="K163" s="57">
        <v>33.662108865634416</v>
      </c>
      <c r="L163" s="57">
        <v>392.15686274509807</v>
      </c>
      <c r="M163" s="57">
        <v>22.12</v>
      </c>
      <c r="N163" s="58">
        <v>23.739501236649485</v>
      </c>
      <c r="O163" s="59">
        <v>576.69787736696196</v>
      </c>
      <c r="P163" s="58">
        <v>19.223262578898733</v>
      </c>
    </row>
    <row r="164" spans="1:16">
      <c r="A164" s="35" t="s">
        <v>539</v>
      </c>
      <c r="B164" s="35" t="s">
        <v>200</v>
      </c>
      <c r="C164" s="36">
        <v>3339027503</v>
      </c>
      <c r="D164" s="36">
        <v>103200000</v>
      </c>
      <c r="E164" s="37">
        <v>121.63707337630191</v>
      </c>
      <c r="F164" s="37">
        <v>107.1503465259883</v>
      </c>
      <c r="G164" s="36">
        <v>113.051084</v>
      </c>
      <c r="H164" s="37">
        <v>11.64</v>
      </c>
      <c r="I164" s="37">
        <v>-0.21051620721158493</v>
      </c>
      <c r="J164" s="36">
        <v>31743454</v>
      </c>
      <c r="K164" s="37">
        <v>35.761703814588039</v>
      </c>
      <c r="L164" s="37">
        <v>387.59689922480618</v>
      </c>
      <c r="M164" s="37">
        <v>26.71</v>
      </c>
      <c r="N164" s="38">
        <v>55.935807862681933</v>
      </c>
      <c r="O164" s="39">
        <v>928.92843586913693</v>
      </c>
      <c r="P164" s="38">
        <v>30.964281195637898</v>
      </c>
    </row>
    <row r="165" spans="1:16">
      <c r="A165" s="30" t="s">
        <v>141</v>
      </c>
      <c r="B165" s="30" t="s">
        <v>349</v>
      </c>
      <c r="C165" s="31">
        <v>30199553337</v>
      </c>
      <c r="D165" s="31">
        <v>105000000</v>
      </c>
      <c r="E165" s="32">
        <v>6.8496842359783008</v>
      </c>
      <c r="F165" s="32">
        <v>0.2124921431977137</v>
      </c>
      <c r="G165" s="31">
        <v>19.260493</v>
      </c>
      <c r="H165" s="32">
        <v>300.5</v>
      </c>
      <c r="I165" s="32">
        <v>-3.5493971952874972</v>
      </c>
      <c r="J165" s="31">
        <v>-367159109</v>
      </c>
      <c r="K165" s="32">
        <v>-87.795724550578967</v>
      </c>
      <c r="L165" s="32">
        <v>380.95238095238096</v>
      </c>
      <c r="M165" s="32">
        <v>18.34</v>
      </c>
      <c r="N165" s="33">
        <v>2.3430278880361248</v>
      </c>
      <c r="O165" s="34">
        <v>456.15762481707554</v>
      </c>
      <c r="P165" s="33">
        <v>15.205254160569185</v>
      </c>
    </row>
    <row r="166" spans="1:16">
      <c r="A166" s="45" t="s">
        <v>400</v>
      </c>
      <c r="B166" s="45" t="s">
        <v>375</v>
      </c>
      <c r="C166" s="46">
        <v>1053946708</v>
      </c>
      <c r="D166" s="46">
        <v>105000000</v>
      </c>
      <c r="E166" s="47">
        <v>44.191827753336199</v>
      </c>
      <c r="F166" s="47">
        <v>32.37496538705949</v>
      </c>
      <c r="G166" s="46">
        <v>69.578063</v>
      </c>
      <c r="H166" s="47">
        <v>13.2</v>
      </c>
      <c r="I166" s="47">
        <v>0.54437192378934718</v>
      </c>
      <c r="J166" s="46">
        <v>-45288475</v>
      </c>
      <c r="K166" s="47">
        <v>-30.140118429688791</v>
      </c>
      <c r="L166" s="47">
        <v>380.95238095238096</v>
      </c>
      <c r="M166" s="47">
        <v>66.260000000000005</v>
      </c>
      <c r="N166" s="48">
        <v>51.77941704870581</v>
      </c>
      <c r="O166" s="49">
        <v>1617.9466118162497</v>
      </c>
      <c r="P166" s="48">
        <v>53.931553727208325</v>
      </c>
    </row>
    <row r="167" spans="1:16">
      <c r="A167" s="30" t="s">
        <v>168</v>
      </c>
      <c r="B167" s="30" t="s">
        <v>349</v>
      </c>
      <c r="C167" s="31">
        <v>44654191</v>
      </c>
      <c r="D167" s="31">
        <v>108559000</v>
      </c>
      <c r="E167" s="32">
        <v>104.47220591194178</v>
      </c>
      <c r="F167" s="32">
        <v>192.47083320948386</v>
      </c>
      <c r="G167" s="31">
        <v>72.105159999999998</v>
      </c>
      <c r="H167" s="32">
        <v>5.31</v>
      </c>
      <c r="I167" s="32">
        <v>-2.9634262871664596E-2</v>
      </c>
      <c r="J167" s="31">
        <v>-63594848</v>
      </c>
      <c r="K167" s="32">
        <v>-8.535203983819569</v>
      </c>
      <c r="L167" s="32">
        <v>368.4632319752393</v>
      </c>
      <c r="M167" s="32">
        <v>66.42</v>
      </c>
      <c r="N167" s="33">
        <v>30.627989662274974</v>
      </c>
      <c r="O167" s="34">
        <v>507.94626503753051</v>
      </c>
      <c r="P167" s="33">
        <v>16.931542167917684</v>
      </c>
    </row>
    <row r="168" spans="1:16">
      <c r="A168" s="50" t="s">
        <v>733</v>
      </c>
      <c r="B168" s="50" t="s">
        <v>355</v>
      </c>
      <c r="C168" s="51">
        <v>2222618346</v>
      </c>
      <c r="D168" s="51">
        <v>110500000</v>
      </c>
      <c r="E168" s="52">
        <v>0.57080518692956583</v>
      </c>
      <c r="F168" s="52">
        <v>3.1671721644804195E-3</v>
      </c>
      <c r="G168" s="51">
        <v>47.739924000000002</v>
      </c>
      <c r="H168" s="52">
        <v>1468</v>
      </c>
      <c r="I168" s="52">
        <v>-220.4919426264189</v>
      </c>
      <c r="J168" s="51">
        <v>27078608</v>
      </c>
      <c r="K168" s="52">
        <v>6655.641235324947</v>
      </c>
      <c r="L168" s="52">
        <v>361.99095022624437</v>
      </c>
      <c r="M168" s="52">
        <v>43.2</v>
      </c>
      <c r="N168" s="53">
        <v>29.211658890183301</v>
      </c>
      <c r="O168" s="54">
        <v>1188.4650221029588</v>
      </c>
      <c r="P168" s="53">
        <v>39.615500736765291</v>
      </c>
    </row>
    <row r="169" spans="1:16">
      <c r="A169" s="70" t="s">
        <v>72</v>
      </c>
      <c r="B169" s="70" t="s">
        <v>221</v>
      </c>
      <c r="C169" s="71">
        <v>2379193448</v>
      </c>
      <c r="D169" s="71">
        <v>111600000</v>
      </c>
      <c r="E169" s="72">
        <v>42.746340921766361</v>
      </c>
      <c r="F169" s="72">
        <v>25.535448579310849</v>
      </c>
      <c r="G169" s="71">
        <v>58.125256</v>
      </c>
      <c r="H169" s="72">
        <v>16.239999999999998</v>
      </c>
      <c r="I169" s="72">
        <v>0.13328908896759017</v>
      </c>
      <c r="J169" s="71">
        <v>84066155</v>
      </c>
      <c r="K169" s="72">
        <v>19.912888843316313</v>
      </c>
      <c r="L169" s="72">
        <v>358.42293906810033</v>
      </c>
      <c r="M169" s="72">
        <v>52.08</v>
      </c>
      <c r="N169" s="73">
        <v>12.560142828813397</v>
      </c>
      <c r="O169" s="74">
        <v>1775.328172025716</v>
      </c>
      <c r="P169" s="73">
        <v>59.177605734190529</v>
      </c>
    </row>
    <row r="170" spans="1:16">
      <c r="A170" s="55" t="s">
        <v>540</v>
      </c>
      <c r="B170" s="55" t="s">
        <v>233</v>
      </c>
      <c r="C170" s="56">
        <v>2863294706</v>
      </c>
      <c r="D170" s="56">
        <v>112000000</v>
      </c>
      <c r="E170" s="57">
        <v>2.1083945899269509</v>
      </c>
      <c r="F170" s="57">
        <v>4.4086537929218614E-2</v>
      </c>
      <c r="G170" s="56">
        <v>44.440303</v>
      </c>
      <c r="H170" s="57">
        <v>430</v>
      </c>
      <c r="I170" s="57">
        <v>7.3389743900072517</v>
      </c>
      <c r="J170" s="56">
        <v>-54281567</v>
      </c>
      <c r="K170" s="57">
        <v>-881.03572986387815</v>
      </c>
      <c r="L170" s="57">
        <v>357.14285714285717</v>
      </c>
      <c r="M170" s="57">
        <v>39.67</v>
      </c>
      <c r="N170" s="58">
        <v>58.752858873116907</v>
      </c>
      <c r="O170" s="59">
        <v>2657.8915600081737</v>
      </c>
      <c r="P170" s="58">
        <v>88.596385333605795</v>
      </c>
    </row>
    <row r="171" spans="1:16">
      <c r="A171" s="50" t="s">
        <v>555</v>
      </c>
      <c r="B171" s="50" t="s">
        <v>355</v>
      </c>
      <c r="C171" s="51">
        <v>1784851552</v>
      </c>
      <c r="D171" s="51">
        <v>112000000</v>
      </c>
      <c r="E171" s="52">
        <v>13.367605735622554</v>
      </c>
      <c r="F171" s="52">
        <v>0.67814558317890394</v>
      </c>
      <c r="G171" s="51">
        <v>16.937535</v>
      </c>
      <c r="H171" s="52">
        <v>163.1</v>
      </c>
      <c r="I171" s="52">
        <v>-3.1534037615102761E-2</v>
      </c>
      <c r="J171" s="51">
        <v>-293057834</v>
      </c>
      <c r="K171" s="52">
        <v>-67.263173725633962</v>
      </c>
      <c r="L171" s="52">
        <v>357.14285714285717</v>
      </c>
      <c r="M171" s="52">
        <v>15.12</v>
      </c>
      <c r="N171" s="53">
        <v>15.607867892503615</v>
      </c>
      <c r="O171" s="54">
        <v>1247.9901802782069</v>
      </c>
      <c r="P171" s="53">
        <v>41.599672675940234</v>
      </c>
    </row>
    <row r="172" spans="1:16">
      <c r="A172" s="45" t="s">
        <v>413</v>
      </c>
      <c r="B172" s="45" t="s">
        <v>375</v>
      </c>
      <c r="C172" s="46">
        <v>1236382849</v>
      </c>
      <c r="D172" s="46">
        <v>112000000</v>
      </c>
      <c r="E172" s="47">
        <v>62.966980442884051</v>
      </c>
      <c r="F172" s="47">
        <v>37.480345501716698</v>
      </c>
      <c r="G172" s="46">
        <v>42.556854000000001</v>
      </c>
      <c r="H172" s="47">
        <v>14.74</v>
      </c>
      <c r="I172" s="47">
        <v>-0.39127501463811498</v>
      </c>
      <c r="J172" s="46">
        <v>-12325753</v>
      </c>
      <c r="K172" s="47">
        <v>-136.29998913656635</v>
      </c>
      <c r="L172" s="47">
        <v>357.14285714285717</v>
      </c>
      <c r="M172" s="47">
        <v>37.99</v>
      </c>
      <c r="N172" s="48">
        <v>39.709719523627733</v>
      </c>
      <c r="O172" s="49">
        <v>280.14974474582039</v>
      </c>
      <c r="P172" s="48">
        <v>9.3383248248606794</v>
      </c>
    </row>
    <row r="173" spans="1:16">
      <c r="A173" s="30" t="s">
        <v>37</v>
      </c>
      <c r="B173" s="30" t="s">
        <v>605</v>
      </c>
      <c r="C173" s="31">
        <v>674554994</v>
      </c>
      <c r="D173" s="31">
        <v>112400000</v>
      </c>
      <c r="E173" s="32">
        <v>74.764650506155391</v>
      </c>
      <c r="F173" s="32">
        <v>133.03318595401316</v>
      </c>
      <c r="G173" s="31">
        <v>100.007176</v>
      </c>
      <c r="H173" s="32">
        <v>5.3</v>
      </c>
      <c r="I173" s="32">
        <v>-9.6625790582313797E-2</v>
      </c>
      <c r="J173" s="31">
        <v>11423592</v>
      </c>
      <c r="K173" s="32">
        <v>49.196434886680123</v>
      </c>
      <c r="L173" s="32">
        <v>355.87188612099646</v>
      </c>
      <c r="M173" s="32">
        <v>88.97</v>
      </c>
      <c r="N173" s="33">
        <v>27.497852149847908</v>
      </c>
      <c r="O173" s="34">
        <v>445.54921455032064</v>
      </c>
      <c r="P173" s="33">
        <v>14.851640485010687</v>
      </c>
    </row>
    <row r="174" spans="1:16">
      <c r="A174" s="45" t="s">
        <v>195</v>
      </c>
      <c r="B174" s="45" t="s">
        <v>375</v>
      </c>
      <c r="C174" s="46">
        <v>15443065482</v>
      </c>
      <c r="D174" s="46">
        <v>115000000</v>
      </c>
      <c r="E174" s="47">
        <v>16.891124372895895</v>
      </c>
      <c r="F174" s="47">
        <v>2.0120457859316137</v>
      </c>
      <c r="G174" s="46">
        <v>32.987870999999998</v>
      </c>
      <c r="H174" s="47">
        <v>70.8</v>
      </c>
      <c r="I174" s="47">
        <v>-2.2735791945941344</v>
      </c>
      <c r="J174" s="46">
        <v>-862680192</v>
      </c>
      <c r="K174" s="47">
        <v>-9.731300287001373</v>
      </c>
      <c r="L174" s="47">
        <v>347.82608695652175</v>
      </c>
      <c r="M174" s="47">
        <v>28.68</v>
      </c>
      <c r="N174" s="48">
        <v>45.362761841133633</v>
      </c>
      <c r="O174" s="49">
        <v>229.97783049111408</v>
      </c>
      <c r="P174" s="48">
        <v>7.6659276830371361</v>
      </c>
    </row>
    <row r="175" spans="1:16">
      <c r="A175" s="55" t="s">
        <v>537</v>
      </c>
      <c r="B175" s="55" t="s">
        <v>356</v>
      </c>
      <c r="C175" s="56">
        <v>7584806686</v>
      </c>
      <c r="D175" s="56">
        <v>115200000</v>
      </c>
      <c r="E175" s="57">
        <v>13.410483307381368</v>
      </c>
      <c r="F175" s="57">
        <v>1.2653309280062432</v>
      </c>
      <c r="G175" s="56">
        <v>32.517617000000001</v>
      </c>
      <c r="H175" s="57">
        <v>90.8</v>
      </c>
      <c r="I175" s="57">
        <v>-1.3000869809663982</v>
      </c>
      <c r="J175" s="56">
        <v>266471917</v>
      </c>
      <c r="K175" s="57">
        <v>39.773046703454305</v>
      </c>
      <c r="L175" s="57">
        <v>347.22222222222223</v>
      </c>
      <c r="M175" s="57">
        <v>28.22</v>
      </c>
      <c r="N175" s="58">
        <v>59.497423677855373</v>
      </c>
      <c r="O175" s="59">
        <v>741.25595937593675</v>
      </c>
      <c r="P175" s="58">
        <v>24.708531979197893</v>
      </c>
    </row>
    <row r="176" spans="1:16">
      <c r="A176" s="50" t="s">
        <v>89</v>
      </c>
      <c r="B176" s="50" t="s">
        <v>355</v>
      </c>
      <c r="C176" s="51">
        <v>1056734129</v>
      </c>
      <c r="D176" s="51">
        <v>117000000</v>
      </c>
      <c r="E176" s="52">
        <v>20.543836775831192</v>
      </c>
      <c r="F176" s="52">
        <v>4.6207460134573077</v>
      </c>
      <c r="G176" s="51">
        <v>53.028322000000003</v>
      </c>
      <c r="H176" s="52">
        <v>37.54</v>
      </c>
      <c r="I176" s="52">
        <v>1.8567122948462325</v>
      </c>
      <c r="J176" s="51">
        <v>51520744</v>
      </c>
      <c r="K176" s="52">
        <v>86.295337660496514</v>
      </c>
      <c r="L176" s="52">
        <v>341.88034188034186</v>
      </c>
      <c r="M176" s="52">
        <v>45.32</v>
      </c>
      <c r="N176" s="53">
        <v>56.930557551510638</v>
      </c>
      <c r="O176" s="54">
        <v>2481.4259720522882</v>
      </c>
      <c r="P176" s="53">
        <v>82.714199068409613</v>
      </c>
    </row>
    <row r="177" spans="1:16">
      <c r="A177" s="75" t="s">
        <v>630</v>
      </c>
      <c r="B177" s="75" t="s">
        <v>350</v>
      </c>
      <c r="C177" s="76">
        <v>3913562968</v>
      </c>
      <c r="D177" s="76">
        <v>117000000</v>
      </c>
      <c r="E177" s="77">
        <v>40.616390277207877</v>
      </c>
      <c r="F177" s="77">
        <v>8.2654436868554892</v>
      </c>
      <c r="G177" s="76">
        <v>23.988026999999999</v>
      </c>
      <c r="H177" s="77">
        <v>40.58</v>
      </c>
      <c r="I177" s="77">
        <v>-2.4002883610964787</v>
      </c>
      <c r="J177" s="76">
        <v>-98818698</v>
      </c>
      <c r="K177" s="77">
        <v>-49.72743113858877</v>
      </c>
      <c r="L177" s="77">
        <v>341.88034188034186</v>
      </c>
      <c r="M177" s="77">
        <v>20.5</v>
      </c>
      <c r="N177" s="78">
        <v>12.447001116925401</v>
      </c>
      <c r="O177" s="79">
        <v>8.7804520769816747</v>
      </c>
      <c r="P177" s="78">
        <v>0.29268173589938917</v>
      </c>
    </row>
    <row r="178" spans="1:16">
      <c r="A178" s="75" t="s">
        <v>710</v>
      </c>
      <c r="B178" s="75" t="s">
        <v>679</v>
      </c>
      <c r="C178" s="76">
        <v>599344233</v>
      </c>
      <c r="D178" s="76">
        <v>118000000</v>
      </c>
      <c r="E178" s="77">
        <v>123.0080234443452</v>
      </c>
      <c r="F178" s="77">
        <v>94.767352422453925</v>
      </c>
      <c r="G178" s="76">
        <v>28.655494999999998</v>
      </c>
      <c r="H178" s="77">
        <v>11.32</v>
      </c>
      <c r="I178" s="77">
        <v>-0.30041632234324922</v>
      </c>
      <c r="J178" s="76">
        <v>-28506759</v>
      </c>
      <c r="K178" s="77">
        <v>-45.533061124205666</v>
      </c>
      <c r="L178" s="77">
        <v>338.9830508474576</v>
      </c>
      <c r="M178" s="77">
        <v>24.28</v>
      </c>
      <c r="N178" s="78">
        <v>81.986278622089756</v>
      </c>
      <c r="O178" s="79">
        <v>42.097012302826315</v>
      </c>
      <c r="P178" s="78">
        <v>1.4032337434275439</v>
      </c>
    </row>
    <row r="179" spans="1:16">
      <c r="A179" s="95" t="s">
        <v>189</v>
      </c>
      <c r="B179" s="95" t="s">
        <v>351</v>
      </c>
      <c r="C179" s="96">
        <v>2158486550</v>
      </c>
      <c r="D179" s="96">
        <v>118350000</v>
      </c>
      <c r="E179" s="97">
        <v>27.652688938243266</v>
      </c>
      <c r="F179" s="97">
        <v>7.0803571681948165</v>
      </c>
      <c r="G179" s="96">
        <v>44.628962999999999</v>
      </c>
      <c r="H179" s="97">
        <v>31.9</v>
      </c>
      <c r="I179" s="97">
        <v>0.37258072085629834</v>
      </c>
      <c r="J179" s="96">
        <v>144339003</v>
      </c>
      <c r="K179" s="97">
        <v>27.058174982682957</v>
      </c>
      <c r="L179" s="97">
        <v>337.98056611744823</v>
      </c>
      <c r="M179" s="97">
        <v>37.700000000000003</v>
      </c>
      <c r="N179" s="98">
        <v>54.433781331154066</v>
      </c>
      <c r="O179" s="99">
        <v>1421.9545503758654</v>
      </c>
      <c r="P179" s="98">
        <v>47.398485012528845</v>
      </c>
    </row>
    <row r="180" spans="1:16">
      <c r="A180" s="40" t="s">
        <v>87</v>
      </c>
      <c r="B180" s="40" t="s">
        <v>255</v>
      </c>
      <c r="C180" s="41">
        <v>3143931773</v>
      </c>
      <c r="D180" s="41">
        <v>119000000</v>
      </c>
      <c r="E180" s="42">
        <v>65.965524385218131</v>
      </c>
      <c r="F180" s="42">
        <v>22.173285507636347</v>
      </c>
      <c r="G180" s="41">
        <v>24.496238000000002</v>
      </c>
      <c r="H180" s="42">
        <v>24.5</v>
      </c>
      <c r="I180" s="42">
        <v>-0.35487468753413509</v>
      </c>
      <c r="J180" s="41">
        <v>-53375203</v>
      </c>
      <c r="K180" s="42">
        <v>-55.737492932813765</v>
      </c>
      <c r="L180" s="42">
        <v>336.1344537815126</v>
      </c>
      <c r="M180" s="42">
        <v>20.58</v>
      </c>
      <c r="N180" s="43">
        <v>16.978167674945848</v>
      </c>
      <c r="O180" s="44">
        <v>225.0241133479411</v>
      </c>
      <c r="P180" s="43">
        <v>7.5008037782647028</v>
      </c>
    </row>
    <row r="181" spans="1:16">
      <c r="A181" s="35" t="s">
        <v>145</v>
      </c>
      <c r="B181" s="35" t="s">
        <v>200</v>
      </c>
      <c r="C181" s="36">
        <v>9789764290</v>
      </c>
      <c r="D181" s="36">
        <v>119470352</v>
      </c>
      <c r="E181" s="37">
        <v>3.0758547914575551</v>
      </c>
      <c r="F181" s="37">
        <v>0.20931510709908316</v>
      </c>
      <c r="G181" s="36">
        <v>116.852366</v>
      </c>
      <c r="H181" s="37">
        <v>110.7</v>
      </c>
      <c r="I181" s="37">
        <v>-2.0272088075379173</v>
      </c>
      <c r="J181" s="36">
        <v>2569715</v>
      </c>
      <c r="K181" s="37">
        <v>5718.4758994674503</v>
      </c>
      <c r="L181" s="37">
        <v>334.81110024686291</v>
      </c>
      <c r="M181" s="37">
        <v>97.8</v>
      </c>
      <c r="N181" s="38">
        <v>33.840898574145413</v>
      </c>
      <c r="O181" s="39">
        <v>963.43327228633029</v>
      </c>
      <c r="P181" s="38">
        <v>32.114442409544345</v>
      </c>
    </row>
    <row r="182" spans="1:16">
      <c r="A182" s="40" t="s">
        <v>40</v>
      </c>
      <c r="B182" s="40" t="s">
        <v>255</v>
      </c>
      <c r="C182" s="41">
        <v>1508599655</v>
      </c>
      <c r="D182" s="41">
        <v>119728125</v>
      </c>
      <c r="E182" s="42">
        <v>172.18129635572978</v>
      </c>
      <c r="F182" s="42">
        <v>359.52558422619956</v>
      </c>
      <c r="G182" s="41">
        <v>53.051453000000002</v>
      </c>
      <c r="H182" s="42">
        <v>4.37</v>
      </c>
      <c r="I182" s="42">
        <v>-2.69157273054077E-2</v>
      </c>
      <c r="J182" s="41">
        <v>-17925929</v>
      </c>
      <c r="K182" s="42">
        <v>-26.716188600323029</v>
      </c>
      <c r="L182" s="42">
        <v>334.0902565708767</v>
      </c>
      <c r="M182" s="42">
        <v>44.3</v>
      </c>
      <c r="N182" s="43">
        <v>16.801412268278604</v>
      </c>
      <c r="O182" s="44">
        <v>168.71778898230315</v>
      </c>
      <c r="P182" s="43">
        <v>5.6239262994101047</v>
      </c>
    </row>
    <row r="183" spans="1:16">
      <c r="A183" s="45" t="s">
        <v>193</v>
      </c>
      <c r="B183" s="45" t="s">
        <v>375</v>
      </c>
      <c r="C183" s="46">
        <v>7824461000</v>
      </c>
      <c r="D183" s="46">
        <v>120000000</v>
      </c>
      <c r="E183" s="47">
        <v>3.905706862639414</v>
      </c>
      <c r="F183" s="47">
        <v>0.10139425915470961</v>
      </c>
      <c r="G183" s="46">
        <v>32.616509000000001</v>
      </c>
      <c r="H183" s="47">
        <v>309.75</v>
      </c>
      <c r="I183" s="47">
        <v>0.18371464102682467</v>
      </c>
      <c r="J183" s="46">
        <v>-1601211000</v>
      </c>
      <c r="K183" s="47">
        <v>-24.056792015543234</v>
      </c>
      <c r="L183" s="47">
        <v>333.33333333333331</v>
      </c>
      <c r="M183" s="47">
        <v>27.18</v>
      </c>
      <c r="N183" s="48">
        <v>88.863777408451952</v>
      </c>
      <c r="O183" s="49">
        <v>553.94992525330713</v>
      </c>
      <c r="P183" s="48">
        <v>18.46499750844357</v>
      </c>
    </row>
    <row r="184" spans="1:16">
      <c r="A184" s="45" t="s">
        <v>449</v>
      </c>
      <c r="B184" s="45" t="s">
        <v>426</v>
      </c>
      <c r="C184" s="46">
        <v>1225783772</v>
      </c>
      <c r="D184" s="46">
        <v>120000000</v>
      </c>
      <c r="E184" s="47">
        <v>23.776074269608507</v>
      </c>
      <c r="F184" s="47">
        <v>4.6077663313194783</v>
      </c>
      <c r="G184" s="46">
        <v>42.238092000000002</v>
      </c>
      <c r="H184" s="47">
        <v>42.38</v>
      </c>
      <c r="I184" s="47">
        <v>1.6336526065164279</v>
      </c>
      <c r="J184" s="46">
        <v>33866409</v>
      </c>
      <c r="K184" s="47">
        <v>152.36336394567255</v>
      </c>
      <c r="L184" s="47">
        <v>333.33333333333331</v>
      </c>
      <c r="M184" s="47">
        <v>35.19</v>
      </c>
      <c r="N184" s="48">
        <v>66.675866194064966</v>
      </c>
      <c r="O184" s="49">
        <v>2035.608293844155</v>
      </c>
      <c r="P184" s="48">
        <v>67.853609794805166</v>
      </c>
    </row>
    <row r="185" spans="1:16">
      <c r="A185" s="40" t="s">
        <v>421</v>
      </c>
      <c r="B185" s="40" t="s">
        <v>255</v>
      </c>
      <c r="C185" s="41">
        <v>181919399</v>
      </c>
      <c r="D185" s="41">
        <v>120000000</v>
      </c>
      <c r="E185" s="42">
        <v>123.27397937774253</v>
      </c>
      <c r="F185" s="42">
        <v>116.869529289545</v>
      </c>
      <c r="G185" s="41">
        <v>42.875571000000001</v>
      </c>
      <c r="H185" s="42">
        <v>7.57</v>
      </c>
      <c r="I185" s="42">
        <v>-0.17722109796188246</v>
      </c>
      <c r="J185" s="41">
        <v>-37672820</v>
      </c>
      <c r="K185" s="42">
        <v>-27.998965806116981</v>
      </c>
      <c r="L185" s="42">
        <v>333.33333333333331</v>
      </c>
      <c r="M185" s="42">
        <v>35.72</v>
      </c>
      <c r="N185" s="43">
        <v>14.244928020982345</v>
      </c>
      <c r="O185" s="44">
        <v>571.09716364003646</v>
      </c>
      <c r="P185" s="43">
        <v>19.036572121334547</v>
      </c>
    </row>
    <row r="186" spans="1:16">
      <c r="A186" s="45" t="s">
        <v>52</v>
      </c>
      <c r="B186" s="45" t="s">
        <v>375</v>
      </c>
      <c r="C186" s="46">
        <v>699845726</v>
      </c>
      <c r="D186" s="46">
        <v>122522806</v>
      </c>
      <c r="E186" s="47">
        <v>16.850664689290628</v>
      </c>
      <c r="F186" s="47">
        <v>1.0915146200780703</v>
      </c>
      <c r="G186" s="46">
        <v>18.936226999999999</v>
      </c>
      <c r="H186" s="47">
        <v>124.6</v>
      </c>
      <c r="I186" s="47">
        <v>-0.6856269235935315</v>
      </c>
      <c r="J186" s="46">
        <v>62971520</v>
      </c>
      <c r="K186" s="47">
        <v>245.1564382755887</v>
      </c>
      <c r="L186" s="47">
        <v>326.46983288972342</v>
      </c>
      <c r="M186" s="47">
        <v>15.45</v>
      </c>
      <c r="N186" s="48">
        <v>46.872969068110457</v>
      </c>
      <c r="O186" s="49">
        <v>428.85272634294614</v>
      </c>
      <c r="P186" s="48">
        <v>14.295090878098204</v>
      </c>
    </row>
    <row r="187" spans="1:16">
      <c r="A187" s="30" t="s">
        <v>553</v>
      </c>
      <c r="B187" s="30" t="s">
        <v>357</v>
      </c>
      <c r="C187" s="31">
        <v>9944531679</v>
      </c>
      <c r="D187" s="31">
        <v>125000000</v>
      </c>
      <c r="E187" s="32">
        <v>7.9921437227205665</v>
      </c>
      <c r="F187" s="32">
        <v>0.30591937694624177</v>
      </c>
      <c r="G187" s="31">
        <v>25.599695000000001</v>
      </c>
      <c r="H187" s="32">
        <v>187.5</v>
      </c>
      <c r="I187" s="32">
        <v>-8.0822393291808226</v>
      </c>
      <c r="J187" s="31">
        <v>199317137</v>
      </c>
      <c r="K187" s="32">
        <v>131.07252288096029</v>
      </c>
      <c r="L187" s="32">
        <v>320</v>
      </c>
      <c r="M187" s="32">
        <v>20.47</v>
      </c>
      <c r="N187" s="33">
        <v>14.881840592712162</v>
      </c>
      <c r="O187" s="34">
        <v>169.37669033397367</v>
      </c>
      <c r="P187" s="33">
        <v>5.6458896777991221</v>
      </c>
    </row>
    <row r="188" spans="1:16">
      <c r="A188" s="80" t="s">
        <v>147</v>
      </c>
      <c r="B188" s="80" t="s">
        <v>352</v>
      </c>
      <c r="C188" s="81">
        <v>-2968515000</v>
      </c>
      <c r="D188" s="81">
        <v>127774000</v>
      </c>
      <c r="E188" s="82">
        <v>9.9194767243039248</v>
      </c>
      <c r="F188" s="82">
        <v>0.23313208001082442</v>
      </c>
      <c r="G188" s="81">
        <v>13.658674</v>
      </c>
      <c r="H188" s="82">
        <v>304.5</v>
      </c>
      <c r="I188" s="82">
        <v>26.121484331113663</v>
      </c>
      <c r="J188" s="81">
        <v>-1749407000</v>
      </c>
      <c r="K188" s="82">
        <v>-24.321808475672043</v>
      </c>
      <c r="L188" s="82">
        <v>313.0527337329973</v>
      </c>
      <c r="M188" s="82">
        <v>10.68</v>
      </c>
      <c r="N188" s="83">
        <v>107.83428805511595</v>
      </c>
      <c r="O188" s="84">
        <v>2802.332736109001</v>
      </c>
      <c r="P188" s="83">
        <v>93.411091203633362</v>
      </c>
    </row>
    <row r="189" spans="1:16">
      <c r="A189" s="25" t="s">
        <v>70</v>
      </c>
      <c r="B189" s="25" t="s">
        <v>376</v>
      </c>
      <c r="C189" s="26">
        <v>2433900313</v>
      </c>
      <c r="D189" s="26">
        <v>128172525</v>
      </c>
      <c r="E189" s="27">
        <v>44.768208903982099</v>
      </c>
      <c r="F189" s="27">
        <v>11.642695110615451</v>
      </c>
      <c r="G189" s="26">
        <v>29.906797999999998</v>
      </c>
      <c r="H189" s="27">
        <v>28.84</v>
      </c>
      <c r="I189" s="27">
        <v>0.44879443609827879</v>
      </c>
      <c r="J189" s="26">
        <v>-9819135</v>
      </c>
      <c r="K189" s="27">
        <v>-391.6002529754403</v>
      </c>
      <c r="L189" s="27">
        <v>312.07936334249479</v>
      </c>
      <c r="M189" s="27">
        <v>23.33</v>
      </c>
      <c r="N189" s="28">
        <v>24.135031883223597</v>
      </c>
      <c r="O189" s="29">
        <v>2453.7198955532067</v>
      </c>
      <c r="P189" s="28">
        <v>81.790663185106894</v>
      </c>
    </row>
    <row r="190" spans="1:16">
      <c r="A190" s="55" t="s">
        <v>175</v>
      </c>
      <c r="B190" s="55" t="s">
        <v>233</v>
      </c>
      <c r="C190" s="56">
        <v>2503213131</v>
      </c>
      <c r="D190" s="56">
        <v>129600000</v>
      </c>
      <c r="E190" s="57">
        <v>37.408065190825724</v>
      </c>
      <c r="F190" s="57">
        <v>11.101633781702791</v>
      </c>
      <c r="G190" s="56">
        <v>40.565173999999999</v>
      </c>
      <c r="H190" s="57">
        <v>26.28</v>
      </c>
      <c r="I190" s="57">
        <v>-0.88245220729080032</v>
      </c>
      <c r="J190" s="56">
        <v>21111327</v>
      </c>
      <c r="K190" s="57">
        <v>159.61099934646458</v>
      </c>
      <c r="L190" s="57">
        <v>308.64197530864197</v>
      </c>
      <c r="M190" s="57">
        <v>31.3</v>
      </c>
      <c r="N190" s="58">
        <v>20.592447511611123</v>
      </c>
      <c r="O190" s="59">
        <v>226.50035177839803</v>
      </c>
      <c r="P190" s="58">
        <v>7.5500117259466011</v>
      </c>
    </row>
    <row r="191" spans="1:16">
      <c r="A191" s="30" t="s">
        <v>487</v>
      </c>
      <c r="B191" s="30" t="s">
        <v>605</v>
      </c>
      <c r="C191" s="31">
        <v>3548163984</v>
      </c>
      <c r="D191" s="31">
        <v>132000000</v>
      </c>
      <c r="E191" s="32">
        <v>11.403854908936454</v>
      </c>
      <c r="F191" s="32">
        <v>1.2341834317030795</v>
      </c>
      <c r="G191" s="31">
        <v>51.506743</v>
      </c>
      <c r="H191" s="32">
        <v>67.25</v>
      </c>
      <c r="I191" s="32">
        <v>2.7736775111995939</v>
      </c>
      <c r="J191" s="31">
        <v>-103901230</v>
      </c>
      <c r="K191" s="32">
        <v>-88.930612274753628</v>
      </c>
      <c r="L191" s="32">
        <v>303.030303030303</v>
      </c>
      <c r="M191" s="32">
        <v>39.020000000000003</v>
      </c>
      <c r="N191" s="33">
        <v>16.988510926249347</v>
      </c>
      <c r="O191" s="34">
        <v>1204.2932578496429</v>
      </c>
      <c r="P191" s="33">
        <v>40.143108594988099</v>
      </c>
    </row>
    <row r="192" spans="1:16">
      <c r="A192" s="55" t="s">
        <v>552</v>
      </c>
      <c r="B192" s="55" t="s">
        <v>233</v>
      </c>
      <c r="C192" s="56">
        <v>2574862803</v>
      </c>
      <c r="D192" s="56">
        <v>132500000</v>
      </c>
      <c r="E192" s="57">
        <v>42.443812204954831</v>
      </c>
      <c r="F192" s="57">
        <v>14.560484461391022</v>
      </c>
      <c r="G192" s="56">
        <v>42.424709</v>
      </c>
      <c r="H192" s="57">
        <v>22.14</v>
      </c>
      <c r="I192" s="57">
        <v>0.63096560717094974</v>
      </c>
      <c r="J192" s="56">
        <v>-36817958</v>
      </c>
      <c r="K192" s="57">
        <v>-79.173320801767446</v>
      </c>
      <c r="L192" s="57">
        <v>301.88679245283021</v>
      </c>
      <c r="M192" s="57">
        <v>32.01</v>
      </c>
      <c r="N192" s="58">
        <v>38.835087006455971</v>
      </c>
      <c r="O192" s="59">
        <v>1899.8429819792052</v>
      </c>
      <c r="P192" s="58">
        <v>63.328099399306844</v>
      </c>
    </row>
    <row r="193" spans="1:16">
      <c r="A193" s="40" t="s">
        <v>166</v>
      </c>
      <c r="B193" s="40" t="s">
        <v>255</v>
      </c>
      <c r="C193" s="41">
        <v>8044975103</v>
      </c>
      <c r="D193" s="41">
        <v>135000000</v>
      </c>
      <c r="E193" s="42">
        <v>18.818248524168276</v>
      </c>
      <c r="F193" s="42">
        <v>5.5757773404943043</v>
      </c>
      <c r="G193" s="41">
        <v>82.584238999999997</v>
      </c>
      <c r="H193" s="42">
        <v>25.82</v>
      </c>
      <c r="I193" s="42">
        <v>0.32697410382613157</v>
      </c>
      <c r="J193" s="41">
        <v>-3113021</v>
      </c>
      <c r="K193" s="42">
        <v>-1084.1558730249492</v>
      </c>
      <c r="L193" s="42">
        <v>296.2962962962963</v>
      </c>
      <c r="M193" s="42">
        <v>61.17</v>
      </c>
      <c r="N193" s="43">
        <v>47.132455057654646</v>
      </c>
      <c r="O193" s="44">
        <v>1013.7630650615449</v>
      </c>
      <c r="P193" s="43">
        <v>33.792102168718166</v>
      </c>
    </row>
    <row r="194" spans="1:16">
      <c r="A194" s="50" t="s">
        <v>769</v>
      </c>
      <c r="B194" s="50" t="s">
        <v>355</v>
      </c>
      <c r="C194" s="51">
        <v>3756403776</v>
      </c>
      <c r="D194" s="51">
        <v>137000000</v>
      </c>
      <c r="E194" s="52">
        <v>8.3521314058874694</v>
      </c>
      <c r="F194" s="52">
        <v>0.49970871161226932</v>
      </c>
      <c r="G194" s="51">
        <v>39.979588999999997</v>
      </c>
      <c r="H194" s="52">
        <v>120.3</v>
      </c>
      <c r="I194" s="52">
        <v>-4.8891</v>
      </c>
      <c r="J194" s="51">
        <v>233879775</v>
      </c>
      <c r="K194" s="52">
        <v>71.464067382483165</v>
      </c>
      <c r="L194" s="52">
        <v>291.97080291970804</v>
      </c>
      <c r="M194" s="52">
        <v>29.18</v>
      </c>
      <c r="N194" s="53">
        <v>6.0472135242900276</v>
      </c>
      <c r="O194" s="54">
        <v>0</v>
      </c>
      <c r="P194" s="53">
        <v>0</v>
      </c>
    </row>
    <row r="195" spans="1:16">
      <c r="A195" s="55" t="s">
        <v>470</v>
      </c>
      <c r="B195" s="55" t="s">
        <v>233</v>
      </c>
      <c r="C195" s="56">
        <v>6806959890</v>
      </c>
      <c r="D195" s="56">
        <v>138768000</v>
      </c>
      <c r="E195" s="57">
        <v>34.284628447098491</v>
      </c>
      <c r="F195" s="57">
        <v>5.8824849915821291</v>
      </c>
      <c r="G195" s="56">
        <v>27.728836000000001</v>
      </c>
      <c r="H195" s="57">
        <v>41.72</v>
      </c>
      <c r="I195" s="57">
        <v>-1.8985341602179275</v>
      </c>
      <c r="J195" s="56">
        <v>-104220162</v>
      </c>
      <c r="K195" s="57">
        <v>-55.922538289664146</v>
      </c>
      <c r="L195" s="57">
        <v>288.25089357777011</v>
      </c>
      <c r="M195" s="57">
        <v>19.98</v>
      </c>
      <c r="N195" s="58">
        <v>10.508051024319821</v>
      </c>
      <c r="O195" s="59">
        <v>300.30599474941448</v>
      </c>
      <c r="P195" s="58">
        <v>10.010199824980482</v>
      </c>
    </row>
    <row r="196" spans="1:16">
      <c r="A196" s="45" t="s">
        <v>711</v>
      </c>
      <c r="B196" s="45" t="s">
        <v>695</v>
      </c>
      <c r="C196" s="46">
        <v>4247524000</v>
      </c>
      <c r="D196" s="46">
        <v>139700000</v>
      </c>
      <c r="E196" s="47">
        <v>29.365091182198004</v>
      </c>
      <c r="F196" s="47">
        <v>3.4917123287678633</v>
      </c>
      <c r="G196" s="46">
        <v>26.359023000000001</v>
      </c>
      <c r="H196" s="47">
        <v>51.25</v>
      </c>
      <c r="I196" s="47">
        <v>-0.28483595167701026</v>
      </c>
      <c r="J196" s="46">
        <v>402500000</v>
      </c>
      <c r="K196" s="47">
        <v>20.894260869565219</v>
      </c>
      <c r="L196" s="47">
        <v>286.32784538296352</v>
      </c>
      <c r="M196" s="47">
        <v>18.86</v>
      </c>
      <c r="N196" s="48">
        <v>0</v>
      </c>
      <c r="O196" s="49">
        <v>338.50605941646745</v>
      </c>
      <c r="P196" s="48">
        <v>11.283535313882249</v>
      </c>
    </row>
    <row r="197" spans="1:16">
      <c r="A197" s="60" t="s">
        <v>384</v>
      </c>
      <c r="B197" s="60" t="s">
        <v>287</v>
      </c>
      <c r="C197" s="61">
        <v>2347697482</v>
      </c>
      <c r="D197" s="61">
        <v>140000000</v>
      </c>
      <c r="E197" s="62">
        <v>27.079756436005091</v>
      </c>
      <c r="F197" s="62">
        <v>16.11890264047922</v>
      </c>
      <c r="G197" s="61">
        <v>116.683181</v>
      </c>
      <c r="H197" s="62">
        <v>12.35</v>
      </c>
      <c r="I197" s="62">
        <v>0.10072136908607909</v>
      </c>
      <c r="J197" s="61">
        <v>9027555</v>
      </c>
      <c r="K197" s="62">
        <v>186.09689999119362</v>
      </c>
      <c r="L197" s="62">
        <v>285.71428571428572</v>
      </c>
      <c r="M197" s="62">
        <v>83.34</v>
      </c>
      <c r="N197" s="63">
        <v>19.381903561177413</v>
      </c>
      <c r="O197" s="64">
        <v>1234.0631470508772</v>
      </c>
      <c r="P197" s="63">
        <v>41.135438235029241</v>
      </c>
    </row>
    <row r="198" spans="1:16">
      <c r="A198" s="35" t="s">
        <v>144</v>
      </c>
      <c r="B198" s="35" t="s">
        <v>200</v>
      </c>
      <c r="C198" s="36">
        <v>39381685000</v>
      </c>
      <c r="D198" s="36">
        <v>141772000</v>
      </c>
      <c r="E198" s="37">
        <v>1.8677902108545599</v>
      </c>
      <c r="F198" s="37">
        <v>1.917700987117639E-2</v>
      </c>
      <c r="G198" s="36">
        <v>31.219389</v>
      </c>
      <c r="H198" s="37">
        <v>685.5</v>
      </c>
      <c r="I198" s="37">
        <v>32.803276349767771</v>
      </c>
      <c r="J198" s="36">
        <v>273620000</v>
      </c>
      <c r="K198" s="37">
        <v>355.95849718587823</v>
      </c>
      <c r="L198" s="37">
        <v>282.14315943909941</v>
      </c>
      <c r="M198" s="37">
        <v>22.02</v>
      </c>
      <c r="N198" s="38">
        <v>54.759415974334225</v>
      </c>
      <c r="O198" s="39">
        <v>2198.1702720232433</v>
      </c>
      <c r="P198" s="38">
        <v>73.272342400774775</v>
      </c>
    </row>
    <row r="199" spans="1:16">
      <c r="A199" s="55" t="s">
        <v>481</v>
      </c>
      <c r="B199" s="55" t="s">
        <v>233</v>
      </c>
      <c r="C199" s="56">
        <v>4515514494</v>
      </c>
      <c r="D199" s="56">
        <v>146250000</v>
      </c>
      <c r="E199" s="57">
        <v>25.269228427878822</v>
      </c>
      <c r="F199" s="57">
        <v>2.5408977805810782</v>
      </c>
      <c r="G199" s="56">
        <v>22.737297000000002</v>
      </c>
      <c r="H199" s="57">
        <v>68</v>
      </c>
      <c r="I199" s="57">
        <v>3.4258657460930664</v>
      </c>
      <c r="J199" s="56">
        <v>12888411</v>
      </c>
      <c r="K199" s="57">
        <v>771.62343752073082</v>
      </c>
      <c r="L199" s="57">
        <v>273.5042735042735</v>
      </c>
      <c r="M199" s="57">
        <v>15.54</v>
      </c>
      <c r="N199" s="58">
        <v>56.264483134210856</v>
      </c>
      <c r="O199" s="59">
        <v>2571.4727075579376</v>
      </c>
      <c r="P199" s="58">
        <v>85.715756918597918</v>
      </c>
    </row>
    <row r="200" spans="1:16">
      <c r="A200" s="75" t="s">
        <v>126</v>
      </c>
      <c r="B200" s="75" t="s">
        <v>350</v>
      </c>
      <c r="C200" s="76">
        <v>5067606276</v>
      </c>
      <c r="D200" s="76">
        <v>148867243</v>
      </c>
      <c r="E200" s="77">
        <v>46.77366000540421</v>
      </c>
      <c r="F200" s="77">
        <v>17.455395925931807</v>
      </c>
      <c r="G200" s="76">
        <v>46.839131000000002</v>
      </c>
      <c r="H200" s="77">
        <v>18.09</v>
      </c>
      <c r="I200" s="77">
        <v>-1.494489474974614E-2</v>
      </c>
      <c r="J200" s="76">
        <v>-160673171</v>
      </c>
      <c r="K200" s="77">
        <v>-16.677397709415967</v>
      </c>
      <c r="L200" s="77">
        <v>268.69578017240502</v>
      </c>
      <c r="M200" s="77">
        <v>31.46</v>
      </c>
      <c r="N200" s="78">
        <v>15.462685286591615</v>
      </c>
      <c r="O200" s="79">
        <v>567.77421085776223</v>
      </c>
      <c r="P200" s="78">
        <v>18.925807028592075</v>
      </c>
    </row>
    <row r="201" spans="1:16">
      <c r="A201" s="60" t="s">
        <v>0</v>
      </c>
      <c r="B201" s="60" t="s">
        <v>287</v>
      </c>
      <c r="C201" s="61">
        <v>11903282434</v>
      </c>
      <c r="D201" s="61">
        <v>149798932</v>
      </c>
      <c r="E201" s="62">
        <v>14.885110947003509</v>
      </c>
      <c r="F201" s="62">
        <v>3.3122423389515019</v>
      </c>
      <c r="G201" s="61">
        <v>88.406610999999998</v>
      </c>
      <c r="H201" s="62">
        <v>30.16</v>
      </c>
      <c r="I201" s="62">
        <v>-1.1644976487140042</v>
      </c>
      <c r="J201" s="61">
        <v>21625828</v>
      </c>
      <c r="K201" s="62">
        <v>207.8055906113745</v>
      </c>
      <c r="L201" s="62">
        <v>267.02460068273382</v>
      </c>
      <c r="M201" s="62">
        <v>59.01</v>
      </c>
      <c r="N201" s="63">
        <v>53.947790459449898</v>
      </c>
      <c r="O201" s="64">
        <v>254.51906588070921</v>
      </c>
      <c r="P201" s="63">
        <v>8.4839688626903076</v>
      </c>
    </row>
    <row r="202" spans="1:16">
      <c r="A202" s="45" t="s">
        <v>378</v>
      </c>
      <c r="B202" s="45" t="s">
        <v>375</v>
      </c>
      <c r="C202" s="46">
        <v>3039844844</v>
      </c>
      <c r="D202" s="46">
        <v>150000000</v>
      </c>
      <c r="E202" s="47">
        <v>14.854178387541802</v>
      </c>
      <c r="F202" s="47">
        <v>3.1101713541754195</v>
      </c>
      <c r="G202" s="46">
        <v>88.296327000000005</v>
      </c>
      <c r="H202" s="47">
        <v>29.8</v>
      </c>
      <c r="I202" s="47">
        <v>-0.23317740736834836</v>
      </c>
      <c r="J202" s="46">
        <v>1035049529</v>
      </c>
      <c r="K202" s="47">
        <v>4.6142719417632811</v>
      </c>
      <c r="L202" s="47">
        <v>266.66666666666669</v>
      </c>
      <c r="M202" s="47">
        <v>58.86</v>
      </c>
      <c r="N202" s="48">
        <v>30.207879709360263</v>
      </c>
      <c r="O202" s="49">
        <v>958.20851973129584</v>
      </c>
      <c r="P202" s="48">
        <v>31.940283991043195</v>
      </c>
    </row>
    <row r="203" spans="1:16">
      <c r="A203" s="35" t="s">
        <v>322</v>
      </c>
      <c r="B203" s="35" t="s">
        <v>200</v>
      </c>
      <c r="C203" s="36">
        <v>1380911336</v>
      </c>
      <c r="D203" s="36">
        <v>150000000</v>
      </c>
      <c r="E203" s="37">
        <v>12.350260043987921</v>
      </c>
      <c r="F203" s="37">
        <v>1.8712515218163517</v>
      </c>
      <c r="G203" s="36">
        <v>74.740385000000003</v>
      </c>
      <c r="H203" s="37">
        <v>43.68</v>
      </c>
      <c r="I203" s="37">
        <v>-0.41411785115899846</v>
      </c>
      <c r="J203" s="36">
        <v>-32821003</v>
      </c>
      <c r="K203" s="37">
        <v>-201.09074667827792</v>
      </c>
      <c r="L203" s="37">
        <v>266.66666666666669</v>
      </c>
      <c r="M203" s="37">
        <v>49.82</v>
      </c>
      <c r="N203" s="38">
        <v>43.313206955788672</v>
      </c>
      <c r="O203" s="39">
        <v>869.06249445043386</v>
      </c>
      <c r="P203" s="38">
        <v>28.968749815014462</v>
      </c>
    </row>
    <row r="204" spans="1:16">
      <c r="A204" s="45" t="s">
        <v>86</v>
      </c>
      <c r="B204" s="45" t="s">
        <v>375</v>
      </c>
      <c r="C204" s="46">
        <v>1050946163</v>
      </c>
      <c r="D204" s="46">
        <v>150000000</v>
      </c>
      <c r="E204" s="47">
        <v>24.405354388320674</v>
      </c>
      <c r="F204" s="47">
        <v>11.621597327771749</v>
      </c>
      <c r="G204" s="46">
        <v>116.820232</v>
      </c>
      <c r="H204" s="47">
        <v>13.37</v>
      </c>
      <c r="I204" s="47">
        <v>-1.2474452708231425</v>
      </c>
      <c r="J204" s="46">
        <v>-28139576</v>
      </c>
      <c r="K204" s="47">
        <v>-74.627990130341701</v>
      </c>
      <c r="L204" s="47">
        <v>266.66666666666669</v>
      </c>
      <c r="M204" s="47">
        <v>77.88</v>
      </c>
      <c r="N204" s="48">
        <v>57.399320855989679</v>
      </c>
      <c r="O204" s="49">
        <v>300</v>
      </c>
      <c r="P204" s="48">
        <v>10</v>
      </c>
    </row>
    <row r="205" spans="1:16">
      <c r="A205" s="30" t="s">
        <v>12</v>
      </c>
      <c r="B205" s="30" t="s">
        <v>349</v>
      </c>
      <c r="C205" s="31">
        <v>4936975181</v>
      </c>
      <c r="D205" s="31">
        <v>150000000</v>
      </c>
      <c r="E205" s="32">
        <v>29.713388369956942</v>
      </c>
      <c r="F205" s="32">
        <v>19.808925579971294</v>
      </c>
      <c r="G205" s="31">
        <v>132.63754700000001</v>
      </c>
      <c r="H205" s="32">
        <v>10.14</v>
      </c>
      <c r="I205" s="32">
        <v>-0.20782740877610095</v>
      </c>
      <c r="J205" s="31">
        <v>-90708270</v>
      </c>
      <c r="K205" s="32">
        <v>-16.536529690181503</v>
      </c>
      <c r="L205" s="32">
        <v>266.66666666666669</v>
      </c>
      <c r="M205" s="32">
        <v>88.42</v>
      </c>
      <c r="N205" s="33">
        <v>10.503274484386774</v>
      </c>
      <c r="O205" s="34">
        <v>109.91765820156306</v>
      </c>
      <c r="P205" s="33">
        <v>3.6639219400521017</v>
      </c>
    </row>
    <row r="206" spans="1:16">
      <c r="A206" s="55" t="s">
        <v>122</v>
      </c>
      <c r="B206" s="55" t="s">
        <v>356</v>
      </c>
      <c r="C206" s="56">
        <v>2913670000</v>
      </c>
      <c r="D206" s="56">
        <v>150000000</v>
      </c>
      <c r="E206" s="57">
        <v>68.007467900050102</v>
      </c>
      <c r="F206" s="57">
        <v>34.875624564128259</v>
      </c>
      <c r="G206" s="56">
        <v>45.644831000000003</v>
      </c>
      <c r="H206" s="57">
        <v>12.85</v>
      </c>
      <c r="I206" s="57">
        <v>1.4603279441184114E-2</v>
      </c>
      <c r="J206" s="56">
        <v>-64393000</v>
      </c>
      <c r="K206" s="57">
        <v>-30.282794713711116</v>
      </c>
      <c r="L206" s="57">
        <v>266.66666666666669</v>
      </c>
      <c r="M206" s="57">
        <v>30.42</v>
      </c>
      <c r="N206" s="58">
        <v>32.591821078338377</v>
      </c>
      <c r="O206" s="59">
        <v>1324.6190526683035</v>
      </c>
      <c r="P206" s="58">
        <v>44.153968422276783</v>
      </c>
    </row>
    <row r="207" spans="1:16">
      <c r="A207" s="70" t="s">
        <v>300</v>
      </c>
      <c r="B207" s="70" t="s">
        <v>221</v>
      </c>
      <c r="C207" s="71">
        <v>503612621</v>
      </c>
      <c r="D207" s="71">
        <v>150000000</v>
      </c>
      <c r="E207" s="72">
        <v>123.17451519280661</v>
      </c>
      <c r="F207" s="72">
        <v>410.58171730935538</v>
      </c>
      <c r="G207" s="71">
        <v>114.763935</v>
      </c>
      <c r="H207" s="72">
        <v>2.91</v>
      </c>
      <c r="I207" s="72">
        <v>-0.26867628056687609</v>
      </c>
      <c r="J207" s="71">
        <v>-2270847</v>
      </c>
      <c r="K207" s="72">
        <v>-132.10929666331549</v>
      </c>
      <c r="L207" s="72">
        <v>266.66666666666669</v>
      </c>
      <c r="M207" s="72">
        <v>76.5</v>
      </c>
      <c r="N207" s="73">
        <v>51.27527549155068</v>
      </c>
      <c r="O207" s="74">
        <v>295.59913887488386</v>
      </c>
      <c r="P207" s="73">
        <v>9.8533046291627961</v>
      </c>
    </row>
    <row r="208" spans="1:16">
      <c r="A208" s="30" t="s">
        <v>65</v>
      </c>
      <c r="B208" s="30" t="s">
        <v>357</v>
      </c>
      <c r="C208" s="31">
        <v>2454857833</v>
      </c>
      <c r="D208" s="31">
        <v>150000000</v>
      </c>
      <c r="E208" s="32">
        <v>103.89912641614511</v>
      </c>
      <c r="F208" s="32">
        <v>38.481157931905592</v>
      </c>
      <c r="G208" s="31">
        <v>20.225930999999999</v>
      </c>
      <c r="H208" s="32">
        <v>19.149999999999999</v>
      </c>
      <c r="I208" s="32">
        <v>-0.12816171323169456</v>
      </c>
      <c r="J208" s="31">
        <v>-74622811</v>
      </c>
      <c r="K208" s="32">
        <v>-36.181965860278304</v>
      </c>
      <c r="L208" s="32">
        <v>266.66666666666669</v>
      </c>
      <c r="M208" s="32">
        <v>13.48</v>
      </c>
      <c r="N208" s="33">
        <v>32.415891618364775</v>
      </c>
      <c r="O208" s="34">
        <v>1060.4126582595932</v>
      </c>
      <c r="P208" s="33">
        <v>35.347088608653102</v>
      </c>
    </row>
    <row r="209" spans="1:16">
      <c r="A209" t="s">
        <v>2190</v>
      </c>
      <c r="C209" s="14">
        <v>5041413750</v>
      </c>
      <c r="D209" s="14">
        <v>150000000</v>
      </c>
      <c r="E209" s="19">
        <v>0</v>
      </c>
      <c r="F209" s="19">
        <v>0</v>
      </c>
      <c r="G209" s="14">
        <v>0</v>
      </c>
      <c r="H209" s="19">
        <v>128.30000000000001</v>
      </c>
      <c r="I209" s="19">
        <v>0</v>
      </c>
      <c r="J209" s="14">
        <v>563126772</v>
      </c>
      <c r="K209" s="19">
        <v>35.427191517010669</v>
      </c>
      <c r="L209" s="19">
        <v>266.66666666666669</v>
      </c>
      <c r="M209" s="19">
        <v>0</v>
      </c>
      <c r="N209" s="20">
        <v>28.648042430365962</v>
      </c>
      <c r="O209" s="21">
        <v>0</v>
      </c>
      <c r="P209" s="24">
        <v>0</v>
      </c>
    </row>
    <row r="210" spans="1:16">
      <c r="A210" s="25" t="s">
        <v>151</v>
      </c>
      <c r="B210" s="25" t="s">
        <v>353</v>
      </c>
      <c r="C210" s="26">
        <v>22759617000</v>
      </c>
      <c r="D210" s="26">
        <v>150214000</v>
      </c>
      <c r="E210" s="27">
        <v>7.3041386658404308</v>
      </c>
      <c r="F210" s="27">
        <v>0.23044969795194656</v>
      </c>
      <c r="G210" s="26">
        <v>25.942046000000001</v>
      </c>
      <c r="H210" s="27">
        <v>208.5</v>
      </c>
      <c r="I210" s="27">
        <v>-1.8065763528944669</v>
      </c>
      <c r="J210" s="26">
        <v>-859532000</v>
      </c>
      <c r="K210" s="27">
        <v>-36.874897036992223</v>
      </c>
      <c r="L210" s="27">
        <v>266.2867642163846</v>
      </c>
      <c r="M210" s="27">
        <v>17.27</v>
      </c>
      <c r="N210" s="28">
        <v>19.083491350124977</v>
      </c>
      <c r="O210" s="29">
        <v>290.77083479835778</v>
      </c>
      <c r="P210" s="28">
        <v>9.6923611599452588</v>
      </c>
    </row>
    <row r="211" spans="1:16">
      <c r="A211" s="50" t="s">
        <v>670</v>
      </c>
      <c r="B211" s="50" t="s">
        <v>355</v>
      </c>
      <c r="C211" s="51">
        <v>2142280161</v>
      </c>
      <c r="D211" s="51">
        <v>155000000</v>
      </c>
      <c r="E211" s="52">
        <v>7.3675588737485347</v>
      </c>
      <c r="F211" s="52">
        <v>0.39610531579293196</v>
      </c>
      <c r="G211" s="51">
        <v>44.987780999999998</v>
      </c>
      <c r="H211" s="52">
        <v>118.4</v>
      </c>
      <c r="I211" s="52">
        <v>-5.8289387545155478</v>
      </c>
      <c r="J211" s="51">
        <v>5825744</v>
      </c>
      <c r="K211" s="52">
        <v>3192.7252553493595</v>
      </c>
      <c r="L211" s="52">
        <v>258.06451612903226</v>
      </c>
      <c r="M211" s="52">
        <v>29.02</v>
      </c>
      <c r="N211" s="53">
        <v>37.162606644808648</v>
      </c>
      <c r="O211" s="54">
        <v>464.69581168311061</v>
      </c>
      <c r="P211" s="53">
        <v>15.48986038943702</v>
      </c>
    </row>
    <row r="212" spans="1:16">
      <c r="A212" s="75" t="s">
        <v>517</v>
      </c>
      <c r="B212" s="75" t="s">
        <v>679</v>
      </c>
      <c r="C212" s="76">
        <v>1187480335</v>
      </c>
      <c r="D212" s="76">
        <v>155000000</v>
      </c>
      <c r="E212" s="77">
        <v>50.204213167691556</v>
      </c>
      <c r="F212" s="77">
        <v>23.135582104926986</v>
      </c>
      <c r="G212" s="76">
        <v>52.462822000000003</v>
      </c>
      <c r="H212" s="77">
        <v>15.11</v>
      </c>
      <c r="I212" s="77">
        <v>0.15241120543987385</v>
      </c>
      <c r="J212" s="76">
        <v>-76765590</v>
      </c>
      <c r="K212" s="77">
        <v>-28.267873665792187</v>
      </c>
      <c r="L212" s="77">
        <v>258.06451612903226</v>
      </c>
      <c r="M212" s="77">
        <v>33.840000000000003</v>
      </c>
      <c r="N212" s="78">
        <v>63.147914193727914</v>
      </c>
      <c r="O212" s="79">
        <v>2317.990043679667</v>
      </c>
      <c r="P212" s="78">
        <v>77.266334789322229</v>
      </c>
    </row>
    <row r="213" spans="1:16">
      <c r="A213" s="80" t="s">
        <v>479</v>
      </c>
      <c r="B213" s="80" t="s">
        <v>352</v>
      </c>
      <c r="C213" s="81">
        <v>5083033115</v>
      </c>
      <c r="D213" s="81">
        <v>160000000</v>
      </c>
      <c r="E213" s="82">
        <v>12.082591764263801</v>
      </c>
      <c r="F213" s="82">
        <v>0.92092925032498485</v>
      </c>
      <c r="G213" s="81">
        <v>40.501919000000001</v>
      </c>
      <c r="H213" s="82">
        <v>79.95</v>
      </c>
      <c r="I213" s="82">
        <v>0.14525922377761447</v>
      </c>
      <c r="J213" s="81">
        <v>70568097</v>
      </c>
      <c r="K213" s="82">
        <v>185.91970816500833</v>
      </c>
      <c r="L213" s="82">
        <v>250</v>
      </c>
      <c r="M213" s="82">
        <v>25.31</v>
      </c>
      <c r="N213" s="83">
        <v>69.290963055675064</v>
      </c>
      <c r="O213" s="84">
        <v>1585.9496041000134</v>
      </c>
      <c r="P213" s="83">
        <v>52.864986803333778</v>
      </c>
    </row>
    <row r="214" spans="1:16">
      <c r="A214" s="40" t="s">
        <v>761</v>
      </c>
      <c r="B214" s="40" t="s">
        <v>255</v>
      </c>
      <c r="C214" s="41">
        <v>3597943991</v>
      </c>
      <c r="D214" s="41">
        <v>160000000</v>
      </c>
      <c r="E214" s="42">
        <v>31.029781639703028</v>
      </c>
      <c r="F214" s="42">
        <v>6.0605042265044977</v>
      </c>
      <c r="G214" s="41">
        <v>39.992564999999999</v>
      </c>
      <c r="H214" s="42">
        <v>31.42</v>
      </c>
      <c r="I214" s="42">
        <v>-0.51741920934613717</v>
      </c>
      <c r="J214" s="41">
        <v>29754818</v>
      </c>
      <c r="K214" s="42">
        <v>172.07297319042584</v>
      </c>
      <c r="L214" s="42">
        <v>250</v>
      </c>
      <c r="M214" s="42">
        <v>24.99</v>
      </c>
      <c r="N214" s="43">
        <v>32.403975575786674</v>
      </c>
      <c r="O214" s="44">
        <v>0</v>
      </c>
      <c r="P214" s="43">
        <v>0</v>
      </c>
    </row>
    <row r="215" spans="1:16">
      <c r="A215" s="80" t="s">
        <v>146</v>
      </c>
      <c r="B215" s="80" t="s">
        <v>352</v>
      </c>
      <c r="C215" s="81">
        <v>10649561720</v>
      </c>
      <c r="D215" s="81">
        <v>160000000</v>
      </c>
      <c r="E215" s="82">
        <v>28.938534552610253</v>
      </c>
      <c r="F215" s="82">
        <v>2.7403915296032437</v>
      </c>
      <c r="G215" s="81">
        <v>21.20458</v>
      </c>
      <c r="H215" s="82">
        <v>65.45</v>
      </c>
      <c r="I215" s="82">
        <v>-0.8877832996970908</v>
      </c>
      <c r="J215" s="81">
        <v>-91204945</v>
      </c>
      <c r="K215" s="82">
        <v>-115.78319574667799</v>
      </c>
      <c r="L215" s="82">
        <v>250</v>
      </c>
      <c r="M215" s="82">
        <v>13.25</v>
      </c>
      <c r="N215" s="83">
        <v>37.415970663860598</v>
      </c>
      <c r="O215" s="84">
        <v>422.42176121940975</v>
      </c>
      <c r="P215" s="83">
        <v>14.080725373980325</v>
      </c>
    </row>
    <row r="216" spans="1:16">
      <c r="A216" s="25" t="s">
        <v>725</v>
      </c>
      <c r="B216" s="25" t="s">
        <v>689</v>
      </c>
      <c r="C216" s="26">
        <v>726673508</v>
      </c>
      <c r="D216" s="26">
        <v>160599284</v>
      </c>
      <c r="E216" s="27">
        <v>50.025741833880943</v>
      </c>
      <c r="F216" s="27">
        <v>44.499168176224728</v>
      </c>
      <c r="G216" s="26">
        <v>107.916184</v>
      </c>
      <c r="H216" s="27">
        <v>7.37</v>
      </c>
      <c r="I216" s="27">
        <v>-6.9955718053499538E-2</v>
      </c>
      <c r="J216" s="26">
        <v>-21257621</v>
      </c>
      <c r="K216" s="27">
        <v>-52.884327366641827</v>
      </c>
      <c r="L216" s="27">
        <v>249.06711290194792</v>
      </c>
      <c r="M216" s="27">
        <v>67.19</v>
      </c>
      <c r="N216" s="28">
        <v>0.90268602649931784</v>
      </c>
      <c r="O216" s="29">
        <v>629.4049340708732</v>
      </c>
      <c r="P216" s="28">
        <v>20.980164469029106</v>
      </c>
    </row>
    <row r="217" spans="1:16">
      <c r="A217" s="90" t="s">
        <v>402</v>
      </c>
      <c r="B217" s="90" t="s">
        <v>718</v>
      </c>
      <c r="C217" s="91">
        <v>298644898</v>
      </c>
      <c r="D217" s="91">
        <v>163000000</v>
      </c>
      <c r="E217" s="92">
        <v>13.97243038979717</v>
      </c>
      <c r="F217" s="92">
        <v>1.6807927811616949</v>
      </c>
      <c r="G217" s="91">
        <v>56.026116999999999</v>
      </c>
      <c r="H217" s="92">
        <v>51.4</v>
      </c>
      <c r="I217" s="92">
        <v>-1.1755308043599157</v>
      </c>
      <c r="J217" s="91">
        <v>-85773363</v>
      </c>
      <c r="K217" s="92">
        <v>-96.918200584020468</v>
      </c>
      <c r="L217" s="92">
        <v>245.39877300613497</v>
      </c>
      <c r="M217" s="92">
        <v>34.369999999999997</v>
      </c>
      <c r="N217" s="93">
        <v>43.681114393218152</v>
      </c>
      <c r="O217" s="94">
        <v>74.425369525386031</v>
      </c>
      <c r="P217" s="93">
        <v>2.4808456508462009</v>
      </c>
    </row>
    <row r="218" spans="1:16">
      <c r="A218" s="35" t="s">
        <v>518</v>
      </c>
      <c r="B218" s="35" t="s">
        <v>208</v>
      </c>
      <c r="C218" s="36">
        <v>13276708610</v>
      </c>
      <c r="D218" s="36">
        <v>165200000</v>
      </c>
      <c r="E218" s="37">
        <v>17.491110219754418</v>
      </c>
      <c r="F218" s="37">
        <v>1.5344694371121887</v>
      </c>
      <c r="G218" s="36">
        <v>33.030631999999997</v>
      </c>
      <c r="H218" s="37">
        <v>70.05</v>
      </c>
      <c r="I218" s="37">
        <v>6.0379489664014088</v>
      </c>
      <c r="J218" s="36">
        <v>-782673371</v>
      </c>
      <c r="K218" s="37">
        <v>-14.563929759659601</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26.748316079822434</v>
      </c>
      <c r="F219" s="72">
        <v>5.3230479760840668</v>
      </c>
      <c r="G219" s="71">
        <v>49.784793999999998</v>
      </c>
      <c r="H219" s="72">
        <v>29.56</v>
      </c>
      <c r="I219" s="72">
        <v>-7.7574334606013693</v>
      </c>
      <c r="J219" s="71">
        <v>5369486</v>
      </c>
      <c r="K219" s="72">
        <v>935.84376605135014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29.223964632924211</v>
      </c>
      <c r="F220" s="27">
        <v>5.4360053260647714</v>
      </c>
      <c r="G220" s="26">
        <v>42.916003000000003</v>
      </c>
      <c r="H220" s="27">
        <v>31.16</v>
      </c>
      <c r="I220" s="27">
        <v>-1.9078889771134013</v>
      </c>
      <c r="J220" s="26">
        <v>29451851</v>
      </c>
      <c r="K220" s="27">
        <v>182.53521654717051</v>
      </c>
      <c r="L220" s="27">
        <v>238.0952380952381</v>
      </c>
      <c r="M220" s="27">
        <v>25.54</v>
      </c>
      <c r="N220" s="28">
        <v>26.445393349074514</v>
      </c>
      <c r="O220" s="29">
        <v>451.28643493090192</v>
      </c>
      <c r="P220" s="28">
        <v>15.042881164363397</v>
      </c>
    </row>
    <row r="221" spans="1:16">
      <c r="A221" s="45" t="s">
        <v>53</v>
      </c>
      <c r="B221" s="45" t="s">
        <v>375</v>
      </c>
      <c r="C221" s="46">
        <v>1141807084</v>
      </c>
      <c r="D221" s="46">
        <v>170000000</v>
      </c>
      <c r="E221" s="47">
        <v>31.994061390300978</v>
      </c>
      <c r="F221" s="47">
        <v>8.1826243964964132</v>
      </c>
      <c r="G221" s="46">
        <v>55.376739000000001</v>
      </c>
      <c r="H221" s="47">
        <v>20.7</v>
      </c>
      <c r="I221" s="47">
        <v>-0.832220244965022</v>
      </c>
      <c r="J221" s="46">
        <v>24742161</v>
      </c>
      <c r="K221" s="47">
        <v>158.02985034330672</v>
      </c>
      <c r="L221" s="47">
        <v>235.29411764705881</v>
      </c>
      <c r="M221" s="47">
        <v>32.57</v>
      </c>
      <c r="N221" s="48">
        <v>67.602118559514665</v>
      </c>
      <c r="O221" s="49">
        <v>80.990851345927197</v>
      </c>
      <c r="P221" s="48">
        <v>2.6996950448642401</v>
      </c>
    </row>
    <row r="222" spans="1:16">
      <c r="A222" s="50" t="s">
        <v>770</v>
      </c>
      <c r="B222" s="50" t="s">
        <v>355</v>
      </c>
      <c r="C222" s="51">
        <v>1774061912</v>
      </c>
      <c r="D222" s="51">
        <v>170000000</v>
      </c>
      <c r="E222" s="52">
        <v>14.378721505193324</v>
      </c>
      <c r="F222" s="52">
        <v>1.2815259808550199</v>
      </c>
      <c r="G222" s="51">
        <v>37.993921</v>
      </c>
      <c r="H222" s="52">
        <v>74.55</v>
      </c>
      <c r="I222" s="52">
        <v>35.216099999999997</v>
      </c>
      <c r="J222" s="51">
        <v>-4892536</v>
      </c>
      <c r="K222" s="52">
        <v>-2293.289206252136</v>
      </c>
      <c r="L222" s="52">
        <v>235.29411764705881</v>
      </c>
      <c r="M222" s="52">
        <v>22.34</v>
      </c>
      <c r="N222" s="53">
        <v>21.108751283267129</v>
      </c>
      <c r="O222" s="54">
        <v>0</v>
      </c>
      <c r="P222" s="53">
        <v>0</v>
      </c>
    </row>
    <row r="223" spans="1:16">
      <c r="A223" s="35" t="s">
        <v>551</v>
      </c>
      <c r="B223" s="35" t="s">
        <v>200</v>
      </c>
      <c r="C223" s="36">
        <v>6093838382</v>
      </c>
      <c r="D223" s="36">
        <v>170000000</v>
      </c>
      <c r="E223" s="37">
        <v>5.324673284703092</v>
      </c>
      <c r="F223" s="37">
        <v>0.21903222067886022</v>
      </c>
      <c r="G223" s="36">
        <v>53.288747999999998</v>
      </c>
      <c r="H223" s="37">
        <v>141.4</v>
      </c>
      <c r="I223" s="37">
        <v>0.27380308162767619</v>
      </c>
      <c r="J223" s="36">
        <v>418881945</v>
      </c>
      <c r="K223" s="37">
        <v>58.035444807725</v>
      </c>
      <c r="L223" s="37">
        <v>235.29411764705881</v>
      </c>
      <c r="M223" s="37">
        <v>31.34</v>
      </c>
      <c r="N223" s="38">
        <v>27.048725024412825</v>
      </c>
      <c r="O223" s="39">
        <v>1277.0425793292818</v>
      </c>
      <c r="P223" s="38">
        <v>42.568085977642724</v>
      </c>
    </row>
    <row r="224" spans="1:16">
      <c r="A224" s="50" t="s">
        <v>153</v>
      </c>
      <c r="B224" s="50" t="s">
        <v>355</v>
      </c>
      <c r="C224" s="51">
        <v>824789585</v>
      </c>
      <c r="D224" s="51">
        <v>171222156</v>
      </c>
      <c r="E224" s="52">
        <v>15.334670462337476</v>
      </c>
      <c r="F224" s="52">
        <v>3.8939166418995743</v>
      </c>
      <c r="G224" s="51">
        <v>111.579138</v>
      </c>
      <c r="H224" s="52">
        <v>23.68</v>
      </c>
      <c r="I224" s="52">
        <v>-0.17682221964820144</v>
      </c>
      <c r="J224" s="51">
        <v>3224393</v>
      </c>
      <c r="K224" s="52">
        <v>1221.3491308286552</v>
      </c>
      <c r="L224" s="52">
        <v>233.61462636879773</v>
      </c>
      <c r="M224" s="52">
        <v>65.16</v>
      </c>
      <c r="N224" s="53">
        <v>37.268274537600654</v>
      </c>
      <c r="O224" s="54">
        <v>1068.5386233542852</v>
      </c>
      <c r="P224" s="53">
        <v>35.617954111809503</v>
      </c>
    </row>
    <row r="225" spans="1:16">
      <c r="A225" s="40" t="s">
        <v>409</v>
      </c>
      <c r="B225" s="40" t="s">
        <v>255</v>
      </c>
      <c r="C225" s="41">
        <v>932814398</v>
      </c>
      <c r="D225" s="41">
        <v>174600000</v>
      </c>
      <c r="E225" s="42">
        <v>48.923212279605742</v>
      </c>
      <c r="F225" s="42">
        <v>28.020167399545098</v>
      </c>
      <c r="G225" s="41">
        <v>78.469515999999999</v>
      </c>
      <c r="H225" s="42">
        <v>10.45</v>
      </c>
      <c r="I225" s="42">
        <v>0.30598127700493549</v>
      </c>
      <c r="J225" s="41">
        <v>-20343122</v>
      </c>
      <c r="K225" s="42">
        <v>-85.827534239828083</v>
      </c>
      <c r="L225" s="42">
        <v>229.09507445589921</v>
      </c>
      <c r="M225" s="42">
        <v>44.94</v>
      </c>
      <c r="N225" s="43">
        <v>43.58537627527808</v>
      </c>
      <c r="O225" s="44">
        <v>2309.9861547173373</v>
      </c>
      <c r="P225" s="43">
        <v>76.999538490577905</v>
      </c>
    </row>
    <row r="226" spans="1:16">
      <c r="A226" s="30" t="s">
        <v>672</v>
      </c>
      <c r="B226" s="30" t="s">
        <v>349</v>
      </c>
      <c r="C226" s="31">
        <v>620166725</v>
      </c>
      <c r="D226" s="31">
        <v>174710256</v>
      </c>
      <c r="E226" s="32">
        <v>7.3298896959118656</v>
      </c>
      <c r="F226" s="32">
        <v>1.0232816410117618</v>
      </c>
      <c r="G226" s="31">
        <v>132.143317</v>
      </c>
      <c r="H226" s="32">
        <v>40.119999999999997</v>
      </c>
      <c r="I226" s="32">
        <v>1.6490373830519334</v>
      </c>
      <c r="J226" s="31">
        <v>1111214</v>
      </c>
      <c r="K226" s="32">
        <v>6446.2115272125802</v>
      </c>
      <c r="L226" s="32">
        <v>228.95049733084932</v>
      </c>
      <c r="M226" s="32">
        <v>75.63</v>
      </c>
      <c r="N226" s="33">
        <v>19.043078759373124</v>
      </c>
      <c r="O226" s="34">
        <v>1467.3033940122868</v>
      </c>
      <c r="P226" s="33">
        <v>48.910113133742897</v>
      </c>
    </row>
    <row r="227" spans="1:16">
      <c r="A227" t="s">
        <v>2159</v>
      </c>
      <c r="C227" s="14">
        <v>2447229960</v>
      </c>
      <c r="D227" s="14">
        <v>174750000</v>
      </c>
      <c r="E227" s="19">
        <v>0</v>
      </c>
      <c r="F227" s="19">
        <v>0</v>
      </c>
      <c r="G227" s="14">
        <v>0</v>
      </c>
      <c r="H227" s="19">
        <v>7.49</v>
      </c>
      <c r="I227" s="19">
        <v>-0.15073778956067496</v>
      </c>
      <c r="J227" s="14">
        <v>-31207398</v>
      </c>
      <c r="K227" s="19">
        <v>-39.197436454010038</v>
      </c>
      <c r="L227" s="19">
        <v>228.89842632331903</v>
      </c>
      <c r="M227" s="19">
        <v>0</v>
      </c>
      <c r="N227" s="20">
        <v>20.947779956750757</v>
      </c>
      <c r="O227" s="21">
        <v>567.60371078929109</v>
      </c>
      <c r="P227" s="24">
        <v>18.920123692976368</v>
      </c>
    </row>
    <row r="228" spans="1:16">
      <c r="A228" s="55" t="s">
        <v>101</v>
      </c>
      <c r="B228" s="55" t="s">
        <v>233</v>
      </c>
      <c r="C228" s="56">
        <v>4675184543</v>
      </c>
      <c r="D228" s="56">
        <v>175000000</v>
      </c>
      <c r="E228" s="57">
        <v>33.060173648562092</v>
      </c>
      <c r="F228" s="57">
        <v>20.990586443531488</v>
      </c>
      <c r="G228" s="56">
        <v>134.44486900000001</v>
      </c>
      <c r="H228" s="57">
        <v>8.91</v>
      </c>
      <c r="I228" s="57">
        <v>-0.31501640110021967</v>
      </c>
      <c r="J228" s="56">
        <v>-19232100</v>
      </c>
      <c r="K228" s="57">
        <v>-81.894332912162483</v>
      </c>
      <c r="L228" s="57">
        <v>228.57142857142858</v>
      </c>
      <c r="M228" s="57">
        <v>76.819999999999993</v>
      </c>
      <c r="N228" s="58">
        <v>31.497146926563769</v>
      </c>
      <c r="O228" s="59">
        <v>614.13632887365225</v>
      </c>
      <c r="P228" s="58">
        <v>20.471210962455075</v>
      </c>
    </row>
    <row r="229" spans="1:16">
      <c r="A229" s="30" t="s">
        <v>752</v>
      </c>
      <c r="B229" s="30" t="s">
        <v>349</v>
      </c>
      <c r="C229" s="31">
        <v>2885537108</v>
      </c>
      <c r="D229" s="31">
        <v>175740000</v>
      </c>
      <c r="E229" s="32">
        <v>61.570385430935431</v>
      </c>
      <c r="F229" s="32">
        <v>35.034929686431909</v>
      </c>
      <c r="G229" s="31">
        <v>61.770183000000003</v>
      </c>
      <c r="H229" s="32">
        <v>10.53</v>
      </c>
      <c r="I229" s="32">
        <v>-0.22684760579133467</v>
      </c>
      <c r="J229" s="31">
        <v>-201250415</v>
      </c>
      <c r="K229" s="32">
        <v>-8.7324043530543776</v>
      </c>
      <c r="L229" s="32">
        <v>227.60896779333106</v>
      </c>
      <c r="M229" s="32">
        <v>35.14</v>
      </c>
      <c r="N229" s="33">
        <v>54.136818793897994</v>
      </c>
      <c r="O229" s="34">
        <v>391.23294669037489</v>
      </c>
      <c r="P229" s="33">
        <v>13.041098223012495</v>
      </c>
    </row>
    <row r="230" spans="1:16">
      <c r="A230" s="40" t="s">
        <v>307</v>
      </c>
      <c r="B230" s="40" t="s">
        <v>255</v>
      </c>
      <c r="C230" s="41">
        <v>402238316</v>
      </c>
      <c r="D230" s="41">
        <v>177187500</v>
      </c>
      <c r="E230" s="42">
        <v>6.2100659405178336</v>
      </c>
      <c r="F230" s="42">
        <v>0.64903687404980948</v>
      </c>
      <c r="G230" s="41">
        <v>124.842961</v>
      </c>
      <c r="H230" s="42">
        <v>50.1</v>
      </c>
      <c r="I230" s="42">
        <v>-2.0958056282616155</v>
      </c>
      <c r="J230" s="41">
        <v>-50345394</v>
      </c>
      <c r="K230" s="42">
        <v>-190.04965975636222</v>
      </c>
      <c r="L230" s="42">
        <v>225.7495590828924</v>
      </c>
      <c r="M230" s="42">
        <v>70.45</v>
      </c>
      <c r="N230" s="43">
        <v>37.623042739957093</v>
      </c>
      <c r="O230" s="44">
        <v>392.76000441435951</v>
      </c>
      <c r="P230" s="43">
        <v>13.092000147145317</v>
      </c>
    </row>
    <row r="231" spans="1:16">
      <c r="A231" s="55" t="s">
        <v>544</v>
      </c>
      <c r="B231" s="55" t="s">
        <v>233</v>
      </c>
      <c r="C231" s="56">
        <v>5548282822</v>
      </c>
      <c r="D231" s="56">
        <v>179000000</v>
      </c>
      <c r="E231" s="57">
        <v>17.663206261745806</v>
      </c>
      <c r="F231" s="57">
        <v>2.0995134032741953</v>
      </c>
      <c r="G231" s="56">
        <v>47.254246999999999</v>
      </c>
      <c r="H231" s="57">
        <v>46.68</v>
      </c>
      <c r="I231" s="57">
        <v>-0.62061173041296058</v>
      </c>
      <c r="J231" s="56">
        <v>16821625</v>
      </c>
      <c r="K231" s="57">
        <v>500.13004094432017</v>
      </c>
      <c r="L231" s="57">
        <v>223.46368715083798</v>
      </c>
      <c r="M231" s="57">
        <v>26.39</v>
      </c>
      <c r="N231" s="58">
        <v>11.760795198153888</v>
      </c>
      <c r="O231" s="59">
        <v>383.97589610907443</v>
      </c>
      <c r="P231" s="58">
        <v>12.799196536969147</v>
      </c>
    </row>
    <row r="232" spans="1:16">
      <c r="A232" s="80" t="s">
        <v>270</v>
      </c>
      <c r="B232" s="80" t="s">
        <v>352</v>
      </c>
      <c r="C232" s="81">
        <v>88342093000</v>
      </c>
      <c r="D232" s="81">
        <v>181054000</v>
      </c>
      <c r="E232" s="82">
        <v>0.83797346918165927</v>
      </c>
      <c r="F232" s="82">
        <v>8.7990624604702659E-3</v>
      </c>
      <c r="G232" s="81">
        <v>91.899596000000003</v>
      </c>
      <c r="H232" s="82">
        <v>515.5</v>
      </c>
      <c r="I232" s="82">
        <v>-24.65441427550968</v>
      </c>
      <c r="J232" s="81">
        <v>1610250000</v>
      </c>
      <c r="K232" s="82">
        <v>59.142620090048126</v>
      </c>
      <c r="L232" s="82">
        <v>220.92856274923503</v>
      </c>
      <c r="M232" s="82">
        <v>50.75</v>
      </c>
      <c r="N232" s="83">
        <v>61.162598530587559</v>
      </c>
      <c r="O232" s="84">
        <v>792.46081500416631</v>
      </c>
      <c r="P232" s="83">
        <v>26.415360500138878</v>
      </c>
    </row>
    <row r="233" spans="1:16">
      <c r="A233" s="35" t="s">
        <v>760</v>
      </c>
      <c r="B233" s="35" t="s">
        <v>208</v>
      </c>
      <c r="C233" s="36">
        <v>2062053729</v>
      </c>
      <c r="D233" s="36">
        <v>182837401</v>
      </c>
      <c r="E233" s="37">
        <v>45.135695647596684</v>
      </c>
      <c r="F233" s="37">
        <v>12.992762508262071</v>
      </c>
      <c r="G233" s="36">
        <v>46.995370999999999</v>
      </c>
      <c r="H233" s="37">
        <v>18.61</v>
      </c>
      <c r="I233" s="37">
        <v>-2.4002523620779073</v>
      </c>
      <c r="J233" s="36">
        <v>8309193</v>
      </c>
      <c r="K233" s="37">
        <v>418.08038626615127</v>
      </c>
      <c r="L233" s="37">
        <v>218.77361951781407</v>
      </c>
      <c r="M233" s="37">
        <v>25.7</v>
      </c>
      <c r="N233" s="38">
        <v>23.048177221786212</v>
      </c>
      <c r="O233" s="39">
        <v>300</v>
      </c>
      <c r="P233" s="38">
        <v>10</v>
      </c>
    </row>
    <row r="234" spans="1:16">
      <c r="A234" s="30" t="s">
        <v>242</v>
      </c>
      <c r="B234" s="30" t="s">
        <v>349</v>
      </c>
      <c r="C234" s="31">
        <v>26961819075</v>
      </c>
      <c r="D234" s="31">
        <v>187500000</v>
      </c>
      <c r="E234" s="32">
        <v>1.3305101570937501</v>
      </c>
      <c r="F234" s="32">
        <v>8.8922984601086056E-3</v>
      </c>
      <c r="G234" s="31">
        <v>37.479664</v>
      </c>
      <c r="H234" s="32">
        <v>788.5</v>
      </c>
      <c r="I234" s="32">
        <v>24.29969892314034</v>
      </c>
      <c r="J234" s="31">
        <v>1083260368</v>
      </c>
      <c r="K234" s="32">
        <v>138.12468767434868</v>
      </c>
      <c r="L234" s="32">
        <v>213.33333333333334</v>
      </c>
      <c r="M234" s="32">
        <v>19.98</v>
      </c>
      <c r="N234" s="33">
        <v>12.479133752746055</v>
      </c>
      <c r="O234" s="34">
        <v>1932.6063713835963</v>
      </c>
      <c r="P234" s="33">
        <v>64.420212379453204</v>
      </c>
    </row>
    <row r="235" spans="1:16">
      <c r="A235" s="40" t="s">
        <v>43</v>
      </c>
      <c r="B235" s="40" t="s">
        <v>255</v>
      </c>
      <c r="C235" s="41">
        <v>595998092</v>
      </c>
      <c r="D235" s="41">
        <v>187641391</v>
      </c>
      <c r="E235" s="42">
        <v>28.530246756142478</v>
      </c>
      <c r="F235" s="42">
        <v>15.204665987656465</v>
      </c>
      <c r="G235" s="41">
        <v>131.0445</v>
      </c>
      <c r="H235" s="42">
        <v>10.27</v>
      </c>
      <c r="I235" s="42">
        <v>-0.14456782277485125</v>
      </c>
      <c r="J235" s="41">
        <v>39009394</v>
      </c>
      <c r="K235" s="42">
        <v>48.101590862959831</v>
      </c>
      <c r="L235" s="42">
        <v>213.17258301501292</v>
      </c>
      <c r="M235" s="42">
        <v>69.83</v>
      </c>
      <c r="N235" s="43">
        <v>68.044045650097644</v>
      </c>
      <c r="O235" s="44">
        <v>1463.8095078924844</v>
      </c>
      <c r="P235" s="43">
        <v>48.79365026308281</v>
      </c>
    </row>
    <row r="236" spans="1:16">
      <c r="A236" s="35" t="s">
        <v>768</v>
      </c>
      <c r="B236" s="35" t="s">
        <v>208</v>
      </c>
      <c r="C236" s="36">
        <v>4337630740</v>
      </c>
      <c r="D236" s="36">
        <v>188205000</v>
      </c>
      <c r="E236" s="37">
        <v>23.214989589733474</v>
      </c>
      <c r="F236" s="37">
        <v>3.9790156049355025</v>
      </c>
      <c r="G236" s="36">
        <v>54.564166</v>
      </c>
      <c r="H236" s="37">
        <v>31.9</v>
      </c>
      <c r="I236" s="37">
        <v>1.0278</v>
      </c>
      <c r="J236" s="36">
        <v>-40830850</v>
      </c>
      <c r="K236" s="37">
        <v>-142.89085336210243</v>
      </c>
      <c r="L236" s="37">
        <v>212.53420472357271</v>
      </c>
      <c r="M236" s="37">
        <v>28.99</v>
      </c>
      <c r="N236" s="38">
        <v>20.072616270121653</v>
      </c>
      <c r="O236" s="39">
        <v>0</v>
      </c>
      <c r="P236" s="38">
        <v>0</v>
      </c>
    </row>
    <row r="237" spans="1:16">
      <c r="A237" s="40" t="s">
        <v>177</v>
      </c>
      <c r="B237" s="40" t="s">
        <v>255</v>
      </c>
      <c r="C237" s="41">
        <v>2673958636</v>
      </c>
      <c r="D237" s="41">
        <v>190370946</v>
      </c>
      <c r="E237" s="42">
        <v>31.242523956024993</v>
      </c>
      <c r="F237" s="42">
        <v>9.6537605419316428</v>
      </c>
      <c r="G237" s="41">
        <v>74.278114000000002</v>
      </c>
      <c r="H237" s="42">
        <v>17.21</v>
      </c>
      <c r="I237" s="42">
        <v>-1.3027369194556897</v>
      </c>
      <c r="J237" s="41">
        <v>34312463</v>
      </c>
      <c r="K237" s="42">
        <v>94.318676044911143</v>
      </c>
      <c r="L237" s="42">
        <v>210.11609618202979</v>
      </c>
      <c r="M237" s="42">
        <v>39.01</v>
      </c>
      <c r="N237" s="43">
        <v>43.052176938168252</v>
      </c>
      <c r="O237" s="44">
        <v>209.56296489365599</v>
      </c>
      <c r="P237" s="43">
        <v>6.9854321631218665</v>
      </c>
    </row>
    <row r="238" spans="1:16">
      <c r="A238" s="40" t="s">
        <v>167</v>
      </c>
      <c r="B238" s="40" t="s">
        <v>255</v>
      </c>
      <c r="C238" s="41">
        <v>3624383186</v>
      </c>
      <c r="D238" s="41">
        <v>190615223</v>
      </c>
      <c r="E238" s="42">
        <v>53.064949456824145</v>
      </c>
      <c r="F238" s="42">
        <v>55.677556725701962</v>
      </c>
      <c r="G238" s="41">
        <v>136.56980300000001</v>
      </c>
      <c r="H238" s="42">
        <v>5.6</v>
      </c>
      <c r="I238" s="42">
        <v>2.9390123131655344E-2</v>
      </c>
      <c r="J238" s="41">
        <v>-54418198</v>
      </c>
      <c r="K238" s="42">
        <v>-17.513922732244826</v>
      </c>
      <c r="L238" s="42">
        <v>209.84682844559586</v>
      </c>
      <c r="M238" s="42">
        <v>71.64</v>
      </c>
      <c r="N238" s="43">
        <v>33.014138422437327</v>
      </c>
      <c r="O238" s="44">
        <v>671.72486391956465</v>
      </c>
      <c r="P238" s="43">
        <v>22.390828797318822</v>
      </c>
    </row>
    <row r="239" spans="1:16">
      <c r="A239" s="65" t="s">
        <v>441</v>
      </c>
      <c r="B239" s="65" t="s">
        <v>393</v>
      </c>
      <c r="C239" s="66">
        <v>40007605000</v>
      </c>
      <c r="D239" s="66">
        <v>191012000</v>
      </c>
      <c r="E239" s="67">
        <v>1.2034135570748239</v>
      </c>
      <c r="F239" s="67">
        <v>1.5291744455474966E-2</v>
      </c>
      <c r="G239" s="66">
        <v>79.717928999999998</v>
      </c>
      <c r="H239" s="67">
        <v>419.25</v>
      </c>
      <c r="I239" s="67">
        <v>-0.55886762921454647</v>
      </c>
      <c r="J239" s="66">
        <v>1862105000</v>
      </c>
      <c r="K239" s="67">
        <v>42.262355774781767</v>
      </c>
      <c r="L239" s="67">
        <v>209.4109270621741</v>
      </c>
      <c r="M239" s="67">
        <v>41.73</v>
      </c>
      <c r="N239" s="68">
        <v>53.053771455378353</v>
      </c>
      <c r="O239" s="69">
        <v>709.96787579584213</v>
      </c>
      <c r="P239" s="68">
        <v>23.665595859861405</v>
      </c>
    </row>
    <row r="240" spans="1:16">
      <c r="A240" s="25" t="s">
        <v>275</v>
      </c>
      <c r="B240" s="25" t="s">
        <v>353</v>
      </c>
      <c r="C240" s="26">
        <v>27204728000</v>
      </c>
      <c r="D240" s="26">
        <v>191447000</v>
      </c>
      <c r="E240" s="27">
        <v>4.2401452970346396</v>
      </c>
      <c r="F240" s="27">
        <v>9.2282835829120669E-2</v>
      </c>
      <c r="G240" s="26">
        <v>39.326844000000001</v>
      </c>
      <c r="H240" s="27">
        <v>239.1</v>
      </c>
      <c r="I240" s="27">
        <v>1.4877859041363308</v>
      </c>
      <c r="J240" s="26">
        <v>-324227000</v>
      </c>
      <c r="K240" s="27">
        <v>-141.71330580118251</v>
      </c>
      <c r="L240" s="27">
        <v>208.93510997821852</v>
      </c>
      <c r="M240" s="27">
        <v>20.54</v>
      </c>
      <c r="N240" s="28">
        <v>28.748870296216207</v>
      </c>
      <c r="O240" s="29">
        <v>1780.7503721606697</v>
      </c>
      <c r="P240" s="28">
        <v>59.358345738688989</v>
      </c>
    </row>
    <row r="241" spans="1:16">
      <c r="A241" s="55" t="s">
        <v>31</v>
      </c>
      <c r="B241" s="55" t="s">
        <v>233</v>
      </c>
      <c r="C241" s="56">
        <v>1994719643</v>
      </c>
      <c r="D241" s="56">
        <v>192000000</v>
      </c>
      <c r="E241" s="57">
        <v>26.331643895061028</v>
      </c>
      <c r="F241" s="57">
        <v>17.14299732751369</v>
      </c>
      <c r="G241" s="56">
        <v>171.666124</v>
      </c>
      <c r="H241" s="57">
        <v>8.81</v>
      </c>
      <c r="I241" s="57">
        <v>-0.32958870293117393</v>
      </c>
      <c r="J241" s="56">
        <v>73983991</v>
      </c>
      <c r="K241" s="57">
        <v>20.761248200303225</v>
      </c>
      <c r="L241" s="57">
        <v>208.33333333333334</v>
      </c>
      <c r="M241" s="57">
        <v>89.4</v>
      </c>
      <c r="N241" s="58">
        <v>29.720679517052563</v>
      </c>
      <c r="O241" s="59">
        <v>459.11925528972586</v>
      </c>
      <c r="P241" s="58">
        <v>15.303975176324196</v>
      </c>
    </row>
    <row r="242" spans="1:16">
      <c r="A242" s="60" t="s">
        <v>291</v>
      </c>
      <c r="B242" s="60" t="s">
        <v>287</v>
      </c>
      <c r="C242" s="61">
        <v>16001001473</v>
      </c>
      <c r="D242" s="61">
        <v>194529076</v>
      </c>
      <c r="E242" s="62">
        <v>8.5816894389952747</v>
      </c>
      <c r="F242" s="62">
        <v>0.52518097352114346</v>
      </c>
      <c r="G242" s="61">
        <v>55.665987999999999</v>
      </c>
      <c r="H242" s="62">
        <v>79.599999999999994</v>
      </c>
      <c r="I242" s="62">
        <v>2.4634096819858087</v>
      </c>
      <c r="J242" s="61">
        <v>133437319</v>
      </c>
      <c r="K242" s="62">
        <v>122.45781394933452</v>
      </c>
      <c r="L242" s="62">
        <v>205.6247879365859</v>
      </c>
      <c r="M242" s="62">
        <v>28.61</v>
      </c>
      <c r="N242" s="63">
        <v>61.030998319960659</v>
      </c>
      <c r="O242" s="64">
        <v>1821.86137402705</v>
      </c>
      <c r="P242" s="63">
        <v>60.728712467568336</v>
      </c>
    </row>
    <row r="243" spans="1:16">
      <c r="A243" s="101" t="s">
        <v>418</v>
      </c>
      <c r="B243" s="101" t="s">
        <v>696</v>
      </c>
      <c r="C243" s="102">
        <v>2439015994</v>
      </c>
      <c r="D243" s="102">
        <v>196000000</v>
      </c>
      <c r="E243" s="103">
        <v>50.272925175296407</v>
      </c>
      <c r="F243" s="103">
        <v>36.642073742927408</v>
      </c>
      <c r="G243" s="102">
        <v>110.663554</v>
      </c>
      <c r="H243" s="103">
        <v>7.1</v>
      </c>
      <c r="I243" s="103">
        <v>1.250033285363461E-2</v>
      </c>
      <c r="J243" s="102">
        <v>-61738437</v>
      </c>
      <c r="K243" s="103">
        <v>-22.222784810700666</v>
      </c>
      <c r="L243" s="103">
        <v>204.08163265306123</v>
      </c>
      <c r="M243" s="103">
        <v>56.46</v>
      </c>
      <c r="N243" s="104">
        <v>5.9223515962456015E-2</v>
      </c>
      <c r="O243" s="105">
        <v>1345.4132033342953</v>
      </c>
      <c r="P243" s="104">
        <v>44.847106777809842</v>
      </c>
    </row>
    <row r="244" spans="1:16">
      <c r="A244" s="30" t="s">
        <v>15</v>
      </c>
      <c r="B244" s="30" t="s">
        <v>349</v>
      </c>
      <c r="C244" s="31">
        <v>1874835039</v>
      </c>
      <c r="D244" s="31">
        <v>197281323</v>
      </c>
      <c r="E244" s="32">
        <v>168.88717121387302</v>
      </c>
      <c r="F244" s="32">
        <v>428.03639149833009</v>
      </c>
      <c r="G244" s="31">
        <v>116.67577300000001</v>
      </c>
      <c r="H244" s="32">
        <v>2.0099999999999998</v>
      </c>
      <c r="I244" s="32">
        <v>-5.3012446237397093E-2</v>
      </c>
      <c r="J244" s="31">
        <v>3624504</v>
      </c>
      <c r="K244" s="32">
        <v>108.85976288065898</v>
      </c>
      <c r="L244" s="32">
        <v>202.75614230344553</v>
      </c>
      <c r="M244" s="32">
        <v>59.14</v>
      </c>
      <c r="N244" s="33">
        <v>53.819584052075228</v>
      </c>
      <c r="O244" s="34">
        <v>115.26789863077433</v>
      </c>
      <c r="P244" s="33">
        <v>3.8422632876924774</v>
      </c>
    </row>
    <row r="245" spans="1:16">
      <c r="A245" s="50" t="s">
        <v>97</v>
      </c>
      <c r="B245" s="50" t="s">
        <v>355</v>
      </c>
      <c r="C245" s="51">
        <v>1396248544</v>
      </c>
      <c r="D245" s="51">
        <v>197500000</v>
      </c>
      <c r="E245" s="52">
        <v>33.966682895947756</v>
      </c>
      <c r="F245" s="52">
        <v>24.569029219492048</v>
      </c>
      <c r="G245" s="51">
        <v>147.57517300000001</v>
      </c>
      <c r="H245" s="52">
        <v>7.93</v>
      </c>
      <c r="I245" s="52">
        <v>-0.18029927322463557</v>
      </c>
      <c r="J245" s="51">
        <v>-32811409</v>
      </c>
      <c r="K245" s="52">
        <v>-42.134734293184422</v>
      </c>
      <c r="L245" s="52">
        <v>202.53164556962025</v>
      </c>
      <c r="M245" s="52">
        <v>74.72</v>
      </c>
      <c r="N245" s="53">
        <v>27.207108145118372</v>
      </c>
      <c r="O245" s="54">
        <v>74.526238469753011</v>
      </c>
      <c r="P245" s="53">
        <v>2.484207948991767</v>
      </c>
    </row>
    <row r="246" spans="1:16">
      <c r="A246" s="35" t="s">
        <v>49</v>
      </c>
      <c r="B246" s="35" t="s">
        <v>200</v>
      </c>
      <c r="C246" s="36">
        <v>1429330090</v>
      </c>
      <c r="D246" s="36">
        <v>200000000</v>
      </c>
      <c r="E246" s="37">
        <v>45.404146851540247</v>
      </c>
      <c r="F246" s="37">
        <v>28.377591782212654</v>
      </c>
      <c r="G246" s="36">
        <v>105.381429</v>
      </c>
      <c r="H246" s="37">
        <v>8.24</v>
      </c>
      <c r="I246" s="37">
        <v>-4.0266155060249886E-2</v>
      </c>
      <c r="J246" s="36">
        <v>-731122</v>
      </c>
      <c r="K246" s="37">
        <v>-2188.4172545758438</v>
      </c>
      <c r="L246" s="37">
        <v>200</v>
      </c>
      <c r="M246" s="37">
        <v>52.69</v>
      </c>
      <c r="N246" s="38">
        <v>52.175558701832458</v>
      </c>
      <c r="O246" s="39">
        <v>217.40663387038759</v>
      </c>
      <c r="P246" s="38">
        <v>7.2468877956795863</v>
      </c>
    </row>
    <row r="247" spans="1:16">
      <c r="A247" s="70" t="s">
        <v>634</v>
      </c>
      <c r="B247" s="70" t="s">
        <v>221</v>
      </c>
      <c r="C247" s="71">
        <v>2408811125</v>
      </c>
      <c r="D247" s="71">
        <v>200000000</v>
      </c>
      <c r="E247" s="72">
        <v>22.465205889118931</v>
      </c>
      <c r="F247" s="72">
        <v>4.3202319017536404</v>
      </c>
      <c r="G247" s="71">
        <v>69.12876</v>
      </c>
      <c r="H247" s="72">
        <v>24.96</v>
      </c>
      <c r="I247" s="72">
        <v>-0.59761484942737297</v>
      </c>
      <c r="J247" s="71">
        <v>520774798</v>
      </c>
      <c r="K247" s="72">
        <v>9.9851222063169036</v>
      </c>
      <c r="L247" s="72">
        <v>200</v>
      </c>
      <c r="M247" s="72">
        <v>34.56</v>
      </c>
      <c r="N247" s="73">
        <v>67.950097492857083</v>
      </c>
      <c r="O247" s="74">
        <v>474.52078971857202</v>
      </c>
      <c r="P247" s="73">
        <v>15.817359657285733</v>
      </c>
    </row>
    <row r="248" spans="1:16">
      <c r="A248" s="70" t="s">
        <v>475</v>
      </c>
      <c r="B248" s="70" t="s">
        <v>221</v>
      </c>
      <c r="C248" s="71">
        <v>13860116923</v>
      </c>
      <c r="D248" s="71">
        <v>200000000</v>
      </c>
      <c r="E248" s="72">
        <v>39.198715536489303</v>
      </c>
      <c r="F248" s="72">
        <v>10.31545145697087</v>
      </c>
      <c r="G248" s="71">
        <v>49.455556000000001</v>
      </c>
      <c r="H248" s="72">
        <v>20.96</v>
      </c>
      <c r="I248" s="72">
        <v>-0.11612444914841547</v>
      </c>
      <c r="J248" s="71">
        <v>-174076040</v>
      </c>
      <c r="K248" s="72">
        <v>-21.829540699570142</v>
      </c>
      <c r="L248" s="72">
        <v>200</v>
      </c>
      <c r="M248" s="72">
        <v>24.72</v>
      </c>
      <c r="N248" s="73">
        <v>27.525613905649237</v>
      </c>
      <c r="O248" s="74">
        <v>1574.8514630700652</v>
      </c>
      <c r="P248" s="73">
        <v>52.495048769002175</v>
      </c>
    </row>
    <row r="249" spans="1:16">
      <c r="A249" s="45" t="s">
        <v>330</v>
      </c>
      <c r="B249" s="45" t="s">
        <v>375</v>
      </c>
      <c r="C249" s="46">
        <v>1864832744</v>
      </c>
      <c r="D249" s="46">
        <v>200000000</v>
      </c>
      <c r="E249" s="47">
        <v>37.563799766165346</v>
      </c>
      <c r="F249" s="47">
        <v>18.781899883082673</v>
      </c>
      <c r="G249" s="46">
        <v>104.516908</v>
      </c>
      <c r="H249" s="47">
        <v>10.07</v>
      </c>
      <c r="I249" s="47">
        <v>-7.0439559969747378E-2</v>
      </c>
      <c r="J249" s="46">
        <v>17617918</v>
      </c>
      <c r="K249" s="47">
        <v>113.52079173032818</v>
      </c>
      <c r="L249" s="47">
        <v>200</v>
      </c>
      <c r="M249" s="47">
        <v>52.25</v>
      </c>
      <c r="N249" s="48">
        <v>29.661901014729207</v>
      </c>
      <c r="O249" s="49">
        <v>939.05923411715821</v>
      </c>
      <c r="P249" s="48">
        <v>31.301974470571942</v>
      </c>
    </row>
    <row r="250" spans="1:16">
      <c r="A250" s="45" t="s">
        <v>332</v>
      </c>
      <c r="B250" s="45" t="s">
        <v>375</v>
      </c>
      <c r="C250" s="46">
        <v>1258198522</v>
      </c>
      <c r="D250" s="46">
        <v>200000000</v>
      </c>
      <c r="E250" s="47">
        <v>17.040056913790092</v>
      </c>
      <c r="F250" s="47">
        <v>5.0117814452323799</v>
      </c>
      <c r="G250" s="46">
        <v>138.91226599999999</v>
      </c>
      <c r="H250" s="47">
        <v>16.34</v>
      </c>
      <c r="I250" s="47">
        <v>-0.91522856796580854</v>
      </c>
      <c r="J250" s="46">
        <v>-13978192</v>
      </c>
      <c r="K250" s="47">
        <v>-243.23603510382458</v>
      </c>
      <c r="L250" s="47">
        <v>200</v>
      </c>
      <c r="M250" s="47">
        <v>69.45</v>
      </c>
      <c r="N250" s="48">
        <v>31.34043562869903</v>
      </c>
      <c r="O250" s="49">
        <v>264.46773089134024</v>
      </c>
      <c r="P250" s="48">
        <v>8.8155910297113405</v>
      </c>
    </row>
    <row r="251" spans="1:16">
      <c r="A251" s="40" t="s">
        <v>44</v>
      </c>
      <c r="B251" s="40" t="s">
        <v>255</v>
      </c>
      <c r="C251" s="41">
        <v>573457342</v>
      </c>
      <c r="D251" s="41">
        <v>200000000</v>
      </c>
      <c r="E251" s="42">
        <v>63.198002184754934</v>
      </c>
      <c r="F251" s="42">
        <v>78.997502730943665</v>
      </c>
      <c r="G251" s="41">
        <v>150.34311</v>
      </c>
      <c r="H251" s="42">
        <v>4.26</v>
      </c>
      <c r="I251" s="42">
        <v>-0.13262206324720527</v>
      </c>
      <c r="J251" s="41">
        <v>28758269</v>
      </c>
      <c r="K251" s="42">
        <v>27.818085991197872</v>
      </c>
      <c r="L251" s="42">
        <v>200</v>
      </c>
      <c r="M251" s="42">
        <v>75.17</v>
      </c>
      <c r="N251" s="43">
        <v>11.857321447998514</v>
      </c>
      <c r="O251" s="44">
        <v>68.793302431350796</v>
      </c>
      <c r="P251" s="43">
        <v>2.2931100810450267</v>
      </c>
    </row>
    <row r="252" spans="1:16">
      <c r="A252" t="s">
        <v>2171</v>
      </c>
      <c r="C252" s="14">
        <v>3999024540</v>
      </c>
      <c r="D252" s="14">
        <v>200000000</v>
      </c>
      <c r="E252" s="19">
        <v>0</v>
      </c>
      <c r="F252" s="19">
        <v>0</v>
      </c>
      <c r="G252" s="14">
        <v>0</v>
      </c>
      <c r="H252" s="19">
        <v>12.48</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11.98046001375222</v>
      </c>
      <c r="F253" s="42">
        <v>0.63048972261074188</v>
      </c>
      <c r="G253" s="41">
        <v>35.457332999999998</v>
      </c>
      <c r="H253" s="42">
        <v>90.2</v>
      </c>
      <c r="I253" s="42">
        <v>5.7879125543110774</v>
      </c>
      <c r="J253" s="41">
        <v>-90890793</v>
      </c>
      <c r="K253" s="42">
        <v>-209.06223537955049</v>
      </c>
      <c r="L253" s="42">
        <v>199.98071385995536</v>
      </c>
      <c r="M253" s="42">
        <v>17.72</v>
      </c>
      <c r="N253" s="43">
        <v>30.081226856197521</v>
      </c>
      <c r="O253" s="44">
        <v>2975.8932708183361</v>
      </c>
      <c r="P253" s="43">
        <v>99.196442360611201</v>
      </c>
    </row>
    <row r="254" spans="1:16">
      <c r="A254" s="80" t="s">
        <v>271</v>
      </c>
      <c r="B254" s="80" t="s">
        <v>352</v>
      </c>
      <c r="C254" s="81">
        <v>324275000</v>
      </c>
      <c r="D254" s="81">
        <v>201000000</v>
      </c>
      <c r="E254" s="82">
        <v>23.653718119909005</v>
      </c>
      <c r="F254" s="82">
        <v>7.3550118532055366</v>
      </c>
      <c r="G254" s="81">
        <v>100.424344</v>
      </c>
      <c r="H254" s="82">
        <v>16.68</v>
      </c>
      <c r="I254" s="82">
        <v>-6.9003491444426857E-2</v>
      </c>
      <c r="J254" s="81">
        <v>-476535000</v>
      </c>
      <c r="K254" s="82">
        <v>-6.7487173030312571</v>
      </c>
      <c r="L254" s="82">
        <v>199.00497512437812</v>
      </c>
      <c r="M254" s="82">
        <v>49.96</v>
      </c>
      <c r="N254" s="83">
        <v>98.567396574669615</v>
      </c>
      <c r="O254" s="84">
        <v>232.79495750440901</v>
      </c>
      <c r="P254" s="83">
        <v>7.759831916813634</v>
      </c>
    </row>
    <row r="255" spans="1:16">
      <c r="A255" t="s">
        <v>2179</v>
      </c>
      <c r="C255" s="14">
        <v>2276853066</v>
      </c>
      <c r="D255" s="14">
        <v>201000000</v>
      </c>
      <c r="E255" s="19">
        <v>0</v>
      </c>
      <c r="F255" s="19">
        <v>0</v>
      </c>
      <c r="G255" s="14">
        <v>0</v>
      </c>
      <c r="H255" s="19">
        <v>29.52</v>
      </c>
      <c r="I255" s="19">
        <v>0</v>
      </c>
      <c r="J255" s="14">
        <v>3971521</v>
      </c>
      <c r="K255" s="19">
        <v>1518.3099875337434</v>
      </c>
      <c r="L255" s="19">
        <v>199.00497512437812</v>
      </c>
      <c r="M255" s="19">
        <v>0</v>
      </c>
      <c r="N255" s="20">
        <v>42.842203902690201</v>
      </c>
      <c r="O255" s="21">
        <v>0</v>
      </c>
      <c r="P255" s="24">
        <v>0</v>
      </c>
    </row>
    <row r="256" spans="1:16">
      <c r="A256" s="50" t="s">
        <v>155</v>
      </c>
      <c r="B256" s="50" t="s">
        <v>355</v>
      </c>
      <c r="C256" s="51">
        <v>427961966</v>
      </c>
      <c r="D256" s="51">
        <v>206250000</v>
      </c>
      <c r="E256" s="52">
        <v>15.508977701308179</v>
      </c>
      <c r="F256" s="52">
        <v>6.2662536166901734</v>
      </c>
      <c r="G256" s="51">
        <v>206.00537199999999</v>
      </c>
      <c r="H256" s="52">
        <v>12.42</v>
      </c>
      <c r="I256" s="52">
        <v>4.8396802226561064E-2</v>
      </c>
      <c r="J256" s="51">
        <v>-116573372</v>
      </c>
      <c r="K256" s="52">
        <v>-21.231263688589191</v>
      </c>
      <c r="L256" s="52">
        <v>193.93939393939394</v>
      </c>
      <c r="M256" s="52">
        <v>99.88</v>
      </c>
      <c r="N256" s="53">
        <v>42.107297905538751</v>
      </c>
      <c r="O256" s="54">
        <v>741.24145799047801</v>
      </c>
      <c r="P256" s="53">
        <v>24.708048599682602</v>
      </c>
    </row>
    <row r="257" spans="1:16">
      <c r="A257" t="s">
        <v>2161</v>
      </c>
      <c r="C257" s="14">
        <v>2434885834</v>
      </c>
      <c r="D257" s="14">
        <v>206760337</v>
      </c>
      <c r="E257" s="19">
        <v>0</v>
      </c>
      <c r="F257" s="19">
        <v>0</v>
      </c>
      <c r="G257" s="14">
        <v>0</v>
      </c>
      <c r="H257" s="19">
        <v>10.38</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37.008768084217444</v>
      </c>
      <c r="F258" s="72">
        <v>7.0328047668682192</v>
      </c>
      <c r="G258" s="71">
        <v>50.002209999999998</v>
      </c>
      <c r="H258" s="72">
        <v>22.9</v>
      </c>
      <c r="I258" s="72">
        <v>-2.9287613695808972</v>
      </c>
      <c r="J258" s="71">
        <v>-28917987</v>
      </c>
      <c r="K258" s="72">
        <v>-181.97344182359581</v>
      </c>
      <c r="L258" s="72">
        <v>190.03077192043554</v>
      </c>
      <c r="M258" s="72">
        <v>23.75</v>
      </c>
      <c r="N258" s="73">
        <v>13.81744201004169</v>
      </c>
      <c r="O258" s="74">
        <v>349.14725672495814</v>
      </c>
      <c r="P258" s="73">
        <v>11.638241890831939</v>
      </c>
    </row>
    <row r="259" spans="1:16">
      <c r="A259" s="65" t="s">
        <v>412</v>
      </c>
      <c r="B259" s="65" t="s">
        <v>393</v>
      </c>
      <c r="C259" s="66">
        <v>2598430651</v>
      </c>
      <c r="D259" s="66">
        <v>216000000</v>
      </c>
      <c r="E259" s="67">
        <v>19.53625998229624</v>
      </c>
      <c r="F259" s="67">
        <v>6.9573575435527921</v>
      </c>
      <c r="G259" s="66">
        <v>154.526747</v>
      </c>
      <c r="H259" s="67">
        <v>13.08</v>
      </c>
      <c r="I259" s="67">
        <v>-0.21616694825335434</v>
      </c>
      <c r="J259" s="66">
        <v>20464961</v>
      </c>
      <c r="K259" s="67">
        <v>137.2101319909674</v>
      </c>
      <c r="L259" s="67">
        <v>185.18518518518519</v>
      </c>
      <c r="M259" s="67">
        <v>71.540000000000006</v>
      </c>
      <c r="N259" s="68">
        <v>58.401626917072825</v>
      </c>
      <c r="O259" s="69">
        <v>516.62954750180063</v>
      </c>
      <c r="P259" s="68">
        <v>17.220984916726689</v>
      </c>
    </row>
    <row r="260" spans="1:16">
      <c r="A260" s="45" t="s">
        <v>331</v>
      </c>
      <c r="B260" s="45" t="s">
        <v>375</v>
      </c>
      <c r="C260" s="46">
        <v>868771214</v>
      </c>
      <c r="D260" s="46">
        <v>216733652</v>
      </c>
      <c r="E260" s="47">
        <v>37.771789275761549</v>
      </c>
      <c r="F260" s="47">
        <v>5.8092484988228081</v>
      </c>
      <c r="G260" s="46">
        <v>35.091225000000001</v>
      </c>
      <c r="H260" s="47">
        <v>30.08</v>
      </c>
      <c r="I260" s="47">
        <v>-1.0660592781127676</v>
      </c>
      <c r="J260" s="46">
        <v>-129725692</v>
      </c>
      <c r="K260" s="47">
        <v>-50.121217006111635</v>
      </c>
      <c r="L260" s="47">
        <v>184.55832599544809</v>
      </c>
      <c r="M260" s="47">
        <v>16.190000000000001</v>
      </c>
      <c r="N260" s="48">
        <v>90.850054184887682</v>
      </c>
      <c r="O260" s="49">
        <v>113.99999048862045</v>
      </c>
      <c r="P260" s="48">
        <v>3.7999996829540152</v>
      </c>
    </row>
    <row r="261" spans="1:16">
      <c r="A261" s="40" t="s">
        <v>2</v>
      </c>
      <c r="B261" s="40" t="s">
        <v>255</v>
      </c>
      <c r="C261" s="41">
        <v>71378041000</v>
      </c>
      <c r="D261" s="41">
        <v>219801000</v>
      </c>
      <c r="E261" s="42">
        <v>2.289630309605807</v>
      </c>
      <c r="F261" s="42">
        <v>3.1953475451369763E-2</v>
      </c>
      <c r="G261" s="41">
        <v>51.918782</v>
      </c>
      <c r="H261" s="42">
        <v>335.25</v>
      </c>
      <c r="I261" s="42">
        <v>15.992619028621446</v>
      </c>
      <c r="J261" s="41">
        <v>134970000</v>
      </c>
      <c r="K261" s="42">
        <v>530.89668815292282</v>
      </c>
      <c r="L261" s="42">
        <v>181.98279352687203</v>
      </c>
      <c r="M261" s="42">
        <v>23.62</v>
      </c>
      <c r="N261" s="43">
        <v>13.468949484215686</v>
      </c>
      <c r="O261" s="44">
        <v>2967.4257131043187</v>
      </c>
      <c r="P261" s="43">
        <v>98.914190436810628</v>
      </c>
    </row>
    <row r="262" spans="1:16">
      <c r="A262" s="40" t="s">
        <v>256</v>
      </c>
      <c r="B262" s="40" t="s">
        <v>255</v>
      </c>
      <c r="C262" s="41">
        <v>1748599456</v>
      </c>
      <c r="D262" s="41">
        <v>220000000</v>
      </c>
      <c r="E262" s="42">
        <v>57.839040889888345</v>
      </c>
      <c r="F262" s="42">
        <v>32.863091414709288</v>
      </c>
      <c r="G262" s="41">
        <v>78.150914</v>
      </c>
      <c r="H262" s="42">
        <v>8.81</v>
      </c>
      <c r="I262" s="42">
        <v>-0.1963110605124001</v>
      </c>
      <c r="J262" s="41">
        <v>-145428477</v>
      </c>
      <c r="K262" s="42">
        <v>-12.10216895828456</v>
      </c>
      <c r="L262" s="42">
        <v>181.81818181818181</v>
      </c>
      <c r="M262" s="42">
        <v>35.520000000000003</v>
      </c>
      <c r="N262" s="43">
        <v>32.802736515063131</v>
      </c>
      <c r="O262" s="44">
        <v>344.57372676103228</v>
      </c>
      <c r="P262" s="43">
        <v>11.485790892034409</v>
      </c>
    </row>
    <row r="263" spans="1:16">
      <c r="A263" s="30" t="s">
        <v>295</v>
      </c>
      <c r="B263" s="30" t="s">
        <v>357</v>
      </c>
      <c r="C263" s="31">
        <v>67808233000</v>
      </c>
      <c r="D263" s="31">
        <v>220000000</v>
      </c>
      <c r="E263" s="32">
        <v>2.8618993338356917</v>
      </c>
      <c r="F263" s="32">
        <v>8.030020577541222E-2</v>
      </c>
      <c r="G263" s="31">
        <v>86.823064000000002</v>
      </c>
      <c r="H263" s="32">
        <v>160</v>
      </c>
      <c r="I263" s="32">
        <v>-6.031039738366303</v>
      </c>
      <c r="J263" s="31">
        <v>564104000</v>
      </c>
      <c r="K263" s="32">
        <v>63.17983917859118</v>
      </c>
      <c r="L263" s="32">
        <v>181.81818181818181</v>
      </c>
      <c r="M263" s="32">
        <v>39.46</v>
      </c>
      <c r="N263" s="33">
        <v>52.323195234686352</v>
      </c>
      <c r="O263" s="34">
        <v>245.7944394553281</v>
      </c>
      <c r="P263" s="33">
        <v>8.1931479818442696</v>
      </c>
    </row>
    <row r="264" spans="1:16">
      <c r="A264" t="s">
        <v>2172</v>
      </c>
      <c r="C264" s="14">
        <v>1462875619</v>
      </c>
      <c r="D264" s="14">
        <v>220000000</v>
      </c>
      <c r="E264" s="19">
        <v>0</v>
      </c>
      <c r="F264" s="19">
        <v>0</v>
      </c>
      <c r="G264" s="14">
        <v>0</v>
      </c>
      <c r="H264" s="19">
        <v>83.65</v>
      </c>
      <c r="I264" s="19">
        <v>0</v>
      </c>
      <c r="J264" s="14">
        <v>32030737</v>
      </c>
      <c r="K264" s="19">
        <v>576.94582550504538</v>
      </c>
      <c r="L264" s="19">
        <v>181.81818181818181</v>
      </c>
      <c r="M264" s="19">
        <v>0</v>
      </c>
      <c r="N264" s="20">
        <v>67.012892101572703</v>
      </c>
      <c r="O264" s="21">
        <v>0</v>
      </c>
      <c r="P264" s="24">
        <v>0</v>
      </c>
    </row>
    <row r="265" spans="1:16">
      <c r="A265" s="45" t="s">
        <v>483</v>
      </c>
      <c r="B265" s="45" t="s">
        <v>375</v>
      </c>
      <c r="C265" s="46">
        <v>6314823305</v>
      </c>
      <c r="D265" s="46">
        <v>221500000</v>
      </c>
      <c r="E265" s="47">
        <v>14.613393300269545</v>
      </c>
      <c r="F265" s="47">
        <v>1.0149951936287234</v>
      </c>
      <c r="G265" s="46">
        <v>44.275882000000003</v>
      </c>
      <c r="H265" s="47">
        <v>59.1</v>
      </c>
      <c r="I265" s="47">
        <v>4.29912800071763</v>
      </c>
      <c r="J265" s="46">
        <v>-70180474</v>
      </c>
      <c r="K265" s="47">
        <v>-205.14965458910979</v>
      </c>
      <c r="L265" s="47">
        <v>180.58690744920995</v>
      </c>
      <c r="M265" s="47">
        <v>19.98</v>
      </c>
      <c r="N265" s="48">
        <v>27.47061773616468</v>
      </c>
      <c r="O265" s="49">
        <v>2025.5567589358657</v>
      </c>
      <c r="P265" s="48">
        <v>67.518558631195518</v>
      </c>
    </row>
    <row r="266" spans="1:16">
      <c r="A266" s="45" t="s">
        <v>327</v>
      </c>
      <c r="B266" s="45" t="s">
        <v>375</v>
      </c>
      <c r="C266" s="46">
        <v>1614800897</v>
      </c>
      <c r="D266" s="46">
        <v>224000000</v>
      </c>
      <c r="E266" s="47">
        <v>18.570433196209255</v>
      </c>
      <c r="F266" s="47">
        <v>4.1451859812967085</v>
      </c>
      <c r="G266" s="46">
        <v>107.968583</v>
      </c>
      <c r="H266" s="47">
        <v>19.71</v>
      </c>
      <c r="I266" s="47">
        <v>1.4212938008973062</v>
      </c>
      <c r="J266" s="46">
        <v>-84056857</v>
      </c>
      <c r="K266" s="47">
        <v>-53.297258069023449</v>
      </c>
      <c r="L266" s="47">
        <v>178.57142857142858</v>
      </c>
      <c r="M266" s="47">
        <v>48.2</v>
      </c>
      <c r="N266" s="48">
        <v>75.060163807761711</v>
      </c>
      <c r="O266" s="49">
        <v>2222.7031921457874</v>
      </c>
      <c r="P266" s="48">
        <v>74.090106404859583</v>
      </c>
    </row>
    <row r="267" spans="1:16">
      <c r="A267" s="25" t="s">
        <v>764</v>
      </c>
      <c r="B267" s="25" t="s">
        <v>376</v>
      </c>
      <c r="C267" s="26">
        <v>2150114200</v>
      </c>
      <c r="D267" s="26">
        <v>225000000</v>
      </c>
      <c r="E267" s="27">
        <v>30.239510150175079</v>
      </c>
      <c r="F267" s="27">
        <v>6.1089919495303189</v>
      </c>
      <c r="G267" s="26">
        <v>59.967219999999998</v>
      </c>
      <c r="H267" s="27">
        <v>21.82</v>
      </c>
      <c r="I267" s="27">
        <v>3.0844999999999998</v>
      </c>
      <c r="J267" s="26">
        <v>97725147</v>
      </c>
      <c r="K267" s="27">
        <v>50.652264559909028</v>
      </c>
      <c r="L267" s="27">
        <v>177.77777777777777</v>
      </c>
      <c r="M267" s="27">
        <v>26.65</v>
      </c>
      <c r="N267" s="28">
        <v>34.891291556059734</v>
      </c>
      <c r="O267" s="29">
        <v>0</v>
      </c>
      <c r="P267" s="28">
        <v>0</v>
      </c>
    </row>
    <row r="268" spans="1:16">
      <c r="A268" s="25" t="s">
        <v>513</v>
      </c>
      <c r="B268" s="25" t="s">
        <v>353</v>
      </c>
      <c r="C268" s="26">
        <v>2452293810</v>
      </c>
      <c r="D268" s="26">
        <v>228600000</v>
      </c>
      <c r="E268" s="27">
        <v>53.713354543254553</v>
      </c>
      <c r="F268" s="27">
        <v>19.580546275610438</v>
      </c>
      <c r="G268" s="26">
        <v>61.006332999999998</v>
      </c>
      <c r="H268" s="27">
        <v>12.11</v>
      </c>
      <c r="I268" s="27">
        <v>-1.3472707964695019E-2</v>
      </c>
      <c r="J268" s="26">
        <v>-12902172</v>
      </c>
      <c r="K268" s="27">
        <v>-212.61536429680211</v>
      </c>
      <c r="L268" s="27">
        <v>174.97812773403325</v>
      </c>
      <c r="M268" s="27">
        <v>26.68</v>
      </c>
      <c r="N268" s="28">
        <v>45.152623224898072</v>
      </c>
      <c r="O268" s="29">
        <v>379.66445042103544</v>
      </c>
      <c r="P268" s="28">
        <v>12.655481680701181</v>
      </c>
    </row>
    <row r="269" spans="1:16">
      <c r="A269" s="65" t="s">
        <v>311</v>
      </c>
      <c r="B269" s="65" t="s">
        <v>608</v>
      </c>
      <c r="C269" s="66">
        <v>530578724</v>
      </c>
      <c r="D269" s="66">
        <v>240000000</v>
      </c>
      <c r="E269" s="67">
        <v>48.403066663413981</v>
      </c>
      <c r="F269" s="67">
        <v>40.335888886178317</v>
      </c>
      <c r="G269" s="66">
        <v>148.650609</v>
      </c>
      <c r="H269" s="67">
        <v>5.54</v>
      </c>
      <c r="I269" s="67">
        <v>-7.6482744886892107E-2</v>
      </c>
      <c r="J269" s="66">
        <v>-38865072</v>
      </c>
      <c r="K269" s="67">
        <v>-30.876052410246402</v>
      </c>
      <c r="L269" s="67">
        <v>166.66666666666666</v>
      </c>
      <c r="M269" s="67">
        <v>61.93</v>
      </c>
      <c r="N269" s="68">
        <v>64.55549327548492</v>
      </c>
      <c r="O269" s="69">
        <v>806.73452611818584</v>
      </c>
      <c r="P269" s="68">
        <v>26.891150870606193</v>
      </c>
    </row>
    <row r="270" spans="1:16">
      <c r="A270" s="80" t="s">
        <v>148</v>
      </c>
      <c r="B270" s="80" t="s">
        <v>352</v>
      </c>
      <c r="C270" s="81">
        <v>4993766474</v>
      </c>
      <c r="D270" s="81">
        <v>240000000</v>
      </c>
      <c r="E270" s="82">
        <v>46.749257645163219</v>
      </c>
      <c r="F270" s="82">
        <v>14.9837364247318</v>
      </c>
      <c r="G270" s="81">
        <v>64.982984999999999</v>
      </c>
      <c r="H270" s="82">
        <v>13.06</v>
      </c>
      <c r="I270" s="82">
        <v>-0.36471546468937888</v>
      </c>
      <c r="J270" s="81">
        <v>176132643</v>
      </c>
      <c r="K270" s="82">
        <v>17.713922569140124</v>
      </c>
      <c r="L270" s="82">
        <v>166.66666666666666</v>
      </c>
      <c r="M270" s="82">
        <v>27.07</v>
      </c>
      <c r="N270" s="83">
        <v>51.931056841488555</v>
      </c>
      <c r="O270" s="84">
        <v>455.07546313764965</v>
      </c>
      <c r="P270" s="83">
        <v>15.169182104588321</v>
      </c>
    </row>
    <row r="271" spans="1:16">
      <c r="A271" s="55" t="s">
        <v>139</v>
      </c>
      <c r="B271" s="55" t="s">
        <v>233</v>
      </c>
      <c r="C271" s="56">
        <v>791994006</v>
      </c>
      <c r="D271" s="56">
        <v>240000000</v>
      </c>
      <c r="E271" s="57">
        <v>78.739029094228712</v>
      </c>
      <c r="F271" s="57">
        <v>109.35976263087321</v>
      </c>
      <c r="G271" s="56">
        <v>150.75718000000001</v>
      </c>
      <c r="H271" s="57">
        <v>3.32</v>
      </c>
      <c r="I271" s="57">
        <v>-0.12510758858051441</v>
      </c>
      <c r="J271" s="56">
        <v>8495887</v>
      </c>
      <c r="K271" s="57">
        <v>84.746889877419505</v>
      </c>
      <c r="L271" s="57">
        <v>166.66666666666666</v>
      </c>
      <c r="M271" s="57">
        <v>62.81</v>
      </c>
      <c r="N271" s="58">
        <v>64.998975507398299</v>
      </c>
      <c r="O271" s="59">
        <v>86.356488939898753</v>
      </c>
      <c r="P271" s="58">
        <v>2.8785496313299586</v>
      </c>
    </row>
    <row r="272" spans="1:16">
      <c r="A272" s="35" t="s">
        <v>9</v>
      </c>
      <c r="B272" s="35" t="s">
        <v>200</v>
      </c>
      <c r="C272" s="36">
        <v>19691212171</v>
      </c>
      <c r="D272" s="36">
        <v>240303646</v>
      </c>
      <c r="E272" s="37">
        <v>2.9138236828386326</v>
      </c>
      <c r="F272" s="37">
        <v>0.21272966342762481</v>
      </c>
      <c r="G272" s="36">
        <v>239.36703</v>
      </c>
      <c r="H272" s="37">
        <v>57.1</v>
      </c>
      <c r="I272" s="37">
        <v>5.0081992204225685</v>
      </c>
      <c r="J272" s="36">
        <v>5168746</v>
      </c>
      <c r="K272" s="37">
        <v>2650.0253295480179</v>
      </c>
      <c r="L272" s="37">
        <v>166.45606783677349</v>
      </c>
      <c r="M272" s="37">
        <v>99.61</v>
      </c>
      <c r="N272" s="38">
        <v>33.840898578320015</v>
      </c>
      <c r="O272" s="39">
        <v>2753.1966105637134</v>
      </c>
      <c r="P272" s="38">
        <v>91.773220352123786</v>
      </c>
    </row>
    <row r="273" spans="1:16">
      <c r="A273" s="45" t="s">
        <v>383</v>
      </c>
      <c r="B273" s="45" t="s">
        <v>375</v>
      </c>
      <c r="C273" s="46">
        <v>1693692129</v>
      </c>
      <c r="D273" s="46">
        <v>241875000</v>
      </c>
      <c r="E273" s="47">
        <v>45.455581118637987</v>
      </c>
      <c r="F273" s="47">
        <v>31.321675189414634</v>
      </c>
      <c r="G273" s="46">
        <v>141.93746899999999</v>
      </c>
      <c r="H273" s="47">
        <v>6.11</v>
      </c>
      <c r="I273" s="47">
        <v>-1.1750928877297007E-2</v>
      </c>
      <c r="J273" s="46">
        <v>81478670</v>
      </c>
      <c r="K273" s="47">
        <v>17.811410029152416</v>
      </c>
      <c r="L273" s="47">
        <v>165.37467700258398</v>
      </c>
      <c r="M273" s="47">
        <v>58.68</v>
      </c>
      <c r="N273" s="48">
        <v>11.060393314571574</v>
      </c>
      <c r="O273" s="49">
        <v>589.62247323661586</v>
      </c>
      <c r="P273" s="48">
        <v>19.654082441220527</v>
      </c>
    </row>
    <row r="274" spans="1:16">
      <c r="A274" s="70" t="s">
        <v>223</v>
      </c>
      <c r="B274" s="70" t="s">
        <v>221</v>
      </c>
      <c r="C274" s="71">
        <v>28485883551</v>
      </c>
      <c r="D274" s="71">
        <v>241920000</v>
      </c>
      <c r="E274" s="72">
        <v>0.89911740966305564</v>
      </c>
      <c r="F274" s="72">
        <v>1.6591918846826866E-2</v>
      </c>
      <c r="G274" s="71">
        <v>199.069242</v>
      </c>
      <c r="H274" s="72">
        <v>224</v>
      </c>
      <c r="I274" s="72">
        <v>-0.31619961831461296</v>
      </c>
      <c r="J274" s="71">
        <v>195144717</v>
      </c>
      <c r="K274" s="72">
        <v>277.69176041798767</v>
      </c>
      <c r="L274" s="72">
        <v>165.34391534391534</v>
      </c>
      <c r="M274" s="72">
        <v>82.28</v>
      </c>
      <c r="N274" s="73">
        <v>5.3348550683884595</v>
      </c>
      <c r="O274" s="74">
        <v>955.79449872123757</v>
      </c>
      <c r="P274" s="73">
        <v>31.859816624041251</v>
      </c>
    </row>
    <row r="275" spans="1:16">
      <c r="A275" s="85" t="s">
        <v>443</v>
      </c>
      <c r="B275" s="85" t="s">
        <v>607</v>
      </c>
      <c r="C275" s="86">
        <v>9403353877</v>
      </c>
      <c r="D275" s="86">
        <v>244750000</v>
      </c>
      <c r="E275" s="87">
        <v>39.56307923951956</v>
      </c>
      <c r="F275" s="87">
        <v>8.082345094896743</v>
      </c>
      <c r="G275" s="86">
        <v>49.484341999999998</v>
      </c>
      <c r="H275" s="87">
        <v>20.239999999999998</v>
      </c>
      <c r="I275" s="87">
        <v>-0.2352542869493206</v>
      </c>
      <c r="J275" s="86">
        <v>1286101</v>
      </c>
      <c r="K275" s="87">
        <v>3806.0774387081574</v>
      </c>
      <c r="L275" s="87">
        <v>163.43207354443311</v>
      </c>
      <c r="M275" s="87">
        <v>20.21</v>
      </c>
      <c r="N275" s="88">
        <v>38.207450650754851</v>
      </c>
      <c r="O275" s="89">
        <v>149.50488469653922</v>
      </c>
      <c r="P275" s="88">
        <v>4.9834961565513076</v>
      </c>
    </row>
    <row r="276" spans="1:16">
      <c r="A276" s="55" t="s">
        <v>234</v>
      </c>
      <c r="B276" s="55" t="s">
        <v>233</v>
      </c>
      <c r="C276" s="56">
        <v>7583767231</v>
      </c>
      <c r="D276" s="56">
        <v>244800000</v>
      </c>
      <c r="E276" s="57">
        <v>21.695803914365619</v>
      </c>
      <c r="F276" s="57">
        <v>5.2133323515872787</v>
      </c>
      <c r="G276" s="56">
        <v>106.89830000000001</v>
      </c>
      <c r="H276" s="57">
        <v>17.21</v>
      </c>
      <c r="I276" s="57">
        <v>-0.219860433546053</v>
      </c>
      <c r="J276" s="56">
        <v>116949644</v>
      </c>
      <c r="K276" s="57">
        <v>35.584546114565342</v>
      </c>
      <c r="L276" s="57">
        <v>163.3986928104575</v>
      </c>
      <c r="M276" s="57">
        <v>43.66</v>
      </c>
      <c r="N276" s="58">
        <v>44.477585415830973</v>
      </c>
      <c r="O276" s="59">
        <v>485.77763812291221</v>
      </c>
      <c r="P276" s="58">
        <v>16.192587937430407</v>
      </c>
    </row>
    <row r="277" spans="1:16">
      <c r="A277" s="40" t="s">
        <v>382</v>
      </c>
      <c r="B277" s="40" t="s">
        <v>255</v>
      </c>
      <c r="C277" s="41">
        <v>237921423</v>
      </c>
      <c r="D277" s="41">
        <v>249999992</v>
      </c>
      <c r="E277" s="42">
        <v>50.914489474066123</v>
      </c>
      <c r="F277" s="42">
        <v>50.914491103329837</v>
      </c>
      <c r="G277" s="41">
        <v>187.95273599999999</v>
      </c>
      <c r="H277" s="42">
        <v>4.2</v>
      </c>
      <c r="I277" s="42">
        <v>-5.9694370325277461E-2</v>
      </c>
      <c r="J277" s="41">
        <v>5215990</v>
      </c>
      <c r="K277" s="42">
        <v>191.71815283388196</v>
      </c>
      <c r="L277" s="42">
        <v>160.00000512000017</v>
      </c>
      <c r="M277" s="42">
        <v>75.180000000000007</v>
      </c>
      <c r="N277" s="43">
        <v>64.053572469279288</v>
      </c>
      <c r="O277" s="44">
        <v>256.48796694602117</v>
      </c>
      <c r="P277" s="43">
        <v>8.5495988982007063</v>
      </c>
    </row>
    <row r="278" spans="1:16">
      <c r="A278" s="35" t="s">
        <v>209</v>
      </c>
      <c r="B278" s="35" t="s">
        <v>208</v>
      </c>
      <c r="C278" s="36">
        <v>22394326381</v>
      </c>
      <c r="D278" s="36">
        <v>250000000</v>
      </c>
      <c r="E278" s="37">
        <v>7.7310745710461601</v>
      </c>
      <c r="F278" s="37">
        <v>0.25557271309243507</v>
      </c>
      <c r="G278" s="36">
        <v>43.649664999999999</v>
      </c>
      <c r="H278" s="37">
        <v>117.9</v>
      </c>
      <c r="I278" s="37">
        <v>1.4845953116547577</v>
      </c>
      <c r="J278" s="36">
        <v>438581833</v>
      </c>
      <c r="K278" s="37">
        <v>68.972305106855629</v>
      </c>
      <c r="L278" s="37">
        <v>160</v>
      </c>
      <c r="M278" s="37">
        <v>17.45</v>
      </c>
      <c r="N278" s="38">
        <v>26.30437637555308</v>
      </c>
      <c r="O278" s="39">
        <v>1987.8769576987052</v>
      </c>
      <c r="P278" s="38">
        <v>66.262565256623503</v>
      </c>
    </row>
    <row r="279" spans="1:16">
      <c r="A279" s="45" t="s">
        <v>326</v>
      </c>
      <c r="B279" s="45" t="s">
        <v>375</v>
      </c>
      <c r="C279" s="46">
        <v>15862084113</v>
      </c>
      <c r="D279" s="46">
        <v>252000000</v>
      </c>
      <c r="E279" s="47">
        <v>23.528239006552674</v>
      </c>
      <c r="F279" s="47">
        <v>1.9865112298676693</v>
      </c>
      <c r="G279" s="46">
        <v>36.397486000000001</v>
      </c>
      <c r="H279" s="47">
        <v>46.2</v>
      </c>
      <c r="I279" s="47">
        <v>-1.2075741222955045</v>
      </c>
      <c r="J279" s="46">
        <v>-270919855</v>
      </c>
      <c r="K279" s="47">
        <v>-43.717726041157078</v>
      </c>
      <c r="L279" s="47">
        <v>158.73015873015873</v>
      </c>
      <c r="M279" s="47">
        <v>14.44</v>
      </c>
      <c r="N279" s="48">
        <v>61.680934576299535</v>
      </c>
      <c r="O279" s="49">
        <v>493.96549436744067</v>
      </c>
      <c r="P279" s="48">
        <v>16.46551647891469</v>
      </c>
    </row>
    <row r="280" spans="1:16">
      <c r="A280" s="30" t="s">
        <v>99</v>
      </c>
      <c r="B280" s="30" t="s">
        <v>349</v>
      </c>
      <c r="C280" s="31">
        <v>659872586</v>
      </c>
      <c r="D280" s="31">
        <v>252208000</v>
      </c>
      <c r="E280" s="32">
        <v>102.04558706185392</v>
      </c>
      <c r="F280" s="32">
        <v>202.30442147325604</v>
      </c>
      <c r="G280" s="31">
        <v>192.870518</v>
      </c>
      <c r="H280" s="32">
        <v>1.97</v>
      </c>
      <c r="I280" s="32">
        <v>-7.6590514149429634E-2</v>
      </c>
      <c r="J280" s="31">
        <v>-24015799</v>
      </c>
      <c r="K280" s="32">
        <v>-21.003506899770439</v>
      </c>
      <c r="L280" s="32">
        <v>158.59925141153334</v>
      </c>
      <c r="M280" s="32">
        <v>77.709999999999994</v>
      </c>
      <c r="N280" s="33">
        <v>14.838191439146849</v>
      </c>
      <c r="O280" s="34">
        <v>159.50874857472422</v>
      </c>
      <c r="P280" s="33">
        <v>5.3169582858241409</v>
      </c>
    </row>
    <row r="281" spans="1:16">
      <c r="A281" s="30" t="s">
        <v>112</v>
      </c>
      <c r="B281" s="30" t="s">
        <v>349</v>
      </c>
      <c r="C281" s="31">
        <v>16362685066</v>
      </c>
      <c r="D281" s="31">
        <v>255600000</v>
      </c>
      <c r="E281" s="32">
        <v>11.866721264976537</v>
      </c>
      <c r="F281" s="32">
        <v>1.0092809131945752</v>
      </c>
      <c r="G281" s="31">
        <v>71.434415000000001</v>
      </c>
      <c r="H281" s="32">
        <v>47.86</v>
      </c>
      <c r="I281" s="32">
        <v>0.78368962632609396</v>
      </c>
      <c r="J281" s="31">
        <v>772128556</v>
      </c>
      <c r="K281" s="32">
        <v>15.22751607699897</v>
      </c>
      <c r="L281" s="32">
        <v>156.49452269170578</v>
      </c>
      <c r="M281" s="32">
        <v>27.94</v>
      </c>
      <c r="N281" s="33">
        <v>0.29037932706189135</v>
      </c>
      <c r="O281" s="34">
        <v>1883.4160418362565</v>
      </c>
      <c r="P281" s="33">
        <v>62.780534727875214</v>
      </c>
    </row>
    <row r="282" spans="1:16">
      <c r="A282" s="75" t="s">
        <v>746</v>
      </c>
      <c r="B282" s="75" t="s">
        <v>350</v>
      </c>
      <c r="C282" s="76">
        <v>13909963000</v>
      </c>
      <c r="D282" s="76">
        <v>259786000</v>
      </c>
      <c r="E282" s="77">
        <v>4.3405754410656208</v>
      </c>
      <c r="F282" s="77">
        <v>0.15912641067815234</v>
      </c>
      <c r="G282" s="76">
        <v>87.197725000000005</v>
      </c>
      <c r="H282" s="77">
        <v>105.6</v>
      </c>
      <c r="I282" s="77">
        <v>3.1101643675671227</v>
      </c>
      <c r="J282" s="76">
        <v>1314132000</v>
      </c>
      <c r="K282" s="77">
        <v>20.757070066020766</v>
      </c>
      <c r="L282" s="77">
        <v>153.97288537488549</v>
      </c>
      <c r="M282" s="77">
        <v>33.56</v>
      </c>
      <c r="N282" s="78">
        <v>17.409860517438041</v>
      </c>
      <c r="O282" s="79">
        <v>1915.4383617431674</v>
      </c>
      <c r="P282" s="78">
        <v>63.847945391438913</v>
      </c>
    </row>
    <row r="283" spans="1:16">
      <c r="A283" s="111" t="s">
        <v>373</v>
      </c>
      <c r="B283" s="111" t="s">
        <v>680</v>
      </c>
      <c r="C283" s="112">
        <v>1298730000</v>
      </c>
      <c r="D283" s="112">
        <v>259875000</v>
      </c>
      <c r="E283" s="113">
        <v>17.783218019834404</v>
      </c>
      <c r="F283" s="113">
        <v>2.2074158506520698</v>
      </c>
      <c r="G283" s="112">
        <v>71.729606000000004</v>
      </c>
      <c r="H283" s="113">
        <v>30.74</v>
      </c>
      <c r="I283" s="113">
        <v>0.49368222453985311</v>
      </c>
      <c r="J283" s="112">
        <v>-35004000</v>
      </c>
      <c r="K283" s="113">
        <v>-230.14869729173807</v>
      </c>
      <c r="L283" s="113">
        <v>153.92015392015392</v>
      </c>
      <c r="M283" s="113">
        <v>27.6</v>
      </c>
      <c r="N283" s="114">
        <v>63.914985035081152</v>
      </c>
      <c r="O283" s="115">
        <v>621.88937845010389</v>
      </c>
      <c r="P283" s="114">
        <v>20.729645948336795</v>
      </c>
    </row>
    <row r="284" spans="1:16">
      <c r="A284" s="65" t="s">
        <v>512</v>
      </c>
      <c r="B284" s="65" t="s">
        <v>608</v>
      </c>
      <c r="C284" s="66">
        <v>24772686000</v>
      </c>
      <c r="D284" s="66">
        <v>261292000</v>
      </c>
      <c r="E284" s="67">
        <v>2.7342729871778775</v>
      </c>
      <c r="F284" s="67">
        <v>4.5300581717666939E-2</v>
      </c>
      <c r="G284" s="66">
        <v>62.8855</v>
      </c>
      <c r="H284" s="67">
        <v>230.4</v>
      </c>
      <c r="I284" s="67">
        <v>-2.9418310473046745</v>
      </c>
      <c r="J284" s="66">
        <v>224412000</v>
      </c>
      <c r="K284" s="67">
        <v>268.96267579273837</v>
      </c>
      <c r="L284" s="67">
        <v>153.08543698237986</v>
      </c>
      <c r="M284" s="67">
        <v>24.06</v>
      </c>
      <c r="N284" s="68">
        <v>38.835752569274149</v>
      </c>
      <c r="O284" s="69">
        <v>529.90214080456576</v>
      </c>
      <c r="P284" s="68">
        <v>17.663404693485525</v>
      </c>
    </row>
    <row r="285" spans="1:16">
      <c r="A285" s="30" t="s">
        <v>380</v>
      </c>
      <c r="B285" s="30" t="s">
        <v>605</v>
      </c>
      <c r="C285" s="31">
        <v>4751651642</v>
      </c>
      <c r="D285" s="31">
        <v>262500000</v>
      </c>
      <c r="E285" s="32">
        <v>67.208112019120705</v>
      </c>
      <c r="F285" s="32">
        <v>32.003862866247957</v>
      </c>
      <c r="G285" s="31">
        <v>75.351630999999998</v>
      </c>
      <c r="H285" s="32">
        <v>7.9</v>
      </c>
      <c r="I285" s="32">
        <v>-6.8612469420708262</v>
      </c>
      <c r="J285" s="31">
        <v>-20576283</v>
      </c>
      <c r="K285" s="32">
        <v>-102.05924947669119</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114.64457381350874</v>
      </c>
      <c r="F286" s="72">
        <v>62.192588513225026</v>
      </c>
      <c r="G286" s="71">
        <v>48.209040000000002</v>
      </c>
      <c r="H286" s="72">
        <v>7.12</v>
      </c>
      <c r="I286" s="72">
        <v>-7.1608456470073634E-2</v>
      </c>
      <c r="J286" s="71">
        <v>-94693699</v>
      </c>
      <c r="K286" s="72">
        <v>-19.466765154036278</v>
      </c>
      <c r="L286" s="72">
        <v>151.89488873699401</v>
      </c>
      <c r="M286" s="72">
        <v>18.3</v>
      </c>
      <c r="N286" s="73">
        <v>14.753632742616743</v>
      </c>
      <c r="O286" s="74">
        <v>359.97725723498525</v>
      </c>
      <c r="P286" s="73">
        <v>11.999241907832841</v>
      </c>
    </row>
    <row r="287" spans="1:16">
      <c r="A287" s="55" t="s">
        <v>629</v>
      </c>
      <c r="B287" s="55" t="s">
        <v>233</v>
      </c>
      <c r="C287" s="56">
        <v>7118953178</v>
      </c>
      <c r="D287" s="56">
        <v>263980843</v>
      </c>
      <c r="E287" s="57">
        <v>4.2739621259213125</v>
      </c>
      <c r="F287" s="57">
        <v>8.3888214121119298E-2</v>
      </c>
      <c r="G287" s="56">
        <v>46.937992000000001</v>
      </c>
      <c r="H287" s="57">
        <v>198.8</v>
      </c>
      <c r="I287" s="57">
        <v>1.084474073547625</v>
      </c>
      <c r="J287" s="56">
        <v>576150738</v>
      </c>
      <c r="K287" s="57">
        <v>88.428772782375574</v>
      </c>
      <c r="L287" s="57">
        <v>151.52614691816859</v>
      </c>
      <c r="M287" s="57">
        <v>17.78</v>
      </c>
      <c r="N287" s="58">
        <v>57.822747615117571</v>
      </c>
      <c r="O287" s="59">
        <v>1853.9186672343292</v>
      </c>
      <c r="P287" s="58">
        <v>61.797288907810973</v>
      </c>
    </row>
    <row r="288" spans="1:16">
      <c r="A288" s="55" t="s">
        <v>138</v>
      </c>
      <c r="B288" s="55" t="s">
        <v>233</v>
      </c>
      <c r="C288" s="56">
        <v>1535118620</v>
      </c>
      <c r="D288" s="56">
        <v>264000000</v>
      </c>
      <c r="E288" s="57">
        <v>56.115496555872106</v>
      </c>
      <c r="F288" s="57">
        <v>17.713224922939428</v>
      </c>
      <c r="G288" s="56">
        <v>59.070202000000002</v>
      </c>
      <c r="H288" s="57">
        <v>12.02</v>
      </c>
      <c r="I288" s="57">
        <v>0.16117315639075791</v>
      </c>
      <c r="J288" s="56">
        <v>-72765098</v>
      </c>
      <c r="K288" s="57">
        <v>-43.537356329816255</v>
      </c>
      <c r="L288" s="57">
        <v>151.5151515151515</v>
      </c>
      <c r="M288" s="57">
        <v>22.37</v>
      </c>
      <c r="N288" s="58">
        <v>52.184217437209142</v>
      </c>
      <c r="O288" s="59">
        <v>503.06521673135421</v>
      </c>
      <c r="P288" s="58">
        <v>16.768840557711808</v>
      </c>
    </row>
    <row r="289" spans="1:16">
      <c r="A289" s="25" t="s">
        <v>105</v>
      </c>
      <c r="B289" s="25" t="s">
        <v>376</v>
      </c>
      <c r="C289" s="26">
        <v>2277044993</v>
      </c>
      <c r="D289" s="26">
        <v>265000000</v>
      </c>
      <c r="E289" s="27">
        <v>1.8198914241856983</v>
      </c>
      <c r="F289" s="27">
        <v>3.5582978281077295E-2</v>
      </c>
      <c r="G289" s="26">
        <v>112.25637500000001</v>
      </c>
      <c r="H289" s="27">
        <v>194.9</v>
      </c>
      <c r="I289" s="27">
        <v>19.445322554844523</v>
      </c>
      <c r="J289" s="26">
        <v>-401833475</v>
      </c>
      <c r="K289" s="27">
        <v>-127.27909241508563</v>
      </c>
      <c r="L289" s="27">
        <v>150.9433962264151</v>
      </c>
      <c r="M289" s="27">
        <v>42.36</v>
      </c>
      <c r="N289" s="28">
        <v>81.649200607338003</v>
      </c>
      <c r="O289" s="29">
        <v>3000</v>
      </c>
      <c r="P289" s="28">
        <v>100</v>
      </c>
    </row>
    <row r="290" spans="1:16">
      <c r="A290" s="35" t="s">
        <v>521</v>
      </c>
      <c r="B290" s="35" t="s">
        <v>200</v>
      </c>
      <c r="C290" s="36">
        <v>4605953109</v>
      </c>
      <c r="D290" s="36">
        <v>265000000</v>
      </c>
      <c r="E290" s="37">
        <v>10.569271087260072</v>
      </c>
      <c r="F290" s="37">
        <v>0.8863120408603834</v>
      </c>
      <c r="G290" s="36">
        <v>85.702517999999998</v>
      </c>
      <c r="H290" s="37">
        <v>43.36</v>
      </c>
      <c r="I290" s="37">
        <v>-7.2552383073445696</v>
      </c>
      <c r="J290" s="36">
        <v>481101194</v>
      </c>
      <c r="K290" s="37">
        <v>24.786885064350933</v>
      </c>
      <c r="L290" s="37">
        <v>150.9433962264151</v>
      </c>
      <c r="M290" s="37">
        <v>32.340000000000003</v>
      </c>
      <c r="N290" s="38">
        <v>71.885404838781412</v>
      </c>
      <c r="O290" s="39">
        <v>770</v>
      </c>
      <c r="P290" s="38">
        <v>25.666666666666668</v>
      </c>
    </row>
    <row r="291" spans="1:16">
      <c r="A291" s="101" t="s">
        <v>650</v>
      </c>
      <c r="B291" s="101" t="s">
        <v>696</v>
      </c>
      <c r="C291" s="102">
        <v>8057302670</v>
      </c>
      <c r="D291" s="102">
        <v>268000000</v>
      </c>
      <c r="E291" s="103">
        <v>16.8593115002462</v>
      </c>
      <c r="F291" s="103">
        <v>1.9658712103831857</v>
      </c>
      <c r="G291" s="102">
        <v>72.488142999999994</v>
      </c>
      <c r="H291" s="103">
        <v>32.04</v>
      </c>
      <c r="I291" s="103">
        <v>-1.521195464666107</v>
      </c>
      <c r="J291" s="102">
        <v>-178534898</v>
      </c>
      <c r="K291" s="103">
        <v>-48.035426664875345</v>
      </c>
      <c r="L291" s="103">
        <v>149.25373134328359</v>
      </c>
      <c r="M291" s="103">
        <v>27.04</v>
      </c>
      <c r="N291" s="104">
        <v>0.22537048400226301</v>
      </c>
      <c r="O291" s="105">
        <v>532.46554095657598</v>
      </c>
      <c r="P291" s="104">
        <v>17.748851365219199</v>
      </c>
    </row>
    <row r="292" spans="1:16">
      <c r="A292" s="55" t="s">
        <v>160</v>
      </c>
      <c r="B292" s="55" t="s">
        <v>233</v>
      </c>
      <c r="C292" s="56">
        <v>1300173375</v>
      </c>
      <c r="D292" s="56">
        <v>270000000</v>
      </c>
      <c r="E292" s="57">
        <v>37.350115038821194</v>
      </c>
      <c r="F292" s="57">
        <v>34.583439850760364</v>
      </c>
      <c r="G292" s="56">
        <v>253.18759900000001</v>
      </c>
      <c r="H292" s="57">
        <v>4.37</v>
      </c>
      <c r="I292" s="57">
        <v>1.3593037852566159E-2</v>
      </c>
      <c r="J292" s="56">
        <v>-34355927</v>
      </c>
      <c r="K292" s="57">
        <v>-31.43562390268206</v>
      </c>
      <c r="L292" s="57">
        <v>148.14814814814815</v>
      </c>
      <c r="M292" s="57">
        <v>93.77</v>
      </c>
      <c r="N292" s="58">
        <v>48.800290493695904</v>
      </c>
      <c r="O292" s="59">
        <v>2207.9357035134549</v>
      </c>
      <c r="P292" s="58">
        <v>73.597856783781836</v>
      </c>
    </row>
    <row r="293" spans="1:16">
      <c r="A293" s="40" t="s">
        <v>260</v>
      </c>
      <c r="B293" s="40" t="s">
        <v>255</v>
      </c>
      <c r="C293" s="41">
        <v>2324346355</v>
      </c>
      <c r="D293" s="41">
        <v>270000000</v>
      </c>
      <c r="E293" s="42">
        <v>222.68540787059305</v>
      </c>
      <c r="F293" s="42">
        <v>412.38038494554269</v>
      </c>
      <c r="G293" s="41">
        <v>68.060782000000003</v>
      </c>
      <c r="H293" s="42">
        <v>2.63</v>
      </c>
      <c r="I293" s="42">
        <v>-2.3695520012434912E-2</v>
      </c>
      <c r="J293" s="41">
        <v>120604000</v>
      </c>
      <c r="K293" s="42">
        <v>4.4774634340486221</v>
      </c>
      <c r="L293" s="42">
        <v>148.14814814814815</v>
      </c>
      <c r="M293" s="42">
        <v>25.2</v>
      </c>
      <c r="N293" s="43">
        <v>86.921853000663617</v>
      </c>
      <c r="O293" s="44">
        <v>462.738132856172</v>
      </c>
      <c r="P293" s="43">
        <v>15.424604428539066</v>
      </c>
    </row>
    <row r="294" spans="1:16">
      <c r="A294" s="80" t="s">
        <v>637</v>
      </c>
      <c r="B294" s="80" t="s">
        <v>352</v>
      </c>
      <c r="C294" s="81">
        <v>5401140707</v>
      </c>
      <c r="D294" s="81">
        <v>273000000</v>
      </c>
      <c r="E294" s="82">
        <v>27.0061913124912</v>
      </c>
      <c r="F294" s="82">
        <v>3.8047606808243448</v>
      </c>
      <c r="G294" s="81">
        <v>57.282293000000003</v>
      </c>
      <c r="H294" s="82">
        <v>25.54</v>
      </c>
      <c r="I294" s="82">
        <v>-1.0633864667544515</v>
      </c>
      <c r="J294" s="81">
        <v>66358096</v>
      </c>
      <c r="K294" s="82">
        <v>106.96509435713767</v>
      </c>
      <c r="L294" s="82">
        <v>146.52014652014651</v>
      </c>
      <c r="M294" s="82">
        <v>20.98</v>
      </c>
      <c r="N294" s="83">
        <v>48.971468798409411</v>
      </c>
      <c r="O294" s="84">
        <v>434.85155317425171</v>
      </c>
      <c r="P294" s="83">
        <v>14.495051772475056</v>
      </c>
    </row>
    <row r="295" spans="1:16">
      <c r="A295" s="55" t="s">
        <v>766</v>
      </c>
      <c r="B295" s="55" t="s">
        <v>233</v>
      </c>
      <c r="C295" s="56">
        <v>5199468670</v>
      </c>
      <c r="D295" s="56">
        <v>273350000</v>
      </c>
      <c r="E295" s="57">
        <v>18.328320451928466</v>
      </c>
      <c r="F295" s="57">
        <v>1.6762685615445825</v>
      </c>
      <c r="G295" s="56">
        <v>54.497838000000002</v>
      </c>
      <c r="H295" s="57">
        <v>38.520000000000003</v>
      </c>
      <c r="I295" s="57">
        <v>15.1214</v>
      </c>
      <c r="J295" s="56">
        <v>13511423</v>
      </c>
      <c r="K295" s="57">
        <v>809.24118799330017</v>
      </c>
      <c r="L295" s="57">
        <v>146.33254069873789</v>
      </c>
      <c r="M295" s="57">
        <v>19.93</v>
      </c>
      <c r="N295" s="58">
        <v>50.381943776062975</v>
      </c>
      <c r="O295" s="59">
        <v>0</v>
      </c>
      <c r="P295" s="58">
        <v>0</v>
      </c>
    </row>
    <row r="296" spans="1:16">
      <c r="A296" s="40" t="s">
        <v>117</v>
      </c>
      <c r="B296" s="40" t="s">
        <v>255</v>
      </c>
      <c r="C296" s="41">
        <v>2298735475</v>
      </c>
      <c r="D296" s="41">
        <v>275000000</v>
      </c>
      <c r="E296" s="42">
        <v>104.05322426474368</v>
      </c>
      <c r="F296" s="42">
        <v>378.37536096270429</v>
      </c>
      <c r="G296" s="41">
        <v>231.60181800000001</v>
      </c>
      <c r="H296" s="42">
        <v>1.64</v>
      </c>
      <c r="I296" s="42">
        <v>-6.052919367171717E-2</v>
      </c>
      <c r="J296" s="41">
        <v>16935617</v>
      </c>
      <c r="K296" s="42">
        <v>16.237967592205234</v>
      </c>
      <c r="L296" s="42">
        <v>145.45454545454547</v>
      </c>
      <c r="M296" s="42">
        <v>84.21</v>
      </c>
      <c r="N296" s="43">
        <v>74.905061634829337</v>
      </c>
      <c r="O296" s="44">
        <v>307.46285544778311</v>
      </c>
      <c r="P296" s="43">
        <v>10.248761848259438</v>
      </c>
    </row>
    <row r="297" spans="1:16">
      <c r="A297" s="75" t="s">
        <v>665</v>
      </c>
      <c r="B297" s="75" t="s">
        <v>350</v>
      </c>
      <c r="C297" s="76">
        <v>1571604579</v>
      </c>
      <c r="D297" s="76">
        <v>275000000</v>
      </c>
      <c r="E297" s="77">
        <v>24.242242425606054</v>
      </c>
      <c r="F297" s="77">
        <v>11.019201102548207</v>
      </c>
      <c r="G297" s="76">
        <v>204.47359800000001</v>
      </c>
      <c r="H297" s="77">
        <v>7.82</v>
      </c>
      <c r="I297" s="77">
        <v>-0.14668719965284716</v>
      </c>
      <c r="J297" s="76">
        <v>-81499033</v>
      </c>
      <c r="K297" s="77">
        <v>-26.994185317511683</v>
      </c>
      <c r="L297" s="77">
        <v>145.45454545454547</v>
      </c>
      <c r="M297" s="77">
        <v>74.349999999999994</v>
      </c>
      <c r="N297" s="78">
        <v>11.176025024455445</v>
      </c>
      <c r="O297" s="79">
        <v>188.67402327411332</v>
      </c>
      <c r="P297" s="78">
        <v>6.2891341091371107</v>
      </c>
    </row>
    <row r="298" spans="1:16">
      <c r="A298" s="60" t="s">
        <v>136</v>
      </c>
      <c r="B298" s="60" t="s">
        <v>287</v>
      </c>
      <c r="C298" s="61">
        <v>16338135196</v>
      </c>
      <c r="D298" s="61">
        <v>277292576</v>
      </c>
      <c r="E298" s="62">
        <v>25.957362617160797</v>
      </c>
      <c r="F298" s="62">
        <v>8.5100015008108585</v>
      </c>
      <c r="G298" s="61">
        <v>137.36788300000001</v>
      </c>
      <c r="H298" s="62">
        <v>11.02</v>
      </c>
      <c r="I298" s="62">
        <v>0.18148787620071083</v>
      </c>
      <c r="J298" s="61">
        <v>-114083192</v>
      </c>
      <c r="K298" s="62">
        <v>-26.736789903283913</v>
      </c>
      <c r="L298" s="62">
        <v>144.25196872201872</v>
      </c>
      <c r="M298" s="62">
        <v>49.53</v>
      </c>
      <c r="N298" s="63">
        <v>30.453477499447047</v>
      </c>
      <c r="O298" s="64">
        <v>937.25982654871711</v>
      </c>
      <c r="P298" s="63">
        <v>31.241994218290571</v>
      </c>
    </row>
    <row r="299" spans="1:16">
      <c r="A299" s="35" t="s">
        <v>36</v>
      </c>
      <c r="B299" s="35" t="s">
        <v>208</v>
      </c>
      <c r="C299" s="36">
        <v>18685926047</v>
      </c>
      <c r="D299" s="36">
        <v>277500000</v>
      </c>
      <c r="E299" s="37">
        <v>27.805765729201184</v>
      </c>
      <c r="F299" s="37">
        <v>3.3400319194235655</v>
      </c>
      <c r="G299" s="36">
        <v>46.985779999999998</v>
      </c>
      <c r="H299" s="37">
        <v>30.1</v>
      </c>
      <c r="I299" s="37">
        <v>-0.82144422375307624</v>
      </c>
      <c r="J299" s="36">
        <v>149659919</v>
      </c>
      <c r="K299" s="37">
        <v>55.626115900811094</v>
      </c>
      <c r="L299" s="37">
        <v>144.14414414414415</v>
      </c>
      <c r="M299" s="37">
        <v>16.93</v>
      </c>
      <c r="N299" s="38">
        <v>30.207879709360263</v>
      </c>
      <c r="O299" s="39">
        <v>399.52890569137992</v>
      </c>
      <c r="P299" s="38">
        <v>13.317630189712665</v>
      </c>
    </row>
    <row r="300" spans="1:16">
      <c r="A300" s="35" t="s">
        <v>1263</v>
      </c>
      <c r="B300" s="35" t="s">
        <v>200</v>
      </c>
      <c r="C300" s="36">
        <v>14622631268</v>
      </c>
      <c r="D300" s="36">
        <v>280000000</v>
      </c>
      <c r="E300" s="37">
        <v>18.828386338002375</v>
      </c>
      <c r="F300" s="37">
        <v>1.4618312374225446</v>
      </c>
      <c r="G300" s="36">
        <v>51.990901999999998</v>
      </c>
      <c r="H300" s="37">
        <v>45.8</v>
      </c>
      <c r="I300" s="37">
        <v>-0.84750000000000003</v>
      </c>
      <c r="J300" s="36">
        <v>110254907</v>
      </c>
      <c r="K300" s="37">
        <v>116.82019739946813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63.127550984335279</v>
      </c>
      <c r="F301" s="103">
        <v>112.72776961488442</v>
      </c>
      <c r="G301" s="102">
        <v>236.45923999999999</v>
      </c>
      <c r="H301" s="103">
        <v>2.6</v>
      </c>
      <c r="I301" s="103">
        <v>-6.9338997670175484E-2</v>
      </c>
      <c r="J301" s="102">
        <v>1475420</v>
      </c>
      <c r="K301" s="103">
        <v>379.55294085751854</v>
      </c>
      <c r="L301" s="103">
        <v>142.85714285714286</v>
      </c>
      <c r="M301" s="103">
        <v>84.44</v>
      </c>
      <c r="N301" s="104">
        <v>5.6473695175796479</v>
      </c>
      <c r="O301" s="105">
        <v>445.95775939271965</v>
      </c>
      <c r="P301" s="104">
        <v>14.865258646423989</v>
      </c>
    </row>
    <row r="302" spans="1:16">
      <c r="A302" s="55" t="s">
        <v>32</v>
      </c>
      <c r="B302" s="55" t="s">
        <v>233</v>
      </c>
      <c r="C302" s="56">
        <v>2705096261</v>
      </c>
      <c r="D302" s="56">
        <v>284288125</v>
      </c>
      <c r="E302" s="57">
        <v>40.354333429232604</v>
      </c>
      <c r="F302" s="57">
        <v>14.194871287442135</v>
      </c>
      <c r="G302" s="56">
        <v>98.355564999999999</v>
      </c>
      <c r="H302" s="57">
        <v>10.050000000000001</v>
      </c>
      <c r="I302" s="57">
        <v>-0.11977767831853649</v>
      </c>
      <c r="J302" s="56">
        <v>10367317</v>
      </c>
      <c r="K302" s="57">
        <v>274.21571559932045</v>
      </c>
      <c r="L302" s="57">
        <v>140.70232444636932</v>
      </c>
      <c r="M302" s="57">
        <v>34.590000000000003</v>
      </c>
      <c r="N302" s="58">
        <v>39.457952659903924</v>
      </c>
      <c r="O302" s="59">
        <v>674.03181016729502</v>
      </c>
      <c r="P302" s="58">
        <v>22.467727005576499</v>
      </c>
    </row>
    <row r="303" spans="1:16">
      <c r="A303" s="55" t="s">
        <v>114</v>
      </c>
      <c r="B303" s="55" t="s">
        <v>233</v>
      </c>
      <c r="C303" s="56">
        <v>1413319947</v>
      </c>
      <c r="D303" s="56">
        <v>294204950</v>
      </c>
      <c r="E303" s="57">
        <v>63.495988804173891</v>
      </c>
      <c r="F303" s="57">
        <v>107.91114970053</v>
      </c>
      <c r="G303" s="56">
        <v>733.94965300000001</v>
      </c>
      <c r="H303" s="57">
        <v>2.4</v>
      </c>
      <c r="I303" s="57">
        <v>8.0908682402011767E-2</v>
      </c>
      <c r="J303" s="56">
        <v>-101180902</v>
      </c>
      <c r="K303" s="57">
        <v>-5.8154245353535199</v>
      </c>
      <c r="L303" s="57">
        <v>135.95964309913887</v>
      </c>
      <c r="M303" s="57">
        <v>86.34</v>
      </c>
      <c r="N303" s="58">
        <v>50.151909444614752</v>
      </c>
      <c r="O303" s="59">
        <v>1065.7356456699192</v>
      </c>
      <c r="P303" s="58">
        <v>35.524521522330637</v>
      </c>
    </row>
    <row r="304" spans="1:16">
      <c r="A304" s="45" t="s">
        <v>130</v>
      </c>
      <c r="B304" s="45" t="s">
        <v>426</v>
      </c>
      <c r="C304" s="46">
        <v>753453064</v>
      </c>
      <c r="D304" s="46">
        <v>298200000</v>
      </c>
      <c r="E304" s="47">
        <v>44.623058170840856</v>
      </c>
      <c r="F304" s="47">
        <v>14.964137548907061</v>
      </c>
      <c r="G304" s="46">
        <v>83.863085999999996</v>
      </c>
      <c r="H304" s="47">
        <v>10.56</v>
      </c>
      <c r="I304" s="47">
        <v>-0.14496699417887626</v>
      </c>
      <c r="J304" s="46">
        <v>-7762713</v>
      </c>
      <c r="K304" s="47">
        <v>-384.14404860774835</v>
      </c>
      <c r="L304" s="47">
        <v>134.1381623071764</v>
      </c>
      <c r="M304" s="47">
        <v>28.12</v>
      </c>
      <c r="N304" s="48">
        <v>24.993520669107358</v>
      </c>
      <c r="O304" s="49">
        <v>210.48960892194185</v>
      </c>
      <c r="P304" s="48">
        <v>7.0163202973980621</v>
      </c>
    </row>
    <row r="305" spans="1:16">
      <c r="A305" s="40" t="s">
        <v>257</v>
      </c>
      <c r="B305" s="40" t="s">
        <v>255</v>
      </c>
      <c r="C305" s="41">
        <v>4481586649</v>
      </c>
      <c r="D305" s="41">
        <v>300000000</v>
      </c>
      <c r="E305" s="42">
        <v>18.36114312070395</v>
      </c>
      <c r="F305" s="42">
        <v>4.0802540268231002</v>
      </c>
      <c r="G305" s="41">
        <v>140.647705</v>
      </c>
      <c r="H305" s="42">
        <v>15.33</v>
      </c>
      <c r="I305" s="42">
        <v>-0.2490695322239489</v>
      </c>
      <c r="J305" s="41">
        <v>-211813709</v>
      </c>
      <c r="K305" s="42">
        <v>-21.245083810887802</v>
      </c>
      <c r="L305" s="42">
        <v>133.33333333333334</v>
      </c>
      <c r="M305" s="42">
        <v>46.88</v>
      </c>
      <c r="N305" s="43">
        <v>30.458782691895003</v>
      </c>
      <c r="O305" s="44">
        <v>519.17114571975799</v>
      </c>
      <c r="P305" s="43">
        <v>17.305704857325267</v>
      </c>
    </row>
    <row r="306" spans="1:16">
      <c r="A306" s="70" t="s">
        <v>698</v>
      </c>
      <c r="B306" s="70" t="s">
        <v>699</v>
      </c>
      <c r="C306" s="71">
        <v>1839661730</v>
      </c>
      <c r="D306" s="71">
        <v>300000000</v>
      </c>
      <c r="E306" s="72">
        <v>9.8339788357041087</v>
      </c>
      <c r="F306" s="72">
        <v>0.83622269011089356</v>
      </c>
      <c r="G306" s="71">
        <v>153.859475</v>
      </c>
      <c r="H306" s="72">
        <v>26.66</v>
      </c>
      <c r="I306" s="72">
        <v>-2.6699176977294421</v>
      </c>
      <c r="J306" s="71">
        <v>378885188</v>
      </c>
      <c r="K306" s="72">
        <v>31.038426342494024</v>
      </c>
      <c r="L306" s="72">
        <v>133.33333333333334</v>
      </c>
      <c r="M306" s="72">
        <v>51.28</v>
      </c>
      <c r="N306" s="73">
        <v>0</v>
      </c>
      <c r="O306" s="74">
        <v>789.18148735842851</v>
      </c>
      <c r="P306" s="73">
        <v>26.306049578614285</v>
      </c>
    </row>
    <row r="307" spans="1:16">
      <c r="A307" s="40" t="s">
        <v>319</v>
      </c>
      <c r="B307" s="40" t="s">
        <v>255</v>
      </c>
      <c r="C307" s="41">
        <v>8232091507</v>
      </c>
      <c r="D307" s="41">
        <v>300000000</v>
      </c>
      <c r="E307" s="42">
        <v>40.557051096814753</v>
      </c>
      <c r="F307" s="42">
        <v>10.399243870978141</v>
      </c>
      <c r="G307" s="41">
        <v>75.779038999999997</v>
      </c>
      <c r="H307" s="42">
        <v>12.95</v>
      </c>
      <c r="I307" s="42">
        <v>-1.6593627434197344E-2</v>
      </c>
      <c r="J307" s="41">
        <v>46750790</v>
      </c>
      <c r="K307" s="42">
        <v>83.421050211130122</v>
      </c>
      <c r="L307" s="42">
        <v>133.33333333333334</v>
      </c>
      <c r="M307" s="42">
        <v>25.25</v>
      </c>
      <c r="N307" s="43">
        <v>59.146560517776486</v>
      </c>
      <c r="O307" s="44">
        <v>723.96726721724781</v>
      </c>
      <c r="P307" s="43">
        <v>24.132242240574929</v>
      </c>
    </row>
    <row r="308" spans="1:16">
      <c r="A308" s="80" t="s">
        <v>334</v>
      </c>
      <c r="B308" s="80" t="s">
        <v>352</v>
      </c>
      <c r="C308" s="81">
        <v>4344913335</v>
      </c>
      <c r="D308" s="81">
        <v>300000000</v>
      </c>
      <c r="E308" s="82">
        <v>3.3765959691885619</v>
      </c>
      <c r="F308" s="82">
        <v>0.2558027249385274</v>
      </c>
      <c r="G308" s="81">
        <v>263.25921499999998</v>
      </c>
      <c r="H308" s="82">
        <v>45</v>
      </c>
      <c r="I308" s="82">
        <v>-0.35815649040164033</v>
      </c>
      <c r="J308" s="81">
        <v>117445317</v>
      </c>
      <c r="K308" s="82">
        <v>112.39273167443534</v>
      </c>
      <c r="L308" s="82">
        <v>133.33333333333334</v>
      </c>
      <c r="M308" s="82">
        <v>87.75</v>
      </c>
      <c r="N308" s="83">
        <v>21.150241298793865</v>
      </c>
      <c r="O308" s="84">
        <v>1246.736113323029</v>
      </c>
      <c r="P308" s="83">
        <v>41.557870444100971</v>
      </c>
    </row>
    <row r="309" spans="1:16">
      <c r="A309" s="50" t="s">
        <v>401</v>
      </c>
      <c r="B309" s="50" t="s">
        <v>355</v>
      </c>
      <c r="C309" s="51">
        <v>3159865956</v>
      </c>
      <c r="D309" s="51">
        <v>300000000</v>
      </c>
      <c r="E309" s="52">
        <v>13.726351726507385</v>
      </c>
      <c r="F309" s="52">
        <v>1.3072715930007033</v>
      </c>
      <c r="G309" s="51">
        <v>82.764232000000007</v>
      </c>
      <c r="H309" s="52">
        <v>34.840000000000003</v>
      </c>
      <c r="I309" s="52">
        <v>-0.63543491275328989</v>
      </c>
      <c r="J309" s="51">
        <v>82928795</v>
      </c>
      <c r="K309" s="52">
        <v>126.61464573312563</v>
      </c>
      <c r="L309" s="52">
        <v>133.33333333333334</v>
      </c>
      <c r="M309" s="52">
        <v>27.58</v>
      </c>
      <c r="N309" s="53">
        <v>15.003075765692493</v>
      </c>
      <c r="O309" s="54">
        <v>178.57093624497682</v>
      </c>
      <c r="P309" s="53">
        <v>5.952364541499227</v>
      </c>
    </row>
    <row r="310" spans="1:16">
      <c r="A310" s="75" t="s">
        <v>358</v>
      </c>
      <c r="B310" s="75" t="s">
        <v>679</v>
      </c>
      <c r="C310" s="76">
        <v>12992829112</v>
      </c>
      <c r="D310" s="76">
        <v>300000000</v>
      </c>
      <c r="E310" s="77">
        <v>12.979537110768019</v>
      </c>
      <c r="F310" s="77">
        <v>1.2018089917377797</v>
      </c>
      <c r="G310" s="76">
        <v>87.924075000000002</v>
      </c>
      <c r="H310" s="77">
        <v>34.42</v>
      </c>
      <c r="I310" s="77">
        <v>-0.25099911350193338</v>
      </c>
      <c r="J310" s="76">
        <v>-369030105</v>
      </c>
      <c r="K310" s="77">
        <v>-29.265905013359276</v>
      </c>
      <c r="L310" s="77">
        <v>133.33333333333334</v>
      </c>
      <c r="M310" s="77">
        <v>29.3</v>
      </c>
      <c r="N310" s="78">
        <v>38.873591189468115</v>
      </c>
      <c r="O310" s="79">
        <v>652.17842292381613</v>
      </c>
      <c r="P310" s="78">
        <v>21.739280764127205</v>
      </c>
    </row>
    <row r="311" spans="1:16">
      <c r="A311" s="90" t="s">
        <v>110</v>
      </c>
      <c r="B311" s="90" t="s">
        <v>609</v>
      </c>
      <c r="C311" s="91">
        <v>5800330455</v>
      </c>
      <c r="D311" s="91">
        <v>300000000</v>
      </c>
      <c r="E311" s="92">
        <v>25.795101768125253</v>
      </c>
      <c r="F311" s="92">
        <v>12.283381794345358</v>
      </c>
      <c r="G311" s="91">
        <v>195.306963</v>
      </c>
      <c r="H311" s="92">
        <v>7.48</v>
      </c>
      <c r="I311" s="92">
        <v>-0.1086954726670486</v>
      </c>
      <c r="J311" s="91">
        <v>-135829425</v>
      </c>
      <c r="K311" s="92">
        <v>-15.460567546391365</v>
      </c>
      <c r="L311" s="92">
        <v>133.33333333333334</v>
      </c>
      <c r="M311" s="92">
        <v>65.099999999999994</v>
      </c>
      <c r="N311" s="93">
        <v>21.105068641847289</v>
      </c>
      <c r="O311" s="94">
        <v>955.00838748689682</v>
      </c>
      <c r="P311" s="93">
        <v>31.833612916229892</v>
      </c>
    </row>
    <row r="312" spans="1:16">
      <c r="A312" s="25" t="s">
        <v>758</v>
      </c>
      <c r="B312" s="25" t="s">
        <v>353</v>
      </c>
      <c r="C312" s="26">
        <v>1633923073</v>
      </c>
      <c r="D312" s="26">
        <v>300000000</v>
      </c>
      <c r="E312" s="27">
        <v>101.84492073919044</v>
      </c>
      <c r="F312" s="27">
        <v>21.568174658871335</v>
      </c>
      <c r="G312" s="26">
        <v>29.313393000000001</v>
      </c>
      <c r="H312" s="27">
        <v>13.31</v>
      </c>
      <c r="I312" s="27">
        <v>-0.37121274479988031</v>
      </c>
      <c r="J312" s="26">
        <v>-70757340</v>
      </c>
      <c r="K312" s="27">
        <v>-66.735125995409092</v>
      </c>
      <c r="L312" s="27">
        <v>133.33333333333334</v>
      </c>
      <c r="M312" s="27">
        <v>9.77</v>
      </c>
      <c r="N312" s="28">
        <v>9.0611392962528559</v>
      </c>
      <c r="O312" s="29">
        <v>417.49878971866769</v>
      </c>
      <c r="P312" s="28">
        <v>13.91662632395559</v>
      </c>
    </row>
    <row r="313" spans="1:16">
      <c r="A313" s="45" t="s">
        <v>542</v>
      </c>
      <c r="B313" s="45" t="s">
        <v>375</v>
      </c>
      <c r="C313" s="46">
        <v>7612948946</v>
      </c>
      <c r="D313" s="46">
        <v>300500000</v>
      </c>
      <c r="E313" s="47">
        <v>20.166548424815502</v>
      </c>
      <c r="F313" s="47">
        <v>3.1957132437707791</v>
      </c>
      <c r="G313" s="46">
        <v>89.692524000000006</v>
      </c>
      <c r="H313" s="47">
        <v>22.1</v>
      </c>
      <c r="I313" s="47">
        <v>9.3698282745336314E-2</v>
      </c>
      <c r="J313" s="46">
        <v>-43799995</v>
      </c>
      <c r="K313" s="47">
        <v>-144.0753589127122</v>
      </c>
      <c r="L313" s="47">
        <v>133.11148086522462</v>
      </c>
      <c r="M313" s="47">
        <v>29.84</v>
      </c>
      <c r="N313" s="48">
        <v>27.2664171710788</v>
      </c>
      <c r="O313" s="49">
        <v>1345.4411083799998</v>
      </c>
      <c r="P313" s="48">
        <v>44.848036945999993</v>
      </c>
    </row>
    <row r="314" spans="1:16">
      <c r="A314" s="55" t="s">
        <v>159</v>
      </c>
      <c r="B314" s="55" t="s">
        <v>233</v>
      </c>
      <c r="C314" s="56">
        <v>10497610768</v>
      </c>
      <c r="D314" s="56">
        <v>303345000</v>
      </c>
      <c r="E314" s="57">
        <v>34.977124603305548</v>
      </c>
      <c r="F314" s="57">
        <v>10.482251562743755</v>
      </c>
      <c r="G314" s="56">
        <v>100.333235</v>
      </c>
      <c r="H314" s="57">
        <v>11.35</v>
      </c>
      <c r="I314" s="57">
        <v>8.5410509764647813E-2</v>
      </c>
      <c r="J314" s="56">
        <v>128453668</v>
      </c>
      <c r="K314" s="57">
        <v>25.976642410865214</v>
      </c>
      <c r="L314" s="57">
        <v>131.86306021196987</v>
      </c>
      <c r="M314" s="57">
        <v>33.07</v>
      </c>
      <c r="N314" s="58">
        <v>42.655630642885299</v>
      </c>
      <c r="O314" s="59">
        <v>1666.9844381610567</v>
      </c>
      <c r="P314" s="58">
        <v>55.566147938701889</v>
      </c>
    </row>
    <row r="315" spans="1:16">
      <c r="A315" s="40" t="s">
        <v>261</v>
      </c>
      <c r="B315" s="40" t="s">
        <v>255</v>
      </c>
      <c r="C315" s="41">
        <v>26090409000</v>
      </c>
      <c r="D315" s="41">
        <v>305117000</v>
      </c>
      <c r="E315" s="42">
        <v>16.911693722725623</v>
      </c>
      <c r="F315" s="42">
        <v>0.72930150016333783</v>
      </c>
      <c r="G315" s="41">
        <v>31.206356</v>
      </c>
      <c r="H315" s="42">
        <v>74.8</v>
      </c>
      <c r="I315" s="42">
        <v>-1.2751724625625087</v>
      </c>
      <c r="J315" s="41">
        <v>28632000</v>
      </c>
      <c r="K315" s="42">
        <v>809.89424420229113</v>
      </c>
      <c r="L315" s="42">
        <v>131.09725121838508</v>
      </c>
      <c r="M315" s="42">
        <v>10.220000000000001</v>
      </c>
      <c r="N315" s="43">
        <v>53.551947476257801</v>
      </c>
      <c r="O315" s="44">
        <v>143.80403803194309</v>
      </c>
      <c r="P315" s="43">
        <v>4.7934679343981035</v>
      </c>
    </row>
    <row r="316" spans="1:16">
      <c r="A316" t="s">
        <v>2173</v>
      </c>
      <c r="C316" s="14">
        <v>3336153653</v>
      </c>
      <c r="D316" s="14">
        <v>307000000</v>
      </c>
      <c r="E316" s="19">
        <v>0</v>
      </c>
      <c r="F316" s="19">
        <v>0</v>
      </c>
      <c r="G316" s="14">
        <v>0</v>
      </c>
      <c r="H316" s="19">
        <v>88.5</v>
      </c>
      <c r="I316" s="19">
        <v>0</v>
      </c>
      <c r="J316" s="14">
        <v>348535869</v>
      </c>
      <c r="K316" s="19">
        <v>76.631997953702722</v>
      </c>
      <c r="L316" s="19">
        <v>130.29315960912052</v>
      </c>
      <c r="M316" s="19">
        <v>0</v>
      </c>
      <c r="N316" s="20">
        <v>66.105394656746441</v>
      </c>
      <c r="O316" s="21">
        <v>0</v>
      </c>
      <c r="P316" s="24">
        <v>0</v>
      </c>
    </row>
    <row r="317" spans="1:16">
      <c r="A317" s="55" t="s">
        <v>162</v>
      </c>
      <c r="B317" s="55" t="s">
        <v>233</v>
      </c>
      <c r="C317" s="56">
        <v>11759814183</v>
      </c>
      <c r="D317" s="56">
        <v>314657359</v>
      </c>
      <c r="E317" s="57">
        <v>30.621574475716649</v>
      </c>
      <c r="F317" s="57">
        <v>8.8470185685135139</v>
      </c>
      <c r="G317" s="56">
        <v>118.75529</v>
      </c>
      <c r="H317" s="57">
        <v>11</v>
      </c>
      <c r="I317" s="57">
        <v>4.7158870007343978E-2</v>
      </c>
      <c r="J317" s="56">
        <v>49521257</v>
      </c>
      <c r="K317" s="57">
        <v>69.893842739088797</v>
      </c>
      <c r="L317" s="57">
        <v>127.12240427849011</v>
      </c>
      <c r="M317" s="57">
        <v>37.74</v>
      </c>
      <c r="N317" s="58">
        <v>46.025382095931761</v>
      </c>
      <c r="O317" s="59">
        <v>1717.3013285669226</v>
      </c>
      <c r="P317" s="58">
        <v>57.243377618897419</v>
      </c>
    </row>
    <row r="318" spans="1:16">
      <c r="A318" s="50" t="s">
        <v>283</v>
      </c>
      <c r="B318" s="50" t="s">
        <v>355</v>
      </c>
      <c r="C318" s="51">
        <v>5879015160</v>
      </c>
      <c r="D318" s="51">
        <v>322274086</v>
      </c>
      <c r="E318" s="52">
        <v>3.7095203257895575</v>
      </c>
      <c r="F318" s="52">
        <v>0.13702918781809684</v>
      </c>
      <c r="G318" s="51">
        <v>127.238255</v>
      </c>
      <c r="H318" s="52">
        <v>85.05</v>
      </c>
      <c r="I318" s="52">
        <v>3.2609944471484198</v>
      </c>
      <c r="J318" s="51">
        <v>307486341</v>
      </c>
      <c r="K318" s="52">
        <v>88.039758566056108</v>
      </c>
      <c r="L318" s="52">
        <v>124.11795343669053</v>
      </c>
      <c r="M318" s="52">
        <v>39.479999999999997</v>
      </c>
      <c r="N318" s="53">
        <v>31.807439687424072</v>
      </c>
      <c r="O318" s="54">
        <v>2143.1138372705764</v>
      </c>
      <c r="P318" s="53">
        <v>71.43712790901921</v>
      </c>
    </row>
    <row r="319" spans="1:16">
      <c r="A319" s="55" t="s">
        <v>744</v>
      </c>
      <c r="B319" s="55" t="s">
        <v>233</v>
      </c>
      <c r="C319" s="56">
        <v>25145763000</v>
      </c>
      <c r="D319" s="56">
        <v>322508000</v>
      </c>
      <c r="E319" s="57">
        <v>16.79516558336265</v>
      </c>
      <c r="F319" s="57">
        <v>0.35426354415302908</v>
      </c>
      <c r="G319" s="56">
        <v>16.157962000000001</v>
      </c>
      <c r="H319" s="57">
        <v>147.19999999999999</v>
      </c>
      <c r="I319" s="57">
        <v>5.8256509080558203</v>
      </c>
      <c r="J319" s="56">
        <v>-820079000</v>
      </c>
      <c r="K319" s="57">
        <v>-57.809889047274716</v>
      </c>
      <c r="L319" s="57">
        <v>124.02793109008148</v>
      </c>
      <c r="M319" s="57">
        <v>5.01</v>
      </c>
      <c r="N319" s="58">
        <v>43.228944814451651</v>
      </c>
      <c r="O319" s="59">
        <v>1627.6888202495497</v>
      </c>
      <c r="P319" s="58">
        <v>54.256294008318328</v>
      </c>
    </row>
    <row r="320" spans="1:16">
      <c r="A320" s="25" t="s">
        <v>635</v>
      </c>
      <c r="B320" s="25" t="s">
        <v>376</v>
      </c>
      <c r="C320" s="26">
        <v>18936263841</v>
      </c>
      <c r="D320" s="26">
        <v>322600000</v>
      </c>
      <c r="E320" s="27">
        <v>2.9255713687911808</v>
      </c>
      <c r="F320" s="27">
        <v>5.632749763742536E-2</v>
      </c>
      <c r="G320" s="26">
        <v>85.154841000000005</v>
      </c>
      <c r="H320" s="27">
        <v>156.9</v>
      </c>
      <c r="I320" s="27">
        <v>-1.4479836397669033E-2</v>
      </c>
      <c r="J320" s="26">
        <v>610474964</v>
      </c>
      <c r="K320" s="27">
        <v>85.079000881025479</v>
      </c>
      <c r="L320" s="27">
        <v>123.99256044637322</v>
      </c>
      <c r="M320" s="27">
        <v>26.39</v>
      </c>
      <c r="N320" s="28">
        <v>71.554226529256525</v>
      </c>
      <c r="O320" s="29">
        <v>394.39404320796996</v>
      </c>
      <c r="P320" s="28">
        <v>13.146468106932332</v>
      </c>
    </row>
    <row r="321" spans="1:16">
      <c r="A321" s="35" t="s">
        <v>361</v>
      </c>
      <c r="B321" s="35" t="s">
        <v>200</v>
      </c>
      <c r="C321" s="36">
        <v>6812645348</v>
      </c>
      <c r="D321" s="36">
        <v>324000000</v>
      </c>
      <c r="E321" s="37">
        <v>55.840565803416197</v>
      </c>
      <c r="F321" s="37">
        <v>7.8339738781448087</v>
      </c>
      <c r="G321" s="36">
        <v>32.008808999999999</v>
      </c>
      <c r="H321" s="37">
        <v>22.14</v>
      </c>
      <c r="I321" s="37">
        <v>1.0268490410155096E-2</v>
      </c>
      <c r="J321" s="36">
        <v>-40736806</v>
      </c>
      <c r="K321" s="37">
        <v>-174.97689926893139</v>
      </c>
      <c r="L321" s="37">
        <v>123.45679012345678</v>
      </c>
      <c r="M321" s="37">
        <v>9.8699999999999992</v>
      </c>
      <c r="N321" s="38">
        <v>66.348617699494284</v>
      </c>
      <c r="O321" s="39">
        <v>686.83433997037014</v>
      </c>
      <c r="P321" s="38">
        <v>22.894477999012338</v>
      </c>
    </row>
    <row r="322" spans="1:16">
      <c r="A322" s="25" t="s">
        <v>172</v>
      </c>
      <c r="B322" s="25" t="s">
        <v>353</v>
      </c>
      <c r="C322" s="26">
        <v>446326737</v>
      </c>
      <c r="D322" s="26">
        <v>324000000</v>
      </c>
      <c r="E322" s="27">
        <v>35.430741838881154</v>
      </c>
      <c r="F322" s="27">
        <v>27.338535369507063</v>
      </c>
      <c r="G322" s="26">
        <v>267.548676</v>
      </c>
      <c r="H322" s="27">
        <v>4.42</v>
      </c>
      <c r="I322" s="27">
        <v>0.12167033774267912</v>
      </c>
      <c r="J322" s="26">
        <v>-12403957</v>
      </c>
      <c r="K322" s="27">
        <v>-104.48278722668903</v>
      </c>
      <c r="L322" s="27">
        <v>123.45679012345678</v>
      </c>
      <c r="M322" s="27">
        <v>82.57</v>
      </c>
      <c r="N322" s="28">
        <v>35.789087952675509</v>
      </c>
      <c r="O322" s="29">
        <v>1396.6693699962543</v>
      </c>
      <c r="P322" s="28">
        <v>46.555645666541814</v>
      </c>
    </row>
    <row r="323" spans="1:16">
      <c r="A323" s="55" t="s">
        <v>406</v>
      </c>
      <c r="B323" s="55" t="s">
        <v>233</v>
      </c>
      <c r="C323" s="56">
        <v>7271413193</v>
      </c>
      <c r="D323" s="56">
        <v>330000000</v>
      </c>
      <c r="E323" s="57">
        <v>61.769646318586986</v>
      </c>
      <c r="F323" s="57">
        <v>0.50589390924313671</v>
      </c>
      <c r="G323" s="56">
        <v>1.7811269999999999</v>
      </c>
      <c r="H323" s="57">
        <v>359.75</v>
      </c>
      <c r="I323" s="57">
        <v>2.8415143838692529</v>
      </c>
      <c r="J323" s="56">
        <v>-339048262</v>
      </c>
      <c r="K323" s="57">
        <v>-360.1257215705769</v>
      </c>
      <c r="L323" s="57">
        <v>121.21212121212122</v>
      </c>
      <c r="M323" s="57">
        <v>0.53</v>
      </c>
      <c r="N323" s="58">
        <v>45.498581235768057</v>
      </c>
      <c r="O323" s="59">
        <v>742.3052008231042</v>
      </c>
      <c r="P323" s="58">
        <v>24.743506694103473</v>
      </c>
    </row>
    <row r="324" spans="1:16">
      <c r="A324" s="70" t="s">
        <v>774</v>
      </c>
      <c r="B324" s="70" t="s">
        <v>221</v>
      </c>
      <c r="C324" s="71">
        <v>1994126679</v>
      </c>
      <c r="D324" s="71">
        <v>330000000</v>
      </c>
      <c r="E324" s="72">
        <v>34.819362803919724</v>
      </c>
      <c r="F324" s="72">
        <v>10.551322061793856</v>
      </c>
      <c r="G324" s="71">
        <v>119.817104</v>
      </c>
      <c r="H324" s="72">
        <v>9.1</v>
      </c>
      <c r="I324" s="72">
        <v>-2.7972000000000001</v>
      </c>
      <c r="J324" s="71">
        <v>-76276556</v>
      </c>
      <c r="K324" s="72">
        <v>-43.263620869300915</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2.1762770315002835</v>
      </c>
      <c r="F325" s="92">
        <v>3.222968176500627E-2</v>
      </c>
      <c r="G325" s="91">
        <v>89.976471000000004</v>
      </c>
      <c r="H325" s="92">
        <v>203</v>
      </c>
      <c r="I325" s="92">
        <v>1.7848130367251258</v>
      </c>
      <c r="J325" s="91">
        <v>2799410000</v>
      </c>
      <c r="K325" s="92">
        <v>24.120796882200178</v>
      </c>
      <c r="L325" s="92">
        <v>120.84592145015105</v>
      </c>
      <c r="M325" s="92">
        <v>27.18</v>
      </c>
      <c r="N325" s="93">
        <v>32.093628650565343</v>
      </c>
      <c r="O325" s="94">
        <v>1904.8867281917535</v>
      </c>
      <c r="P325" s="93">
        <v>63.496224273058452</v>
      </c>
    </row>
    <row r="326" spans="1:16">
      <c r="A326" s="35" t="s">
        <v>128</v>
      </c>
      <c r="B326" s="35" t="s">
        <v>208</v>
      </c>
      <c r="C326" s="36">
        <v>739991756</v>
      </c>
      <c r="D326" s="36">
        <v>331056000</v>
      </c>
      <c r="E326" s="37">
        <v>3.630649673435268</v>
      </c>
      <c r="F326" s="37">
        <v>0.31333927738037137</v>
      </c>
      <c r="G326" s="36">
        <v>306.919645</v>
      </c>
      <c r="H326" s="37">
        <v>35.54</v>
      </c>
      <c r="I326" s="37">
        <v>1.0694058747259803</v>
      </c>
      <c r="J326" s="36">
        <v>-113257471</v>
      </c>
      <c r="K326" s="37">
        <v>-102.30636352457491</v>
      </c>
      <c r="L326" s="37">
        <v>120.82547967715432</v>
      </c>
      <c r="M326" s="37">
        <v>92.7</v>
      </c>
      <c r="N326" s="38">
        <v>64.042258539502512</v>
      </c>
      <c r="O326" s="39">
        <v>2981.1651902621579</v>
      </c>
      <c r="P326" s="38">
        <v>99.372173008738599</v>
      </c>
    </row>
    <row r="327" spans="1:16">
      <c r="A327" s="70" t="s">
        <v>317</v>
      </c>
      <c r="B327" s="70" t="s">
        <v>221</v>
      </c>
      <c r="C327" s="71">
        <v>15253371409</v>
      </c>
      <c r="D327" s="71">
        <v>332007786</v>
      </c>
      <c r="E327" s="72">
        <v>66.550685761185818</v>
      </c>
      <c r="F327" s="72">
        <v>6.0742173296763022</v>
      </c>
      <c r="G327" s="71">
        <v>18.464296999999998</v>
      </c>
      <c r="H327" s="72">
        <v>32.619999999999997</v>
      </c>
      <c r="I327" s="72">
        <v>-0.80344854231699259</v>
      </c>
      <c r="J327" s="71">
        <v>85099618</v>
      </c>
      <c r="K327" s="72">
        <v>128.74625286802109</v>
      </c>
      <c r="L327" s="72">
        <v>120.4791022581621</v>
      </c>
      <c r="M327" s="72">
        <v>5.56</v>
      </c>
      <c r="N327" s="73">
        <v>29.746366599996623</v>
      </c>
      <c r="O327" s="74">
        <v>483.11330615029448</v>
      </c>
      <c r="P327" s="73">
        <v>16.103776871676484</v>
      </c>
    </row>
    <row r="328" spans="1:16">
      <c r="A328" s="30" t="s">
        <v>14</v>
      </c>
      <c r="B328" s="30" t="s">
        <v>349</v>
      </c>
      <c r="C328" s="31">
        <v>8079434926</v>
      </c>
      <c r="D328" s="31">
        <v>333000000</v>
      </c>
      <c r="E328" s="32">
        <v>1.335015105262036</v>
      </c>
      <c r="F328" s="32">
        <v>1.5846064704174958E-2</v>
      </c>
      <c r="G328" s="31">
        <v>115.707533</v>
      </c>
      <c r="H328" s="32">
        <v>254.5</v>
      </c>
      <c r="I328" s="32">
        <v>5.9860901554501424</v>
      </c>
      <c r="J328" s="31">
        <v>1490626344</v>
      </c>
      <c r="K328" s="32">
        <v>56.519194323322651</v>
      </c>
      <c r="L328" s="32">
        <v>120.12012012012012</v>
      </c>
      <c r="M328" s="32">
        <v>34.74</v>
      </c>
      <c r="N328" s="33">
        <v>47.912031014503867</v>
      </c>
      <c r="O328" s="34">
        <v>1656.0849780807109</v>
      </c>
      <c r="P328" s="33">
        <v>55.202832602690364</v>
      </c>
    </row>
    <row r="329" spans="1:16">
      <c r="A329" s="70" t="s">
        <v>701</v>
      </c>
      <c r="B329" s="70" t="s">
        <v>699</v>
      </c>
      <c r="C329" s="71">
        <v>13307866000</v>
      </c>
      <c r="D329" s="71">
        <v>333333333</v>
      </c>
      <c r="E329" s="72">
        <v>0.22120223436376704</v>
      </c>
      <c r="F329" s="72">
        <v>1.9928129241889123E-4</v>
      </c>
      <c r="G329" s="71">
        <v>84.532953000000006</v>
      </c>
      <c r="H329" s="72">
        <v>2196</v>
      </c>
      <c r="I329" s="72">
        <v>-12.641027155827487</v>
      </c>
      <c r="J329" s="71">
        <v>1179195000</v>
      </c>
      <c r="K329" s="72">
        <v>941.32013694935949</v>
      </c>
      <c r="L329" s="72">
        <v>120.00000012</v>
      </c>
      <c r="M329" s="72">
        <v>25.35</v>
      </c>
      <c r="N329" s="73">
        <v>0</v>
      </c>
      <c r="O329" s="74">
        <v>1032.700989230309</v>
      </c>
      <c r="P329" s="73">
        <v>34.423366307676964</v>
      </c>
    </row>
    <row r="330" spans="1:16">
      <c r="A330" s="40" t="s">
        <v>262</v>
      </c>
      <c r="B330" s="40" t="s">
        <v>255</v>
      </c>
      <c r="C330" s="41">
        <v>35388745864</v>
      </c>
      <c r="D330" s="41">
        <v>334000000</v>
      </c>
      <c r="E330" s="42">
        <v>1.1919027277695122</v>
      </c>
      <c r="F330" s="42">
        <v>7.5286308886626258E-3</v>
      </c>
      <c r="G330" s="41">
        <v>70.556014000000005</v>
      </c>
      <c r="H330" s="42">
        <v>482.5</v>
      </c>
      <c r="I330" s="42">
        <v>12.26976043803802</v>
      </c>
      <c r="J330" s="41">
        <v>3685710974</v>
      </c>
      <c r="K330" s="42">
        <v>42.953992083699397</v>
      </c>
      <c r="L330" s="42">
        <v>119.76047904191617</v>
      </c>
      <c r="M330" s="42">
        <v>21.12</v>
      </c>
      <c r="N330" s="43">
        <v>41.265120286241007</v>
      </c>
      <c r="O330" s="44">
        <v>1687.6803707483566</v>
      </c>
      <c r="P330" s="43">
        <v>56.256012358278554</v>
      </c>
    </row>
    <row r="331" spans="1:16">
      <c r="A331" s="70" t="s">
        <v>78</v>
      </c>
      <c r="B331" s="70" t="s">
        <v>221</v>
      </c>
      <c r="C331" s="71">
        <v>6825401407</v>
      </c>
      <c r="D331" s="71">
        <v>335348000</v>
      </c>
      <c r="E331" s="72">
        <v>27.061756835496535</v>
      </c>
      <c r="F331" s="72">
        <v>10.087191825915369</v>
      </c>
      <c r="G331" s="71">
        <v>166.28656799999999</v>
      </c>
      <c r="H331" s="72">
        <v>8.9</v>
      </c>
      <c r="I331" s="72">
        <v>-7.3670284950349441E-2</v>
      </c>
      <c r="J331" s="71">
        <v>-244353964</v>
      </c>
      <c r="K331" s="72">
        <v>-10.979089334519657</v>
      </c>
      <c r="L331" s="72">
        <v>119.27907725705833</v>
      </c>
      <c r="M331" s="72">
        <v>49.58</v>
      </c>
      <c r="N331" s="73">
        <v>2.9868246776869745</v>
      </c>
      <c r="O331" s="74">
        <v>269.48046768365987</v>
      </c>
      <c r="P331" s="73">
        <v>8.9826822561219952</v>
      </c>
    </row>
    <row r="332" spans="1:16">
      <c r="A332" s="45" t="s">
        <v>266</v>
      </c>
      <c r="B332" s="45" t="s">
        <v>375</v>
      </c>
      <c r="C332" s="46">
        <v>26375357000</v>
      </c>
      <c r="D332" s="46">
        <v>335456000</v>
      </c>
      <c r="E332" s="47">
        <v>10.123480924358002</v>
      </c>
      <c r="F332" s="47">
        <v>1.3120985897921171</v>
      </c>
      <c r="G332" s="46">
        <v>158.330939</v>
      </c>
      <c r="H332" s="47">
        <v>24.26</v>
      </c>
      <c r="I332" s="47">
        <v>5.8575090140159602E-2</v>
      </c>
      <c r="J332" s="46">
        <v>-3142265000</v>
      </c>
      <c r="K332" s="47">
        <v>-2.4553906179141478</v>
      </c>
      <c r="L332" s="47">
        <v>119.24067537918535</v>
      </c>
      <c r="M332" s="47">
        <v>47.19</v>
      </c>
      <c r="N332" s="48">
        <v>82.337361774977069</v>
      </c>
      <c r="O332" s="49">
        <v>1893.244282128381</v>
      </c>
      <c r="P332" s="48">
        <v>63.108142737612702</v>
      </c>
    </row>
    <row r="333" spans="1:16">
      <c r="A333" s="90" t="s">
        <v>164</v>
      </c>
      <c r="B333" s="90" t="s">
        <v>609</v>
      </c>
      <c r="C333" s="91">
        <v>19043468866</v>
      </c>
      <c r="D333" s="91">
        <v>336600000</v>
      </c>
      <c r="E333" s="92">
        <v>28.651719399308131</v>
      </c>
      <c r="F333" s="92">
        <v>5.6747315110533041</v>
      </c>
      <c r="G333" s="91">
        <v>90.484284000000002</v>
      </c>
      <c r="H333" s="92">
        <v>15.55</v>
      </c>
      <c r="I333" s="92">
        <v>-0.26232578246753846</v>
      </c>
      <c r="J333" s="91">
        <v>27939397</v>
      </c>
      <c r="K333" s="92">
        <v>180.71256154884088</v>
      </c>
      <c r="L333" s="92">
        <v>118.83541295306001</v>
      </c>
      <c r="M333" s="92">
        <v>26.88</v>
      </c>
      <c r="N333" s="93">
        <v>0.1546630731356351</v>
      </c>
      <c r="O333" s="94">
        <v>143.12427265170928</v>
      </c>
      <c r="P333" s="93">
        <v>4.7708090883903091</v>
      </c>
    </row>
    <row r="334" spans="1:16">
      <c r="A334" s="101" t="s">
        <v>469</v>
      </c>
      <c r="B334" s="101" t="s">
        <v>696</v>
      </c>
      <c r="C334" s="102">
        <v>443218015</v>
      </c>
      <c r="D334" s="102">
        <v>347500000</v>
      </c>
      <c r="E334" s="103">
        <v>30.466070692057571</v>
      </c>
      <c r="F334" s="103">
        <v>21.918036469106166</v>
      </c>
      <c r="G334" s="102">
        <v>335.80419000000001</v>
      </c>
      <c r="H334" s="103">
        <v>3.75</v>
      </c>
      <c r="I334" s="103">
        <v>-0.32901647035468162</v>
      </c>
      <c r="J334" s="102">
        <v>-20352695</v>
      </c>
      <c r="K334" s="103">
        <v>-68.295623749090723</v>
      </c>
      <c r="L334" s="103">
        <v>115.10791366906474</v>
      </c>
      <c r="M334" s="103">
        <v>96.63</v>
      </c>
      <c r="N334" s="104">
        <v>15.606924946468032</v>
      </c>
      <c r="O334" s="105">
        <v>729.76784194473214</v>
      </c>
      <c r="P334" s="104">
        <v>24.325594731491073</v>
      </c>
    </row>
    <row r="335" spans="1:16">
      <c r="A335" s="90" t="s">
        <v>389</v>
      </c>
      <c r="B335" s="90" t="s">
        <v>390</v>
      </c>
      <c r="C335" s="91">
        <v>1471327206</v>
      </c>
      <c r="D335" s="91">
        <v>350000000</v>
      </c>
      <c r="E335" s="92">
        <v>30.836483954717394</v>
      </c>
      <c r="F335" s="92">
        <v>12.586319981517304</v>
      </c>
      <c r="G335" s="91">
        <v>172.747309</v>
      </c>
      <c r="H335" s="92">
        <v>7.31</v>
      </c>
      <c r="I335" s="92">
        <v>-0.22410568705508996</v>
      </c>
      <c r="J335" s="91">
        <v>171355700</v>
      </c>
      <c r="K335" s="92">
        <v>14.29774439951516</v>
      </c>
      <c r="L335" s="92">
        <v>114.28571428571429</v>
      </c>
      <c r="M335" s="92">
        <v>49.35</v>
      </c>
      <c r="N335" s="93">
        <v>88.73511689090617</v>
      </c>
      <c r="O335" s="94">
        <v>845.07692221665309</v>
      </c>
      <c r="P335" s="93">
        <v>28.169230740555104</v>
      </c>
    </row>
    <row r="336" spans="1:16">
      <c r="A336" s="55" t="s">
        <v>456</v>
      </c>
      <c r="B336" s="55" t="s">
        <v>233</v>
      </c>
      <c r="C336" s="56">
        <v>10885731681</v>
      </c>
      <c r="D336" s="56">
        <v>350000000</v>
      </c>
      <c r="E336" s="57">
        <v>12.502234579083598</v>
      </c>
      <c r="F336" s="57">
        <v>2.1012158956443021</v>
      </c>
      <c r="G336" s="56">
        <v>185.064885</v>
      </c>
      <c r="H336" s="57">
        <v>16.989999999999998</v>
      </c>
      <c r="I336" s="57">
        <v>-1.4191090913509683</v>
      </c>
      <c r="J336" s="56">
        <v>260197818</v>
      </c>
      <c r="K336" s="57">
        <v>22.867217126317332</v>
      </c>
      <c r="L336" s="57">
        <v>114.28571428571429</v>
      </c>
      <c r="M336" s="57">
        <v>52.87</v>
      </c>
      <c r="N336" s="58">
        <v>39.128424600098072</v>
      </c>
      <c r="O336" s="59">
        <v>313.20169311184725</v>
      </c>
      <c r="P336" s="58">
        <v>10.440056437061575</v>
      </c>
    </row>
    <row r="337" spans="1:16">
      <c r="A337" s="45" t="s">
        <v>333</v>
      </c>
      <c r="B337" s="45" t="s">
        <v>375</v>
      </c>
      <c r="C337" s="46">
        <v>1724268443</v>
      </c>
      <c r="D337" s="46">
        <v>350000000</v>
      </c>
      <c r="E337" s="47">
        <v>91.520971000893937</v>
      </c>
      <c r="F337" s="47">
        <v>130.74424428699135</v>
      </c>
      <c r="G337" s="46">
        <v>199.57396499999999</v>
      </c>
      <c r="H337" s="47">
        <v>2.19</v>
      </c>
      <c r="I337" s="47">
        <v>-4.0673512731686845E-2</v>
      </c>
      <c r="J337" s="46">
        <v>-48944132</v>
      </c>
      <c r="K337" s="47">
        <v>-14.302020924592146</v>
      </c>
      <c r="L337" s="47">
        <v>114.28571428571429</v>
      </c>
      <c r="M337" s="47">
        <v>57.02</v>
      </c>
      <c r="N337" s="48">
        <v>43.358127615100258</v>
      </c>
      <c r="O337" s="49">
        <v>163.70720909031962</v>
      </c>
      <c r="P337" s="48">
        <v>5.4569069696773207</v>
      </c>
    </row>
    <row r="338" spans="1:16">
      <c r="A338" t="s">
        <v>2160</v>
      </c>
      <c r="C338" s="14">
        <v>3408994170</v>
      </c>
      <c r="D338" s="14">
        <v>350000000</v>
      </c>
      <c r="E338" s="19">
        <v>0</v>
      </c>
      <c r="F338" s="19">
        <v>0</v>
      </c>
      <c r="G338" s="14">
        <v>0</v>
      </c>
      <c r="H338" s="19">
        <v>80.599999999999994</v>
      </c>
      <c r="I338" s="19">
        <v>0</v>
      </c>
      <c r="J338" s="14">
        <v>42544831</v>
      </c>
      <c r="K338" s="19">
        <v>691.03576883405651</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1.96</v>
      </c>
      <c r="I339" s="47">
        <v>-1.2440667201831346E-2</v>
      </c>
      <c r="J339" s="46">
        <v>-44318667</v>
      </c>
      <c r="K339" s="47">
        <v>-7.9086313674551629</v>
      </c>
      <c r="L339" s="47">
        <v>114.12268188302426</v>
      </c>
      <c r="M339" s="47">
        <v>72.22</v>
      </c>
      <c r="N339" s="48">
        <v>28.747426451344154</v>
      </c>
      <c r="O339" s="49">
        <v>305.39034102410068</v>
      </c>
      <c r="P339" s="48">
        <v>10.179678034136689</v>
      </c>
    </row>
    <row r="340" spans="1:16">
      <c r="A340" s="30" t="s">
        <v>729</v>
      </c>
      <c r="B340" s="30" t="s">
        <v>349</v>
      </c>
      <c r="C340" s="31">
        <v>6782904588</v>
      </c>
      <c r="D340" s="31">
        <v>351991314</v>
      </c>
      <c r="E340" s="32">
        <v>5.3613142681622596</v>
      </c>
      <c r="F340" s="32">
        <v>0.1065131629042609</v>
      </c>
      <c r="G340" s="31">
        <v>53.715555000000002</v>
      </c>
      <c r="H340" s="32">
        <v>133</v>
      </c>
      <c r="I340" s="32">
        <v>-9.7838089576992218</v>
      </c>
      <c r="J340" s="31">
        <v>-557334135</v>
      </c>
      <c r="K340" s="32">
        <v>-90.313430922367601</v>
      </c>
      <c r="L340" s="32">
        <v>113.63916781196481</v>
      </c>
      <c r="M340" s="32">
        <v>15.26</v>
      </c>
      <c r="N340" s="33">
        <v>10.992719225929671</v>
      </c>
      <c r="O340" s="34">
        <v>600</v>
      </c>
      <c r="P340" s="33">
        <v>20</v>
      </c>
    </row>
    <row r="341" spans="1:16">
      <c r="A341" s="95" t="s">
        <v>132</v>
      </c>
      <c r="B341" s="95" t="s">
        <v>351</v>
      </c>
      <c r="C341" s="96">
        <v>4550322502</v>
      </c>
      <c r="D341" s="96">
        <v>355000000</v>
      </c>
      <c r="E341" s="97">
        <v>9.7007952673156961</v>
      </c>
      <c r="F341" s="97">
        <v>0.85394324536229715</v>
      </c>
      <c r="G341" s="96">
        <v>128.94884099999999</v>
      </c>
      <c r="H341" s="97">
        <v>32.08</v>
      </c>
      <c r="I341" s="97">
        <v>-1.881878675317175</v>
      </c>
      <c r="J341" s="96">
        <v>247915948</v>
      </c>
      <c r="K341" s="97">
        <v>45.821981569334135</v>
      </c>
      <c r="L341" s="97">
        <v>112.67605633802818</v>
      </c>
      <c r="M341" s="97">
        <v>36.32</v>
      </c>
      <c r="N341" s="98">
        <v>81.716508291447752</v>
      </c>
      <c r="O341" s="99">
        <v>670.88145101247892</v>
      </c>
      <c r="P341" s="98">
        <v>22.362715033749296</v>
      </c>
    </row>
    <row r="342" spans="1:16">
      <c r="A342" s="35" t="s">
        <v>121</v>
      </c>
      <c r="B342" s="35" t="s">
        <v>200</v>
      </c>
      <c r="C342" s="36">
        <v>3548001757</v>
      </c>
      <c r="D342" s="36">
        <v>360000000</v>
      </c>
      <c r="E342" s="37">
        <v>37.029507703803937</v>
      </c>
      <c r="F342" s="37">
        <v>34.286581207225865</v>
      </c>
      <c r="G342" s="36">
        <v>282.78303399999999</v>
      </c>
      <c r="H342" s="37">
        <v>3.82</v>
      </c>
      <c r="I342" s="37">
        <v>-4.9282243241539625E-3</v>
      </c>
      <c r="J342" s="36">
        <v>-173040268</v>
      </c>
      <c r="K342" s="37">
        <v>-6.2413218176476706</v>
      </c>
      <c r="L342" s="37">
        <v>111.11111111111111</v>
      </c>
      <c r="M342" s="37">
        <v>78.55</v>
      </c>
      <c r="N342" s="38">
        <v>51.803211992031088</v>
      </c>
      <c r="O342" s="39">
        <v>798.74052406395867</v>
      </c>
      <c r="P342" s="38">
        <v>26.624684135465291</v>
      </c>
    </row>
    <row r="343" spans="1:16">
      <c r="A343" s="25" t="s">
        <v>462</v>
      </c>
      <c r="B343" s="25" t="s">
        <v>353</v>
      </c>
      <c r="C343" s="26">
        <v>13842631067</v>
      </c>
      <c r="D343" s="26">
        <v>361000000</v>
      </c>
      <c r="E343" s="27">
        <v>22.180183381320159</v>
      </c>
      <c r="F343" s="27">
        <v>2.9257595807044137</v>
      </c>
      <c r="G343" s="26">
        <v>83.034749000000005</v>
      </c>
      <c r="H343" s="27">
        <v>21.56</v>
      </c>
      <c r="I343" s="27">
        <v>0.21220205505386858</v>
      </c>
      <c r="J343" s="26">
        <v>-428282693</v>
      </c>
      <c r="K343" s="27">
        <v>-17.70092540255882</v>
      </c>
      <c r="L343" s="27">
        <v>110.80332409972299</v>
      </c>
      <c r="M343" s="27">
        <v>23</v>
      </c>
      <c r="N343" s="28">
        <v>49.621464949248171</v>
      </c>
      <c r="O343" s="29">
        <v>1264.0977189933533</v>
      </c>
      <c r="P343" s="28">
        <v>42.136590633111773</v>
      </c>
    </row>
    <row r="344" spans="1:16">
      <c r="A344" s="30" t="s">
        <v>246</v>
      </c>
      <c r="B344" s="30" t="s">
        <v>349</v>
      </c>
      <c r="C344" s="31">
        <v>77122493000</v>
      </c>
      <c r="D344" s="31">
        <v>363281000</v>
      </c>
      <c r="E344" s="32">
        <v>0.84002870590111312</v>
      </c>
      <c r="F344" s="32">
        <v>8.8595351501816882E-3</v>
      </c>
      <c r="G344" s="31">
        <v>180.39090300000001</v>
      </c>
      <c r="H344" s="32">
        <v>265.25</v>
      </c>
      <c r="I344" s="32">
        <v>-2.069031346878603</v>
      </c>
      <c r="J344" s="31">
        <v>-2888679000</v>
      </c>
      <c r="K344" s="32">
        <v>-32.823425863517542</v>
      </c>
      <c r="L344" s="32">
        <v>110.1076026546943</v>
      </c>
      <c r="M344" s="32">
        <v>49.65</v>
      </c>
      <c r="N344" s="33">
        <v>68.397809674502398</v>
      </c>
      <c r="O344" s="34">
        <v>193.34511565005812</v>
      </c>
      <c r="P344" s="33">
        <v>6.4448371883352706</v>
      </c>
    </row>
    <row r="345" spans="1:16">
      <c r="A345" s="35" t="s">
        <v>430</v>
      </c>
      <c r="B345" s="35" t="s">
        <v>208</v>
      </c>
      <c r="C345" s="36">
        <v>5872170565</v>
      </c>
      <c r="D345" s="36">
        <v>368000000</v>
      </c>
      <c r="E345" s="37">
        <v>12.387618288128271</v>
      </c>
      <c r="F345" s="37">
        <v>0.86312836455743247</v>
      </c>
      <c r="G345" s="36">
        <v>84.545681999999999</v>
      </c>
      <c r="H345" s="37">
        <v>37.96</v>
      </c>
      <c r="I345" s="37">
        <v>-1.1694936220266143</v>
      </c>
      <c r="J345" s="36">
        <v>48198916</v>
      </c>
      <c r="K345" s="37">
        <v>297.7660327464626</v>
      </c>
      <c r="L345" s="37">
        <v>108.69565217391305</v>
      </c>
      <c r="M345" s="37">
        <v>22.97</v>
      </c>
      <c r="N345" s="38">
        <v>54.967134518471845</v>
      </c>
      <c r="O345" s="39">
        <v>117.30996809105679</v>
      </c>
      <c r="P345" s="38">
        <v>3.9103322697018927</v>
      </c>
    </row>
    <row r="346" spans="1:16">
      <c r="A346" s="55" t="s">
        <v>237</v>
      </c>
      <c r="B346" s="55" t="s">
        <v>233</v>
      </c>
      <c r="C346" s="56">
        <v>49023532000</v>
      </c>
      <c r="D346" s="56">
        <v>369276000</v>
      </c>
      <c r="E346" s="57">
        <v>2.7145946749537426</v>
      </c>
      <c r="F346" s="57">
        <v>8.1679185907130664E-2</v>
      </c>
      <c r="G346" s="56">
        <v>164.20942500000001</v>
      </c>
      <c r="H346" s="57">
        <v>88.65</v>
      </c>
      <c r="I346" s="57">
        <v>-0.83542445644236818</v>
      </c>
      <c r="J346" s="56">
        <v>1835127000</v>
      </c>
      <c r="K346" s="57">
        <v>18.11037601212341</v>
      </c>
      <c r="L346" s="57">
        <v>108.32006412547796</v>
      </c>
      <c r="M346" s="57">
        <v>44.46</v>
      </c>
      <c r="N346" s="58">
        <v>61.504934906907543</v>
      </c>
      <c r="O346" s="59">
        <v>471.61641558596017</v>
      </c>
      <c r="P346" s="58">
        <v>15.720547186198672</v>
      </c>
    </row>
    <row r="347" spans="1:16">
      <c r="A347" s="30" t="s">
        <v>247</v>
      </c>
      <c r="B347" s="30" t="s">
        <v>349</v>
      </c>
      <c r="C347" s="31">
        <v>35055157000</v>
      </c>
      <c r="D347" s="31">
        <v>370000000</v>
      </c>
      <c r="E347" s="32">
        <v>2.4264076622071724</v>
      </c>
      <c r="F347" s="32">
        <v>3.1079898324672377E-2</v>
      </c>
      <c r="G347" s="31">
        <v>79.204424000000003</v>
      </c>
      <c r="H347" s="32">
        <v>209.7</v>
      </c>
      <c r="I347" s="32">
        <v>9.2865969684894196</v>
      </c>
      <c r="J347" s="31">
        <v>-539398000</v>
      </c>
      <c r="K347" s="32">
        <v>-144.73542727262614</v>
      </c>
      <c r="L347" s="32">
        <v>108.10810810810811</v>
      </c>
      <c r="M347" s="32">
        <v>21.4</v>
      </c>
      <c r="N347" s="33">
        <v>54.907104870057175</v>
      </c>
      <c r="O347" s="34">
        <v>1968.036802330495</v>
      </c>
      <c r="P347" s="33">
        <v>65.60122674434983</v>
      </c>
    </row>
    <row r="348" spans="1:16">
      <c r="A348" s="45" t="s">
        <v>55</v>
      </c>
      <c r="B348" s="45" t="s">
        <v>375</v>
      </c>
      <c r="C348" s="46">
        <v>3590822435</v>
      </c>
      <c r="D348" s="46">
        <v>372475397</v>
      </c>
      <c r="E348" s="47">
        <v>5.5328780088478213</v>
      </c>
      <c r="F348" s="47">
        <v>0.41262069129717144</v>
      </c>
      <c r="G348" s="46">
        <v>194.679441</v>
      </c>
      <c r="H348" s="47">
        <v>35.94</v>
      </c>
      <c r="I348" s="47">
        <v>-0.90239802928424229</v>
      </c>
      <c r="J348" s="46">
        <v>47613264</v>
      </c>
      <c r="K348" s="47">
        <v>281.62560525151144</v>
      </c>
      <c r="L348" s="47">
        <v>107.38964324132259</v>
      </c>
      <c r="M348" s="47">
        <v>52.26</v>
      </c>
      <c r="N348" s="48">
        <v>40.345835379165877</v>
      </c>
      <c r="O348" s="49">
        <v>841.16693897187201</v>
      </c>
      <c r="P348" s="48">
        <v>28.038897965729067</v>
      </c>
    </row>
    <row r="349" spans="1:16">
      <c r="A349" s="40" t="s">
        <v>74</v>
      </c>
      <c r="B349" s="40" t="s">
        <v>255</v>
      </c>
      <c r="C349" s="41">
        <v>633089921</v>
      </c>
      <c r="D349" s="41">
        <v>375000000</v>
      </c>
      <c r="E349" s="42">
        <v>19.005372818895903</v>
      </c>
      <c r="F349" s="42">
        <v>5.068099418372241</v>
      </c>
      <c r="G349" s="41">
        <v>217.20958099999999</v>
      </c>
      <c r="H349" s="42">
        <v>9.68</v>
      </c>
      <c r="I349" s="42">
        <v>0.26463983186536666</v>
      </c>
      <c r="J349" s="41">
        <v>6803042</v>
      </c>
      <c r="K349" s="42">
        <v>551.22399655918628</v>
      </c>
      <c r="L349" s="42">
        <v>106.66666666666667</v>
      </c>
      <c r="M349" s="42">
        <v>57.92</v>
      </c>
      <c r="N349" s="43">
        <v>63.007723594808695</v>
      </c>
      <c r="O349" s="44">
        <v>1497.8588910873043</v>
      </c>
      <c r="P349" s="43">
        <v>49.928629702910143</v>
      </c>
    </row>
    <row r="350" spans="1:16">
      <c r="A350" s="25" t="s">
        <v>170</v>
      </c>
      <c r="B350" s="25" t="s">
        <v>353</v>
      </c>
      <c r="C350" s="26">
        <v>6815590152</v>
      </c>
      <c r="D350" s="26">
        <v>380000000</v>
      </c>
      <c r="E350" s="27">
        <v>16.82618365513606</v>
      </c>
      <c r="F350" s="27">
        <v>2.2139715335705343</v>
      </c>
      <c r="G350" s="26">
        <v>113.969858</v>
      </c>
      <c r="H350" s="27">
        <v>22.5</v>
      </c>
      <c r="I350" s="27">
        <v>0.53244759845453871</v>
      </c>
      <c r="J350" s="26">
        <v>-422832425</v>
      </c>
      <c r="K350" s="27">
        <v>-17.974023633594324</v>
      </c>
      <c r="L350" s="27">
        <v>105.26315789473684</v>
      </c>
      <c r="M350" s="27">
        <v>29.99</v>
      </c>
      <c r="N350" s="28">
        <v>56.972341440900088</v>
      </c>
      <c r="O350" s="29">
        <v>2055.4434003814977</v>
      </c>
      <c r="P350" s="28">
        <v>68.514780012716585</v>
      </c>
    </row>
    <row r="351" spans="1:16">
      <c r="A351" s="101" t="s">
        <v>437</v>
      </c>
      <c r="B351" s="101" t="s">
        <v>696</v>
      </c>
      <c r="C351" s="102">
        <v>26585946865</v>
      </c>
      <c r="D351" s="102">
        <v>385000000</v>
      </c>
      <c r="E351" s="103">
        <v>15.662855163072251</v>
      </c>
      <c r="F351" s="103">
        <v>1.8492154856047522</v>
      </c>
      <c r="G351" s="102">
        <v>117.04502599999999</v>
      </c>
      <c r="H351" s="103">
        <v>21.74</v>
      </c>
      <c r="I351" s="103">
        <v>-0.43658852468442072</v>
      </c>
      <c r="J351" s="102">
        <v>-1360985632</v>
      </c>
      <c r="K351" s="103">
        <v>-6.2234308730747863</v>
      </c>
      <c r="L351" s="103">
        <v>103.8961038961039</v>
      </c>
      <c r="M351" s="103">
        <v>30.4</v>
      </c>
      <c r="N351" s="104">
        <v>4.7881423273020793</v>
      </c>
      <c r="O351" s="105">
        <v>850.48460976845161</v>
      </c>
      <c r="P351" s="104">
        <v>28.349486992281719</v>
      </c>
    </row>
    <row r="352" spans="1:16">
      <c r="A352" s="35" t="s">
        <v>48</v>
      </c>
      <c r="B352" s="35" t="s">
        <v>200</v>
      </c>
      <c r="C352" s="36">
        <v>4404805235</v>
      </c>
      <c r="D352" s="36">
        <v>385499653</v>
      </c>
      <c r="E352" s="37">
        <v>22.396205798821107</v>
      </c>
      <c r="F352" s="37">
        <v>2.3238626156502513</v>
      </c>
      <c r="G352" s="36">
        <v>74.176674000000006</v>
      </c>
      <c r="H352" s="37">
        <v>24.06</v>
      </c>
      <c r="I352" s="37">
        <v>0.32853204827587135</v>
      </c>
      <c r="J352" s="36">
        <v>-306785046</v>
      </c>
      <c r="K352" s="37">
        <v>-31.414475544547891</v>
      </c>
      <c r="L352" s="37">
        <v>103.76144229629178</v>
      </c>
      <c r="M352" s="37">
        <v>19.239999999999998</v>
      </c>
      <c r="N352" s="38">
        <v>25.79853448839917</v>
      </c>
      <c r="O352" s="39">
        <v>1607.1419831819871</v>
      </c>
      <c r="P352" s="38">
        <v>53.57139943939957</v>
      </c>
    </row>
    <row r="353" spans="1:16">
      <c r="A353" s="55" t="s">
        <v>451</v>
      </c>
      <c r="B353" s="55" t="s">
        <v>233</v>
      </c>
      <c r="C353" s="56">
        <v>4310209139</v>
      </c>
      <c r="D353" s="56">
        <v>386500000</v>
      </c>
      <c r="E353" s="57">
        <v>37.03483548752488</v>
      </c>
      <c r="F353" s="57">
        <v>8.7110044660766501</v>
      </c>
      <c r="G353" s="56">
        <v>94.595506999999998</v>
      </c>
      <c r="H353" s="57">
        <v>11.37</v>
      </c>
      <c r="I353" s="57">
        <v>-1.0511697135314009</v>
      </c>
      <c r="J353" s="56">
        <v>-57974808</v>
      </c>
      <c r="K353" s="57">
        <v>-73.333576197440792</v>
      </c>
      <c r="L353" s="57">
        <v>103.49288486416559</v>
      </c>
      <c r="M353" s="57">
        <v>24.47</v>
      </c>
      <c r="N353" s="58">
        <v>43.902153588705914</v>
      </c>
      <c r="O353" s="59">
        <v>437.51249436432602</v>
      </c>
      <c r="P353" s="58">
        <v>14.5837498121442</v>
      </c>
    </row>
    <row r="354" spans="1:16">
      <c r="A354" s="75" t="s">
        <v>747</v>
      </c>
      <c r="B354" s="75" t="s">
        <v>350</v>
      </c>
      <c r="C354" s="76">
        <v>27589684000</v>
      </c>
      <c r="D354" s="76">
        <v>388080000</v>
      </c>
      <c r="E354" s="77">
        <v>1.8292335762388841</v>
      </c>
      <c r="F354" s="77">
        <v>3.4405457378772153E-2</v>
      </c>
      <c r="G354" s="76">
        <v>160.34344200000001</v>
      </c>
      <c r="H354" s="77">
        <v>137.80000000000001</v>
      </c>
      <c r="I354" s="77">
        <v>3.4209271323357484</v>
      </c>
      <c r="J354" s="76">
        <v>1392015000</v>
      </c>
      <c r="K354" s="77">
        <v>38.194243596512969</v>
      </c>
      <c r="L354" s="77">
        <v>103.07153164296021</v>
      </c>
      <c r="M354" s="77">
        <v>41.31</v>
      </c>
      <c r="N354" s="78">
        <v>17.164443081372468</v>
      </c>
      <c r="O354" s="79">
        <v>1837.8331267715839</v>
      </c>
      <c r="P354" s="78">
        <v>61.261104225719464</v>
      </c>
    </row>
    <row r="355" spans="1:16">
      <c r="A355" s="30" t="s">
        <v>545</v>
      </c>
      <c r="B355" s="30" t="s">
        <v>357</v>
      </c>
      <c r="C355" s="31">
        <v>1049965568</v>
      </c>
      <c r="D355" s="31">
        <v>390000000</v>
      </c>
      <c r="E355" s="32">
        <v>42.512119806805799</v>
      </c>
      <c r="F355" s="32">
        <v>18.167572567011025</v>
      </c>
      <c r="G355" s="31">
        <v>151.529539</v>
      </c>
      <c r="H355" s="32">
        <v>6.08</v>
      </c>
      <c r="I355" s="32">
        <v>-1.0502504445587872</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56.822784140840504</v>
      </c>
      <c r="F356" s="32">
        <v>16.188827390552849</v>
      </c>
      <c r="G356" s="31">
        <v>74.35284</v>
      </c>
      <c r="H356" s="32">
        <v>9.4700000000000006</v>
      </c>
      <c r="I356" s="32">
        <v>-0.73051285165291802</v>
      </c>
      <c r="J356" s="31">
        <v>-173746692</v>
      </c>
      <c r="K356" s="32">
        <v>-20.201823468385804</v>
      </c>
      <c r="L356" s="32">
        <v>102.56410256410257</v>
      </c>
      <c r="M356" s="32">
        <v>19.059999999999999</v>
      </c>
      <c r="N356" s="33">
        <v>15.224085130305236</v>
      </c>
      <c r="O356" s="34">
        <v>209.68199348786951</v>
      </c>
      <c r="P356" s="33">
        <v>6.9893997829289836</v>
      </c>
    </row>
    <row r="357" spans="1:16">
      <c r="A357" s="60" t="s">
        <v>420</v>
      </c>
      <c r="B357" s="60" t="s">
        <v>287</v>
      </c>
      <c r="C357" s="61">
        <v>7850147630</v>
      </c>
      <c r="D357" s="61">
        <v>390000000</v>
      </c>
      <c r="E357" s="62">
        <v>126.70368948473411</v>
      </c>
      <c r="F357" s="62">
        <v>17.099013425740097</v>
      </c>
      <c r="G357" s="61">
        <v>16.107241999999999</v>
      </c>
      <c r="H357" s="62">
        <v>19.989999999999998</v>
      </c>
      <c r="I357" s="62">
        <v>-5.8356777678898901E-2</v>
      </c>
      <c r="J357" s="61">
        <v>-154878371</v>
      </c>
      <c r="K357" s="62">
        <v>-47.843994950076016</v>
      </c>
      <c r="L357" s="62">
        <v>102.56410256410257</v>
      </c>
      <c r="M357" s="62">
        <v>4.13</v>
      </c>
      <c r="N357" s="63">
        <v>14.244928020982345</v>
      </c>
      <c r="O357" s="64">
        <v>404.94619378269959</v>
      </c>
      <c r="P357" s="63">
        <v>13.49820645942332</v>
      </c>
    </row>
    <row r="358" spans="1:16">
      <c r="A358" s="50" t="s">
        <v>279</v>
      </c>
      <c r="B358" s="50" t="s">
        <v>355</v>
      </c>
      <c r="C358" s="51">
        <v>4414419520</v>
      </c>
      <c r="D358" s="51">
        <v>393516000</v>
      </c>
      <c r="E358" s="52">
        <v>19.071630524915889</v>
      </c>
      <c r="F358" s="52">
        <v>3.7280529938213616</v>
      </c>
      <c r="G358" s="51">
        <v>160.62860900000001</v>
      </c>
      <c r="H358" s="52">
        <v>12.96</v>
      </c>
      <c r="I358" s="52">
        <v>-6.389053234620512E-2</v>
      </c>
      <c r="J358" s="51">
        <v>14989579</v>
      </c>
      <c r="K358" s="52">
        <v>341.28430158045131</v>
      </c>
      <c r="L358" s="52">
        <v>101.64770936886937</v>
      </c>
      <c r="M358" s="52">
        <v>40.81</v>
      </c>
      <c r="N358" s="53">
        <v>70.900911805112401</v>
      </c>
      <c r="O358" s="54">
        <v>408.28073110259839</v>
      </c>
      <c r="P358" s="53">
        <v>13.609357703419947</v>
      </c>
    </row>
    <row r="359" spans="1:16">
      <c r="A359" s="70" t="s">
        <v>709</v>
      </c>
      <c r="B359" s="70" t="s">
        <v>699</v>
      </c>
      <c r="C359" s="71">
        <v>5985751000</v>
      </c>
      <c r="D359" s="71">
        <v>397500000</v>
      </c>
      <c r="E359" s="72">
        <v>44.947548346088666</v>
      </c>
      <c r="F359" s="72">
        <v>3.7294061122524242</v>
      </c>
      <c r="G359" s="71">
        <v>33.254894999999998</v>
      </c>
      <c r="H359" s="72">
        <v>26.74</v>
      </c>
      <c r="I359" s="72">
        <v>-8.950244302924304E-2</v>
      </c>
      <c r="J359" s="71">
        <v>682431000</v>
      </c>
      <c r="K359" s="72">
        <v>17.660686574906475</v>
      </c>
      <c r="L359" s="72">
        <v>100.62893081761007</v>
      </c>
      <c r="M359" s="72">
        <v>8.36</v>
      </c>
      <c r="N359" s="73">
        <v>0</v>
      </c>
      <c r="O359" s="74">
        <v>523.87683806783684</v>
      </c>
      <c r="P359" s="73">
        <v>17.462561268927896</v>
      </c>
    </row>
    <row r="360" spans="1:16">
      <c r="A360" s="25" t="s">
        <v>158</v>
      </c>
      <c r="B360" s="25" t="s">
        <v>353</v>
      </c>
      <c r="C360" s="26">
        <v>7665218313</v>
      </c>
      <c r="D360" s="26">
        <v>400000000</v>
      </c>
      <c r="E360" s="27">
        <v>16.590524454681905</v>
      </c>
      <c r="F360" s="27">
        <v>3.4563592613920635</v>
      </c>
      <c r="G360" s="26">
        <v>194.30446800000001</v>
      </c>
      <c r="H360" s="27">
        <v>12.37</v>
      </c>
      <c r="I360" s="27">
        <v>-4.0147927374574621E-2</v>
      </c>
      <c r="J360" s="26">
        <v>-73365961</v>
      </c>
      <c r="K360" s="27">
        <v>-65.425436191042323</v>
      </c>
      <c r="L360" s="27">
        <v>100</v>
      </c>
      <c r="M360" s="27">
        <v>48.57</v>
      </c>
      <c r="N360" s="28">
        <v>16.911376383396806</v>
      </c>
      <c r="O360" s="29">
        <v>412.55785675248973</v>
      </c>
      <c r="P360" s="28">
        <v>13.751928558416324</v>
      </c>
    </row>
    <row r="361" spans="1:16">
      <c r="A361" s="70" t="s">
        <v>523</v>
      </c>
      <c r="B361" s="70" t="s">
        <v>221</v>
      </c>
      <c r="C361" s="71">
        <v>44419666520</v>
      </c>
      <c r="D361" s="71">
        <v>400000000</v>
      </c>
      <c r="E361" s="72">
        <v>8.3599178721668235</v>
      </c>
      <c r="F361" s="72">
        <v>0.37999626691667382</v>
      </c>
      <c r="G361" s="71">
        <v>86.717521000000005</v>
      </c>
      <c r="H361" s="72">
        <v>54.75</v>
      </c>
      <c r="I361" s="72">
        <v>0.74001941093690959</v>
      </c>
      <c r="J361" s="71">
        <v>157582227</v>
      </c>
      <c r="K361" s="72">
        <v>139.60965280684857</v>
      </c>
      <c r="L361" s="72">
        <v>100</v>
      </c>
      <c r="M361" s="72">
        <v>21.67</v>
      </c>
      <c r="N361" s="73">
        <v>20.376992076860382</v>
      </c>
      <c r="O361" s="74">
        <v>1566.4356940764649</v>
      </c>
      <c r="P361" s="73">
        <v>52.21452313588216</v>
      </c>
    </row>
    <row r="362" spans="1:16">
      <c r="A362" s="60" t="s">
        <v>20</v>
      </c>
      <c r="B362" s="60" t="s">
        <v>287</v>
      </c>
      <c r="C362" s="61">
        <v>1735116415</v>
      </c>
      <c r="D362" s="61">
        <v>400000000</v>
      </c>
      <c r="E362" s="62">
        <v>24.412661871206119</v>
      </c>
      <c r="F362" s="62">
        <v>6.1031654678015297</v>
      </c>
      <c r="G362" s="61">
        <v>175.248232</v>
      </c>
      <c r="H362" s="62">
        <v>9.48</v>
      </c>
      <c r="I362" s="62">
        <v>0.21707998991964497</v>
      </c>
      <c r="J362" s="61">
        <v>-80036018</v>
      </c>
      <c r="K362" s="62">
        <v>-49.9774988805665</v>
      </c>
      <c r="L362" s="62">
        <v>100</v>
      </c>
      <c r="M362" s="62">
        <v>43.81</v>
      </c>
      <c r="N362" s="63">
        <v>62.669573509340381</v>
      </c>
      <c r="O362" s="64">
        <v>1558.4940370299983</v>
      </c>
      <c r="P362" s="63">
        <v>51.949801234333272</v>
      </c>
    </row>
    <row r="363" spans="1:16">
      <c r="A363" s="70" t="s">
        <v>22</v>
      </c>
      <c r="B363" s="70" t="s">
        <v>221</v>
      </c>
      <c r="C363" s="71">
        <v>6246124497</v>
      </c>
      <c r="D363" s="71">
        <v>400000000</v>
      </c>
      <c r="E363" s="72">
        <v>49.326885322883925</v>
      </c>
      <c r="F363" s="72">
        <v>17.616744758172832</v>
      </c>
      <c r="G363" s="71">
        <v>112.187603</v>
      </c>
      <c r="H363" s="72">
        <v>7.55</v>
      </c>
      <c r="I363" s="72">
        <v>-0.10974401360974007</v>
      </c>
      <c r="J363" s="71">
        <v>5617957</v>
      </c>
      <c r="K363" s="72">
        <v>498.40182116025454</v>
      </c>
      <c r="L363" s="72">
        <v>100</v>
      </c>
      <c r="M363" s="72">
        <v>28.04</v>
      </c>
      <c r="N363" s="73">
        <v>18.423591177382772</v>
      </c>
      <c r="O363" s="74">
        <v>979.71573887348472</v>
      </c>
      <c r="P363" s="73">
        <v>32.657191295782823</v>
      </c>
    </row>
    <row r="364" spans="1:16">
      <c r="A364" s="25" t="s">
        <v>69</v>
      </c>
      <c r="B364" s="25" t="s">
        <v>376</v>
      </c>
      <c r="C364" s="26">
        <v>1771741339</v>
      </c>
      <c r="D364" s="26">
        <v>400000000</v>
      </c>
      <c r="E364" s="27">
        <v>1.410418933915103</v>
      </c>
      <c r="F364" s="27">
        <v>5.3424959617996322E-2</v>
      </c>
      <c r="G364" s="26">
        <v>398.89761299999998</v>
      </c>
      <c r="H364" s="27">
        <v>71.5</v>
      </c>
      <c r="I364" s="27">
        <v>-0.11486551339085338</v>
      </c>
      <c r="J364" s="26">
        <v>207480419</v>
      </c>
      <c r="K364" s="27">
        <v>127.24092291330875</v>
      </c>
      <c r="L364" s="27">
        <v>100</v>
      </c>
      <c r="M364" s="27">
        <v>99.72</v>
      </c>
      <c r="N364" s="28">
        <v>66.533330743728257</v>
      </c>
      <c r="O364" s="29">
        <v>1697.950686686062</v>
      </c>
      <c r="P364" s="28">
        <v>56.59835622286873</v>
      </c>
    </row>
    <row r="365" spans="1:16">
      <c r="A365" s="75" t="s">
        <v>188</v>
      </c>
      <c r="B365" s="75" t="s">
        <v>679</v>
      </c>
      <c r="C365" s="76">
        <v>3014472211</v>
      </c>
      <c r="D365" s="76">
        <v>400000000</v>
      </c>
      <c r="E365" s="77">
        <v>44.286391234837446</v>
      </c>
      <c r="F365" s="77">
        <v>15.816568298156231</v>
      </c>
      <c r="G365" s="76">
        <v>129.881788</v>
      </c>
      <c r="H365" s="77">
        <v>6.94</v>
      </c>
      <c r="I365" s="77">
        <v>-0.26142971443390284</v>
      </c>
      <c r="J365" s="76">
        <v>44096898</v>
      </c>
      <c r="K365" s="77">
        <v>63.496529846611885</v>
      </c>
      <c r="L365" s="77">
        <v>100</v>
      </c>
      <c r="M365" s="77">
        <v>32.35</v>
      </c>
      <c r="N365" s="78">
        <v>54.297609710812118</v>
      </c>
      <c r="O365" s="79">
        <v>34.944936423088251</v>
      </c>
      <c r="P365" s="78">
        <v>1.1648312141029418</v>
      </c>
    </row>
    <row r="366" spans="1:16">
      <c r="A366" s="65" t="s">
        <v>444</v>
      </c>
      <c r="B366" s="65" t="s">
        <v>393</v>
      </c>
      <c r="C366" s="66">
        <v>8884541574</v>
      </c>
      <c r="D366" s="66">
        <v>400000000</v>
      </c>
      <c r="E366" s="67">
        <v>17.057068858704699</v>
      </c>
      <c r="F366" s="67">
        <v>1.3755700692503789</v>
      </c>
      <c r="G366" s="66">
        <v>79.448606999999996</v>
      </c>
      <c r="H366" s="67">
        <v>30.06</v>
      </c>
      <c r="I366" s="67">
        <v>1.0864565556700185</v>
      </c>
      <c r="J366" s="66">
        <v>72826471</v>
      </c>
      <c r="K366" s="67">
        <v>170.26775882082765</v>
      </c>
      <c r="L366" s="67">
        <v>100</v>
      </c>
      <c r="M366" s="67">
        <v>19.86</v>
      </c>
      <c r="N366" s="68">
        <v>20.278681507637572</v>
      </c>
      <c r="O366" s="69">
        <v>1653.0236374544058</v>
      </c>
      <c r="P366" s="68">
        <v>55.10078791514686</v>
      </c>
    </row>
    <row r="367" spans="1:16">
      <c r="A367" t="s">
        <v>2174</v>
      </c>
      <c r="C367" s="14">
        <v>7006962211</v>
      </c>
      <c r="D367" s="14">
        <v>400000000</v>
      </c>
      <c r="E367" s="19">
        <v>0</v>
      </c>
      <c r="F367" s="19">
        <v>0</v>
      </c>
      <c r="G367" s="14">
        <v>0</v>
      </c>
      <c r="H367" s="19">
        <v>75.95</v>
      </c>
      <c r="I367" s="19">
        <v>0</v>
      </c>
      <c r="J367" s="14">
        <v>370070626</v>
      </c>
      <c r="K367" s="19">
        <v>86.469981003031563</v>
      </c>
      <c r="L367" s="19">
        <v>100</v>
      </c>
      <c r="M367" s="19">
        <v>0</v>
      </c>
      <c r="N367" s="20">
        <v>62.53359068321506</v>
      </c>
      <c r="O367" s="21">
        <v>0</v>
      </c>
      <c r="P367" s="24">
        <v>0</v>
      </c>
    </row>
    <row r="368" spans="1:16">
      <c r="A368" s="55" t="s">
        <v>549</v>
      </c>
      <c r="B368" s="55" t="s">
        <v>233</v>
      </c>
      <c r="C368" s="56">
        <v>4405616240</v>
      </c>
      <c r="D368" s="56">
        <v>402000000</v>
      </c>
      <c r="E368" s="57">
        <v>38.191923459230111</v>
      </c>
      <c r="F368" s="57">
        <v>6.7860560517466437</v>
      </c>
      <c r="G368" s="56">
        <v>416.05720400000001</v>
      </c>
      <c r="H368" s="57">
        <v>14.49</v>
      </c>
      <c r="I368" s="57">
        <v>0.50023723917495744</v>
      </c>
      <c r="J368" s="56">
        <v>82863015</v>
      </c>
      <c r="K368" s="57">
        <v>67.919324441670383</v>
      </c>
      <c r="L368" s="57">
        <v>99.50248756218906</v>
      </c>
      <c r="M368" s="57">
        <v>18.079999999999998</v>
      </c>
      <c r="N368" s="58">
        <v>26.173369447757011</v>
      </c>
      <c r="O368" s="59">
        <v>1644.7296449641817</v>
      </c>
      <c r="P368" s="58">
        <v>54.824321498806057</v>
      </c>
    </row>
    <row r="369" spans="1:16">
      <c r="A369" s="50" t="s">
        <v>88</v>
      </c>
      <c r="B369" s="50" t="s">
        <v>355</v>
      </c>
      <c r="C369" s="51">
        <v>919494030</v>
      </c>
      <c r="D369" s="51">
        <v>402170000</v>
      </c>
      <c r="E369" s="52">
        <v>15.690090830901545</v>
      </c>
      <c r="F369" s="52">
        <v>2.2949163773150576</v>
      </c>
      <c r="G369" s="51">
        <v>145.268338</v>
      </c>
      <c r="H369" s="52">
        <v>17.66</v>
      </c>
      <c r="I369" s="52">
        <v>-0.15240884180002112</v>
      </c>
      <c r="J369" s="51">
        <v>-57888264</v>
      </c>
      <c r="K369" s="52">
        <v>-118.10494092550435</v>
      </c>
      <c r="L369" s="52">
        <v>99.460427182534744</v>
      </c>
      <c r="M369" s="52">
        <v>36.119999999999997</v>
      </c>
      <c r="N369" s="53">
        <v>28.948460304915347</v>
      </c>
      <c r="O369" s="54">
        <v>800.81039626779875</v>
      </c>
      <c r="P369" s="53">
        <v>26.693679875593293</v>
      </c>
    </row>
    <row r="370" spans="1:16">
      <c r="A370" s="35" t="s">
        <v>632</v>
      </c>
      <c r="B370" s="35" t="s">
        <v>208</v>
      </c>
      <c r="C370" s="36">
        <v>16201756742</v>
      </c>
      <c r="D370" s="36">
        <v>411441018</v>
      </c>
      <c r="E370" s="37">
        <v>14.084892622027139</v>
      </c>
      <c r="F370" s="37">
        <v>0.56119800639231654</v>
      </c>
      <c r="G370" s="36">
        <v>46.332011000000001</v>
      </c>
      <c r="H370" s="37">
        <v>62.3</v>
      </c>
      <c r="I370" s="37">
        <v>0.59356847095142484</v>
      </c>
      <c r="J370" s="36">
        <v>-1023520289</v>
      </c>
      <c r="K370" s="37">
        <v>-24.521157389582534</v>
      </c>
      <c r="L370" s="37">
        <v>97.219281136427682</v>
      </c>
      <c r="M370" s="37">
        <v>11.26</v>
      </c>
      <c r="N370" s="38">
        <v>56.519867545663011</v>
      </c>
      <c r="O370" s="39">
        <v>1915.8754770002497</v>
      </c>
      <c r="P370" s="38">
        <v>63.862515900008326</v>
      </c>
    </row>
    <row r="371" spans="1:16">
      <c r="A371" s="25" t="s">
        <v>638</v>
      </c>
      <c r="B371" s="25" t="s">
        <v>353</v>
      </c>
      <c r="C371" s="26">
        <v>4561332204</v>
      </c>
      <c r="D371" s="26">
        <v>413000000</v>
      </c>
      <c r="E371" s="27">
        <v>43.939409171722453</v>
      </c>
      <c r="F371" s="27">
        <v>13.298852654879678</v>
      </c>
      <c r="G371" s="26">
        <v>112.701047</v>
      </c>
      <c r="H371" s="27">
        <v>8.14</v>
      </c>
      <c r="I371" s="27">
        <v>-0.12828930922081483</v>
      </c>
      <c r="J371" s="26">
        <v>-320710072</v>
      </c>
      <c r="K371" s="27">
        <v>-10.302139809316621</v>
      </c>
      <c r="L371" s="27">
        <v>96.852300242130752</v>
      </c>
      <c r="M371" s="27">
        <v>27.28</v>
      </c>
      <c r="N371" s="28">
        <v>66.311507968125198</v>
      </c>
      <c r="O371" s="29">
        <v>666.46542792164155</v>
      </c>
      <c r="P371" s="28">
        <v>22.215514264054718</v>
      </c>
    </row>
    <row r="372" spans="1:16">
      <c r="A372" s="60" t="s">
        <v>290</v>
      </c>
      <c r="B372" s="60" t="s">
        <v>287</v>
      </c>
      <c r="C372" s="61">
        <v>6286808537</v>
      </c>
      <c r="D372" s="61">
        <v>424397982</v>
      </c>
      <c r="E372" s="62">
        <v>70.851146789492375</v>
      </c>
      <c r="F372" s="62">
        <v>27.824176753308397</v>
      </c>
      <c r="G372" s="61">
        <v>82.424139999999994</v>
      </c>
      <c r="H372" s="62">
        <v>6.97</v>
      </c>
      <c r="I372" s="62">
        <v>-3.7945117855898047E-2</v>
      </c>
      <c r="J372" s="61">
        <v>-167012251</v>
      </c>
      <c r="K372" s="62">
        <v>-15.246713200698073</v>
      </c>
      <c r="L372" s="62">
        <v>94.25115503965803</v>
      </c>
      <c r="M372" s="62">
        <v>19.420000000000002</v>
      </c>
      <c r="N372" s="63">
        <v>44.429348955154651</v>
      </c>
      <c r="O372" s="64">
        <v>1022.3632346163917</v>
      </c>
      <c r="P372" s="63">
        <v>34.078774487213053</v>
      </c>
    </row>
    <row r="373" spans="1:16">
      <c r="A373" s="90" t="s">
        <v>408</v>
      </c>
      <c r="B373" s="90" t="s">
        <v>390</v>
      </c>
      <c r="C373" s="91">
        <v>3803390886</v>
      </c>
      <c r="D373" s="91">
        <v>431419816</v>
      </c>
      <c r="E373" s="92">
        <v>23.586577261003011</v>
      </c>
      <c r="F373" s="92">
        <v>3.6447989307632254</v>
      </c>
      <c r="G373" s="91">
        <v>107.825118</v>
      </c>
      <c r="H373" s="92">
        <v>15.65</v>
      </c>
      <c r="I373" s="92">
        <v>0.4453870382865226</v>
      </c>
      <c r="J373" s="91">
        <v>30120129</v>
      </c>
      <c r="K373" s="92">
        <v>214.84958580356678</v>
      </c>
      <c r="L373" s="92">
        <v>92.717113392862785</v>
      </c>
      <c r="M373" s="92">
        <v>24.99</v>
      </c>
      <c r="N373" s="93">
        <v>36.937959851473011</v>
      </c>
      <c r="O373" s="94">
        <v>2327.0924822762163</v>
      </c>
      <c r="P373" s="93">
        <v>77.569749409207205</v>
      </c>
    </row>
    <row r="374" spans="1:16">
      <c r="A374" s="30" t="s">
        <v>348</v>
      </c>
      <c r="B374" s="30" t="s">
        <v>349</v>
      </c>
      <c r="C374" s="31">
        <v>82316348000</v>
      </c>
      <c r="D374" s="31">
        <v>435000000</v>
      </c>
      <c r="E374" s="32">
        <v>2.3943367232352659</v>
      </c>
      <c r="F374" s="32">
        <v>5.0038385020590721E-2</v>
      </c>
      <c r="G374" s="31">
        <v>143.01765399999999</v>
      </c>
      <c r="H374" s="32">
        <v>111</v>
      </c>
      <c r="I374" s="32">
        <v>1.7463810153773525</v>
      </c>
      <c r="J374" s="31">
        <v>116650000</v>
      </c>
      <c r="K374" s="32">
        <v>410.20145735105012</v>
      </c>
      <c r="L374" s="32">
        <v>91.954022988505741</v>
      </c>
      <c r="M374" s="32">
        <v>34.29</v>
      </c>
      <c r="N374" s="33">
        <v>35.71142611858204</v>
      </c>
      <c r="O374" s="34">
        <v>2219.0883332126527</v>
      </c>
      <c r="P374" s="33">
        <v>73.969611107088426</v>
      </c>
    </row>
    <row r="375" spans="1:16">
      <c r="A375" s="35" t="s">
        <v>633</v>
      </c>
      <c r="B375" s="35" t="s">
        <v>208</v>
      </c>
      <c r="C375" s="36">
        <v>11730613818</v>
      </c>
      <c r="D375" s="36">
        <v>437197170</v>
      </c>
      <c r="E375" s="37">
        <v>18.021327431341945</v>
      </c>
      <c r="F375" s="37">
        <v>2.4247139664618254</v>
      </c>
      <c r="G375" s="36">
        <v>129.50326799999999</v>
      </c>
      <c r="H375" s="37">
        <v>16.97</v>
      </c>
      <c r="I375" s="37">
        <v>0.1479502166603659</v>
      </c>
      <c r="J375" s="36">
        <v>147302768</v>
      </c>
      <c r="K375" s="37">
        <v>50.456294819931692</v>
      </c>
      <c r="L375" s="37">
        <v>91.491900553702123</v>
      </c>
      <c r="M375" s="37">
        <v>29.62</v>
      </c>
      <c r="N375" s="38">
        <v>13.468328786144243</v>
      </c>
      <c r="O375" s="39">
        <v>1396.750526791099</v>
      </c>
      <c r="P375" s="38">
        <v>46.558350893036632</v>
      </c>
    </row>
    <row r="376" spans="1:16">
      <c r="A376" s="30" t="s">
        <v>111</v>
      </c>
      <c r="B376" s="30" t="s">
        <v>349</v>
      </c>
      <c r="C376" s="31">
        <v>640246857</v>
      </c>
      <c r="D376" s="31">
        <v>450000000</v>
      </c>
      <c r="E376" s="32">
        <v>99.487935595490001</v>
      </c>
      <c r="F376" s="32">
        <v>221.08430132331111</v>
      </c>
      <c r="G376" s="31">
        <v>332.285709</v>
      </c>
      <c r="H376" s="32">
        <v>1.21</v>
      </c>
      <c r="I376" s="32">
        <v>-3.3531194736372116E-2</v>
      </c>
      <c r="J376" s="31">
        <v>-234342255</v>
      </c>
      <c r="K376" s="32">
        <v>-1.9202682845225671</v>
      </c>
      <c r="L376" s="32">
        <v>88.888888888888886</v>
      </c>
      <c r="M376" s="32">
        <v>73.84</v>
      </c>
      <c r="N376" s="33">
        <v>37.534695210672801</v>
      </c>
      <c r="O376" s="34">
        <v>583.26611779348593</v>
      </c>
      <c r="P376" s="33">
        <v>19.44220392644953</v>
      </c>
    </row>
    <row r="377" spans="1:16">
      <c r="A377" s="35" t="s">
        <v>211</v>
      </c>
      <c r="B377" s="35" t="s">
        <v>208</v>
      </c>
      <c r="C377" s="36">
        <v>15338755000</v>
      </c>
      <c r="D377" s="36">
        <v>460000000</v>
      </c>
      <c r="E377" s="37">
        <v>3.3865371871584675</v>
      </c>
      <c r="F377" s="37">
        <v>9.9486991397134766E-2</v>
      </c>
      <c r="G377" s="36">
        <v>175.77502699999999</v>
      </c>
      <c r="H377" s="37">
        <v>67.2</v>
      </c>
      <c r="I377" s="37">
        <v>-0.11898108805820584</v>
      </c>
      <c r="J377" s="36">
        <v>167767000</v>
      </c>
      <c r="K377" s="37">
        <v>202.90045122103871</v>
      </c>
      <c r="L377" s="37">
        <v>86.956521739130437</v>
      </c>
      <c r="M377" s="37">
        <v>38.21</v>
      </c>
      <c r="N377" s="38">
        <v>44.753513851165764</v>
      </c>
      <c r="O377" s="39">
        <v>1325.083802676088</v>
      </c>
      <c r="P377" s="38">
        <v>44.169460089202936</v>
      </c>
    </row>
    <row r="378" spans="1:16">
      <c r="A378" s="25" t="s">
        <v>273</v>
      </c>
      <c r="B378" s="25" t="s">
        <v>353</v>
      </c>
      <c r="C378" s="26">
        <v>7127430217</v>
      </c>
      <c r="D378" s="26">
        <v>460000000</v>
      </c>
      <c r="E378" s="27">
        <v>12.927973283567534</v>
      </c>
      <c r="F378" s="27">
        <v>1.0809342210340747</v>
      </c>
      <c r="G378" s="26">
        <v>119.470669</v>
      </c>
      <c r="H378" s="27">
        <v>25.96</v>
      </c>
      <c r="I378" s="27">
        <v>-0.10547259121759467</v>
      </c>
      <c r="J378" s="26">
        <v>6350791</v>
      </c>
      <c r="K378" s="27">
        <v>1883.2299787538277</v>
      </c>
      <c r="L378" s="27">
        <v>86.956521739130437</v>
      </c>
      <c r="M378" s="27">
        <v>25.97</v>
      </c>
      <c r="N378" s="28">
        <v>26.686013538602005</v>
      </c>
      <c r="O378" s="29">
        <v>251.9440991793744</v>
      </c>
      <c r="P378" s="28">
        <v>8.3981366393124794</v>
      </c>
    </row>
    <row r="379" spans="1:16">
      <c r="A379" s="70" t="s">
        <v>23</v>
      </c>
      <c r="B379" s="70" t="s">
        <v>221</v>
      </c>
      <c r="C379" s="71">
        <v>5228066628</v>
      </c>
      <c r="D379" s="71">
        <v>469768118</v>
      </c>
      <c r="E379" s="72">
        <v>49.53514752142965</v>
      </c>
      <c r="F379" s="72">
        <v>21.089190868176221</v>
      </c>
      <c r="G379" s="71">
        <v>141.922583</v>
      </c>
      <c r="H379" s="72">
        <v>5.61</v>
      </c>
      <c r="I379" s="72">
        <v>-0.1299158323093863</v>
      </c>
      <c r="J379" s="71">
        <v>-49137165</v>
      </c>
      <c r="K379" s="72">
        <v>-47.801711596507452</v>
      </c>
      <c r="L379" s="72">
        <v>85.148392296813981</v>
      </c>
      <c r="M379" s="72">
        <v>30.21</v>
      </c>
      <c r="N379" s="73">
        <v>20.320273280154019</v>
      </c>
      <c r="O379" s="74">
        <v>406.41367382763883</v>
      </c>
      <c r="P379" s="73">
        <v>13.547122460921294</v>
      </c>
    </row>
    <row r="380" spans="1:16">
      <c r="A380" s="60" t="s">
        <v>360</v>
      </c>
      <c r="B380" s="60" t="s">
        <v>287</v>
      </c>
      <c r="C380" s="61">
        <v>7693162624</v>
      </c>
      <c r="D380" s="61">
        <v>474600000</v>
      </c>
      <c r="E380" s="62">
        <v>10.717034161998765</v>
      </c>
      <c r="F380" s="62">
        <v>0.66415273307545453</v>
      </c>
      <c r="G380" s="61">
        <v>113.270408</v>
      </c>
      <c r="H380" s="62">
        <v>32.479999999999997</v>
      </c>
      <c r="I380" s="62">
        <v>-1.6851026766090771</v>
      </c>
      <c r="J380" s="61">
        <v>-76940951</v>
      </c>
      <c r="K380" s="62">
        <v>-209.72446779349011</v>
      </c>
      <c r="L380" s="62">
        <v>84.281500210703754</v>
      </c>
      <c r="M380" s="62">
        <v>23.86</v>
      </c>
      <c r="N380" s="63">
        <v>41.768005346141983</v>
      </c>
      <c r="O380" s="64">
        <v>530.27727357598849</v>
      </c>
      <c r="P380" s="63">
        <v>17.675909119199616</v>
      </c>
    </row>
    <row r="381" spans="1:16">
      <c r="A381" s="60" t="s">
        <v>19</v>
      </c>
      <c r="B381" s="60" t="s">
        <v>287</v>
      </c>
      <c r="C381" s="61">
        <v>4880226905</v>
      </c>
      <c r="D381" s="61">
        <v>480000000</v>
      </c>
      <c r="E381" s="62">
        <v>26.84092222832048</v>
      </c>
      <c r="F381" s="62">
        <v>7.9883697108096667</v>
      </c>
      <c r="G381" s="61">
        <v>200.330117</v>
      </c>
      <c r="H381" s="62">
        <v>7.39</v>
      </c>
      <c r="I381" s="62">
        <v>-0.36471847119816481</v>
      </c>
      <c r="J381" s="61">
        <v>35267669</v>
      </c>
      <c r="K381" s="62">
        <v>95.271394318688877</v>
      </c>
      <c r="L381" s="62">
        <v>83.333333333333329</v>
      </c>
      <c r="M381" s="62">
        <v>41.73</v>
      </c>
      <c r="N381" s="63">
        <v>25.272516359951695</v>
      </c>
      <c r="O381" s="64">
        <v>416.4439166505681</v>
      </c>
      <c r="P381" s="63">
        <v>13.88146388835227</v>
      </c>
    </row>
    <row r="382" spans="1:16">
      <c r="A382" s="40" t="s">
        <v>341</v>
      </c>
      <c r="B382" s="40" t="s">
        <v>255</v>
      </c>
      <c r="C382" s="41">
        <v>3823224810</v>
      </c>
      <c r="D382" s="41">
        <v>486200000</v>
      </c>
      <c r="E382" s="42">
        <v>18.638638442578447</v>
      </c>
      <c r="F382" s="42">
        <v>2.1297406694294128</v>
      </c>
      <c r="G382" s="41">
        <v>116.492937</v>
      </c>
      <c r="H382" s="42">
        <v>18.46</v>
      </c>
      <c r="I382" s="42">
        <v>-0.55363587887224242</v>
      </c>
      <c r="J382" s="41">
        <v>161327589</v>
      </c>
      <c r="K382" s="42">
        <v>54.247386043809286</v>
      </c>
      <c r="L382" s="42">
        <v>82.270670505964617</v>
      </c>
      <c r="M382" s="42">
        <v>23.95</v>
      </c>
      <c r="N382" s="43">
        <v>70.499041182838283</v>
      </c>
      <c r="O382" s="44">
        <v>879.59261321371866</v>
      </c>
      <c r="P382" s="43">
        <v>29.319753773790623</v>
      </c>
    </row>
    <row r="383" spans="1:16">
      <c r="A383" s="60" t="s">
        <v>73</v>
      </c>
      <c r="B383" s="60" t="s">
        <v>287</v>
      </c>
      <c r="C383" s="61">
        <v>4342116936</v>
      </c>
      <c r="D383" s="61">
        <v>490000000</v>
      </c>
      <c r="E383" s="62">
        <v>47.69410223793605</v>
      </c>
      <c r="F383" s="62">
        <v>10.814989169600011</v>
      </c>
      <c r="G383" s="61">
        <v>88.016211999999996</v>
      </c>
      <c r="H383" s="62">
        <v>9.65</v>
      </c>
      <c r="I383" s="62">
        <v>-0.1034860644362432</v>
      </c>
      <c r="J383" s="61">
        <v>111486274</v>
      </c>
      <c r="K383" s="62">
        <v>39.556439028539067</v>
      </c>
      <c r="L383" s="62">
        <v>81.632653061224488</v>
      </c>
      <c r="M383" s="62">
        <v>17.96</v>
      </c>
      <c r="N383" s="63">
        <v>24.591625636326011</v>
      </c>
      <c r="O383" s="64">
        <v>114.29927338947445</v>
      </c>
      <c r="P383" s="63">
        <v>3.8099757796491485</v>
      </c>
    </row>
    <row r="384" spans="1:16">
      <c r="A384" s="50" t="s">
        <v>184</v>
      </c>
      <c r="B384" s="50" t="s">
        <v>355</v>
      </c>
      <c r="C384" s="51">
        <v>5647873743</v>
      </c>
      <c r="D384" s="51">
        <v>494000000</v>
      </c>
      <c r="E384" s="52">
        <v>5.0731363682118253</v>
      </c>
      <c r="F384" s="52">
        <v>0.38035210437935413</v>
      </c>
      <c r="G384" s="51">
        <v>292.914446</v>
      </c>
      <c r="H384" s="52">
        <v>28.32</v>
      </c>
      <c r="I384" s="52">
        <v>-1.4201856218862936</v>
      </c>
      <c r="J384" s="51">
        <v>-217874647</v>
      </c>
      <c r="K384" s="52">
        <v>-61.218687826491347</v>
      </c>
      <c r="L384" s="52">
        <v>80.97165991902834</v>
      </c>
      <c r="M384" s="52">
        <v>59.29</v>
      </c>
      <c r="N384" s="53">
        <v>27.205207999841747</v>
      </c>
      <c r="O384" s="54">
        <v>6.2380848495322994</v>
      </c>
      <c r="P384" s="53">
        <v>0.20793616165107665</v>
      </c>
    </row>
    <row r="385" spans="1:16">
      <c r="A385" s="35" t="s">
        <v>215</v>
      </c>
      <c r="B385" s="35" t="s">
        <v>208</v>
      </c>
      <c r="C385" s="36">
        <v>3274896343</v>
      </c>
      <c r="D385" s="36">
        <v>500000000</v>
      </c>
      <c r="E385" s="37">
        <v>11.135975269226121</v>
      </c>
      <c r="F385" s="37">
        <v>1.2373305854695689</v>
      </c>
      <c r="G385" s="36">
        <v>189.86396500000001</v>
      </c>
      <c r="H385" s="37">
        <v>17.87</v>
      </c>
      <c r="I385" s="37">
        <v>0.45578357156830407</v>
      </c>
      <c r="J385" s="36">
        <v>223475323</v>
      </c>
      <c r="K385" s="37">
        <v>40.272902972826223</v>
      </c>
      <c r="L385" s="37">
        <v>80</v>
      </c>
      <c r="M385" s="37">
        <v>37.97</v>
      </c>
      <c r="N385" s="38">
        <v>70.159724080812026</v>
      </c>
      <c r="O385" s="39">
        <v>1602.305960315779</v>
      </c>
      <c r="P385" s="38">
        <v>53.410198677192632</v>
      </c>
    </row>
    <row r="386" spans="1:16">
      <c r="A386" s="35" t="s">
        <v>203</v>
      </c>
      <c r="B386" s="35" t="s">
        <v>200</v>
      </c>
      <c r="C386" s="36">
        <v>6764257574</v>
      </c>
      <c r="D386" s="36">
        <v>500000000</v>
      </c>
      <c r="E386" s="37">
        <v>23.860974034786313</v>
      </c>
      <c r="F386" s="37">
        <v>5.9652435086965783</v>
      </c>
      <c r="G386" s="36">
        <v>194.287902</v>
      </c>
      <c r="H386" s="37">
        <v>8.58</v>
      </c>
      <c r="I386" s="37">
        <v>-0.10824191280947559</v>
      </c>
      <c r="J386" s="36">
        <v>-270382363</v>
      </c>
      <c r="K386" s="37">
        <v>-14.793864346839813</v>
      </c>
      <c r="L386" s="37">
        <v>80</v>
      </c>
      <c r="M386" s="37">
        <v>38.85</v>
      </c>
      <c r="N386" s="38">
        <v>28.472212148442246</v>
      </c>
      <c r="O386" s="39">
        <v>265.65482697755778</v>
      </c>
      <c r="P386" s="38">
        <v>8.855160899251926</v>
      </c>
    </row>
    <row r="387" spans="1:16">
      <c r="A387" s="30" t="s">
        <v>109</v>
      </c>
      <c r="B387" s="30" t="s">
        <v>605</v>
      </c>
      <c r="C387" s="31">
        <v>1566155489</v>
      </c>
      <c r="D387" s="31">
        <v>500000000</v>
      </c>
      <c r="E387" s="32">
        <v>48.067794817811034</v>
      </c>
      <c r="F387" s="32">
        <v>24.033897408905517</v>
      </c>
      <c r="G387" s="31">
        <v>167.149394</v>
      </c>
      <c r="H387" s="32">
        <v>4.97</v>
      </c>
      <c r="I387" s="32">
        <v>-1.4424635157391563E-2</v>
      </c>
      <c r="J387" s="31">
        <v>-66095130</v>
      </c>
      <c r="K387" s="32">
        <v>-30.259415481897079</v>
      </c>
      <c r="L387" s="32">
        <v>80</v>
      </c>
      <c r="M387" s="32">
        <v>33.42</v>
      </c>
      <c r="N387" s="33">
        <v>51.975341031264463</v>
      </c>
      <c r="O387" s="34">
        <v>1155.2661333712163</v>
      </c>
      <c r="P387" s="33">
        <v>38.508871112373875</v>
      </c>
    </row>
    <row r="388" spans="1:16">
      <c r="A388" s="65" t="s">
        <v>392</v>
      </c>
      <c r="B388" s="65" t="s">
        <v>393</v>
      </c>
      <c r="C388" s="66">
        <v>2102739086</v>
      </c>
      <c r="D388" s="66">
        <v>500000000</v>
      </c>
      <c r="E388" s="67">
        <v>23.662814360488778</v>
      </c>
      <c r="F388" s="67">
        <v>2.9578517950610972</v>
      </c>
      <c r="G388" s="66">
        <v>109.220557</v>
      </c>
      <c r="H388" s="67">
        <v>15.48</v>
      </c>
      <c r="I388" s="67">
        <v>-0.58447049223899583</v>
      </c>
      <c r="J388" s="66">
        <v>36441663</v>
      </c>
      <c r="K388" s="67">
        <v>219.52894959815637</v>
      </c>
      <c r="L388" s="67">
        <v>80</v>
      </c>
      <c r="M388" s="67">
        <v>21.84</v>
      </c>
      <c r="N388" s="68">
        <v>17.293000450887352</v>
      </c>
      <c r="O388" s="69">
        <v>987.04827384940222</v>
      </c>
      <c r="P388" s="68">
        <v>32.90160912831341</v>
      </c>
    </row>
    <row r="389" spans="1:16">
      <c r="A389" s="85" t="s">
        <v>396</v>
      </c>
      <c r="B389" s="85" t="s">
        <v>607</v>
      </c>
      <c r="C389" s="86">
        <v>6926934061</v>
      </c>
      <c r="D389" s="86">
        <v>500000000</v>
      </c>
      <c r="E389" s="87">
        <v>8.7115336785714135</v>
      </c>
      <c r="F389" s="87">
        <v>0.378762333850931</v>
      </c>
      <c r="G389" s="86">
        <v>101.92848499999999</v>
      </c>
      <c r="H389" s="87">
        <v>44.04</v>
      </c>
      <c r="I389" s="87">
        <v>-0.42519717138983276</v>
      </c>
      <c r="J389" s="86">
        <v>852352853</v>
      </c>
      <c r="K389" s="87">
        <v>26.984129775652899</v>
      </c>
      <c r="L389" s="87">
        <v>80</v>
      </c>
      <c r="M389" s="87">
        <v>20.38</v>
      </c>
      <c r="N389" s="88">
        <v>39.736357104147906</v>
      </c>
      <c r="O389" s="89">
        <v>1153.4528905578245</v>
      </c>
      <c r="P389" s="88">
        <v>38.44842968526082</v>
      </c>
    </row>
    <row r="390" spans="1:16">
      <c r="A390" s="30" t="s">
        <v>7</v>
      </c>
      <c r="B390" s="30" t="s">
        <v>349</v>
      </c>
      <c r="C390" s="31">
        <v>83965464000</v>
      </c>
      <c r="D390" s="31">
        <v>500000000</v>
      </c>
      <c r="E390" s="32">
        <v>8.4018504235372813</v>
      </c>
      <c r="F390" s="32">
        <v>0.40008811540653721</v>
      </c>
      <c r="G390" s="31">
        <v>111.62364100000001</v>
      </c>
      <c r="H390" s="32">
        <v>42.72</v>
      </c>
      <c r="I390" s="32">
        <v>-0.35369380468726064</v>
      </c>
      <c r="J390" s="31">
        <v>418795000</v>
      </c>
      <c r="K390" s="32">
        <v>50.143865136880812</v>
      </c>
      <c r="L390" s="32">
        <v>80</v>
      </c>
      <c r="M390" s="32">
        <v>22.32</v>
      </c>
      <c r="N390" s="33">
        <v>31.03054777559398</v>
      </c>
      <c r="O390" s="34">
        <v>568.48747624235318</v>
      </c>
      <c r="P390" s="33">
        <v>18.949582541411772</v>
      </c>
    </row>
    <row r="391" spans="1:16">
      <c r="A391" s="55" t="s">
        <v>293</v>
      </c>
      <c r="B391" s="55" t="s">
        <v>356</v>
      </c>
      <c r="C391" s="56">
        <v>115747897000</v>
      </c>
      <c r="D391" s="56">
        <v>500000000</v>
      </c>
      <c r="E391" s="57">
        <v>1.1580842969559755</v>
      </c>
      <c r="F391" s="57">
        <v>1.5441123959413007E-2</v>
      </c>
      <c r="G391" s="56">
        <v>231.500754</v>
      </c>
      <c r="H391" s="57">
        <v>147.9</v>
      </c>
      <c r="I391" s="57">
        <v>-2.5857636268829083</v>
      </c>
      <c r="J391" s="56">
        <v>-7758354000</v>
      </c>
      <c r="K391" s="57">
        <v>-9.6669989536440326</v>
      </c>
      <c r="L391" s="57">
        <v>80</v>
      </c>
      <c r="M391" s="57">
        <v>46.3</v>
      </c>
      <c r="N391" s="58">
        <v>72.514038386411244</v>
      </c>
      <c r="O391" s="59">
        <v>507.21297697748224</v>
      </c>
      <c r="P391" s="58">
        <v>16.907099232582741</v>
      </c>
    </row>
    <row r="392" spans="1:16">
      <c r="A392" s="40" t="s">
        <v>321</v>
      </c>
      <c r="B392" s="40" t="s">
        <v>255</v>
      </c>
      <c r="C392" s="41">
        <v>2964377336</v>
      </c>
      <c r="D392" s="41">
        <v>500000000</v>
      </c>
      <c r="E392" s="42">
        <v>33.676071551549221</v>
      </c>
      <c r="F392" s="42">
        <v>33.676071551549221</v>
      </c>
      <c r="G392" s="41">
        <v>422.728272</v>
      </c>
      <c r="H392" s="42">
        <v>2.78</v>
      </c>
      <c r="I392" s="42">
        <v>-8.8666862208326425E-2</v>
      </c>
      <c r="J392" s="41">
        <v>-298290114</v>
      </c>
      <c r="K392" s="42">
        <v>-3.3524409729515878</v>
      </c>
      <c r="L392" s="42">
        <v>80</v>
      </c>
      <c r="M392" s="42">
        <v>84.54</v>
      </c>
      <c r="N392" s="43">
        <v>15.066937885682702</v>
      </c>
      <c r="O392" s="44">
        <v>161.14285130403468</v>
      </c>
      <c r="P392" s="43">
        <v>5.3714283768011564</v>
      </c>
    </row>
    <row r="393" spans="1:16">
      <c r="A393" s="60" t="s">
        <v>96</v>
      </c>
      <c r="B393" s="60" t="s">
        <v>287</v>
      </c>
      <c r="C393" s="61">
        <v>2553702389</v>
      </c>
      <c r="D393" s="61">
        <v>500000000</v>
      </c>
      <c r="E393" s="62">
        <v>40.601284726151945</v>
      </c>
      <c r="F393" s="62">
        <v>27.067523150767965</v>
      </c>
      <c r="G393" s="61">
        <v>299.480053</v>
      </c>
      <c r="H393" s="62">
        <v>3.27</v>
      </c>
      <c r="I393" s="62">
        <v>-1.8391586999095821E-2</v>
      </c>
      <c r="J393" s="61">
        <v>75735008</v>
      </c>
      <c r="K393" s="62">
        <v>19.805900066716834</v>
      </c>
      <c r="L393" s="62">
        <v>80</v>
      </c>
      <c r="M393" s="62">
        <v>59.89</v>
      </c>
      <c r="N393" s="63">
        <v>46.058177788483142</v>
      </c>
      <c r="O393" s="64">
        <v>909.67323416613931</v>
      </c>
      <c r="P393" s="63">
        <v>30.322441138871309</v>
      </c>
    </row>
    <row r="394" spans="1:16">
      <c r="A394" s="30" t="s">
        <v>198</v>
      </c>
      <c r="B394" s="30" t="s">
        <v>605</v>
      </c>
      <c r="C394" s="31">
        <v>6529421000</v>
      </c>
      <c r="D394" s="31">
        <v>500000000</v>
      </c>
      <c r="E394" s="32">
        <v>36.053185659484868</v>
      </c>
      <c r="F394" s="32">
        <v>9.0132964148712169</v>
      </c>
      <c r="G394" s="31">
        <v>124.820319</v>
      </c>
      <c r="H394" s="32">
        <v>8.7899999999999991</v>
      </c>
      <c r="I394" s="32">
        <v>-0.89362814580472971</v>
      </c>
      <c r="J394" s="31">
        <v>-116951000</v>
      </c>
      <c r="K394" s="32">
        <v>-34.20235825260152</v>
      </c>
      <c r="L394" s="32">
        <v>80</v>
      </c>
      <c r="M394" s="32">
        <v>24.96</v>
      </c>
      <c r="N394" s="33">
        <v>18.927681921989098</v>
      </c>
      <c r="O394" s="34">
        <v>470</v>
      </c>
      <c r="P394" s="33">
        <v>15.666666666666666</v>
      </c>
    </row>
    <row r="395" spans="1:16">
      <c r="A395" s="45" t="s">
        <v>196</v>
      </c>
      <c r="B395" s="45" t="s">
        <v>375</v>
      </c>
      <c r="C395" s="46">
        <v>58964771000</v>
      </c>
      <c r="D395" s="46">
        <v>500000000</v>
      </c>
      <c r="E395" s="47">
        <v>1.2669855246903803</v>
      </c>
      <c r="F395" s="47">
        <v>9.6716452266441249E-3</v>
      </c>
      <c r="G395" s="46">
        <v>120.540333</v>
      </c>
      <c r="H395" s="47">
        <v>260.75</v>
      </c>
      <c r="I395" s="47">
        <v>-3.8429724667133205</v>
      </c>
      <c r="J395" s="46">
        <v>2988567000</v>
      </c>
      <c r="K395" s="47">
        <v>43.833716962008886</v>
      </c>
      <c r="L395" s="47">
        <v>80</v>
      </c>
      <c r="M395" s="47">
        <v>24.1</v>
      </c>
      <c r="N395" s="48">
        <v>70.637518395816798</v>
      </c>
      <c r="O395" s="49">
        <v>462.72603042526373</v>
      </c>
      <c r="P395" s="48">
        <v>15.424201014175457</v>
      </c>
    </row>
    <row r="396" spans="1:16">
      <c r="A396" s="35" t="s">
        <v>181</v>
      </c>
      <c r="B396" s="35" t="s">
        <v>200</v>
      </c>
      <c r="C396" s="36">
        <v>959761015</v>
      </c>
      <c r="D396" s="36">
        <v>500000000</v>
      </c>
      <c r="E396" s="37">
        <v>75.740362038930542</v>
      </c>
      <c r="F396" s="37">
        <v>75.740362038930542</v>
      </c>
      <c r="G396" s="36">
        <v>195.60929400000001</v>
      </c>
      <c r="H396" s="37">
        <v>2.63</v>
      </c>
      <c r="I396" s="37">
        <v>-7.7453654697268615E-2</v>
      </c>
      <c r="J396" s="36">
        <v>70090339</v>
      </c>
      <c r="K396" s="37">
        <v>14.267301517831152</v>
      </c>
      <c r="L396" s="37">
        <v>80</v>
      </c>
      <c r="M396" s="37">
        <v>39.119999999999997</v>
      </c>
      <c r="N396" s="38">
        <v>52.723015007891988</v>
      </c>
      <c r="O396" s="39">
        <v>419.19581362545551</v>
      </c>
      <c r="P396" s="38">
        <v>13.973193787515184</v>
      </c>
    </row>
    <row r="397" spans="1:16">
      <c r="A397" t="s">
        <v>2181</v>
      </c>
      <c r="C397" s="14">
        <v>9235306507</v>
      </c>
      <c r="D397" s="14">
        <v>500000000</v>
      </c>
      <c r="E397" s="19">
        <v>0</v>
      </c>
      <c r="F397" s="19">
        <v>0</v>
      </c>
      <c r="G397" s="14">
        <v>0</v>
      </c>
      <c r="H397" s="19">
        <v>37.54</v>
      </c>
      <c r="I397" s="19">
        <v>0</v>
      </c>
      <c r="J397" s="14">
        <v>335195569</v>
      </c>
      <c r="K397" s="19">
        <v>56.683326861042126</v>
      </c>
      <c r="L397" s="19">
        <v>80</v>
      </c>
      <c r="M397" s="19">
        <v>0</v>
      </c>
      <c r="N397" s="20">
        <v>25.007119545270232</v>
      </c>
      <c r="O397" s="21">
        <v>0</v>
      </c>
      <c r="P397" s="24">
        <v>0</v>
      </c>
    </row>
    <row r="398" spans="1:16">
      <c r="A398" s="25" t="s">
        <v>472</v>
      </c>
      <c r="B398" s="25" t="s">
        <v>353</v>
      </c>
      <c r="C398" s="26">
        <v>6438662624</v>
      </c>
      <c r="D398" s="26">
        <v>514778661</v>
      </c>
      <c r="E398" s="27">
        <v>15.878243884236158</v>
      </c>
      <c r="F398" s="27">
        <v>1.3410781799080793</v>
      </c>
      <c r="G398" s="26">
        <v>109.374763</v>
      </c>
      <c r="H398" s="27">
        <v>22.92</v>
      </c>
      <c r="I398" s="27">
        <v>-0.43328143651500994</v>
      </c>
      <c r="J398" s="26">
        <v>-133038799</v>
      </c>
      <c r="K398" s="27">
        <v>-88.995911658823672</v>
      </c>
      <c r="L398" s="27">
        <v>77.703298583310939</v>
      </c>
      <c r="M398" s="27">
        <v>21.24</v>
      </c>
      <c r="N398" s="28">
        <v>68.970846194431985</v>
      </c>
      <c r="O398" s="29">
        <v>95.527338345421498</v>
      </c>
      <c r="P398" s="28">
        <v>3.1842446115140501</v>
      </c>
    </row>
    <row r="399" spans="1:16">
      <c r="A399" s="25" t="s">
        <v>526</v>
      </c>
      <c r="B399" s="25" t="s">
        <v>353</v>
      </c>
      <c r="C399" s="26">
        <v>8353028000</v>
      </c>
      <c r="D399" s="26">
        <v>516180000</v>
      </c>
      <c r="E399" s="27">
        <v>12.895120142913918</v>
      </c>
      <c r="F399" s="27">
        <v>1.1355376509704083</v>
      </c>
      <c r="G399" s="26">
        <v>138.27239</v>
      </c>
      <c r="H399" s="27">
        <v>22.1</v>
      </c>
      <c r="I399" s="27">
        <v>-0.47907096018650464</v>
      </c>
      <c r="J399" s="26">
        <v>9266000</v>
      </c>
      <c r="K399" s="27">
        <v>1225.5514785236348</v>
      </c>
      <c r="L399" s="27">
        <v>77.492347630671475</v>
      </c>
      <c r="M399" s="27">
        <v>26.78</v>
      </c>
      <c r="N399" s="28">
        <v>19.880042034781134</v>
      </c>
      <c r="O399" s="29">
        <v>113.12445167403627</v>
      </c>
      <c r="P399" s="28">
        <v>3.7708150558012088</v>
      </c>
    </row>
    <row r="400" spans="1:16">
      <c r="A400" t="s">
        <v>2192</v>
      </c>
      <c r="C400" s="14">
        <v>15590464000</v>
      </c>
      <c r="D400" s="14">
        <v>529355000</v>
      </c>
      <c r="E400" s="19">
        <v>0</v>
      </c>
      <c r="F400" s="19">
        <v>0</v>
      </c>
      <c r="G400" s="14">
        <v>0</v>
      </c>
      <c r="H400" s="19">
        <v>122.4</v>
      </c>
      <c r="I400" s="19">
        <v>0</v>
      </c>
      <c r="J400" s="14">
        <v>32815000</v>
      </c>
      <c r="K400" s="19">
        <v>2210.0147798262988</v>
      </c>
      <c r="L400" s="19">
        <v>75.563657658848982</v>
      </c>
      <c r="M400" s="19">
        <v>0</v>
      </c>
      <c r="N400" s="20">
        <v>48.240762861306237</v>
      </c>
      <c r="O400" s="21">
        <v>0</v>
      </c>
      <c r="P400" s="24">
        <v>0</v>
      </c>
    </row>
    <row r="401" spans="1:16">
      <c r="A401" s="65" t="s">
        <v>461</v>
      </c>
      <c r="B401" s="65" t="s">
        <v>608</v>
      </c>
      <c r="C401" s="66">
        <v>1357332842</v>
      </c>
      <c r="D401" s="66">
        <v>535000000</v>
      </c>
      <c r="E401" s="67">
        <v>25.28711256279367</v>
      </c>
      <c r="F401" s="67">
        <v>9.4531261916985674</v>
      </c>
      <c r="G401" s="66">
        <v>285.553631</v>
      </c>
      <c r="H401" s="67">
        <v>5.47</v>
      </c>
      <c r="I401" s="67">
        <v>-0.24618190021233399</v>
      </c>
      <c r="J401" s="66">
        <v>-32229759</v>
      </c>
      <c r="K401" s="67">
        <v>-82.99782818729733</v>
      </c>
      <c r="L401" s="67">
        <v>74.766355140186917</v>
      </c>
      <c r="M401" s="67">
        <v>53.37</v>
      </c>
      <c r="N401" s="68">
        <v>60.289058478218877</v>
      </c>
      <c r="O401" s="69">
        <v>98.866112872662825</v>
      </c>
      <c r="P401" s="68">
        <v>3.2955370957554275</v>
      </c>
    </row>
    <row r="402" spans="1:16">
      <c r="A402" s="35" t="s">
        <v>702</v>
      </c>
      <c r="B402" s="35" t="s">
        <v>208</v>
      </c>
      <c r="C402" s="36">
        <v>18418307434</v>
      </c>
      <c r="D402" s="36">
        <v>540000000</v>
      </c>
      <c r="E402" s="37">
        <v>10.751228779439659</v>
      </c>
      <c r="F402" s="37">
        <v>0.62217759140275808</v>
      </c>
      <c r="G402" s="36">
        <v>109.977541</v>
      </c>
      <c r="H402" s="37">
        <v>33.5</v>
      </c>
      <c r="I402" s="37">
        <v>-0.80641749054155554</v>
      </c>
      <c r="J402" s="36">
        <v>45967799</v>
      </c>
      <c r="K402" s="37">
        <v>375.91532281108346</v>
      </c>
      <c r="L402" s="37">
        <v>74.074074074074076</v>
      </c>
      <c r="M402" s="37">
        <v>20.36</v>
      </c>
      <c r="N402" s="38">
        <v>50.05341483616828</v>
      </c>
      <c r="O402" s="39">
        <v>453.93032477908349</v>
      </c>
      <c r="P402" s="38">
        <v>15.131010825969449</v>
      </c>
    </row>
    <row r="403" spans="1:16">
      <c r="A403" s="35" t="s">
        <v>216</v>
      </c>
      <c r="B403" s="35" t="s">
        <v>208</v>
      </c>
      <c r="C403" s="36">
        <v>15688842293</v>
      </c>
      <c r="D403" s="36">
        <v>540000000</v>
      </c>
      <c r="E403" s="37">
        <v>11.252478245808856</v>
      </c>
      <c r="F403" s="37">
        <v>0.94717830351926402</v>
      </c>
      <c r="G403" s="36">
        <v>160.71315899999999</v>
      </c>
      <c r="H403" s="37">
        <v>22.02</v>
      </c>
      <c r="I403" s="37">
        <v>-0.50760506361801561</v>
      </c>
      <c r="J403" s="36">
        <v>164148082</v>
      </c>
      <c r="K403" s="37">
        <v>72.3736753744098</v>
      </c>
      <c r="L403" s="37">
        <v>74.074074074074076</v>
      </c>
      <c r="M403" s="37">
        <v>29.76</v>
      </c>
      <c r="N403" s="38">
        <v>29.454461619168644</v>
      </c>
      <c r="O403" s="39">
        <v>236.66678931508775</v>
      </c>
      <c r="P403" s="38">
        <v>7.8888929771695917</v>
      </c>
    </row>
    <row r="404" spans="1:16">
      <c r="A404" s="30" t="s">
        <v>125</v>
      </c>
      <c r="B404" s="30" t="s">
        <v>349</v>
      </c>
      <c r="C404" s="31">
        <v>4744517178</v>
      </c>
      <c r="D404" s="31">
        <v>540000000</v>
      </c>
      <c r="E404" s="32">
        <v>14.7709686714106</v>
      </c>
      <c r="F404" s="32">
        <v>3.4192057109746758</v>
      </c>
      <c r="G404" s="31">
        <v>324.72809000000001</v>
      </c>
      <c r="H404" s="32">
        <v>8.27</v>
      </c>
      <c r="I404" s="32">
        <v>7.2021275602715207E-2</v>
      </c>
      <c r="J404" s="31">
        <v>502484611</v>
      </c>
      <c r="K404" s="32">
        <v>8.597278215949185</v>
      </c>
      <c r="L404" s="32">
        <v>74.074074074074076</v>
      </c>
      <c r="M404" s="32">
        <v>60.13</v>
      </c>
      <c r="N404" s="33">
        <v>2.2395483807479692</v>
      </c>
      <c r="O404" s="34">
        <v>1223.846710762552</v>
      </c>
      <c r="P404" s="33">
        <v>40.794890358751736</v>
      </c>
    </row>
    <row r="405" spans="1:16">
      <c r="A405" s="30" t="s">
        <v>133</v>
      </c>
      <c r="B405" s="30" t="s">
        <v>349</v>
      </c>
      <c r="C405" s="31">
        <v>2247762700</v>
      </c>
      <c r="D405" s="31">
        <v>543595733</v>
      </c>
      <c r="E405" s="32">
        <v>0.95965393466313331</v>
      </c>
      <c r="F405" s="32">
        <v>8.4065793085484272E-3</v>
      </c>
      <c r="G405" s="31">
        <v>196.92824899999999</v>
      </c>
      <c r="H405" s="32">
        <v>212.7</v>
      </c>
      <c r="I405" s="32">
        <v>11.39173438141961</v>
      </c>
      <c r="J405" s="31">
        <v>-298631022</v>
      </c>
      <c r="K405" s="32">
        <v>-382.2613711243971</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18.850000000000001</v>
      </c>
      <c r="I406" s="19">
        <v>0</v>
      </c>
      <c r="J406" s="14">
        <v>42311369</v>
      </c>
      <c r="K406" s="19">
        <v>244.47327620148619</v>
      </c>
      <c r="L406" s="19">
        <v>73.472551573139171</v>
      </c>
      <c r="M406" s="19">
        <v>0</v>
      </c>
      <c r="N406" s="20">
        <v>37.639680498834679</v>
      </c>
      <c r="O406" s="21">
        <v>0</v>
      </c>
      <c r="P406" s="24">
        <v>0</v>
      </c>
    </row>
    <row r="407" spans="1:16">
      <c r="A407" s="40" t="s">
        <v>41</v>
      </c>
      <c r="B407" s="40" t="s">
        <v>255</v>
      </c>
      <c r="C407" s="41">
        <v>10058078668</v>
      </c>
      <c r="D407" s="41">
        <v>545000000</v>
      </c>
      <c r="E407" s="42">
        <v>15.226163958013306</v>
      </c>
      <c r="F407" s="42">
        <v>0.75507879781866127</v>
      </c>
      <c r="G407" s="41">
        <v>71.523961</v>
      </c>
      <c r="H407" s="42">
        <v>35.9</v>
      </c>
      <c r="I407" s="42">
        <v>0.65568316203915344</v>
      </c>
      <c r="J407" s="41">
        <v>294689392</v>
      </c>
      <c r="K407" s="42">
        <v>68.427980604065993</v>
      </c>
      <c r="L407" s="42">
        <v>73.394495412844037</v>
      </c>
      <c r="M407" s="42">
        <v>13.12</v>
      </c>
      <c r="N407" s="43">
        <v>46.074526176296651</v>
      </c>
      <c r="O407" s="44">
        <v>1386.5059349856197</v>
      </c>
      <c r="P407" s="43">
        <v>46.216864499520653</v>
      </c>
    </row>
    <row r="408" spans="1:16">
      <c r="A408" s="70" t="s">
        <v>478</v>
      </c>
      <c r="B408" s="70" t="s">
        <v>221</v>
      </c>
      <c r="C408" s="71">
        <v>15925799746</v>
      </c>
      <c r="D408" s="71">
        <v>545854435</v>
      </c>
      <c r="E408" s="72">
        <v>10.725388745005777</v>
      </c>
      <c r="F408" s="72">
        <v>0.33877254400900464</v>
      </c>
      <c r="G408" s="71">
        <v>65.829008000000002</v>
      </c>
      <c r="H408" s="72">
        <v>58.05</v>
      </c>
      <c r="I408" s="72">
        <v>1.4140047233857373</v>
      </c>
      <c r="J408" s="71">
        <v>-113776797</v>
      </c>
      <c r="K408" s="72">
        <v>-278.26022585255237</v>
      </c>
      <c r="L408" s="72">
        <v>73.279609791940231</v>
      </c>
      <c r="M408" s="72">
        <v>12.05</v>
      </c>
      <c r="N408" s="73">
        <v>16.606615783972916</v>
      </c>
      <c r="O408" s="74">
        <v>1204.5921678447155</v>
      </c>
      <c r="P408" s="73">
        <v>40.153072261490514</v>
      </c>
    </row>
    <row r="409" spans="1:16">
      <c r="A409" s="60" t="s">
        <v>199</v>
      </c>
      <c r="B409" s="60" t="s">
        <v>287</v>
      </c>
      <c r="C409" s="61">
        <v>1509446134</v>
      </c>
      <c r="D409" s="61">
        <v>546000000</v>
      </c>
      <c r="E409" s="62">
        <v>40.358962622588024</v>
      </c>
      <c r="F409" s="62">
        <v>18.47937849019598</v>
      </c>
      <c r="G409" s="61">
        <v>205.642202</v>
      </c>
      <c r="H409" s="62">
        <v>4.72</v>
      </c>
      <c r="I409" s="62">
        <v>-0.21356092427780474</v>
      </c>
      <c r="J409" s="61">
        <v>-45102815</v>
      </c>
      <c r="K409" s="62">
        <v>-48.422698228480861</v>
      </c>
      <c r="L409" s="62">
        <v>73.260073260073256</v>
      </c>
      <c r="M409" s="62">
        <v>37.659999999999997</v>
      </c>
      <c r="N409" s="63">
        <v>38.363616764463949</v>
      </c>
      <c r="O409" s="64">
        <v>99.318589239761721</v>
      </c>
      <c r="P409" s="63">
        <v>3.3106196413253905</v>
      </c>
    </row>
    <row r="410" spans="1:16">
      <c r="A410" s="80" t="s">
        <v>288</v>
      </c>
      <c r="B410" s="80" t="s">
        <v>352</v>
      </c>
      <c r="C410" s="81">
        <v>1494939583</v>
      </c>
      <c r="D410" s="81">
        <v>560000000</v>
      </c>
      <c r="E410" s="82">
        <v>15.579552497919508</v>
      </c>
      <c r="F410" s="82">
        <v>4.6367715767617579</v>
      </c>
      <c r="G410" s="81">
        <v>363.678921</v>
      </c>
      <c r="H410" s="82">
        <v>7.02</v>
      </c>
      <c r="I410" s="82">
        <v>-4.3719908262513485E-2</v>
      </c>
      <c r="J410" s="81">
        <v>-302905028</v>
      </c>
      <c r="K410" s="82">
        <v>-11.092585759256528</v>
      </c>
      <c r="L410" s="82">
        <v>71.428571428571431</v>
      </c>
      <c r="M410" s="82">
        <v>64.94</v>
      </c>
      <c r="N410" s="83">
        <v>66.291393562536285</v>
      </c>
      <c r="O410" s="84">
        <v>1131.537693549315</v>
      </c>
      <c r="P410" s="83">
        <v>37.717923118310502</v>
      </c>
    </row>
    <row r="411" spans="1:16">
      <c r="A411" s="35" t="s">
        <v>631</v>
      </c>
      <c r="B411" s="35" t="s">
        <v>208</v>
      </c>
      <c r="C411" s="36">
        <v>3343455014</v>
      </c>
      <c r="D411" s="36">
        <v>577000000</v>
      </c>
      <c r="E411" s="37">
        <v>2.0585099643083136</v>
      </c>
      <c r="F411" s="37">
        <v>1.9180689553943399E-2</v>
      </c>
      <c r="G411" s="36">
        <v>115.48181</v>
      </c>
      <c r="H411" s="37">
        <v>168.3</v>
      </c>
      <c r="I411" s="37">
        <v>18.962836407783072</v>
      </c>
      <c r="J411" s="36">
        <v>-69780713</v>
      </c>
      <c r="K411" s="37">
        <v>-1537.989444160595</v>
      </c>
      <c r="L411" s="37">
        <v>69.324090121317155</v>
      </c>
      <c r="M411" s="37">
        <v>20.010000000000002</v>
      </c>
      <c r="N411" s="38">
        <v>54.971075240939129</v>
      </c>
      <c r="O411" s="39">
        <v>2939.3136389150168</v>
      </c>
      <c r="P411" s="38">
        <v>97.97712129716723</v>
      </c>
    </row>
    <row r="412" spans="1:16">
      <c r="A412" s="30" t="s">
        <v>407</v>
      </c>
      <c r="B412" s="30" t="s">
        <v>349</v>
      </c>
      <c r="C412" s="31">
        <v>4259374646</v>
      </c>
      <c r="D412" s="31">
        <v>588505080</v>
      </c>
      <c r="E412" s="32">
        <v>20.799503964134249</v>
      </c>
      <c r="F412" s="32">
        <v>4.4178683988875358</v>
      </c>
      <c r="G412" s="31">
        <v>218.04563899999999</v>
      </c>
      <c r="H412" s="32">
        <v>8.1</v>
      </c>
      <c r="I412" s="32">
        <v>0.22210718515661118</v>
      </c>
      <c r="J412" s="31">
        <v>1465040722</v>
      </c>
      <c r="K412" s="32">
        <v>3.2135902909052381</v>
      </c>
      <c r="L412" s="32">
        <v>67.968827049037543</v>
      </c>
      <c r="M412" s="32">
        <v>37.049999999999997</v>
      </c>
      <c r="N412" s="33">
        <v>43.626082350695022</v>
      </c>
      <c r="O412" s="34">
        <v>1411.0095572201044</v>
      </c>
      <c r="P412" s="33">
        <v>47.033651907336811</v>
      </c>
    </row>
    <row r="413" spans="1:16">
      <c r="A413" s="30" t="s">
        <v>534</v>
      </c>
      <c r="B413" s="30" t="s">
        <v>605</v>
      </c>
      <c r="C413" s="31">
        <v>16816639000</v>
      </c>
      <c r="D413" s="31">
        <v>590000000</v>
      </c>
      <c r="E413" s="32">
        <v>14.193754471254437</v>
      </c>
      <c r="F413" s="32">
        <v>0.85918610600813783</v>
      </c>
      <c r="G413" s="31">
        <v>100.037674</v>
      </c>
      <c r="H413" s="32">
        <v>27.88</v>
      </c>
      <c r="I413" s="32">
        <v>-0.49936278998566402</v>
      </c>
      <c r="J413" s="31">
        <v>-142397000</v>
      </c>
      <c r="K413" s="32">
        <v>-116.01368006348449</v>
      </c>
      <c r="L413" s="32">
        <v>67.79661016949153</v>
      </c>
      <c r="M413" s="32">
        <v>16.95</v>
      </c>
      <c r="N413" s="33">
        <v>20.457188238176638</v>
      </c>
      <c r="O413" s="34">
        <v>132.84315584026351</v>
      </c>
      <c r="P413" s="33">
        <v>4.4281051946754504</v>
      </c>
    </row>
    <row r="414" spans="1:16">
      <c r="A414" s="30" t="s">
        <v>13</v>
      </c>
      <c r="B414" s="30" t="s">
        <v>349</v>
      </c>
      <c r="C414" s="31">
        <v>2897114703</v>
      </c>
      <c r="D414" s="31">
        <v>590000000</v>
      </c>
      <c r="E414" s="32">
        <v>51.976119052340209</v>
      </c>
      <c r="F414" s="32">
        <v>88.095117037864767</v>
      </c>
      <c r="G414" s="31">
        <v>499.73981700000002</v>
      </c>
      <c r="H414" s="32">
        <v>1.52</v>
      </c>
      <c r="I414" s="32">
        <v>-3.7294317202658078E-2</v>
      </c>
      <c r="J414" s="31">
        <v>-87697633</v>
      </c>
      <c r="K414" s="32">
        <v>-6.7276616234328692</v>
      </c>
      <c r="L414" s="32">
        <v>67.79661016949153</v>
      </c>
      <c r="M414" s="32">
        <v>84.7</v>
      </c>
      <c r="N414" s="33">
        <v>11.691560380710573</v>
      </c>
      <c r="O414" s="34">
        <v>187.0906998821653</v>
      </c>
      <c r="P414" s="33">
        <v>6.2363566627388431</v>
      </c>
    </row>
    <row r="415" spans="1:16">
      <c r="A415" s="25" t="s">
        <v>116</v>
      </c>
      <c r="B415" s="25" t="s">
        <v>691</v>
      </c>
      <c r="C415" s="26">
        <v>2293640501</v>
      </c>
      <c r="D415" s="26">
        <v>592000000</v>
      </c>
      <c r="E415" s="27">
        <v>49.092919936909702</v>
      </c>
      <c r="F415" s="27">
        <v>11.846747089022612</v>
      </c>
      <c r="G415" s="26">
        <v>110.71429000000001</v>
      </c>
      <c r="H415" s="27">
        <v>7.21</v>
      </c>
      <c r="I415" s="27">
        <v>4.9537419110254E-2</v>
      </c>
      <c r="J415" s="26">
        <v>-484144539</v>
      </c>
      <c r="K415" s="27">
        <v>-8.5594273325057575</v>
      </c>
      <c r="L415" s="27">
        <v>67.567567567567565</v>
      </c>
      <c r="M415" s="27">
        <v>18.7</v>
      </c>
      <c r="N415" s="28">
        <v>58.330816287923518</v>
      </c>
      <c r="O415" s="29">
        <v>1716.5348380428984</v>
      </c>
      <c r="P415" s="28">
        <v>57.217827934763278</v>
      </c>
    </row>
    <row r="416" spans="1:16">
      <c r="A416" s="80" t="s">
        <v>4</v>
      </c>
      <c r="B416" s="80" t="s">
        <v>352</v>
      </c>
      <c r="C416" s="81">
        <v>38132118898</v>
      </c>
      <c r="D416" s="81">
        <v>593290008</v>
      </c>
      <c r="E416" s="82">
        <v>2.791551287874849</v>
      </c>
      <c r="F416" s="82">
        <v>8.254746133834158E-2</v>
      </c>
      <c r="G416" s="81">
        <v>248.81611699999999</v>
      </c>
      <c r="H416" s="82">
        <v>57.4</v>
      </c>
      <c r="I416" s="82">
        <v>1.5175406188640181</v>
      </c>
      <c r="J416" s="81">
        <v>-735697133</v>
      </c>
      <c r="K416" s="82">
        <v>-45.966647060455514</v>
      </c>
      <c r="L416" s="82">
        <v>67.420653408341238</v>
      </c>
      <c r="M416" s="82">
        <v>41.93</v>
      </c>
      <c r="N416" s="83">
        <v>67.064058422197348</v>
      </c>
      <c r="O416" s="84">
        <v>1857.1168934306406</v>
      </c>
      <c r="P416" s="83">
        <v>61.90389644768802</v>
      </c>
    </row>
    <row r="417" spans="1:16">
      <c r="A417" s="70" t="s">
        <v>775</v>
      </c>
      <c r="B417" s="70" t="s">
        <v>221</v>
      </c>
      <c r="C417" s="71">
        <v>13661644947</v>
      </c>
      <c r="D417" s="71">
        <v>595348000</v>
      </c>
      <c r="E417" s="72">
        <v>22.186109948693318</v>
      </c>
      <c r="F417" s="72">
        <v>3.1054819966212084</v>
      </c>
      <c r="G417" s="71">
        <v>175.89696599999999</v>
      </c>
      <c r="H417" s="72">
        <v>11.87</v>
      </c>
      <c r="I417" s="72">
        <v>-7.3322000000000003</v>
      </c>
      <c r="J417" s="71">
        <v>108347048</v>
      </c>
      <c r="K417" s="72">
        <v>65.937892465699662</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1.51</v>
      </c>
      <c r="I418" s="32">
        <v>-5.4780916094157479E-2</v>
      </c>
      <c r="J418" s="31">
        <v>-82587584</v>
      </c>
      <c r="K418" s="32">
        <v>-7.2650145571518356</v>
      </c>
      <c r="L418" s="32">
        <v>66.666666666666671</v>
      </c>
      <c r="M418" s="32">
        <v>66.569999999999993</v>
      </c>
      <c r="N418" s="33">
        <v>114.70553072265308</v>
      </c>
      <c r="O418" s="34">
        <v>235.40843106706021</v>
      </c>
      <c r="P418" s="33">
        <v>7.8469477022353402</v>
      </c>
    </row>
    <row r="419" spans="1:16">
      <c r="A419" s="80" t="s">
        <v>272</v>
      </c>
      <c r="B419" s="80" t="s">
        <v>352</v>
      </c>
      <c r="C419" s="81">
        <v>188976717000</v>
      </c>
      <c r="D419" s="81">
        <v>600000000</v>
      </c>
      <c r="E419" s="82">
        <v>0.23583309337316083</v>
      </c>
      <c r="F419" s="82">
        <v>9.6573748310057673E-4</v>
      </c>
      <c r="G419" s="81">
        <v>825.45875799999999</v>
      </c>
      <c r="H419" s="82">
        <v>409.75</v>
      </c>
      <c r="I419" s="82">
        <v>6.9622993429861131</v>
      </c>
      <c r="J419" s="81">
        <v>6551167000</v>
      </c>
      <c r="K419" s="82">
        <v>37.275801395384974</v>
      </c>
      <c r="L419" s="82">
        <v>66.666666666666671</v>
      </c>
      <c r="M419" s="82">
        <v>68.78</v>
      </c>
      <c r="N419" s="83">
        <v>52.098128192978109</v>
      </c>
      <c r="O419" s="84">
        <v>2005.4528253809797</v>
      </c>
      <c r="P419" s="83">
        <v>66.848427512699317</v>
      </c>
    </row>
    <row r="420" spans="1:16">
      <c r="A420" s="30" t="s">
        <v>305</v>
      </c>
      <c r="B420" s="30" t="s">
        <v>349</v>
      </c>
      <c r="C420" s="31">
        <v>1496832828</v>
      </c>
      <c r="D420" s="31">
        <v>600000000</v>
      </c>
      <c r="E420" s="32">
        <v>34.430210995219021</v>
      </c>
      <c r="F420" s="32">
        <v>28.691842496015852</v>
      </c>
      <c r="G420" s="31">
        <v>523.35924</v>
      </c>
      <c r="H420" s="32">
        <v>2.23</v>
      </c>
      <c r="I420" s="32">
        <v>-1.2863201102546906E-2</v>
      </c>
      <c r="J420" s="31">
        <v>-18291894</v>
      </c>
      <c r="K420" s="32">
        <v>-65.602829318822856</v>
      </c>
      <c r="L420" s="32">
        <v>66.666666666666671</v>
      </c>
      <c r="M420" s="32">
        <v>87.22</v>
      </c>
      <c r="N420" s="33">
        <v>27.829858360971983</v>
      </c>
      <c r="O420" s="34">
        <v>529.78439463470852</v>
      </c>
      <c r="P420" s="33">
        <v>17.65947982115695</v>
      </c>
    </row>
    <row r="421" spans="1:16">
      <c r="A421" s="55" t="s">
        <v>455</v>
      </c>
      <c r="B421" s="55" t="s">
        <v>233</v>
      </c>
      <c r="C421" s="56">
        <v>2527222364</v>
      </c>
      <c r="D421" s="56">
        <v>600000000</v>
      </c>
      <c r="E421" s="57">
        <v>43.377361355108775</v>
      </c>
      <c r="F421" s="57">
        <v>14.459120451702924</v>
      </c>
      <c r="G421" s="56">
        <v>163.504896</v>
      </c>
      <c r="H421" s="57">
        <v>5.59</v>
      </c>
      <c r="I421" s="57">
        <v>-0.12770130161041582</v>
      </c>
      <c r="J421" s="56">
        <v>-2865114</v>
      </c>
      <c r="K421" s="57">
        <v>-1047.0787549814772</v>
      </c>
      <c r="L421" s="57">
        <v>66.666666666666671</v>
      </c>
      <c r="M421" s="57">
        <v>27.25</v>
      </c>
      <c r="N421" s="58">
        <v>58.888931555108307</v>
      </c>
      <c r="O421" s="59">
        <v>367.2284757045245</v>
      </c>
      <c r="P421" s="58">
        <v>12.240949190150817</v>
      </c>
    </row>
    <row r="422" spans="1:16">
      <c r="A422" s="30" t="s">
        <v>131</v>
      </c>
      <c r="B422" s="30" t="s">
        <v>349</v>
      </c>
      <c r="C422" s="31">
        <v>5420476820</v>
      </c>
      <c r="D422" s="31">
        <v>600000000</v>
      </c>
      <c r="E422" s="32">
        <v>27.891190330459011</v>
      </c>
      <c r="F422" s="32">
        <v>15.495105739143895</v>
      </c>
      <c r="G422" s="31">
        <v>476.48790200000002</v>
      </c>
      <c r="H422" s="32">
        <v>2.99</v>
      </c>
      <c r="I422" s="32">
        <v>6.2013683868733516E-3</v>
      </c>
      <c r="J422" s="31">
        <v>-882648890</v>
      </c>
      <c r="K422" s="32">
        <v>-2.0393159957409566</v>
      </c>
      <c r="L422" s="32">
        <v>66.666666666666671</v>
      </c>
      <c r="M422" s="32">
        <v>79.41</v>
      </c>
      <c r="N422" s="33">
        <v>33.234709875584507</v>
      </c>
      <c r="O422" s="34">
        <v>595.98989900492643</v>
      </c>
      <c r="P422" s="33">
        <v>19.866329966830882</v>
      </c>
    </row>
    <row r="423" spans="1:16">
      <c r="A423" s="40" t="s">
        <v>519</v>
      </c>
      <c r="B423" s="40" t="s">
        <v>255</v>
      </c>
      <c r="C423" s="41">
        <v>5131323395</v>
      </c>
      <c r="D423" s="41">
        <v>600000000</v>
      </c>
      <c r="E423" s="42">
        <v>15.861542690469767</v>
      </c>
      <c r="F423" s="42">
        <v>1.4686613602286822</v>
      </c>
      <c r="G423" s="41">
        <v>139.029326</v>
      </c>
      <c r="H423" s="42">
        <v>16.89</v>
      </c>
      <c r="I423" s="42">
        <v>-1.2422674030959406</v>
      </c>
      <c r="J423" s="41">
        <v>229985505</v>
      </c>
      <c r="K423" s="42">
        <v>46.959481207304783</v>
      </c>
      <c r="L423" s="42">
        <v>66.666666666666671</v>
      </c>
      <c r="M423" s="42">
        <v>23.17</v>
      </c>
      <c r="N423" s="43">
        <v>63.177769907081412</v>
      </c>
      <c r="O423" s="44">
        <v>695.67822210248607</v>
      </c>
      <c r="P423" s="43">
        <v>23.18927407008287</v>
      </c>
    </row>
    <row r="424" spans="1:16">
      <c r="A424" s="40" t="s">
        <v>180</v>
      </c>
      <c r="B424" s="40" t="s">
        <v>255</v>
      </c>
      <c r="C424" s="41">
        <v>1146147548</v>
      </c>
      <c r="D424" s="41">
        <v>600000000</v>
      </c>
      <c r="E424" s="42">
        <v>52.537702368662316</v>
      </c>
      <c r="F424" s="42">
        <v>43.781418640551934</v>
      </c>
      <c r="G424" s="41">
        <v>335.41250200000002</v>
      </c>
      <c r="H424" s="42">
        <v>2.2599999999999998</v>
      </c>
      <c r="I424" s="42">
        <v>-1.0536539567497893E-2</v>
      </c>
      <c r="J424" s="41">
        <v>-60642937</v>
      </c>
      <c r="K424" s="42">
        <v>-19.787959808081194</v>
      </c>
      <c r="L424" s="42">
        <v>66.666666666666671</v>
      </c>
      <c r="M424" s="42">
        <v>55.9</v>
      </c>
      <c r="N424" s="43">
        <v>58.083701333702166</v>
      </c>
      <c r="O424" s="44">
        <v>441.00387293619309</v>
      </c>
      <c r="P424" s="43">
        <v>14.700129097873104</v>
      </c>
    </row>
    <row r="425" spans="1:16">
      <c r="A425" s="45" t="s">
        <v>742</v>
      </c>
      <c r="B425" s="45" t="s">
        <v>695</v>
      </c>
      <c r="C425" s="46">
        <v>2485538000</v>
      </c>
      <c r="D425" s="46">
        <v>600000000</v>
      </c>
      <c r="E425" s="47">
        <v>23.760746391574251</v>
      </c>
      <c r="F425" s="47">
        <v>2.5648474084169095</v>
      </c>
      <c r="G425" s="46">
        <v>159.75809699999999</v>
      </c>
      <c r="H425" s="47">
        <v>10.44</v>
      </c>
      <c r="I425" s="47">
        <v>-0.38023323813980525</v>
      </c>
      <c r="J425" s="46">
        <v>131816000</v>
      </c>
      <c r="K425" s="47">
        <v>70.279783941251438</v>
      </c>
      <c r="L425" s="47">
        <v>66.666666666666671</v>
      </c>
      <c r="M425" s="47">
        <v>26.62</v>
      </c>
      <c r="N425" s="48">
        <v>0</v>
      </c>
      <c r="O425" s="49">
        <v>20.406796687649305</v>
      </c>
      <c r="P425" s="48">
        <v>0.68022655625497686</v>
      </c>
    </row>
    <row r="426" spans="1:16">
      <c r="A426" s="45" t="s">
        <v>429</v>
      </c>
      <c r="B426" s="45" t="s">
        <v>375</v>
      </c>
      <c r="C426" s="46">
        <v>4917779893</v>
      </c>
      <c r="D426" s="46">
        <v>600000000</v>
      </c>
      <c r="E426" s="47">
        <v>39.894550723527573</v>
      </c>
      <c r="F426" s="47">
        <v>22.16363929084865</v>
      </c>
      <c r="G426" s="46">
        <v>321.37161300000002</v>
      </c>
      <c r="H426" s="47">
        <v>3.08</v>
      </c>
      <c r="I426" s="47">
        <v>-0.12047791420285803</v>
      </c>
      <c r="J426" s="46">
        <v>-340452455</v>
      </c>
      <c r="K426" s="47">
        <v>-5.28708186286981</v>
      </c>
      <c r="L426" s="47">
        <v>66.666666666666671</v>
      </c>
      <c r="M426" s="47">
        <v>53.56</v>
      </c>
      <c r="N426" s="48">
        <v>42.589553783921524</v>
      </c>
      <c r="O426" s="49">
        <v>237.50477187306581</v>
      </c>
      <c r="P426" s="48">
        <v>7.916825729102194</v>
      </c>
    </row>
    <row r="427" spans="1:16">
      <c r="A427" s="40" t="s">
        <v>771</v>
      </c>
      <c r="B427" s="40" t="s">
        <v>255</v>
      </c>
      <c r="C427" s="41">
        <v>6697968298</v>
      </c>
      <c r="D427" s="41">
        <v>609000000</v>
      </c>
      <c r="E427" s="42">
        <v>34.146981111327634</v>
      </c>
      <c r="F427" s="42">
        <v>6.230064059720422</v>
      </c>
      <c r="G427" s="41">
        <v>123.570446</v>
      </c>
      <c r="H427" s="42">
        <v>10.3</v>
      </c>
      <c r="I427" s="42">
        <v>2.6800000000000001E-5</v>
      </c>
      <c r="J427" s="41">
        <v>52028005</v>
      </c>
      <c r="K427" s="42">
        <v>105.34711065703942</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33.26</v>
      </c>
      <c r="I428" s="19">
        <v>0</v>
      </c>
      <c r="J428" s="14">
        <v>254085788</v>
      </c>
      <c r="K428" s="19">
        <v>85.434808459259443</v>
      </c>
      <c r="L428" s="19">
        <v>64.493034492690327</v>
      </c>
      <c r="M428" s="19">
        <v>0</v>
      </c>
      <c r="N428" s="20">
        <v>62.087437841296264</v>
      </c>
      <c r="O428" s="21">
        <v>0</v>
      </c>
      <c r="P428" s="24">
        <v>0</v>
      </c>
    </row>
    <row r="429" spans="1:16">
      <c r="A429" s="30" t="s">
        <v>296</v>
      </c>
      <c r="B429" s="30" t="s">
        <v>357</v>
      </c>
      <c r="C429" s="31">
        <v>34465646741</v>
      </c>
      <c r="D429" s="31">
        <v>621000000</v>
      </c>
      <c r="E429" s="32">
        <v>1.2440198604660673</v>
      </c>
      <c r="F429" s="32">
        <v>5.8234087015787894E-3</v>
      </c>
      <c r="G429" s="31">
        <v>92.579552000000007</v>
      </c>
      <c r="H429" s="32">
        <v>346.75</v>
      </c>
      <c r="I429" s="32">
        <v>31.963314729899484</v>
      </c>
      <c r="J429" s="31">
        <v>1539513808</v>
      </c>
      <c r="K429" s="32">
        <v>138.76069112853321</v>
      </c>
      <c r="L429" s="32">
        <v>64.412238325281805</v>
      </c>
      <c r="M429" s="32">
        <v>14.9</v>
      </c>
      <c r="N429" s="33">
        <v>64.679327760331546</v>
      </c>
      <c r="O429" s="34">
        <v>3000</v>
      </c>
      <c r="P429" s="33">
        <v>100</v>
      </c>
    </row>
    <row r="430" spans="1:16">
      <c r="A430" s="70" t="s">
        <v>678</v>
      </c>
      <c r="B430" s="70" t="s">
        <v>221</v>
      </c>
      <c r="C430" s="71">
        <v>2839775572</v>
      </c>
      <c r="D430" s="71">
        <v>626000000</v>
      </c>
      <c r="E430" s="72">
        <v>27.765037674553156</v>
      </c>
      <c r="F430" s="72">
        <v>4.9281217029735815</v>
      </c>
      <c r="G430" s="71">
        <v>148.71153100000001</v>
      </c>
      <c r="H430" s="72">
        <v>9.66</v>
      </c>
      <c r="I430" s="72">
        <v>-5.985580159606485E-2</v>
      </c>
      <c r="J430" s="71">
        <v>184943299</v>
      </c>
      <c r="K430" s="72">
        <v>30.463390836344928</v>
      </c>
      <c r="L430" s="72">
        <v>63.897763578274763</v>
      </c>
      <c r="M430" s="72">
        <v>23.75</v>
      </c>
      <c r="N430" s="73">
        <v>72.868133229381698</v>
      </c>
      <c r="O430" s="74">
        <v>645.97443319788579</v>
      </c>
      <c r="P430" s="73">
        <v>21.532481106596194</v>
      </c>
    </row>
    <row r="431" spans="1:16">
      <c r="A431" s="25" t="s">
        <v>636</v>
      </c>
      <c r="B431" s="25" t="s">
        <v>376</v>
      </c>
      <c r="C431" s="26">
        <v>35674236000</v>
      </c>
      <c r="D431" s="26">
        <v>636584000</v>
      </c>
      <c r="E431" s="27">
        <v>34.504764171583211</v>
      </c>
      <c r="F431" s="27">
        <v>3.1884119143634306</v>
      </c>
      <c r="G431" s="26">
        <v>66.826561999999996</v>
      </c>
      <c r="H431" s="27">
        <v>17.04</v>
      </c>
      <c r="I431" s="27">
        <v>0.74508119035152376</v>
      </c>
      <c r="J431" s="26">
        <v>810045000</v>
      </c>
      <c r="K431" s="27">
        <v>13.359662734786339</v>
      </c>
      <c r="L431" s="27">
        <v>62.835383861360008</v>
      </c>
      <c r="M431" s="27">
        <v>10.49</v>
      </c>
      <c r="N431" s="28">
        <v>43.312089740225908</v>
      </c>
      <c r="O431" s="29">
        <v>2135.0787681041252</v>
      </c>
      <c r="P431" s="28">
        <v>71.169292270137504</v>
      </c>
    </row>
    <row r="432" spans="1:16">
      <c r="A432" s="30" t="s">
        <v>82</v>
      </c>
      <c r="B432" s="30" t="s">
        <v>349</v>
      </c>
      <c r="C432" s="31">
        <v>1381899413</v>
      </c>
      <c r="D432" s="31">
        <v>645000000</v>
      </c>
      <c r="E432" s="32">
        <v>59.22007925482427</v>
      </c>
      <c r="F432" s="32">
        <v>91.81407636406864</v>
      </c>
      <c r="G432" s="31">
        <v>592.54522899999995</v>
      </c>
      <c r="H432" s="32">
        <v>1.1200000000000001</v>
      </c>
      <c r="I432" s="32">
        <v>-2.8006293664814438E-2</v>
      </c>
      <c r="J432" s="31">
        <v>-92350724</v>
      </c>
      <c r="K432" s="32">
        <v>-6.9842441083623772</v>
      </c>
      <c r="L432" s="32">
        <v>62.015503875968989</v>
      </c>
      <c r="M432" s="32">
        <v>91.86</v>
      </c>
      <c r="N432" s="33">
        <v>0.43120676716063711</v>
      </c>
      <c r="O432" s="34">
        <v>137.30606492786268</v>
      </c>
      <c r="P432" s="33">
        <v>4.5768688309287562</v>
      </c>
    </row>
    <row r="433" spans="1:16">
      <c r="A433" s="70" t="s">
        <v>225</v>
      </c>
      <c r="B433" s="70" t="s">
        <v>221</v>
      </c>
      <c r="C433" s="71">
        <v>6768948418</v>
      </c>
      <c r="D433" s="71">
        <v>650000000</v>
      </c>
      <c r="E433" s="72">
        <v>94.870134644438593</v>
      </c>
      <c r="F433" s="72">
        <v>29.19081065982726</v>
      </c>
      <c r="G433" s="71">
        <v>73.999791000000002</v>
      </c>
      <c r="H433" s="72">
        <v>5.7</v>
      </c>
      <c r="I433" s="72">
        <v>-6.1008680033483031E-2</v>
      </c>
      <c r="J433" s="71">
        <v>-57755948</v>
      </c>
      <c r="K433" s="72">
        <v>-56.271260580814982</v>
      </c>
      <c r="L433" s="72">
        <v>61.53846153846154</v>
      </c>
      <c r="M433" s="72">
        <v>11.38</v>
      </c>
      <c r="N433" s="73">
        <v>12.667407535590895</v>
      </c>
      <c r="O433" s="74">
        <v>462.70706956270374</v>
      </c>
      <c r="P433" s="73">
        <v>15.423568985423458</v>
      </c>
    </row>
    <row r="434" spans="1:16">
      <c r="A434" s="70" t="s">
        <v>473</v>
      </c>
      <c r="B434" s="70" t="s">
        <v>221</v>
      </c>
      <c r="C434" s="71">
        <v>26339017679</v>
      </c>
      <c r="D434" s="71">
        <v>659000000</v>
      </c>
      <c r="E434" s="72">
        <v>25.082347698965801</v>
      </c>
      <c r="F434" s="72">
        <v>3.8061225643347196</v>
      </c>
      <c r="G434" s="71">
        <v>145.66302899999999</v>
      </c>
      <c r="H434" s="72">
        <v>11.03</v>
      </c>
      <c r="I434" s="72">
        <v>-0.11508815877860988</v>
      </c>
      <c r="J434" s="71">
        <v>4303189114</v>
      </c>
      <c r="K434" s="72">
        <v>1.5314223533797497</v>
      </c>
      <c r="L434" s="72">
        <v>60.698027314112288</v>
      </c>
      <c r="M434" s="72">
        <v>22.1</v>
      </c>
      <c r="N434" s="73">
        <v>8.0551703289758159</v>
      </c>
      <c r="O434" s="74">
        <v>373.2608341482935</v>
      </c>
      <c r="P434" s="73">
        <v>12.442027804943116</v>
      </c>
    </row>
    <row r="435" spans="1:16">
      <c r="A435" s="25" t="s">
        <v>381</v>
      </c>
      <c r="B435" s="25" t="s">
        <v>353</v>
      </c>
      <c r="C435" s="26">
        <v>7835710127</v>
      </c>
      <c r="D435" s="26">
        <v>660000000</v>
      </c>
      <c r="E435" s="27">
        <v>59.379866365610752</v>
      </c>
      <c r="F435" s="27">
        <v>6.3003847684418508</v>
      </c>
      <c r="G435" s="26">
        <v>49.182918000000001</v>
      </c>
      <c r="H435" s="27">
        <v>13.65</v>
      </c>
      <c r="I435" s="27">
        <v>9.1311460262032185E-2</v>
      </c>
      <c r="J435" s="26">
        <v>392044758</v>
      </c>
      <c r="K435" s="27">
        <v>24.040112277180352</v>
      </c>
      <c r="L435" s="27">
        <v>60.606060606060609</v>
      </c>
      <c r="M435" s="27">
        <v>7.45</v>
      </c>
      <c r="N435" s="28">
        <v>67.709360458601765</v>
      </c>
      <c r="O435" s="29">
        <v>511.20734469186709</v>
      </c>
      <c r="P435" s="28">
        <v>17.040244823062235</v>
      </c>
    </row>
    <row r="436" spans="1:16">
      <c r="A436" s="45" t="s">
        <v>460</v>
      </c>
      <c r="B436" s="45" t="s">
        <v>375</v>
      </c>
      <c r="C436" s="46">
        <v>12170740000</v>
      </c>
      <c r="D436" s="46">
        <v>660000000</v>
      </c>
      <c r="E436" s="47">
        <v>2.1190793208526664</v>
      </c>
      <c r="F436" s="47">
        <v>3.8683448719471825E-2</v>
      </c>
      <c r="G436" s="46">
        <v>252.20048299999999</v>
      </c>
      <c r="H436" s="47">
        <v>74.849999999999994</v>
      </c>
      <c r="I436" s="47">
        <v>-0.62633882100382721</v>
      </c>
      <c r="J436" s="46">
        <v>414998000</v>
      </c>
      <c r="K436" s="47">
        <v>132.00063614764409</v>
      </c>
      <c r="L436" s="47">
        <v>60.606060606060609</v>
      </c>
      <c r="M436" s="47">
        <v>38.21</v>
      </c>
      <c r="N436" s="48">
        <v>43.206535630773466</v>
      </c>
      <c r="O436" s="49">
        <v>1295.1319019462749</v>
      </c>
      <c r="P436" s="48">
        <v>43.171063398209164</v>
      </c>
    </row>
    <row r="437" spans="1:16">
      <c r="A437" s="55" t="s">
        <v>667</v>
      </c>
      <c r="B437" s="55" t="s">
        <v>233</v>
      </c>
      <c r="C437" s="56">
        <v>18538498598</v>
      </c>
      <c r="D437" s="56">
        <v>662000000</v>
      </c>
      <c r="E437" s="57">
        <v>19.726468059534163</v>
      </c>
      <c r="F437" s="57">
        <v>2.4831908433451866</v>
      </c>
      <c r="G437" s="56">
        <v>158.43219300000001</v>
      </c>
      <c r="H437" s="57">
        <v>12.8</v>
      </c>
      <c r="I437" s="57">
        <v>-3.436879129182735E-2</v>
      </c>
      <c r="J437" s="56">
        <v>30638765</v>
      </c>
      <c r="K437" s="57">
        <v>259.27938022306057</v>
      </c>
      <c r="L437" s="57">
        <v>60.422960725075527</v>
      </c>
      <c r="M437" s="57">
        <v>23.93</v>
      </c>
      <c r="N437" s="58">
        <v>54.874947621289614</v>
      </c>
      <c r="O437" s="59">
        <v>244.47747214413408</v>
      </c>
      <c r="P437" s="58">
        <v>8.1492490714711359</v>
      </c>
    </row>
    <row r="438" spans="1:16">
      <c r="A438" s="55" t="s">
        <v>468</v>
      </c>
      <c r="B438" s="55" t="s">
        <v>356</v>
      </c>
      <c r="C438" s="56">
        <v>3885250224</v>
      </c>
      <c r="D438" s="56">
        <v>672000000</v>
      </c>
      <c r="E438" s="57">
        <v>1.0068322103408771</v>
      </c>
      <c r="F438" s="57">
        <v>7.3085961842398166E-3</v>
      </c>
      <c r="G438" s="56">
        <v>217.993559</v>
      </c>
      <c r="H438" s="57">
        <v>176.5</v>
      </c>
      <c r="I438" s="57">
        <v>19.526695548459713</v>
      </c>
      <c r="J438" s="56">
        <v>15350052</v>
      </c>
      <c r="K438" s="57">
        <v>8974.5624314497436</v>
      </c>
      <c r="L438" s="57">
        <v>59.523809523809526</v>
      </c>
      <c r="M438" s="57">
        <v>32.43</v>
      </c>
      <c r="N438" s="58">
        <v>40.152998892736015</v>
      </c>
      <c r="O438" s="59">
        <v>2021.4693397910928</v>
      </c>
      <c r="P438" s="58">
        <v>67.382311326369759</v>
      </c>
    </row>
    <row r="439" spans="1:16">
      <c r="A439" s="50" t="s">
        <v>525</v>
      </c>
      <c r="B439" s="50" t="s">
        <v>355</v>
      </c>
      <c r="C439" s="51">
        <v>3963724062</v>
      </c>
      <c r="D439" s="51">
        <v>674934433</v>
      </c>
      <c r="E439" s="52">
        <v>7.0995257093345669</v>
      </c>
      <c r="F439" s="52">
        <v>0.55362303297943316</v>
      </c>
      <c r="G439" s="51">
        <v>292.99600400000003</v>
      </c>
      <c r="H439" s="52">
        <v>19.100000000000001</v>
      </c>
      <c r="I439" s="52">
        <v>-8.9957391568223244E-2</v>
      </c>
      <c r="J439" s="51">
        <v>-901082449</v>
      </c>
      <c r="K439" s="52">
        <v>-14.231499283147174</v>
      </c>
      <c r="L439" s="52">
        <v>59.26501604341766</v>
      </c>
      <c r="M439" s="52">
        <v>43.41</v>
      </c>
      <c r="N439" s="53">
        <v>40.540103556028505</v>
      </c>
      <c r="O439" s="54">
        <v>246.14003900691472</v>
      </c>
      <c r="P439" s="53">
        <v>8.2046679668971567</v>
      </c>
    </row>
    <row r="440" spans="1:16">
      <c r="A440" s="75" t="s">
        <v>466</v>
      </c>
      <c r="B440" s="75" t="s">
        <v>679</v>
      </c>
      <c r="C440" s="76">
        <v>9055647326</v>
      </c>
      <c r="D440" s="76">
        <v>675000000</v>
      </c>
      <c r="E440" s="77">
        <v>22.814767360098706</v>
      </c>
      <c r="F440" s="77">
        <v>4.8285221926134829</v>
      </c>
      <c r="G440" s="76">
        <v>233.17816500000001</v>
      </c>
      <c r="H440" s="77">
        <v>7.44</v>
      </c>
      <c r="I440" s="77">
        <v>-0.36614705476023879</v>
      </c>
      <c r="J440" s="76">
        <v>-1049101373</v>
      </c>
      <c r="K440" s="77">
        <v>-4.5038545574375108</v>
      </c>
      <c r="L440" s="77">
        <v>59.25925925925926</v>
      </c>
      <c r="M440" s="77">
        <v>34.54</v>
      </c>
      <c r="N440" s="78">
        <v>43.778318896109958</v>
      </c>
      <c r="O440" s="79">
        <v>298.99872211186039</v>
      </c>
      <c r="P440" s="78">
        <v>9.9666240703953459</v>
      </c>
    </row>
    <row r="441" spans="1:16">
      <c r="A441" s="45" t="s">
        <v>267</v>
      </c>
      <c r="B441" s="45" t="s">
        <v>375</v>
      </c>
      <c r="C441" s="46">
        <v>73314458000</v>
      </c>
      <c r="D441" s="46">
        <v>675728000</v>
      </c>
      <c r="E441" s="47">
        <v>3.8126440097559824</v>
      </c>
      <c r="F441" s="47">
        <v>6.2691957739668791E-2</v>
      </c>
      <c r="G441" s="46">
        <v>116.81877299999999</v>
      </c>
      <c r="H441" s="47">
        <v>89.25</v>
      </c>
      <c r="I441" s="47">
        <v>-1.9213737930095787</v>
      </c>
      <c r="J441" s="46">
        <v>-2214344000</v>
      </c>
      <c r="K441" s="47">
        <v>-27.464350615803145</v>
      </c>
      <c r="L441" s="47">
        <v>59.19541590699216</v>
      </c>
      <c r="M441" s="47">
        <v>17.28</v>
      </c>
      <c r="N441" s="48">
        <v>86.052571819768943</v>
      </c>
      <c r="O441" s="49">
        <v>257.91675695435811</v>
      </c>
      <c r="P441" s="48">
        <v>8.5972252318119367</v>
      </c>
    </row>
    <row r="442" spans="1:16">
      <c r="A442" s="30" t="s">
        <v>245</v>
      </c>
      <c r="B442" s="30" t="s">
        <v>349</v>
      </c>
      <c r="C442" s="31">
        <v>32480282242</v>
      </c>
      <c r="D442" s="31">
        <v>683200000</v>
      </c>
      <c r="E442" s="32">
        <v>6.3180177829577042</v>
      </c>
      <c r="F442" s="32">
        <v>0.71136031604189609</v>
      </c>
      <c r="G442" s="31">
        <v>462.86641400000002</v>
      </c>
      <c r="H442" s="32">
        <v>13.6</v>
      </c>
      <c r="I442" s="32">
        <v>-6.4225350207250287E-2</v>
      </c>
      <c r="J442" s="31">
        <v>103749729</v>
      </c>
      <c r="K442" s="32">
        <v>85.606006739545322</v>
      </c>
      <c r="L442" s="32">
        <v>58.548009367681502</v>
      </c>
      <c r="M442" s="32">
        <v>67.739999999999995</v>
      </c>
      <c r="N442" s="33">
        <v>19.968197369594773</v>
      </c>
      <c r="O442" s="34">
        <v>824.84014988031925</v>
      </c>
      <c r="P442" s="33">
        <v>27.494671662677309</v>
      </c>
    </row>
    <row r="443" spans="1:16">
      <c r="A443" s="30" t="s">
        <v>249</v>
      </c>
      <c r="B443" s="30" t="s">
        <v>349</v>
      </c>
      <c r="C443" s="31">
        <v>66241618000</v>
      </c>
      <c r="D443" s="31">
        <v>685260000</v>
      </c>
      <c r="E443" s="32">
        <v>3.7040048318885264</v>
      </c>
      <c r="F443" s="32">
        <v>7.5072981866747379E-2</v>
      </c>
      <c r="G443" s="31">
        <v>150.89256599999999</v>
      </c>
      <c r="H443" s="32">
        <v>70.45</v>
      </c>
      <c r="I443" s="32">
        <v>0.31750425573767416</v>
      </c>
      <c r="J443" s="31">
        <v>-924269000</v>
      </c>
      <c r="K443" s="32">
        <v>-53.381342444677905</v>
      </c>
      <c r="L443" s="32">
        <v>58.372004786504391</v>
      </c>
      <c r="M443" s="32">
        <v>22.01</v>
      </c>
      <c r="N443" s="33">
        <v>19.039314033005702</v>
      </c>
      <c r="O443" s="34">
        <v>622.59645431629974</v>
      </c>
      <c r="P443" s="33">
        <v>20.753215143876659</v>
      </c>
    </row>
    <row r="444" spans="1:16">
      <c r="A444" s="40" t="s">
        <v>178</v>
      </c>
      <c r="B444" s="40" t="s">
        <v>255</v>
      </c>
      <c r="C444" s="41">
        <v>6095642150</v>
      </c>
      <c r="D444" s="41">
        <v>690000000</v>
      </c>
      <c r="E444" s="42">
        <v>13.339709180733356</v>
      </c>
      <c r="F444" s="42">
        <v>1.7575374414668454</v>
      </c>
      <c r="G444" s="41">
        <v>264.90403600000002</v>
      </c>
      <c r="H444" s="42">
        <v>11.19</v>
      </c>
      <c r="I444" s="42">
        <v>9.1443449649412756E-2</v>
      </c>
      <c r="J444" s="41">
        <v>555282156</v>
      </c>
      <c r="K444" s="42">
        <v>13.668726642820484</v>
      </c>
      <c r="L444" s="42">
        <v>57.971014492753625</v>
      </c>
      <c r="M444" s="42">
        <v>38.39</v>
      </c>
      <c r="N444" s="43">
        <v>27.665311560669533</v>
      </c>
      <c r="O444" s="44">
        <v>1645.9735834675325</v>
      </c>
      <c r="P444" s="43">
        <v>54.86578611558442</v>
      </c>
    </row>
    <row r="445" spans="1:16">
      <c r="A445" s="70" t="s">
        <v>722</v>
      </c>
      <c r="B445" s="70" t="s">
        <v>699</v>
      </c>
      <c r="C445" s="71">
        <v>13043459000</v>
      </c>
      <c r="D445" s="71">
        <v>695302645</v>
      </c>
      <c r="E445" s="72">
        <v>7.5280005957361542</v>
      </c>
      <c r="F445" s="72">
        <v>0.53598716975774119</v>
      </c>
      <c r="G445" s="71">
        <v>270.84692699999999</v>
      </c>
      <c r="H445" s="72">
        <v>19.37</v>
      </c>
      <c r="I445" s="72">
        <v>-0.11132964299339676</v>
      </c>
      <c r="J445" s="71">
        <v>804969000</v>
      </c>
      <c r="K445" s="72">
        <v>17.448017785778084</v>
      </c>
      <c r="L445" s="72">
        <v>57.528905272609741</v>
      </c>
      <c r="M445" s="72">
        <v>38.950000000000003</v>
      </c>
      <c r="N445" s="73">
        <v>0</v>
      </c>
      <c r="O445" s="74">
        <v>914.14452682427145</v>
      </c>
      <c r="P445" s="73">
        <v>30.471484227475717</v>
      </c>
    </row>
    <row r="446" spans="1:16">
      <c r="A446" s="70" t="s">
        <v>226</v>
      </c>
      <c r="B446" s="70" t="s">
        <v>221</v>
      </c>
      <c r="C446" s="71">
        <v>33519259493</v>
      </c>
      <c r="D446" s="71">
        <v>700000000</v>
      </c>
      <c r="E446" s="72">
        <v>8.4608954334855166</v>
      </c>
      <c r="F446" s="72">
        <v>0.27470439719108819</v>
      </c>
      <c r="G446" s="71">
        <v>106.98084299999999</v>
      </c>
      <c r="H446" s="72">
        <v>43.84</v>
      </c>
      <c r="I446" s="72">
        <v>-0.21499308259772934</v>
      </c>
      <c r="J446" s="71">
        <v>2068365799</v>
      </c>
      <c r="K446" s="72">
        <v>14.890983023839876</v>
      </c>
      <c r="L446" s="72">
        <v>57.142857142857146</v>
      </c>
      <c r="M446" s="72">
        <v>15.28</v>
      </c>
      <c r="N446" s="73">
        <v>50.429681266990528</v>
      </c>
      <c r="O446" s="74">
        <v>1025.2512560215307</v>
      </c>
      <c r="P446" s="73">
        <v>34.175041867384358</v>
      </c>
    </row>
    <row r="447" spans="1:16">
      <c r="A447" s="85" t="s">
        <v>509</v>
      </c>
      <c r="B447" s="85" t="s">
        <v>607</v>
      </c>
      <c r="C447" s="86">
        <v>-1084984172</v>
      </c>
      <c r="D447" s="86">
        <v>700000000</v>
      </c>
      <c r="E447" s="87">
        <v>33.169635653112614</v>
      </c>
      <c r="F447" s="87">
        <v>11.846298447540219</v>
      </c>
      <c r="G447" s="86">
        <v>308.44022699999999</v>
      </c>
      <c r="H447" s="87">
        <v>3.89</v>
      </c>
      <c r="I447" s="87">
        <v>-0.38131324655159471</v>
      </c>
      <c r="J447" s="86">
        <v>4623415</v>
      </c>
      <c r="K447" s="87">
        <v>605.61295060036787</v>
      </c>
      <c r="L447" s="87">
        <v>57.142857142857146</v>
      </c>
      <c r="M447" s="87">
        <v>44.06</v>
      </c>
      <c r="N447" s="88">
        <v>108.25166732410941</v>
      </c>
      <c r="O447" s="89">
        <v>130.22068681751915</v>
      </c>
      <c r="P447" s="88">
        <v>4.3406895605839715</v>
      </c>
    </row>
    <row r="448" spans="1:16">
      <c r="A448" s="70" t="s">
        <v>445</v>
      </c>
      <c r="B448" s="70" t="s">
        <v>221</v>
      </c>
      <c r="C448" s="71">
        <v>1936877995</v>
      </c>
      <c r="D448" s="71">
        <v>700000000</v>
      </c>
      <c r="E448" s="72">
        <v>60.32079806828677</v>
      </c>
      <c r="F448" s="72">
        <v>43.08628433449055</v>
      </c>
      <c r="G448" s="71">
        <v>248.370544</v>
      </c>
      <c r="H448" s="72">
        <v>2.64</v>
      </c>
      <c r="I448" s="72">
        <v>6.4279287830395493E-2</v>
      </c>
      <c r="J448" s="71">
        <v>-73334422</v>
      </c>
      <c r="K448" s="72">
        <v>-19.090625681893286</v>
      </c>
      <c r="L448" s="72">
        <v>57.142857142857146</v>
      </c>
      <c r="M448" s="72">
        <v>35.479999999999997</v>
      </c>
      <c r="N448" s="73">
        <v>41.319308031139713</v>
      </c>
      <c r="O448" s="74">
        <v>1280.1155027802358</v>
      </c>
      <c r="P448" s="73">
        <v>42.670516759341197</v>
      </c>
    </row>
    <row r="449" spans="1:16">
      <c r="A449" s="45" t="s">
        <v>182</v>
      </c>
      <c r="B449" s="45" t="s">
        <v>375</v>
      </c>
      <c r="C449" s="46">
        <v>7154261414</v>
      </c>
      <c r="D449" s="46">
        <v>700000000</v>
      </c>
      <c r="E449" s="47">
        <v>21.341328079382912</v>
      </c>
      <c r="F449" s="47">
        <v>2.0325074361317057</v>
      </c>
      <c r="G449" s="46">
        <v>119.87214899999999</v>
      </c>
      <c r="H449" s="47">
        <v>15.59</v>
      </c>
      <c r="I449" s="47">
        <v>1.4924435283525384E-2</v>
      </c>
      <c r="J449" s="46">
        <v>-117347216</v>
      </c>
      <c r="K449" s="47">
        <v>-89.47804948350884</v>
      </c>
      <c r="L449" s="47">
        <v>57.142857142857146</v>
      </c>
      <c r="M449" s="47">
        <v>17.12</v>
      </c>
      <c r="N449" s="48">
        <v>36.411995556641145</v>
      </c>
      <c r="O449" s="49">
        <v>1491.2594262968669</v>
      </c>
      <c r="P449" s="48">
        <v>49.708647543228899</v>
      </c>
    </row>
    <row r="450" spans="1:16">
      <c r="A450" s="75" t="s">
        <v>452</v>
      </c>
      <c r="B450" s="75" t="s">
        <v>679</v>
      </c>
      <c r="C450" s="76">
        <v>60137175087</v>
      </c>
      <c r="D450" s="76">
        <v>700000000</v>
      </c>
      <c r="E450" s="77">
        <v>1.3138874487222576</v>
      </c>
      <c r="F450" s="77">
        <v>9.8271312544671481E-3</v>
      </c>
      <c r="G450" s="76">
        <v>158.53750099999999</v>
      </c>
      <c r="H450" s="77">
        <v>193.4</v>
      </c>
      <c r="I450" s="77">
        <v>3.9566493145191548</v>
      </c>
      <c r="J450" s="76">
        <v>20192725560</v>
      </c>
      <c r="K450" s="77">
        <v>6.6211963116483812</v>
      </c>
      <c r="L450" s="77">
        <v>57.142857142857146</v>
      </c>
      <c r="M450" s="77">
        <v>22.64</v>
      </c>
      <c r="N450" s="78">
        <v>67.936528496692148</v>
      </c>
      <c r="O450" s="79">
        <v>1794.7872268872352</v>
      </c>
      <c r="P450" s="78">
        <v>59.826240896241174</v>
      </c>
    </row>
    <row r="451" spans="1:16">
      <c r="A451" t="s">
        <v>2170</v>
      </c>
      <c r="C451" s="14">
        <v>19741812437</v>
      </c>
      <c r="D451" s="14">
        <v>700000000</v>
      </c>
      <c r="E451" s="19">
        <v>0</v>
      </c>
      <c r="F451" s="19">
        <v>0</v>
      </c>
      <c r="G451" s="14">
        <v>0</v>
      </c>
      <c r="H451" s="19">
        <v>18.440000000000001</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16.718523458774726</v>
      </c>
      <c r="F452" s="52">
        <v>4.7439054626887085</v>
      </c>
      <c r="G452" s="51">
        <v>465.53517099999999</v>
      </c>
      <c r="H452" s="52">
        <v>5.09</v>
      </c>
      <c r="I452" s="52">
        <v>-9.8359579925527463E-2</v>
      </c>
      <c r="J452" s="51">
        <v>132778559</v>
      </c>
      <c r="K452" s="52">
        <v>26.542018165749184</v>
      </c>
      <c r="L452" s="52">
        <v>56.750292265778619</v>
      </c>
      <c r="M452" s="52">
        <v>66.040000000000006</v>
      </c>
      <c r="N452" s="53">
        <v>2.0924501977181258</v>
      </c>
      <c r="O452" s="54">
        <v>731.7204325954167</v>
      </c>
      <c r="P452" s="53">
        <v>24.39068108651389</v>
      </c>
    </row>
    <row r="453" spans="1:16">
      <c r="A453" s="35" t="s">
        <v>217</v>
      </c>
      <c r="B453" s="35" t="s">
        <v>208</v>
      </c>
      <c r="C453" s="36">
        <v>41071171048</v>
      </c>
      <c r="D453" s="36">
        <v>705000000</v>
      </c>
      <c r="E453" s="37">
        <v>11.765532999322792</v>
      </c>
      <c r="F453" s="37">
        <v>0.64187304960844471</v>
      </c>
      <c r="G453" s="36">
        <v>129.924835</v>
      </c>
      <c r="H453" s="37">
        <v>25.62</v>
      </c>
      <c r="I453" s="37">
        <v>0.3901529183323369</v>
      </c>
      <c r="J453" s="36">
        <v>301575390</v>
      </c>
      <c r="K453" s="37">
        <v>60.780821671158243</v>
      </c>
      <c r="L453" s="37">
        <v>56.737588652482266</v>
      </c>
      <c r="M453" s="37">
        <v>18.420000000000002</v>
      </c>
      <c r="N453" s="38">
        <v>45.062376056892298</v>
      </c>
      <c r="O453" s="39">
        <v>1876.4066045168468</v>
      </c>
      <c r="P453" s="38">
        <v>62.546886817228227</v>
      </c>
    </row>
    <row r="454" spans="1:16">
      <c r="A454" s="25" t="s">
        <v>157</v>
      </c>
      <c r="B454" s="25" t="s">
        <v>353</v>
      </c>
      <c r="C454" s="26">
        <v>2077382264</v>
      </c>
      <c r="D454" s="26">
        <v>720000000</v>
      </c>
      <c r="E454" s="27">
        <v>55.627203393526415</v>
      </c>
      <c r="F454" s="27">
        <v>38.630002356615563</v>
      </c>
      <c r="G454" s="26">
        <v>247.17509200000001</v>
      </c>
      <c r="H454" s="27">
        <v>2.87</v>
      </c>
      <c r="I454" s="27">
        <v>-1.4762812771848212E-2</v>
      </c>
      <c r="J454" s="26">
        <v>-115858447</v>
      </c>
      <c r="K454" s="27">
        <v>-12.428959970437027</v>
      </c>
      <c r="L454" s="27">
        <v>55.555555555555557</v>
      </c>
      <c r="M454" s="27">
        <v>34.32</v>
      </c>
      <c r="N454" s="28">
        <v>72.640640206856915</v>
      </c>
      <c r="O454" s="29">
        <v>386.85775751542235</v>
      </c>
      <c r="P454" s="28">
        <v>12.895258583847411</v>
      </c>
    </row>
    <row r="455" spans="1:16">
      <c r="A455" t="s">
        <v>2180</v>
      </c>
      <c r="C455" s="14">
        <v>11686748615</v>
      </c>
      <c r="D455" s="14">
        <v>720000000</v>
      </c>
      <c r="E455" s="19">
        <v>0</v>
      </c>
      <c r="F455" s="19">
        <v>0</v>
      </c>
      <c r="G455" s="14">
        <v>0</v>
      </c>
      <c r="H455" s="19">
        <v>169</v>
      </c>
      <c r="I455" s="19">
        <v>0</v>
      </c>
      <c r="J455" s="14">
        <v>35218633</v>
      </c>
      <c r="K455" s="19">
        <v>3536.7641895697657</v>
      </c>
      <c r="L455" s="19">
        <v>55.555555555555557</v>
      </c>
      <c r="M455" s="19">
        <v>0</v>
      </c>
      <c r="N455" s="20">
        <v>62.143012780120607</v>
      </c>
      <c r="O455" s="21">
        <v>0</v>
      </c>
      <c r="P455" s="24">
        <v>0</v>
      </c>
    </row>
    <row r="456" spans="1:16">
      <c r="A456" s="70" t="s">
        <v>547</v>
      </c>
      <c r="B456" s="70" t="s">
        <v>221</v>
      </c>
      <c r="C456" s="71">
        <v>10039494449</v>
      </c>
      <c r="D456" s="71">
        <v>721500000</v>
      </c>
      <c r="E456" s="72">
        <v>22.810406966241718</v>
      </c>
      <c r="F456" s="72">
        <v>1.9759534794041682</v>
      </c>
      <c r="G456" s="71">
        <v>112.720027</v>
      </c>
      <c r="H456" s="72">
        <v>14.84</v>
      </c>
      <c r="I456" s="72">
        <v>-0.8228327479754044</v>
      </c>
      <c r="J456" s="71">
        <v>-66130209</v>
      </c>
      <c r="K456" s="72">
        <v>-174.56469856310298</v>
      </c>
      <c r="L456" s="72">
        <v>55.440055440055438</v>
      </c>
      <c r="M456" s="72">
        <v>15.62</v>
      </c>
      <c r="N456" s="73">
        <v>22.21995357494685</v>
      </c>
      <c r="O456" s="74">
        <v>300</v>
      </c>
      <c r="P456" s="73">
        <v>10</v>
      </c>
    </row>
    <row r="457" spans="1:16">
      <c r="A457" s="35" t="s">
        <v>34</v>
      </c>
      <c r="B457" s="35" t="s">
        <v>208</v>
      </c>
      <c r="C457" s="36">
        <v>14552864000</v>
      </c>
      <c r="D457" s="36">
        <v>729164000</v>
      </c>
      <c r="E457" s="37">
        <v>21.133930530602427</v>
      </c>
      <c r="F457" s="37">
        <v>2.8983782154086635</v>
      </c>
      <c r="G457" s="36">
        <v>184.162025</v>
      </c>
      <c r="H457" s="37">
        <v>10.07</v>
      </c>
      <c r="I457" s="37">
        <v>-7.3135677679076139E-2</v>
      </c>
      <c r="J457" s="36">
        <v>389489000</v>
      </c>
      <c r="K457" s="37">
        <v>18.721042186043764</v>
      </c>
      <c r="L457" s="37">
        <v>54.857343478284719</v>
      </c>
      <c r="M457" s="37">
        <v>25.25</v>
      </c>
      <c r="N457" s="38">
        <v>65.824283227917107</v>
      </c>
      <c r="O457" s="39">
        <v>450.15464248378095</v>
      </c>
      <c r="P457" s="38">
        <v>15.005154749459365</v>
      </c>
    </row>
    <row r="458" spans="1:16">
      <c r="A458" s="30" t="s">
        <v>163</v>
      </c>
      <c r="B458" s="30" t="s">
        <v>605</v>
      </c>
      <c r="C458" s="31">
        <v>2210494206</v>
      </c>
      <c r="D458" s="31">
        <v>735000000</v>
      </c>
      <c r="E458" s="32">
        <v>36.097706528605933</v>
      </c>
      <c r="F458" s="32">
        <v>6.1390657361574714</v>
      </c>
      <c r="G458" s="31">
        <v>139.25645700000001</v>
      </c>
      <c r="H458" s="32">
        <v>7.88</v>
      </c>
      <c r="I458" s="32">
        <v>-0.13407042473933295</v>
      </c>
      <c r="J458" s="31">
        <v>-78670547</v>
      </c>
      <c r="K458" s="32">
        <v>-74.742075963956367</v>
      </c>
      <c r="L458" s="32">
        <v>54.42176870748299</v>
      </c>
      <c r="M458" s="32">
        <v>18.940000000000001</v>
      </c>
      <c r="N458" s="33">
        <v>41.98645751514745</v>
      </c>
      <c r="O458" s="34">
        <v>244.87678687056848</v>
      </c>
      <c r="P458" s="33">
        <v>8.162559562352282</v>
      </c>
    </row>
    <row r="459" spans="1:16">
      <c r="A459" s="90" t="s">
        <v>399</v>
      </c>
      <c r="B459" s="90" t="s">
        <v>390</v>
      </c>
      <c r="C459" s="91">
        <v>4113425775</v>
      </c>
      <c r="D459" s="91">
        <v>750000000</v>
      </c>
      <c r="E459" s="92">
        <v>19.329148089543246</v>
      </c>
      <c r="F459" s="92">
        <v>5.1544394905448652</v>
      </c>
      <c r="G459" s="91">
        <v>408.98116599999997</v>
      </c>
      <c r="H459" s="92">
        <v>5.0599999999999996</v>
      </c>
      <c r="I459" s="92">
        <v>-0.15435437425096588</v>
      </c>
      <c r="J459" s="91">
        <v>274798301</v>
      </c>
      <c r="K459" s="92">
        <v>13.646372580738772</v>
      </c>
      <c r="L459" s="92">
        <v>53.333333333333336</v>
      </c>
      <c r="M459" s="92">
        <v>54.53</v>
      </c>
      <c r="N459" s="93">
        <v>33.293836134016303</v>
      </c>
      <c r="O459" s="94">
        <v>236.18981012816704</v>
      </c>
      <c r="P459" s="93">
        <v>7.872993670938901</v>
      </c>
    </row>
    <row r="460" spans="1:16">
      <c r="A460" s="50" t="s">
        <v>285</v>
      </c>
      <c r="B460" s="50" t="s">
        <v>355</v>
      </c>
      <c r="C460" s="51">
        <v>7665829861</v>
      </c>
      <c r="D460" s="51">
        <v>750000000</v>
      </c>
      <c r="E460" s="52">
        <v>7.5336547190436471</v>
      </c>
      <c r="F460" s="52">
        <v>0.91317026897498754</v>
      </c>
      <c r="G460" s="51">
        <v>459.303876</v>
      </c>
      <c r="H460" s="52">
        <v>11.36</v>
      </c>
      <c r="I460" s="52">
        <v>0.29826227693024698</v>
      </c>
      <c r="J460" s="51">
        <v>309742404</v>
      </c>
      <c r="K460" s="52">
        <v>26.635035737631842</v>
      </c>
      <c r="L460" s="52">
        <v>53.333333333333336</v>
      </c>
      <c r="M460" s="52">
        <v>61.24</v>
      </c>
      <c r="N460" s="53">
        <v>80.257584655929321</v>
      </c>
      <c r="O460" s="54">
        <v>2138.165054257438</v>
      </c>
      <c r="P460" s="53">
        <v>71.272168475247938</v>
      </c>
    </row>
    <row r="461" spans="1:16">
      <c r="A461" s="55" t="s">
        <v>108</v>
      </c>
      <c r="B461" s="55" t="s">
        <v>233</v>
      </c>
      <c r="C461" s="56">
        <v>15078182984</v>
      </c>
      <c r="D461" s="56">
        <v>750000000</v>
      </c>
      <c r="E461" s="57">
        <v>16.270629378451787</v>
      </c>
      <c r="F461" s="57">
        <v>2.7117715630752977</v>
      </c>
      <c r="G461" s="56">
        <v>290.32257499999997</v>
      </c>
      <c r="H461" s="57">
        <v>8.26</v>
      </c>
      <c r="I461" s="57">
        <v>1.9097470171736575E-2</v>
      </c>
      <c r="J461" s="56">
        <v>110116171</v>
      </c>
      <c r="K461" s="57">
        <v>54.487909863847335</v>
      </c>
      <c r="L461" s="57">
        <v>53.333333333333336</v>
      </c>
      <c r="M461" s="57">
        <v>38.700000000000003</v>
      </c>
      <c r="N461" s="58">
        <v>65.349826723510702</v>
      </c>
      <c r="O461" s="59">
        <v>1143.7328173632222</v>
      </c>
      <c r="P461" s="58">
        <v>38.124427245440742</v>
      </c>
    </row>
    <row r="462" spans="1:16">
      <c r="A462" s="30" t="s">
        <v>250</v>
      </c>
      <c r="B462" s="30" t="s">
        <v>349</v>
      </c>
      <c r="C462" s="31">
        <v>14579845739</v>
      </c>
      <c r="D462" s="31">
        <v>758500000</v>
      </c>
      <c r="E462" s="32">
        <v>10.899049735450008</v>
      </c>
      <c r="F462" s="32">
        <v>0.65314614582908903</v>
      </c>
      <c r="G462" s="31">
        <v>164.048046</v>
      </c>
      <c r="H462" s="32">
        <v>22.94</v>
      </c>
      <c r="I462" s="32">
        <v>0.2175820960183508</v>
      </c>
      <c r="J462" s="31">
        <v>-336082138</v>
      </c>
      <c r="K462" s="32">
        <v>-49.651552740360152</v>
      </c>
      <c r="L462" s="32">
        <v>52.735662491760053</v>
      </c>
      <c r="M462" s="32">
        <v>21.62</v>
      </c>
      <c r="N462" s="33">
        <v>25.330726931658571</v>
      </c>
      <c r="O462" s="34">
        <v>1996.5305704531443</v>
      </c>
      <c r="P462" s="33">
        <v>66.551019015104814</v>
      </c>
    </row>
    <row r="463" spans="1:16">
      <c r="A463" s="30" t="s">
        <v>510</v>
      </c>
      <c r="B463" s="30" t="s">
        <v>349</v>
      </c>
      <c r="C463" s="31">
        <v>7188334000</v>
      </c>
      <c r="D463" s="31">
        <v>768000000</v>
      </c>
      <c r="E463" s="32">
        <v>25.63199056152186</v>
      </c>
      <c r="F463" s="32">
        <v>16.687493855157459</v>
      </c>
      <c r="G463" s="31">
        <v>642.21395900000005</v>
      </c>
      <c r="H463" s="32">
        <v>2.4300000000000002</v>
      </c>
      <c r="I463" s="32">
        <v>-0.12652066211368185</v>
      </c>
      <c r="J463" s="31">
        <v>-707475000</v>
      </c>
      <c r="K463" s="32">
        <v>-2.1711014523481396</v>
      </c>
      <c r="L463" s="32">
        <v>52.083333333333336</v>
      </c>
      <c r="M463" s="32">
        <v>83.62</v>
      </c>
      <c r="N463" s="33">
        <v>28.926657046192595</v>
      </c>
      <c r="O463" s="34">
        <v>0</v>
      </c>
      <c r="P463" s="33">
        <v>0</v>
      </c>
    </row>
    <row r="464" spans="1:16">
      <c r="A464" s="35" t="s">
        <v>214</v>
      </c>
      <c r="B464" s="35" t="s">
        <v>208</v>
      </c>
      <c r="C464" s="36">
        <v>2238803365</v>
      </c>
      <c r="D464" s="36">
        <v>771000000</v>
      </c>
      <c r="E464" s="37">
        <v>46.476065718495441</v>
      </c>
      <c r="F464" s="37">
        <v>30.140120440010012</v>
      </c>
      <c r="G464" s="36">
        <v>377.50861900000001</v>
      </c>
      <c r="H464" s="37">
        <v>2.25</v>
      </c>
      <c r="I464" s="37">
        <v>-3.7096474308325966E-2</v>
      </c>
      <c r="J464" s="36">
        <v>32206309</v>
      </c>
      <c r="K464" s="37">
        <v>47.878817780702533</v>
      </c>
      <c r="L464" s="37">
        <v>51.880674448767834</v>
      </c>
      <c r="M464" s="37">
        <v>48.96</v>
      </c>
      <c r="N464" s="38">
        <v>70.207991156954805</v>
      </c>
      <c r="O464" s="39">
        <v>515.70152677807516</v>
      </c>
      <c r="P464" s="38">
        <v>17.190050892602507</v>
      </c>
    </row>
    <row r="465" spans="1:16">
      <c r="A465" s="35" t="s">
        <v>207</v>
      </c>
      <c r="B465" s="35" t="s">
        <v>200</v>
      </c>
      <c r="C465" s="36">
        <v>63934093330</v>
      </c>
      <c r="D465" s="36">
        <v>780226002</v>
      </c>
      <c r="E465" s="37">
        <v>1.2490246089807469</v>
      </c>
      <c r="F465" s="37">
        <v>3.63829491180949E-2</v>
      </c>
      <c r="G465" s="36">
        <v>725.54518099999996</v>
      </c>
      <c r="H465" s="37">
        <v>42.7</v>
      </c>
      <c r="I465" s="37">
        <v>1.0197902730769712</v>
      </c>
      <c r="J465" s="36">
        <v>16782058</v>
      </c>
      <c r="K465" s="37">
        <v>2045.6337409869516</v>
      </c>
      <c r="L465" s="37">
        <v>51.267196808957415</v>
      </c>
      <c r="M465" s="37">
        <v>92.99</v>
      </c>
      <c r="N465" s="38">
        <v>33.840898578139964</v>
      </c>
      <c r="O465" s="39">
        <v>2001.9898838319555</v>
      </c>
      <c r="P465" s="38">
        <v>66.732996127731852</v>
      </c>
    </row>
    <row r="466" spans="1:16">
      <c r="A466" s="35" t="s">
        <v>323</v>
      </c>
      <c r="B466" s="35" t="s">
        <v>200</v>
      </c>
      <c r="C466" s="36">
        <v>3818084897</v>
      </c>
      <c r="D466" s="36">
        <v>791000000</v>
      </c>
      <c r="E466" s="37">
        <v>14.540757167070593</v>
      </c>
      <c r="F466" s="37">
        <v>4.5956881059009458</v>
      </c>
      <c r="G466" s="36">
        <v>679.26380900000004</v>
      </c>
      <c r="H466" s="37">
        <v>4.07</v>
      </c>
      <c r="I466" s="37">
        <v>-1.7562199754375563E-2</v>
      </c>
      <c r="J466" s="36">
        <v>-264395717</v>
      </c>
      <c r="K466" s="37">
        <v>-11.966910946594494</v>
      </c>
      <c r="L466" s="37">
        <v>50.56890012642225</v>
      </c>
      <c r="M466" s="37">
        <v>85.87</v>
      </c>
      <c r="N466" s="38">
        <v>22.009294454752027</v>
      </c>
      <c r="O466" s="39">
        <v>348.07430977562063</v>
      </c>
      <c r="P466" s="38">
        <v>11.602476992520687</v>
      </c>
    </row>
    <row r="467" spans="1:16">
      <c r="A467" s="80" t="s">
        <v>269</v>
      </c>
      <c r="B467" s="80" t="s">
        <v>352</v>
      </c>
      <c r="C467" s="81">
        <v>15648837000</v>
      </c>
      <c r="D467" s="81">
        <v>794512000</v>
      </c>
      <c r="E467" s="82">
        <v>1.89135512348315</v>
      </c>
      <c r="F467" s="82">
        <v>6.6125675029422321E-2</v>
      </c>
      <c r="G467" s="81">
        <v>576.62533099999996</v>
      </c>
      <c r="H467" s="82">
        <v>35.880000000000003</v>
      </c>
      <c r="I467" s="82">
        <v>-0.59661224001136759</v>
      </c>
      <c r="J467" s="81">
        <v>542874000</v>
      </c>
      <c r="K467" s="82">
        <v>52.687054454624828</v>
      </c>
      <c r="L467" s="82">
        <v>50.345369232937955</v>
      </c>
      <c r="M467" s="82">
        <v>72.569999999999993</v>
      </c>
      <c r="N467" s="83">
        <v>49.394277753346181</v>
      </c>
      <c r="O467" s="84">
        <v>449.48802458776453</v>
      </c>
      <c r="P467" s="83">
        <v>14.982934152925484</v>
      </c>
    </row>
    <row r="468" spans="1:16">
      <c r="A468" s="25" t="s">
        <v>83</v>
      </c>
      <c r="B468" s="25" t="s">
        <v>691</v>
      </c>
      <c r="C468" s="26">
        <v>4451435451</v>
      </c>
      <c r="D468" s="26">
        <v>800000000</v>
      </c>
      <c r="E468" s="27">
        <v>71.920300799466062</v>
      </c>
      <c r="F468" s="27">
        <v>89.900375999332582</v>
      </c>
      <c r="G468" s="26">
        <v>475.40234800000002</v>
      </c>
      <c r="H468" s="27">
        <v>1.17</v>
      </c>
      <c r="I468" s="27">
        <v>-1.2581523637686498E-2</v>
      </c>
      <c r="J468" s="26">
        <v>-73450635</v>
      </c>
      <c r="K468" s="27">
        <v>-10.891668942004381</v>
      </c>
      <c r="L468" s="27">
        <v>50</v>
      </c>
      <c r="M468" s="27">
        <v>59.42</v>
      </c>
      <c r="N468" s="28">
        <v>16.055939799272334</v>
      </c>
      <c r="O468" s="29">
        <v>582.88563249107324</v>
      </c>
      <c r="P468" s="28">
        <v>19.429521083035773</v>
      </c>
    </row>
    <row r="469" spans="1:16">
      <c r="A469" s="45" t="s">
        <v>503</v>
      </c>
      <c r="B469" s="45" t="s">
        <v>375</v>
      </c>
      <c r="C469" s="46">
        <v>1513644763</v>
      </c>
      <c r="D469" s="46">
        <v>800000000</v>
      </c>
      <c r="E469" s="47">
        <v>45.635719260007683</v>
      </c>
      <c r="F469" s="47">
        <v>19.014883025003201</v>
      </c>
      <c r="G469" s="46">
        <v>295.12339900000001</v>
      </c>
      <c r="H469" s="47">
        <v>2.93</v>
      </c>
      <c r="I469" s="47">
        <v>-3.8650016084828653E-2</v>
      </c>
      <c r="J469" s="46">
        <v>-44498491</v>
      </c>
      <c r="K469" s="47">
        <v>-53.934413191674295</v>
      </c>
      <c r="L469" s="47">
        <v>50</v>
      </c>
      <c r="M469" s="47">
        <v>36.89</v>
      </c>
      <c r="N469" s="48">
        <v>46.763872835832537</v>
      </c>
      <c r="O469" s="49">
        <v>770.90803614918116</v>
      </c>
      <c r="P469" s="48">
        <v>25.696934538306039</v>
      </c>
    </row>
    <row r="470" spans="1:16">
      <c r="A470" s="90" t="s">
        <v>767</v>
      </c>
      <c r="B470" s="90" t="s">
        <v>609</v>
      </c>
      <c r="C470" s="91">
        <v>5485118988</v>
      </c>
      <c r="D470" s="91">
        <v>802845890</v>
      </c>
      <c r="E470" s="92">
        <v>10.585083969242952</v>
      </c>
      <c r="F470" s="92">
        <v>1.0141886986595945</v>
      </c>
      <c r="G470" s="91">
        <v>279.77893499999999</v>
      </c>
      <c r="H470" s="92">
        <v>13.44</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15.529328833972261</v>
      </c>
      <c r="F471" s="52">
        <v>2.4087367646947735</v>
      </c>
      <c r="G471" s="51">
        <v>306.64052400000003</v>
      </c>
      <c r="H471" s="52">
        <v>8.1999999999999993</v>
      </c>
      <c r="I471" s="52">
        <v>-0.36308772476835927</v>
      </c>
      <c r="J471" s="51">
        <v>-213403973</v>
      </c>
      <c r="K471" s="52">
        <v>-30.210703902874386</v>
      </c>
      <c r="L471" s="52">
        <v>49.634840819142141</v>
      </c>
      <c r="M471" s="52">
        <v>38.049999999999997</v>
      </c>
      <c r="N471" s="53">
        <v>88.964100026904944</v>
      </c>
      <c r="O471" s="54">
        <v>105.09647136012838</v>
      </c>
      <c r="P471" s="53">
        <v>3.5032157120042791</v>
      </c>
    </row>
    <row r="472" spans="1:16">
      <c r="A472" s="70" t="s">
        <v>419</v>
      </c>
      <c r="B472" s="70" t="s">
        <v>221</v>
      </c>
      <c r="C472" s="71">
        <v>6754555404</v>
      </c>
      <c r="D472" s="71">
        <v>813555283</v>
      </c>
      <c r="E472" s="72">
        <v>53.302664501648202</v>
      </c>
      <c r="F472" s="72">
        <v>21.839394574840139</v>
      </c>
      <c r="G472" s="71">
        <v>202.870632</v>
      </c>
      <c r="H472" s="72">
        <v>3.62</v>
      </c>
      <c r="I472" s="72">
        <v>-0.1119705763385208</v>
      </c>
      <c r="J472" s="71">
        <v>-393754363</v>
      </c>
      <c r="K472" s="72">
        <v>-6.1984477591680678</v>
      </c>
      <c r="L472" s="72">
        <v>49.166910762965323</v>
      </c>
      <c r="M472" s="72">
        <v>24.93</v>
      </c>
      <c r="N472" s="73">
        <v>10.590985687234088</v>
      </c>
      <c r="O472" s="74">
        <v>440.85214270024665</v>
      </c>
      <c r="P472" s="73">
        <v>14.695071423341554</v>
      </c>
    </row>
    <row r="473" spans="1:16">
      <c r="A473" s="70" t="s">
        <v>522</v>
      </c>
      <c r="B473" s="70" t="s">
        <v>221</v>
      </c>
      <c r="C473" s="71">
        <v>5500889819</v>
      </c>
      <c r="D473" s="71">
        <v>815000000</v>
      </c>
      <c r="E473" s="72">
        <v>41.275852917646354</v>
      </c>
      <c r="F473" s="72">
        <v>16.881739434620187</v>
      </c>
      <c r="G473" s="71">
        <v>284.200897</v>
      </c>
      <c r="H473" s="72">
        <v>3.38</v>
      </c>
      <c r="I473" s="72">
        <v>-5.2276393192758334E-2</v>
      </c>
      <c r="J473" s="71">
        <v>-223530864</v>
      </c>
      <c r="K473" s="72">
        <v>-10.938086831713763</v>
      </c>
      <c r="L473" s="72">
        <v>49.079754601226995</v>
      </c>
      <c r="M473" s="72">
        <v>34.869999999999997</v>
      </c>
      <c r="N473" s="73">
        <v>1.8249728518080817</v>
      </c>
      <c r="O473" s="74">
        <v>265.40308683073602</v>
      </c>
      <c r="P473" s="73">
        <v>8.8467695610245336</v>
      </c>
    </row>
    <row r="474" spans="1:16">
      <c r="A474" s="70" t="s">
        <v>511</v>
      </c>
      <c r="B474" s="70" t="s">
        <v>221</v>
      </c>
      <c r="C474" s="71">
        <v>4887672096</v>
      </c>
      <c r="D474" s="71">
        <v>820000000</v>
      </c>
      <c r="E474" s="72">
        <v>37.353922815589286</v>
      </c>
      <c r="F474" s="72">
        <v>45.553564409255223</v>
      </c>
      <c r="G474" s="71">
        <v>594.91427499999998</v>
      </c>
      <c r="H474" s="72">
        <v>1.77</v>
      </c>
      <c r="I474" s="72">
        <v>-1.4767103309193619E-2</v>
      </c>
      <c r="J474" s="71">
        <v>-492287088</v>
      </c>
      <c r="K474" s="72">
        <v>-1.6656947134879962</v>
      </c>
      <c r="L474" s="72">
        <v>48.780487804878049</v>
      </c>
      <c r="M474" s="72">
        <v>72.55</v>
      </c>
      <c r="N474" s="73">
        <v>38.606751960873375</v>
      </c>
      <c r="O474" s="74">
        <v>584.33703843747912</v>
      </c>
      <c r="P474" s="73">
        <v>19.477901281249306</v>
      </c>
    </row>
    <row r="475" spans="1:16">
      <c r="A475" s="85" t="s">
        <v>411</v>
      </c>
      <c r="B475" s="85" t="s">
        <v>607</v>
      </c>
      <c r="C475" s="86">
        <v>15071105467</v>
      </c>
      <c r="D475" s="86">
        <v>825000000</v>
      </c>
      <c r="E475" s="87">
        <v>5.9032691788176246</v>
      </c>
      <c r="F475" s="87">
        <v>0.25555277830379325</v>
      </c>
      <c r="G475" s="86">
        <v>254.99831699999999</v>
      </c>
      <c r="H475" s="87">
        <v>26.2</v>
      </c>
      <c r="I475" s="87">
        <v>-13.78525587559583</v>
      </c>
      <c r="J475" s="86">
        <v>4783118733</v>
      </c>
      <c r="K475" s="87">
        <v>4.8294849635713613</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21.01208875369711</v>
      </c>
      <c r="F476" s="37">
        <v>5.0938396978659659</v>
      </c>
      <c r="G476" s="36">
        <v>371.10216800000001</v>
      </c>
      <c r="H476" s="37">
        <v>4.99</v>
      </c>
      <c r="I476" s="37">
        <v>-0.18784142187035435</v>
      </c>
      <c r="J476" s="36">
        <v>1636745004</v>
      </c>
      <c r="K476" s="37">
        <v>2.5202459698480926</v>
      </c>
      <c r="L476" s="37">
        <v>48.484848484848484</v>
      </c>
      <c r="M476" s="37">
        <v>44.98</v>
      </c>
      <c r="N476" s="38">
        <v>45.079154068160797</v>
      </c>
      <c r="O476" s="39">
        <v>85.768447079254528</v>
      </c>
      <c r="P476" s="38">
        <v>2.8589482359751508</v>
      </c>
    </row>
    <row r="477" spans="1:16">
      <c r="A477" s="80" t="s">
        <v>535</v>
      </c>
      <c r="B477" s="80" t="s">
        <v>352</v>
      </c>
      <c r="C477" s="81">
        <v>6812625069</v>
      </c>
      <c r="D477" s="81">
        <v>829650000</v>
      </c>
      <c r="E477" s="82">
        <v>29.882622901002698</v>
      </c>
      <c r="F477" s="82">
        <v>3.001529048494616</v>
      </c>
      <c r="G477" s="81">
        <v>109.24879199999999</v>
      </c>
      <c r="H477" s="82">
        <v>12.18</v>
      </c>
      <c r="I477" s="82">
        <v>-0.19980943948752383</v>
      </c>
      <c r="J477" s="81">
        <v>-265472500</v>
      </c>
      <c r="K477" s="82">
        <v>-37.502189492320298</v>
      </c>
      <c r="L477" s="82">
        <v>48.213101910444166</v>
      </c>
      <c r="M477" s="82">
        <v>13.16</v>
      </c>
      <c r="N477" s="83">
        <v>73.412428088980434</v>
      </c>
      <c r="O477" s="84">
        <v>229.70424025049107</v>
      </c>
      <c r="P477" s="83">
        <v>7.6568080083497021</v>
      </c>
    </row>
    <row r="478" spans="1:16">
      <c r="A478" s="55" t="s">
        <v>176</v>
      </c>
      <c r="B478" s="55" t="s">
        <v>233</v>
      </c>
      <c r="C478" s="56">
        <v>2007242303</v>
      </c>
      <c r="D478" s="56">
        <v>850000000</v>
      </c>
      <c r="E478" s="57">
        <v>47.282184569317224</v>
      </c>
      <c r="F478" s="57">
        <v>32.914851771191941</v>
      </c>
      <c r="G478" s="56">
        <v>693.49307699999997</v>
      </c>
      <c r="H478" s="57">
        <v>1.21</v>
      </c>
      <c r="I478" s="57">
        <v>-6.9790476014365277E-2</v>
      </c>
      <c r="J478" s="56">
        <v>254788867</v>
      </c>
      <c r="K478" s="57">
        <v>5.6380014437600998</v>
      </c>
      <c r="L478" s="57">
        <v>47.058823529411768</v>
      </c>
      <c r="M478" s="57">
        <v>81.58</v>
      </c>
      <c r="N478" s="58">
        <v>0.1546630731356351</v>
      </c>
      <c r="O478" s="59">
        <v>377.11481945362669</v>
      </c>
      <c r="P478" s="58">
        <v>12.570493981787557</v>
      </c>
    </row>
    <row r="479" spans="1:16">
      <c r="A479" s="60" t="s">
        <v>717</v>
      </c>
      <c r="B479" s="60" t="s">
        <v>374</v>
      </c>
      <c r="C479" s="61">
        <v>5630964000</v>
      </c>
      <c r="D479" s="61">
        <v>860000000</v>
      </c>
      <c r="E479" s="62">
        <v>33.355010754822892</v>
      </c>
      <c r="F479" s="62">
        <v>2.0413103277125395</v>
      </c>
      <c r="G479" s="61">
        <v>61.448740000000001</v>
      </c>
      <c r="H479" s="62">
        <v>19.03</v>
      </c>
      <c r="I479" s="62">
        <v>-0.55872296969745605</v>
      </c>
      <c r="J479" s="61">
        <v>0</v>
      </c>
      <c r="K479" s="62">
        <v>0</v>
      </c>
      <c r="L479" s="62">
        <v>46.511627906976742</v>
      </c>
      <c r="M479" s="62">
        <v>7.14</v>
      </c>
      <c r="N479" s="63">
        <v>136.2496245406914</v>
      </c>
      <c r="O479" s="64">
        <v>822.96008638508761</v>
      </c>
      <c r="P479" s="63">
        <v>27.432002879502921</v>
      </c>
    </row>
    <row r="480" spans="1:16">
      <c r="A480" s="55" t="s">
        <v>762</v>
      </c>
      <c r="B480" s="55" t="s">
        <v>233</v>
      </c>
      <c r="C480" s="56">
        <v>4581844648</v>
      </c>
      <c r="D480" s="56">
        <v>870000000</v>
      </c>
      <c r="E480" s="57">
        <v>19.804445949582334</v>
      </c>
      <c r="F480" s="57">
        <v>2.0694300887755834</v>
      </c>
      <c r="G480" s="56">
        <v>174.93409199999999</v>
      </c>
      <c r="H480" s="57">
        <v>11.32</v>
      </c>
      <c r="I480" s="57">
        <v>-0.15817340783747014</v>
      </c>
      <c r="J480" s="56">
        <v>4586945</v>
      </c>
      <c r="K480" s="57">
        <v>2086.3559515102102</v>
      </c>
      <c r="L480" s="57">
        <v>45.977011494252871</v>
      </c>
      <c r="M480" s="57">
        <v>20.100000000000001</v>
      </c>
      <c r="N480" s="58">
        <v>31.112677480950666</v>
      </c>
      <c r="O480" s="59">
        <v>315.54157596714822</v>
      </c>
      <c r="P480" s="58">
        <v>10.518052532238274</v>
      </c>
    </row>
    <row r="481" spans="1:16">
      <c r="A481" s="50" t="s">
        <v>62</v>
      </c>
      <c r="B481" s="50" t="s">
        <v>355</v>
      </c>
      <c r="C481" s="51">
        <v>1966732279</v>
      </c>
      <c r="D481" s="51">
        <v>891754956</v>
      </c>
      <c r="E481" s="52">
        <v>13.686839195168677</v>
      </c>
      <c r="F481" s="52">
        <v>3.0696412962057429</v>
      </c>
      <c r="G481" s="51">
        <v>565.32693600000005</v>
      </c>
      <c r="H481" s="52">
        <v>5.14</v>
      </c>
      <c r="I481" s="52">
        <v>-0.23193229644920699</v>
      </c>
      <c r="J481" s="51">
        <v>179708663</v>
      </c>
      <c r="K481" s="52">
        <v>24.811128776802484</v>
      </c>
      <c r="L481" s="52">
        <v>44.855371681276083</v>
      </c>
      <c r="M481" s="52">
        <v>63.39</v>
      </c>
      <c r="N481" s="53">
        <v>21.054541648124367</v>
      </c>
      <c r="O481" s="54">
        <v>248.97502259291588</v>
      </c>
      <c r="P481" s="53">
        <v>8.2991674197638634</v>
      </c>
    </row>
    <row r="482" spans="1:16">
      <c r="A482" s="45" t="s">
        <v>192</v>
      </c>
      <c r="B482" s="45" t="s">
        <v>375</v>
      </c>
      <c r="C482" s="46">
        <v>7997260000</v>
      </c>
      <c r="D482" s="46">
        <v>900000000</v>
      </c>
      <c r="E482" s="47">
        <v>9.341004726875326</v>
      </c>
      <c r="F482" s="47">
        <v>0.94353583099750771</v>
      </c>
      <c r="G482" s="46">
        <v>354.86250699999999</v>
      </c>
      <c r="H482" s="47">
        <v>12.43</v>
      </c>
      <c r="I482" s="47">
        <v>7.0180619278481515E-2</v>
      </c>
      <c r="J482" s="46">
        <v>65458000</v>
      </c>
      <c r="K482" s="47">
        <v>151.24201778239481</v>
      </c>
      <c r="L482" s="47">
        <v>44.444444444444443</v>
      </c>
      <c r="M482" s="47">
        <v>39.42</v>
      </c>
      <c r="N482" s="48">
        <v>65.77616697572104</v>
      </c>
      <c r="O482" s="49">
        <v>2166.0921055557719</v>
      </c>
      <c r="P482" s="48">
        <v>72.203070185192402</v>
      </c>
    </row>
    <row r="483" spans="1:16">
      <c r="A483" s="70" t="s">
        <v>754</v>
      </c>
      <c r="B483" s="70" t="s">
        <v>699</v>
      </c>
      <c r="C483" s="71">
        <v>7376632000</v>
      </c>
      <c r="D483" s="71">
        <v>900000000</v>
      </c>
      <c r="E483" s="72">
        <v>16.642780116504451</v>
      </c>
      <c r="F483" s="72">
        <v>1.533331501428455</v>
      </c>
      <c r="G483" s="71">
        <v>214.106866</v>
      </c>
      <c r="H483" s="72">
        <v>11.41</v>
      </c>
      <c r="I483" s="72">
        <v>-2.8790604188783323E-2</v>
      </c>
      <c r="J483" s="71">
        <v>461585000</v>
      </c>
      <c r="K483" s="72">
        <v>23.514628941581723</v>
      </c>
      <c r="L483" s="72">
        <v>44.444444444444443</v>
      </c>
      <c r="M483" s="72">
        <v>23.78</v>
      </c>
      <c r="N483" s="73">
        <v>0</v>
      </c>
      <c r="O483" s="74">
        <v>747.72733966230282</v>
      </c>
      <c r="P483" s="73">
        <v>24.924244655410096</v>
      </c>
    </row>
    <row r="484" spans="1:16">
      <c r="A484" s="45" t="s">
        <v>329</v>
      </c>
      <c r="B484" s="45" t="s">
        <v>375</v>
      </c>
      <c r="C484" s="46">
        <v>3219973000</v>
      </c>
      <c r="D484" s="46">
        <v>925000000</v>
      </c>
      <c r="E484" s="47">
        <v>27.393413938453847</v>
      </c>
      <c r="F484" s="47">
        <v>14.80725077754262</v>
      </c>
      <c r="G484" s="46">
        <v>648.99339299999997</v>
      </c>
      <c r="H484" s="47">
        <v>2.2200000000000002</v>
      </c>
      <c r="I484" s="47">
        <v>-0.10773800391658918</v>
      </c>
      <c r="J484" s="46">
        <v>-158895000</v>
      </c>
      <c r="K484" s="47">
        <v>-11.642908839170522</v>
      </c>
      <c r="L484" s="47">
        <v>43.243243243243242</v>
      </c>
      <c r="M484" s="47">
        <v>70.16</v>
      </c>
      <c r="N484" s="48">
        <v>43.148856298897599</v>
      </c>
      <c r="O484" s="49">
        <v>262.57146506406804</v>
      </c>
      <c r="P484" s="48">
        <v>8.7523821688022672</v>
      </c>
    </row>
    <row r="485" spans="1:16">
      <c r="A485" s="50" t="s">
        <v>152</v>
      </c>
      <c r="B485" s="50" t="s">
        <v>355</v>
      </c>
      <c r="C485" s="51">
        <v>1876232593</v>
      </c>
      <c r="D485" s="51">
        <v>936000000</v>
      </c>
      <c r="E485" s="52">
        <v>14.390831746154108</v>
      </c>
      <c r="F485" s="52">
        <v>3.843705060404409</v>
      </c>
      <c r="G485" s="51">
        <v>576.74861299999998</v>
      </c>
      <c r="H485" s="52">
        <v>4.67</v>
      </c>
      <c r="I485" s="52">
        <v>-6.8804808654515881E-2</v>
      </c>
      <c r="J485" s="51">
        <v>22610716</v>
      </c>
      <c r="K485" s="52">
        <v>165.58520305150884</v>
      </c>
      <c r="L485" s="52">
        <v>42.735042735042732</v>
      </c>
      <c r="M485" s="52">
        <v>61.61</v>
      </c>
      <c r="N485" s="53">
        <v>9.119840841952179</v>
      </c>
      <c r="O485" s="54">
        <v>756.30366849031009</v>
      </c>
      <c r="P485" s="53">
        <v>25.210122283010335</v>
      </c>
    </row>
    <row r="486" spans="1:16">
      <c r="A486" s="25" t="s">
        <v>274</v>
      </c>
      <c r="B486" s="25" t="s">
        <v>353</v>
      </c>
      <c r="C486" s="26">
        <v>34760766000</v>
      </c>
      <c r="D486" s="26">
        <v>945591000</v>
      </c>
      <c r="E486" s="27">
        <v>2.1418878635562359</v>
      </c>
      <c r="F486" s="27">
        <v>5.2677474366928739E-2</v>
      </c>
      <c r="G486" s="26">
        <v>426.23041999999998</v>
      </c>
      <c r="H486" s="27">
        <v>43.36</v>
      </c>
      <c r="I486" s="27">
        <v>-0.64600218886009486</v>
      </c>
      <c r="J486" s="26">
        <v>704762000</v>
      </c>
      <c r="K486" s="27">
        <v>57.693821460294394</v>
      </c>
      <c r="L486" s="27">
        <v>42.30158704979214</v>
      </c>
      <c r="M486" s="27">
        <v>45.07</v>
      </c>
      <c r="N486" s="28">
        <v>51.396510871973511</v>
      </c>
      <c r="O486" s="29">
        <v>201.8951172807524</v>
      </c>
      <c r="P486" s="28">
        <v>6.7298372426917465</v>
      </c>
    </row>
    <row r="487" spans="1:16">
      <c r="A487" s="50" t="s">
        <v>480</v>
      </c>
      <c r="B487" s="50" t="s">
        <v>355</v>
      </c>
      <c r="C487" s="51">
        <v>8578258629</v>
      </c>
      <c r="D487" s="51">
        <v>950000000</v>
      </c>
      <c r="E487" s="52">
        <v>12.409713132107353</v>
      </c>
      <c r="F487" s="52">
        <v>2.6125711857068112</v>
      </c>
      <c r="G487" s="51">
        <v>592.57757400000003</v>
      </c>
      <c r="H487" s="52">
        <v>5.38</v>
      </c>
      <c r="I487" s="52">
        <v>-0.23269661430551999</v>
      </c>
      <c r="J487" s="51">
        <v>-348120495</v>
      </c>
      <c r="K487" s="52">
        <v>-13.644700809700963</v>
      </c>
      <c r="L487" s="52">
        <v>42.10526315789474</v>
      </c>
      <c r="M487" s="52">
        <v>62.37</v>
      </c>
      <c r="N487" s="53">
        <v>21.482647373319271</v>
      </c>
      <c r="O487" s="54">
        <v>102.67402383395526</v>
      </c>
      <c r="P487" s="53">
        <v>3.4224674611318422</v>
      </c>
    </row>
    <row r="488" spans="1:16">
      <c r="A488" s="70" t="s">
        <v>228</v>
      </c>
      <c r="B488" s="70" t="s">
        <v>221</v>
      </c>
      <c r="C488" s="71">
        <v>54593744694</v>
      </c>
      <c r="D488" s="71">
        <v>958750000</v>
      </c>
      <c r="E488" s="72">
        <v>4.2879994237786372</v>
      </c>
      <c r="F488" s="72">
        <v>0.17889958482518434</v>
      </c>
      <c r="G488" s="71">
        <v>373.44712099999998</v>
      </c>
      <c r="H488" s="72">
        <v>24.78</v>
      </c>
      <c r="I488" s="72">
        <v>-4.2552849535670845E-2</v>
      </c>
      <c r="J488" s="71">
        <v>-611029605</v>
      </c>
      <c r="K488" s="72">
        <v>-39.226822733081811</v>
      </c>
      <c r="L488" s="72">
        <v>41.720990873533246</v>
      </c>
      <c r="M488" s="72">
        <v>38.950000000000003</v>
      </c>
      <c r="N488" s="73">
        <v>16.806199459896121</v>
      </c>
      <c r="O488" s="74">
        <v>1308.8645641205546</v>
      </c>
      <c r="P488" s="73">
        <v>43.628818804018486</v>
      </c>
    </row>
    <row r="489" spans="1:16">
      <c r="A489" s="55" t="s">
        <v>524</v>
      </c>
      <c r="B489" s="55" t="s">
        <v>233</v>
      </c>
      <c r="C489" s="56">
        <v>7797972597</v>
      </c>
      <c r="D489" s="56">
        <v>960000000</v>
      </c>
      <c r="E489" s="57">
        <v>21.632053650261952</v>
      </c>
      <c r="F489" s="57">
        <v>3.7555648698371442</v>
      </c>
      <c r="G489" s="56">
        <v>279.81076200000001</v>
      </c>
      <c r="H489" s="57">
        <v>6.5</v>
      </c>
      <c r="I489" s="57">
        <v>0.12027265815069743</v>
      </c>
      <c r="J489" s="56">
        <v>-282199228</v>
      </c>
      <c r="K489" s="57">
        <v>-20.411111826287492</v>
      </c>
      <c r="L489" s="57">
        <v>41.666666666666664</v>
      </c>
      <c r="M489" s="57">
        <v>29.14</v>
      </c>
      <c r="N489" s="58">
        <v>17.080467598135666</v>
      </c>
      <c r="O489" s="59">
        <v>2137.8899038881054</v>
      </c>
      <c r="P489" s="58">
        <v>71.262996796270187</v>
      </c>
    </row>
    <row r="490" spans="1:16">
      <c r="A490" s="75" t="s">
        <v>187</v>
      </c>
      <c r="B490" s="75" t="s">
        <v>679</v>
      </c>
      <c r="C490" s="76">
        <v>3578645146</v>
      </c>
      <c r="D490" s="76">
        <v>960336000</v>
      </c>
      <c r="E490" s="77">
        <v>15.704020795271372</v>
      </c>
      <c r="F490" s="77">
        <v>3.2705263148046875</v>
      </c>
      <c r="G490" s="76">
        <v>464.88056799999998</v>
      </c>
      <c r="H490" s="77">
        <v>5.38</v>
      </c>
      <c r="I490" s="77">
        <v>-0.21556695279211535</v>
      </c>
      <c r="J490" s="76">
        <v>433474987</v>
      </c>
      <c r="K490" s="77">
        <v>11.077178946890424</v>
      </c>
      <c r="L490" s="77">
        <v>41.65208843571417</v>
      </c>
      <c r="M490" s="77">
        <v>48.4</v>
      </c>
      <c r="N490" s="78">
        <v>88.53991117236194</v>
      </c>
      <c r="O490" s="79">
        <v>950</v>
      </c>
      <c r="P490" s="78">
        <v>31.666666666666668</v>
      </c>
    </row>
    <row r="491" spans="1:16">
      <c r="A491" s="70" t="s">
        <v>77</v>
      </c>
      <c r="B491" s="70" t="s">
        <v>221</v>
      </c>
      <c r="C491" s="71">
        <v>2595983504</v>
      </c>
      <c r="D491" s="71">
        <v>990000000</v>
      </c>
      <c r="E491" s="72">
        <v>53.490205127715477</v>
      </c>
      <c r="F491" s="72">
        <v>27.015255115007818</v>
      </c>
      <c r="G491" s="71">
        <v>255.32031000000001</v>
      </c>
      <c r="H491" s="72">
        <v>2.94</v>
      </c>
      <c r="I491" s="72">
        <v>0.1215435147874553</v>
      </c>
      <c r="J491" s="71">
        <v>-53669125</v>
      </c>
      <c r="K491" s="72">
        <v>-36.892719976336487</v>
      </c>
      <c r="L491" s="72">
        <v>40.404040404040401</v>
      </c>
      <c r="M491" s="72">
        <v>25.78</v>
      </c>
      <c r="N491" s="73">
        <v>14.487175620352568</v>
      </c>
      <c r="O491" s="74">
        <v>1826.1689675395035</v>
      </c>
      <c r="P491" s="73">
        <v>60.87229891798345</v>
      </c>
    </row>
    <row r="492" spans="1:16">
      <c r="A492" s="45" t="s">
        <v>447</v>
      </c>
      <c r="B492" s="45" t="s">
        <v>375</v>
      </c>
      <c r="C492" s="46">
        <v>38403565895</v>
      </c>
      <c r="D492" s="46">
        <v>998000000</v>
      </c>
      <c r="E492" s="47">
        <v>0.3060685625250501</v>
      </c>
      <c r="F492" s="47">
        <v>9.7359341707239911E-4</v>
      </c>
      <c r="G492" s="46">
        <v>426.09840800000001</v>
      </c>
      <c r="H492" s="47">
        <v>298</v>
      </c>
      <c r="I492" s="47">
        <v>3.22179158112084</v>
      </c>
      <c r="J492" s="46">
        <v>1811756765</v>
      </c>
      <c r="K492" s="47">
        <v>173.51666960658486</v>
      </c>
      <c r="L492" s="47">
        <v>40.080160320641284</v>
      </c>
      <c r="M492" s="47">
        <v>42.69</v>
      </c>
      <c r="N492" s="48">
        <v>34.499222916579853</v>
      </c>
      <c r="O492" s="49">
        <v>1211.7301641994893</v>
      </c>
      <c r="P492" s="48">
        <v>40.391005473316312</v>
      </c>
    </row>
    <row r="493" spans="1:16">
      <c r="A493" s="55" t="s">
        <v>536</v>
      </c>
      <c r="B493" s="55" t="s">
        <v>354</v>
      </c>
      <c r="C493" s="56">
        <v>5034163461</v>
      </c>
      <c r="D493" s="56">
        <v>1000000000</v>
      </c>
      <c r="E493" s="57">
        <v>6.3858683288230473</v>
      </c>
      <c r="F493" s="57">
        <v>0.37563931346017926</v>
      </c>
      <c r="G493" s="56">
        <v>371.30834199999998</v>
      </c>
      <c r="H493" s="57">
        <v>16.61</v>
      </c>
      <c r="I493" s="57">
        <v>0.35842047115948361</v>
      </c>
      <c r="J493" s="56">
        <v>-78845344</v>
      </c>
      <c r="K493" s="57">
        <v>-215.61197069544144</v>
      </c>
      <c r="L493" s="57">
        <v>40</v>
      </c>
      <c r="M493" s="57">
        <v>37.130000000000003</v>
      </c>
      <c r="N493" s="58">
        <v>49.203279038029883</v>
      </c>
      <c r="O493" s="59">
        <v>1270.9956057833956</v>
      </c>
      <c r="P493" s="58">
        <v>42.366520192779852</v>
      </c>
    </row>
    <row r="494" spans="1:16">
      <c r="A494" s="50" t="s">
        <v>379</v>
      </c>
      <c r="B494" s="50" t="s">
        <v>355</v>
      </c>
      <c r="C494" s="51">
        <v>1914868068</v>
      </c>
      <c r="D494" s="51">
        <v>1000000000</v>
      </c>
      <c r="E494" s="52">
        <v>42.021397295502872</v>
      </c>
      <c r="F494" s="52">
        <v>14.007132431834291</v>
      </c>
      <c r="G494" s="51">
        <v>255.25220999999999</v>
      </c>
      <c r="H494" s="52">
        <v>3.7</v>
      </c>
      <c r="I494" s="52">
        <v>-0.21492638077761672</v>
      </c>
      <c r="J494" s="51">
        <v>-154583940</v>
      </c>
      <c r="K494" s="52">
        <v>-19.406931923199785</v>
      </c>
      <c r="L494" s="52">
        <v>40</v>
      </c>
      <c r="M494" s="52">
        <v>25.52</v>
      </c>
      <c r="N494" s="53">
        <v>65.118209216220436</v>
      </c>
      <c r="O494" s="54">
        <v>199.83268237608513</v>
      </c>
      <c r="P494" s="53">
        <v>6.661089412536171</v>
      </c>
    </row>
    <row r="495" spans="1:16">
      <c r="A495" s="30" t="s">
        <v>438</v>
      </c>
      <c r="B495" s="30" t="s">
        <v>349</v>
      </c>
      <c r="C495" s="31">
        <v>13120657000</v>
      </c>
      <c r="D495" s="31">
        <v>1000000000</v>
      </c>
      <c r="E495" s="32">
        <v>16.0333493666827</v>
      </c>
      <c r="F495" s="32">
        <v>4.0083373416706749</v>
      </c>
      <c r="G495" s="31">
        <v>554.46052299999997</v>
      </c>
      <c r="H495" s="32">
        <v>4.49</v>
      </c>
      <c r="I495" s="32">
        <v>-0.1460073202732568</v>
      </c>
      <c r="J495" s="31">
        <v>-420715000</v>
      </c>
      <c r="K495" s="32">
        <v>-9.5076239259356097</v>
      </c>
      <c r="L495" s="32">
        <v>40</v>
      </c>
      <c r="M495" s="32">
        <v>55.44</v>
      </c>
      <c r="N495" s="33">
        <v>36.360147536214136</v>
      </c>
      <c r="O495" s="34">
        <v>401.4716736651223</v>
      </c>
      <c r="P495" s="33">
        <v>13.382389122170743</v>
      </c>
    </row>
    <row r="496" spans="1:16">
      <c r="A496" s="35" t="s">
        <v>298</v>
      </c>
      <c r="B496" s="35" t="s">
        <v>208</v>
      </c>
      <c r="C496" s="36">
        <v>4913859307</v>
      </c>
      <c r="D496" s="36">
        <v>1000000000</v>
      </c>
      <c r="E496" s="37">
        <v>15.396174358595378</v>
      </c>
      <c r="F496" s="37">
        <v>5.1320581195317923</v>
      </c>
      <c r="G496" s="36">
        <v>669.65183400000001</v>
      </c>
      <c r="H496" s="37">
        <v>3.87</v>
      </c>
      <c r="I496" s="37">
        <v>8.0792306304469541E-2</v>
      </c>
      <c r="J496" s="36">
        <v>-19394238</v>
      </c>
      <c r="K496" s="37">
        <v>-154.68511833256866</v>
      </c>
      <c r="L496" s="37">
        <v>40</v>
      </c>
      <c r="M496" s="37">
        <v>66.959999999999994</v>
      </c>
      <c r="N496" s="38">
        <v>47.741842057173251</v>
      </c>
      <c r="O496" s="39">
        <v>2155.5086727984972</v>
      </c>
      <c r="P496" s="38">
        <v>71.850289093283237</v>
      </c>
    </row>
    <row r="497" spans="1:16">
      <c r="A497" s="90" t="s">
        <v>403</v>
      </c>
      <c r="B497" s="90" t="s">
        <v>404</v>
      </c>
      <c r="C497" s="91">
        <v>2193688534</v>
      </c>
      <c r="D497" s="91">
        <v>1000000000</v>
      </c>
      <c r="E497" s="92">
        <v>34.20627753605342</v>
      </c>
      <c r="F497" s="92">
        <v>34.20627753605342</v>
      </c>
      <c r="G497" s="91">
        <v>749.65266799999995</v>
      </c>
      <c r="H497" s="92">
        <v>1.57</v>
      </c>
      <c r="I497" s="92">
        <v>-1.8489933460606123E-2</v>
      </c>
      <c r="J497" s="91">
        <v>288393147</v>
      </c>
      <c r="K497" s="92">
        <v>3.4674887749673191</v>
      </c>
      <c r="L497" s="92">
        <v>40</v>
      </c>
      <c r="M497" s="92">
        <v>74.959999999999994</v>
      </c>
      <c r="N497" s="93">
        <v>62.088599450525059</v>
      </c>
      <c r="O497" s="94">
        <v>560.82314571672737</v>
      </c>
      <c r="P497" s="93">
        <v>18.694104857224247</v>
      </c>
    </row>
    <row r="498" spans="1:16">
      <c r="A498" s="30" t="s">
        <v>185</v>
      </c>
      <c r="B498" s="30" t="s">
        <v>349</v>
      </c>
      <c r="C498" s="31">
        <v>10277253756</v>
      </c>
      <c r="D498" s="31">
        <v>1000000000</v>
      </c>
      <c r="E498" s="32">
        <v>34.052522610875016</v>
      </c>
      <c r="F498" s="32">
        <v>5.6754204351458357</v>
      </c>
      <c r="G498" s="31">
        <v>174.82693900000001</v>
      </c>
      <c r="H498" s="32">
        <v>6.72</v>
      </c>
      <c r="I498" s="32">
        <v>-0.17705703288102992</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11.909646277550733</v>
      </c>
      <c r="F499" s="72">
        <v>1.0826951161409757</v>
      </c>
      <c r="G499" s="71">
        <v>294.12620600000002</v>
      </c>
      <c r="H499" s="72">
        <v>12.12</v>
      </c>
      <c r="I499" s="72">
        <v>0.41382397218175632</v>
      </c>
      <c r="J499" s="71">
        <v>32367219</v>
      </c>
      <c r="K499" s="72">
        <v>339.85001924323495</v>
      </c>
      <c r="L499" s="72">
        <v>40</v>
      </c>
      <c r="M499" s="72">
        <v>29.41</v>
      </c>
      <c r="N499" s="73">
        <v>84.668967591995113</v>
      </c>
      <c r="O499" s="74">
        <v>1103.2321164028467</v>
      </c>
      <c r="P499" s="73">
        <v>36.774403880094887</v>
      </c>
    </row>
    <row r="500" spans="1:16">
      <c r="A500" s="70" t="s">
        <v>24</v>
      </c>
      <c r="B500" s="70" t="s">
        <v>221</v>
      </c>
      <c r="C500" s="71">
        <v>6655755186</v>
      </c>
      <c r="D500" s="71">
        <v>1000000000</v>
      </c>
      <c r="E500" s="72">
        <v>56.489834654253968</v>
      </c>
      <c r="F500" s="72">
        <v>28.244917327126984</v>
      </c>
      <c r="G500" s="71">
        <v>338.83675399999998</v>
      </c>
      <c r="H500" s="72">
        <v>2.06</v>
      </c>
      <c r="I500" s="72">
        <v>-1.1267754590620349E-2</v>
      </c>
      <c r="J500" s="71">
        <v>-17216026</v>
      </c>
      <c r="K500" s="72">
        <v>-116.17082827360971</v>
      </c>
      <c r="L500" s="72">
        <v>40</v>
      </c>
      <c r="M500" s="72">
        <v>33.880000000000003</v>
      </c>
      <c r="N500" s="73">
        <v>6.2607413714538058</v>
      </c>
      <c r="O500" s="74">
        <v>1212.788594994297</v>
      </c>
      <c r="P500" s="73">
        <v>40.426286499809898</v>
      </c>
    </row>
    <row r="501" spans="1:16">
      <c r="A501" s="35" t="s">
        <v>204</v>
      </c>
      <c r="B501" s="35" t="s">
        <v>200</v>
      </c>
      <c r="C501" s="36">
        <v>12909517992</v>
      </c>
      <c r="D501" s="36">
        <v>1000000000</v>
      </c>
      <c r="E501" s="37">
        <v>1.9741473558862559</v>
      </c>
      <c r="F501" s="37">
        <v>8.2256139828593991E-2</v>
      </c>
      <c r="G501" s="36">
        <v>849.28664500000002</v>
      </c>
      <c r="H501" s="37">
        <v>23.66</v>
      </c>
      <c r="I501" s="37">
        <v>-0.27573959581525642</v>
      </c>
      <c r="J501" s="36">
        <v>391337210</v>
      </c>
      <c r="K501" s="37">
        <v>61.328182924388919</v>
      </c>
      <c r="L501" s="37">
        <v>40</v>
      </c>
      <c r="M501" s="37">
        <v>84.92</v>
      </c>
      <c r="N501" s="38">
        <v>63.971565907770085</v>
      </c>
      <c r="O501" s="39">
        <v>481.20850834888091</v>
      </c>
      <c r="P501" s="38">
        <v>16.040283611629363</v>
      </c>
    </row>
    <row r="502" spans="1:16">
      <c r="A502" s="70" t="s">
        <v>229</v>
      </c>
      <c r="B502" s="70" t="s">
        <v>221</v>
      </c>
      <c r="C502" s="71">
        <v>145847856000</v>
      </c>
      <c r="D502" s="71">
        <v>1000000000</v>
      </c>
      <c r="E502" s="72">
        <v>2.0711330651216016</v>
      </c>
      <c r="F502" s="72">
        <v>2.2270248012060231E-2</v>
      </c>
      <c r="G502" s="71">
        <v>207.02247700000001</v>
      </c>
      <c r="H502" s="72">
        <v>93.35</v>
      </c>
      <c r="I502" s="72">
        <v>-9.0938303246872465E-3</v>
      </c>
      <c r="J502" s="71">
        <v>1709697000</v>
      </c>
      <c r="K502" s="72">
        <v>54.395603431485227</v>
      </c>
      <c r="L502" s="72">
        <v>40</v>
      </c>
      <c r="M502" s="72">
        <v>20.7</v>
      </c>
      <c r="N502" s="73">
        <v>22.268741509760424</v>
      </c>
      <c r="O502" s="74">
        <v>1012.0856822476935</v>
      </c>
      <c r="P502" s="73">
        <v>33.73618940825645</v>
      </c>
    </row>
    <row r="503" spans="1:16">
      <c r="A503" s="50" t="s">
        <v>286</v>
      </c>
      <c r="B503" s="50" t="s">
        <v>355</v>
      </c>
      <c r="C503" s="51">
        <v>8958460788</v>
      </c>
      <c r="D503" s="51">
        <v>1025000000</v>
      </c>
      <c r="E503" s="52">
        <v>14.975030447044716</v>
      </c>
      <c r="F503" s="52">
        <v>1.2174821501662372</v>
      </c>
      <c r="G503" s="51">
        <v>206.78594200000001</v>
      </c>
      <c r="H503" s="52">
        <v>12.37</v>
      </c>
      <c r="I503" s="52">
        <v>-0.36504144512323045</v>
      </c>
      <c r="J503" s="51">
        <v>65823811</v>
      </c>
      <c r="K503" s="52">
        <v>186.86247139352051</v>
      </c>
      <c r="L503" s="52">
        <v>39.024390243902438</v>
      </c>
      <c r="M503" s="52">
        <v>20.170000000000002</v>
      </c>
      <c r="N503" s="53">
        <v>34.876457019114426</v>
      </c>
      <c r="O503" s="54">
        <v>866.69130403384895</v>
      </c>
      <c r="P503" s="53">
        <v>28.88971013446163</v>
      </c>
    </row>
    <row r="504" spans="1:16">
      <c r="A504" s="40" t="s">
        <v>241</v>
      </c>
      <c r="B504" s="40" t="s">
        <v>255</v>
      </c>
      <c r="C504" s="41">
        <v>1985914418</v>
      </c>
      <c r="D504" s="41">
        <v>1037000000</v>
      </c>
      <c r="E504" s="42">
        <v>51.146307539253939</v>
      </c>
      <c r="F504" s="42">
        <v>49.321415177679789</v>
      </c>
      <c r="G504" s="41">
        <v>759.30591400000003</v>
      </c>
      <c r="H504" s="42">
        <v>1.03</v>
      </c>
      <c r="I504" s="42">
        <v>-5.9668748897479862E-2</v>
      </c>
      <c r="J504" s="41">
        <v>207556314</v>
      </c>
      <c r="K504" s="42">
        <v>4.9962344195416764</v>
      </c>
      <c r="L504" s="42">
        <v>38.572806171648985</v>
      </c>
      <c r="M504" s="42">
        <v>73.22</v>
      </c>
      <c r="N504" s="43">
        <v>76.529364288985718</v>
      </c>
      <c r="O504" s="44">
        <v>288.24420613441134</v>
      </c>
      <c r="P504" s="43">
        <v>9.6081402044803781</v>
      </c>
    </row>
    <row r="505" spans="1:16">
      <c r="A505" s="30" t="s">
        <v>415</v>
      </c>
      <c r="B505" s="30" t="s">
        <v>605</v>
      </c>
      <c r="C505" s="31">
        <v>7934593883</v>
      </c>
      <c r="D505" s="31">
        <v>1049040806</v>
      </c>
      <c r="E505" s="32">
        <v>50.212372533116927</v>
      </c>
      <c r="F505" s="32">
        <v>11.966258186985371</v>
      </c>
      <c r="G505" s="31">
        <v>160.647257</v>
      </c>
      <c r="H505" s="32">
        <v>4.91</v>
      </c>
      <c r="I505" s="32">
        <v>-0.10881344650681601</v>
      </c>
      <c r="J505" s="31">
        <v>-63498082</v>
      </c>
      <c r="K505" s="32">
        <v>-66.083306642238426</v>
      </c>
      <c r="L505" s="32">
        <v>38.130070604708202</v>
      </c>
      <c r="M505" s="32">
        <v>15.31</v>
      </c>
      <c r="N505" s="33">
        <v>40.922094868266967</v>
      </c>
      <c r="O505" s="34">
        <v>743.8423115067834</v>
      </c>
      <c r="P505" s="33">
        <v>24.794743716892778</v>
      </c>
    </row>
    <row r="506" spans="1:16">
      <c r="A506" s="55" t="s">
        <v>80</v>
      </c>
      <c r="B506" s="55" t="s">
        <v>233</v>
      </c>
      <c r="C506" s="56">
        <v>2545549000</v>
      </c>
      <c r="D506" s="56">
        <v>1053000000</v>
      </c>
      <c r="E506" s="57">
        <v>33.107344256803607</v>
      </c>
      <c r="F506" s="57">
        <v>31.440972703517197</v>
      </c>
      <c r="G506" s="56">
        <v>774.54246000000001</v>
      </c>
      <c r="H506" s="57">
        <v>1.55</v>
      </c>
      <c r="I506" s="57">
        <v>-5.9066694750934172E-2</v>
      </c>
      <c r="J506" s="56">
        <v>-222180000</v>
      </c>
      <c r="K506" s="57">
        <v>-4.7394004860923573</v>
      </c>
      <c r="L506" s="57">
        <v>37.986704653371319</v>
      </c>
      <c r="M506" s="57">
        <v>73.55</v>
      </c>
      <c r="N506" s="58">
        <v>46.504648888745052</v>
      </c>
      <c r="O506" s="59">
        <v>94.899946627895389</v>
      </c>
      <c r="P506" s="58">
        <v>3.1633315542631797</v>
      </c>
    </row>
    <row r="507" spans="1:16">
      <c r="A507" s="45" t="s">
        <v>328</v>
      </c>
      <c r="B507" s="45" t="s">
        <v>375</v>
      </c>
      <c r="C507" s="46">
        <v>2224663158</v>
      </c>
      <c r="D507" s="46">
        <v>1076261904</v>
      </c>
      <c r="E507" s="47">
        <v>27.684135353634069</v>
      </c>
      <c r="F507" s="47">
        <v>25.722489340878937</v>
      </c>
      <c r="G507" s="46">
        <v>1027.688572</v>
      </c>
      <c r="H507" s="47">
        <v>1.48</v>
      </c>
      <c r="I507" s="47">
        <v>-8.7187631632429596E-2</v>
      </c>
      <c r="J507" s="46">
        <v>-96679510</v>
      </c>
      <c r="K507" s="47">
        <v>-11.132264778751981</v>
      </c>
      <c r="L507" s="47">
        <v>37.165674870900197</v>
      </c>
      <c r="M507" s="47">
        <v>90.1</v>
      </c>
      <c r="N507" s="48">
        <v>26.008766075929824</v>
      </c>
      <c r="O507" s="49">
        <v>418.54970056487201</v>
      </c>
      <c r="P507" s="48">
        <v>13.951656685495733</v>
      </c>
    </row>
    <row r="508" spans="1:16">
      <c r="A508" s="35" t="s">
        <v>459</v>
      </c>
      <c r="B508" s="35" t="s">
        <v>208</v>
      </c>
      <c r="C508" s="36">
        <v>16106307516</v>
      </c>
      <c r="D508" s="36">
        <v>1078290009</v>
      </c>
      <c r="E508" s="37">
        <v>4.3341842660949839</v>
      </c>
      <c r="F508" s="37">
        <v>0.1218029621513385</v>
      </c>
      <c r="G508" s="36">
        <v>287.17617999999999</v>
      </c>
      <c r="H508" s="37">
        <v>31.44</v>
      </c>
      <c r="I508" s="37">
        <v>-1.2366754439538283</v>
      </c>
      <c r="J508" s="36">
        <v>737659411</v>
      </c>
      <c r="K508" s="37">
        <v>48.238482104853126</v>
      </c>
      <c r="L508" s="37">
        <v>37.095771699763567</v>
      </c>
      <c r="M508" s="37">
        <v>26.63</v>
      </c>
      <c r="N508" s="38">
        <v>55.741824471158907</v>
      </c>
      <c r="O508" s="39">
        <v>676.21758487318664</v>
      </c>
      <c r="P508" s="38">
        <v>22.540586162439556</v>
      </c>
    </row>
    <row r="509" spans="1:16">
      <c r="A509" s="55" t="s">
        <v>118</v>
      </c>
      <c r="B509" s="55" t="s">
        <v>356</v>
      </c>
      <c r="C509" s="56">
        <v>8174952000</v>
      </c>
      <c r="D509" s="56">
        <v>1080000000</v>
      </c>
      <c r="E509" s="57">
        <v>15.148444148746814</v>
      </c>
      <c r="F509" s="57">
        <v>2.3377228624609279</v>
      </c>
      <c r="G509" s="56">
        <v>431.473364</v>
      </c>
      <c r="H509" s="57">
        <v>6</v>
      </c>
      <c r="I509" s="57">
        <v>-0.16421400587587787</v>
      </c>
      <c r="J509" s="56">
        <v>64035000</v>
      </c>
      <c r="K509" s="57">
        <v>101.19465917076599</v>
      </c>
      <c r="L509" s="57">
        <v>37.037037037037038</v>
      </c>
      <c r="M509" s="57">
        <v>39.950000000000003</v>
      </c>
      <c r="N509" s="58">
        <v>34.440837745389111</v>
      </c>
      <c r="O509" s="59">
        <v>125.3659249816627</v>
      </c>
      <c r="P509" s="58">
        <v>4.1788641660554235</v>
      </c>
    </row>
    <row r="510" spans="1:16">
      <c r="A510" s="70" t="s">
        <v>751</v>
      </c>
      <c r="B510" s="70" t="s">
        <v>699</v>
      </c>
      <c r="C510" s="71">
        <v>2004187000</v>
      </c>
      <c r="D510" s="71">
        <v>1080000000</v>
      </c>
      <c r="E510" s="72">
        <v>39.482336037162675</v>
      </c>
      <c r="F510" s="72">
        <v>19.040478412983543</v>
      </c>
      <c r="G510" s="71">
        <v>610.40025600000001</v>
      </c>
      <c r="H510" s="72">
        <v>1.64</v>
      </c>
      <c r="I510" s="72">
        <v>-2.1418271120460686E-2</v>
      </c>
      <c r="J510" s="71">
        <v>112484000</v>
      </c>
      <c r="K510" s="72">
        <v>18.434621812880053</v>
      </c>
      <c r="L510" s="72">
        <v>37.037037037037038</v>
      </c>
      <c r="M510" s="72">
        <v>56.51</v>
      </c>
      <c r="N510" s="73">
        <v>0</v>
      </c>
      <c r="O510" s="74">
        <v>364.17247754710218</v>
      </c>
      <c r="P510" s="73">
        <v>12.139082584903406</v>
      </c>
    </row>
    <row r="511" spans="1:16">
      <c r="A511" s="70" t="s">
        <v>772</v>
      </c>
      <c r="B511" s="70" t="s">
        <v>221</v>
      </c>
      <c r="C511" s="71">
        <v>4233251169</v>
      </c>
      <c r="D511" s="71">
        <v>1083000000</v>
      </c>
      <c r="E511" s="72">
        <v>8.2837815898270275</v>
      </c>
      <c r="F511" s="72">
        <v>0.42494006308746424</v>
      </c>
      <c r="G511" s="71">
        <v>295.34477800000002</v>
      </c>
      <c r="H511" s="72">
        <v>16.350000000000001</v>
      </c>
      <c r="I511" s="72">
        <v>8.2909000000000006</v>
      </c>
      <c r="J511" s="71">
        <v>56068529</v>
      </c>
      <c r="K511" s="72">
        <v>347.68167361765455</v>
      </c>
      <c r="L511" s="72">
        <v>36.934441366574333</v>
      </c>
      <c r="M511" s="72">
        <v>27.27</v>
      </c>
      <c r="N511" s="73">
        <v>24.245269193079842</v>
      </c>
      <c r="O511" s="74">
        <v>0</v>
      </c>
      <c r="P511" s="73">
        <v>0</v>
      </c>
    </row>
    <row r="512" spans="1:16">
      <c r="A512" s="55" t="s">
        <v>340</v>
      </c>
      <c r="B512" s="55" t="s">
        <v>233</v>
      </c>
      <c r="C512" s="56">
        <v>15777601159</v>
      </c>
      <c r="D512" s="56">
        <v>1086980000</v>
      </c>
      <c r="E512" s="57">
        <v>15.074252594699088</v>
      </c>
      <c r="F512" s="57">
        <v>1.3868012838045858</v>
      </c>
      <c r="G512" s="56">
        <v>266.47241100000002</v>
      </c>
      <c r="H512" s="57">
        <v>9.85</v>
      </c>
      <c r="I512" s="57">
        <v>-0.11129680695270849</v>
      </c>
      <c r="J512" s="56">
        <v>896857779</v>
      </c>
      <c r="K512" s="57">
        <v>12.119870345686103</v>
      </c>
      <c r="L512" s="57">
        <v>36.799205137169039</v>
      </c>
      <c r="M512" s="57">
        <v>24.51</v>
      </c>
      <c r="N512" s="58">
        <v>59.472122772864125</v>
      </c>
      <c r="O512" s="59">
        <v>267.61501498603536</v>
      </c>
      <c r="P512" s="58">
        <v>8.9205004995345121</v>
      </c>
    </row>
    <row r="513" spans="1:16">
      <c r="A513" s="70" t="s">
        <v>728</v>
      </c>
      <c r="B513" s="70" t="s">
        <v>699</v>
      </c>
      <c r="C513" s="71">
        <v>3173753000</v>
      </c>
      <c r="D513" s="71">
        <v>1088802000</v>
      </c>
      <c r="E513" s="72">
        <v>34.654148664123241</v>
      </c>
      <c r="F513" s="72">
        <v>9.9773599673641016</v>
      </c>
      <c r="G513" s="71">
        <v>447.465259</v>
      </c>
      <c r="H513" s="72">
        <v>2.5499999999999998</v>
      </c>
      <c r="I513" s="72">
        <v>-4.8031045455584565E-2</v>
      </c>
      <c r="J513" s="71">
        <v>250965000</v>
      </c>
      <c r="K513" s="72">
        <v>13.839692307692308</v>
      </c>
      <c r="L513" s="72">
        <v>36.737625390107659</v>
      </c>
      <c r="M513" s="72">
        <v>41.09</v>
      </c>
      <c r="N513" s="73">
        <v>0</v>
      </c>
      <c r="O513" s="74">
        <v>131.19368795757163</v>
      </c>
      <c r="P513" s="73">
        <v>4.3731229319190543</v>
      </c>
    </row>
    <row r="514" spans="1:16">
      <c r="A514" s="55" t="s">
        <v>648</v>
      </c>
      <c r="B514" s="55" t="s">
        <v>233</v>
      </c>
      <c r="C514" s="56">
        <v>4399219392</v>
      </c>
      <c r="D514" s="56">
        <v>1112000000</v>
      </c>
      <c r="E514" s="57">
        <v>14.947296892415421</v>
      </c>
      <c r="F514" s="57">
        <v>0.71996859947360159</v>
      </c>
      <c r="G514" s="56">
        <v>277.98263300000002</v>
      </c>
      <c r="H514" s="57">
        <v>9.52</v>
      </c>
      <c r="I514" s="57">
        <v>-1.1039630647191334</v>
      </c>
      <c r="J514" s="56">
        <v>-160816500</v>
      </c>
      <c r="K514" s="57">
        <v>-129.09769830832036</v>
      </c>
      <c r="L514" s="57">
        <v>35.97122302158273</v>
      </c>
      <c r="M514" s="57">
        <v>24.99</v>
      </c>
      <c r="N514" s="58">
        <v>52.822499176123891</v>
      </c>
      <c r="O514" s="59">
        <v>328.08357534639919</v>
      </c>
      <c r="P514" s="58">
        <v>10.936119178213307</v>
      </c>
    </row>
    <row r="515" spans="1:16">
      <c r="A515" s="45" t="s">
        <v>514</v>
      </c>
      <c r="B515" s="45" t="s">
        <v>375</v>
      </c>
      <c r="C515" s="46">
        <v>3318993196</v>
      </c>
      <c r="D515" s="46">
        <v>1120000000</v>
      </c>
      <c r="E515" s="47">
        <v>26.940433193544816</v>
      </c>
      <c r="F515" s="47">
        <v>6.0134895521305394</v>
      </c>
      <c r="G515" s="46">
        <v>306.82462600000002</v>
      </c>
      <c r="H515" s="47">
        <v>4.74</v>
      </c>
      <c r="I515" s="47">
        <v>-0.21023515646168975</v>
      </c>
      <c r="J515" s="46">
        <v>-136181024</v>
      </c>
      <c r="K515" s="47">
        <v>-32.89738811187086</v>
      </c>
      <c r="L515" s="47">
        <v>35.714285714285715</v>
      </c>
      <c r="M515" s="47">
        <v>27.39</v>
      </c>
      <c r="N515" s="48">
        <v>39.733697962154444</v>
      </c>
      <c r="O515" s="49">
        <v>154.13120994574803</v>
      </c>
      <c r="P515" s="48">
        <v>5.137706998191601</v>
      </c>
    </row>
    <row r="516" spans="1:16">
      <c r="A516" s="35" t="s">
        <v>474</v>
      </c>
      <c r="B516" s="35" t="s">
        <v>208</v>
      </c>
      <c r="C516" s="36">
        <v>5706930368</v>
      </c>
      <c r="D516" s="36">
        <v>1122000000</v>
      </c>
      <c r="E516" s="37">
        <v>13.3520835574564</v>
      </c>
      <c r="F516" s="37">
        <v>1.4875315906257129</v>
      </c>
      <c r="G516" s="36">
        <v>381.16404999999997</v>
      </c>
      <c r="H516" s="37">
        <v>7.72</v>
      </c>
      <c r="I516" s="37">
        <v>-0.82308954631896281</v>
      </c>
      <c r="J516" s="36">
        <v>245113454</v>
      </c>
      <c r="K516" s="37">
        <v>36.619776897273049</v>
      </c>
      <c r="L516" s="37">
        <v>35.650623885918002</v>
      </c>
      <c r="M516" s="37">
        <v>33.97</v>
      </c>
      <c r="N516" s="38">
        <v>47.927232402258987</v>
      </c>
      <c r="O516" s="39">
        <v>237.63009176523406</v>
      </c>
      <c r="P516" s="38">
        <v>7.9210030588411353</v>
      </c>
    </row>
    <row r="517" spans="1:16">
      <c r="A517" s="101" t="s">
        <v>186</v>
      </c>
      <c r="B517" s="101" t="s">
        <v>696</v>
      </c>
      <c r="C517" s="102">
        <v>4100200245</v>
      </c>
      <c r="D517" s="102">
        <v>1130000000</v>
      </c>
      <c r="E517" s="103">
        <v>18.586236092965006</v>
      </c>
      <c r="F517" s="103">
        <v>8.2239982712234543</v>
      </c>
      <c r="G517" s="102">
        <v>889.34080200000005</v>
      </c>
      <c r="H517" s="103">
        <v>2.39</v>
      </c>
      <c r="I517" s="103">
        <v>-4.1723835782641938E-2</v>
      </c>
      <c r="J517" s="102">
        <v>-21599676</v>
      </c>
      <c r="K517" s="103">
        <v>-104.63119909761609</v>
      </c>
      <c r="L517" s="103">
        <v>35.398230088495573</v>
      </c>
      <c r="M517" s="103">
        <v>78.7</v>
      </c>
      <c r="N517" s="104">
        <v>0.13580124881339725</v>
      </c>
      <c r="O517" s="105">
        <v>335.59080377182494</v>
      </c>
      <c r="P517" s="104">
        <v>11.186360125727498</v>
      </c>
    </row>
    <row r="518" spans="1:16">
      <c r="A518" s="35" t="s">
        <v>218</v>
      </c>
      <c r="B518" s="35" t="s">
        <v>208</v>
      </c>
      <c r="C518" s="36">
        <v>100728570000</v>
      </c>
      <c r="D518" s="36">
        <v>1181069000</v>
      </c>
      <c r="E518" s="37">
        <v>1.5033081453829493</v>
      </c>
      <c r="F518" s="37">
        <v>1.1264042918782729E-2</v>
      </c>
      <c r="G518" s="36">
        <v>236.099774</v>
      </c>
      <c r="H518" s="37">
        <v>113.7</v>
      </c>
      <c r="I518" s="37">
        <v>1.2458628142827735</v>
      </c>
      <c r="J518" s="36">
        <v>1079652000</v>
      </c>
      <c r="K518" s="37">
        <v>123.61464342213972</v>
      </c>
      <c r="L518" s="37">
        <v>33.867623314133212</v>
      </c>
      <c r="M518" s="37">
        <v>19.989999999999998</v>
      </c>
      <c r="N518" s="38">
        <v>61.968624806499939</v>
      </c>
      <c r="O518" s="39">
        <v>1806.0027484465227</v>
      </c>
      <c r="P518" s="38">
        <v>60.200091614884087</v>
      </c>
    </row>
    <row r="519" spans="1:16">
      <c r="A519" s="35" t="s">
        <v>454</v>
      </c>
      <c r="B519" s="35" t="s">
        <v>208</v>
      </c>
      <c r="C519" s="36">
        <v>62308804000</v>
      </c>
      <c r="D519" s="36">
        <v>1196962000</v>
      </c>
      <c r="E519" s="37">
        <v>5.9417692717609514</v>
      </c>
      <c r="F519" s="37">
        <v>0.2256382587280796</v>
      </c>
      <c r="G519" s="36">
        <v>294.01063399999998</v>
      </c>
      <c r="H519" s="37">
        <v>22.72</v>
      </c>
      <c r="I519" s="37">
        <v>-0.32777823922765847</v>
      </c>
      <c r="J519" s="36">
        <v>485076000</v>
      </c>
      <c r="K519" s="37">
        <v>54.286676726945878</v>
      </c>
      <c r="L519" s="37">
        <v>33.41793640900881</v>
      </c>
      <c r="M519" s="37">
        <v>24.56</v>
      </c>
      <c r="N519" s="38">
        <v>23.563854855396485</v>
      </c>
      <c r="O519" s="39">
        <v>1034.2387252366052</v>
      </c>
      <c r="P519" s="38">
        <v>34.474624174553504</v>
      </c>
    </row>
    <row r="520" spans="1:16">
      <c r="A520" s="35" t="s">
        <v>219</v>
      </c>
      <c r="B520" s="35" t="s">
        <v>208</v>
      </c>
      <c r="C520" s="36">
        <v>64142566183</v>
      </c>
      <c r="D520" s="36">
        <v>1226338236</v>
      </c>
      <c r="E520" s="37">
        <v>2.1080938066170898</v>
      </c>
      <c r="F520" s="37">
        <v>2.1222407244919757E-2</v>
      </c>
      <c r="G520" s="36">
        <v>238.53873200000001</v>
      </c>
      <c r="H520" s="37">
        <v>78</v>
      </c>
      <c r="I520" s="37">
        <v>-3.0654243289328065</v>
      </c>
      <c r="J520" s="36">
        <v>795959146</v>
      </c>
      <c r="K520" s="37">
        <v>124.79710499614009</v>
      </c>
      <c r="L520" s="37">
        <v>32.617428720537752</v>
      </c>
      <c r="M520" s="37">
        <v>19.45</v>
      </c>
      <c r="N520" s="38">
        <v>49.584664049256041</v>
      </c>
      <c r="O520" s="39">
        <v>1072.6810784296397</v>
      </c>
      <c r="P520" s="38">
        <v>35.756035947654659</v>
      </c>
    </row>
    <row r="521" spans="1:16">
      <c r="A521" s="70" t="s">
        <v>731</v>
      </c>
      <c r="B521" s="70" t="s">
        <v>221</v>
      </c>
      <c r="C521" s="71">
        <v>8948062095</v>
      </c>
      <c r="D521" s="71">
        <v>1240500000</v>
      </c>
      <c r="E521" s="72">
        <v>48.167218084979289</v>
      </c>
      <c r="F521" s="72">
        <v>12.942957969899043</v>
      </c>
      <c r="G521" s="71">
        <v>259.57994600000001</v>
      </c>
      <c r="H521" s="72">
        <v>3.16</v>
      </c>
      <c r="I521" s="72">
        <v>-7.3322314066039063E-2</v>
      </c>
      <c r="J521" s="71">
        <v>-82420523</v>
      </c>
      <c r="K521" s="72">
        <v>-45.152588997766976</v>
      </c>
      <c r="L521" s="72">
        <v>32.245062474808542</v>
      </c>
      <c r="M521" s="72">
        <v>20.92</v>
      </c>
      <c r="N521" s="73">
        <v>20.064725677726244</v>
      </c>
      <c r="O521" s="74">
        <v>162.1132168836038</v>
      </c>
      <c r="P521" s="73">
        <v>5.4037738961201267</v>
      </c>
    </row>
    <row r="522" spans="1:16">
      <c r="A522" s="70" t="s">
        <v>471</v>
      </c>
      <c r="B522" s="70" t="s">
        <v>221</v>
      </c>
      <c r="C522" s="71">
        <v>4477591418</v>
      </c>
      <c r="D522" s="71">
        <v>1250000000</v>
      </c>
      <c r="E522" s="72">
        <v>12.681745261782927</v>
      </c>
      <c r="F522" s="72">
        <v>1.2681745261782926</v>
      </c>
      <c r="G522" s="71">
        <v>398.33480200000002</v>
      </c>
      <c r="H522" s="72">
        <v>7.83</v>
      </c>
      <c r="I522" s="72">
        <v>-0.86810041798381476</v>
      </c>
      <c r="J522" s="71">
        <v>-26535988</v>
      </c>
      <c r="K522" s="72">
        <v>-376.84671850168155</v>
      </c>
      <c r="L522" s="72">
        <v>32</v>
      </c>
      <c r="M522" s="72">
        <v>31.86</v>
      </c>
      <c r="N522" s="73">
        <v>69.736044483809337</v>
      </c>
      <c r="O522" s="74">
        <v>281.92315341514563</v>
      </c>
      <c r="P522" s="73">
        <v>9.3974384471715204</v>
      </c>
    </row>
    <row r="523" spans="1:16">
      <c r="A523" s="30" t="s">
        <v>515</v>
      </c>
      <c r="B523" s="30" t="s">
        <v>349</v>
      </c>
      <c r="C523" s="31">
        <v>13770402942</v>
      </c>
      <c r="D523" s="31">
        <v>1290150000</v>
      </c>
      <c r="E523" s="32">
        <v>8.5817548627504561</v>
      </c>
      <c r="F523" s="32">
        <v>0.73908329890585123</v>
      </c>
      <c r="G523" s="31">
        <v>488.67153000000002</v>
      </c>
      <c r="H523" s="32">
        <v>9.2100000000000009</v>
      </c>
      <c r="I523" s="32">
        <v>-4.6682535075040832E-2</v>
      </c>
      <c r="J523" s="31">
        <v>-1119626416</v>
      </c>
      <c r="K523" s="32">
        <v>-10.370736018790039</v>
      </c>
      <c r="L523" s="32">
        <v>31.00414680463512</v>
      </c>
      <c r="M523" s="32">
        <v>37.869999999999997</v>
      </c>
      <c r="N523" s="33">
        <v>26.299787460961486</v>
      </c>
      <c r="O523" s="34">
        <v>899.66896273178827</v>
      </c>
      <c r="P523" s="33">
        <v>29.988965424392941</v>
      </c>
    </row>
    <row r="524" spans="1:16">
      <c r="A524" s="40" t="s">
        <v>458</v>
      </c>
      <c r="B524" s="40" t="s">
        <v>255</v>
      </c>
      <c r="C524" s="41">
        <v>4785393051</v>
      </c>
      <c r="D524" s="41">
        <v>1296960000</v>
      </c>
      <c r="E524" s="42">
        <v>28.411906761512029</v>
      </c>
      <c r="F524" s="42">
        <v>4.3813080991722222</v>
      </c>
      <c r="G524" s="41">
        <v>266.16580599999998</v>
      </c>
      <c r="H524" s="42">
        <v>5.03</v>
      </c>
      <c r="I524" s="42">
        <v>-0.11862718564548659</v>
      </c>
      <c r="J524" s="41">
        <v>18489123</v>
      </c>
      <c r="K524" s="42">
        <v>350.73594350581152</v>
      </c>
      <c r="L524" s="42">
        <v>30.8413520848754</v>
      </c>
      <c r="M524" s="42">
        <v>20.52</v>
      </c>
      <c r="N524" s="43">
        <v>49.3406751548168</v>
      </c>
      <c r="O524" s="44">
        <v>97.7792234487748</v>
      </c>
      <c r="P524" s="43">
        <v>3.2593074482924935</v>
      </c>
    </row>
    <row r="525" spans="1:16">
      <c r="A525" s="60" t="s">
        <v>75</v>
      </c>
      <c r="B525" s="60" t="s">
        <v>287</v>
      </c>
      <c r="C525" s="61">
        <v>11763538202</v>
      </c>
      <c r="D525" s="61">
        <v>1300000000</v>
      </c>
      <c r="E525" s="62">
        <v>40.323527760279049</v>
      </c>
      <c r="F525" s="62">
        <v>5.1696830461896219</v>
      </c>
      <c r="G525" s="61">
        <v>158.22672900000001</v>
      </c>
      <c r="H525" s="62">
        <v>6.24</v>
      </c>
      <c r="I525" s="62">
        <v>-3.1902076614596098E-2</v>
      </c>
      <c r="J525" s="61">
        <v>13336188</v>
      </c>
      <c r="K525" s="62">
        <v>584.87477830996386</v>
      </c>
      <c r="L525" s="62">
        <v>30.76923076923077</v>
      </c>
      <c r="M525" s="62">
        <v>12.17</v>
      </c>
      <c r="N525" s="63">
        <v>26.240053915917031</v>
      </c>
      <c r="O525" s="64">
        <v>152.04367319200279</v>
      </c>
      <c r="P525" s="63">
        <v>5.0681224397334264</v>
      </c>
    </row>
    <row r="526" spans="1:16">
      <c r="A526" s="95" t="s">
        <v>143</v>
      </c>
      <c r="B526" s="95" t="s">
        <v>351</v>
      </c>
      <c r="C526" s="96">
        <v>6516972751</v>
      </c>
      <c r="D526" s="96">
        <v>1300000000</v>
      </c>
      <c r="E526" s="97">
        <v>10.760917960106587</v>
      </c>
      <c r="F526" s="97">
        <v>2.7592097333606636</v>
      </c>
      <c r="G526" s="96">
        <v>1143.8313330000001</v>
      </c>
      <c r="H526" s="97">
        <v>3.22</v>
      </c>
      <c r="I526" s="97">
        <v>-0.31070312507011622</v>
      </c>
      <c r="J526" s="96">
        <v>-8261366</v>
      </c>
      <c r="K526" s="97">
        <v>-472.07689382119133</v>
      </c>
      <c r="L526" s="97">
        <v>30.76923076923077</v>
      </c>
      <c r="M526" s="97">
        <v>87.98</v>
      </c>
      <c r="N526" s="98">
        <v>80.154866268487496</v>
      </c>
      <c r="O526" s="99">
        <v>265.46688034221654</v>
      </c>
      <c r="P526" s="98">
        <v>8.8488960114072182</v>
      </c>
    </row>
    <row r="527" spans="1:16">
      <c r="A527" s="55" t="s">
        <v>294</v>
      </c>
      <c r="B527" s="55" t="s">
        <v>356</v>
      </c>
      <c r="C527" s="56">
        <v>966388000000</v>
      </c>
      <c r="D527" s="56">
        <v>1380000000</v>
      </c>
      <c r="E527" s="57">
        <v>0.19531045629732499</v>
      </c>
      <c r="F527" s="57">
        <v>4.7976039375417583E-4</v>
      </c>
      <c r="G527" s="56">
        <v>692.54227100000003</v>
      </c>
      <c r="H527" s="57">
        <v>290.5</v>
      </c>
      <c r="I527" s="57">
        <v>-4.3355638237730432</v>
      </c>
      <c r="J527" s="56">
        <v>9856000000</v>
      </c>
      <c r="K527" s="57">
        <v>41.304788961038959</v>
      </c>
      <c r="L527" s="57">
        <v>28.985507246376812</v>
      </c>
      <c r="M527" s="57">
        <v>50.18</v>
      </c>
      <c r="N527" s="58">
        <v>55.220193574426339</v>
      </c>
      <c r="O527" s="59">
        <v>523.18052914652026</v>
      </c>
      <c r="P527" s="58">
        <v>17.439350971550674</v>
      </c>
    </row>
    <row r="528" spans="1:16">
      <c r="A528" s="70" t="s">
        <v>76</v>
      </c>
      <c r="B528" s="70" t="s">
        <v>221</v>
      </c>
      <c r="C528" s="71">
        <v>25510366000</v>
      </c>
      <c r="D528" s="71">
        <v>1395000000</v>
      </c>
      <c r="E528" s="72">
        <v>13.15767417267242</v>
      </c>
      <c r="F528" s="72">
        <v>2.3580061241348425</v>
      </c>
      <c r="G528" s="71">
        <v>610.57306400000004</v>
      </c>
      <c r="H528" s="72">
        <v>4.78</v>
      </c>
      <c r="I528" s="72">
        <v>0.11190228398792536</v>
      </c>
      <c r="J528" s="71">
        <v>-526924000</v>
      </c>
      <c r="K528" s="72">
        <v>-10.589762470489102</v>
      </c>
      <c r="L528" s="72">
        <v>28.673835125448029</v>
      </c>
      <c r="M528" s="72">
        <v>43.76</v>
      </c>
      <c r="N528" s="73">
        <v>31.580387760644541</v>
      </c>
      <c r="O528" s="74">
        <v>1778.694995126564</v>
      </c>
      <c r="P528" s="73">
        <v>59.289833170885466</v>
      </c>
    </row>
    <row r="529" spans="1:16">
      <c r="A529" s="75" t="s">
        <v>457</v>
      </c>
      <c r="B529" s="75" t="s">
        <v>350</v>
      </c>
      <c r="C529" s="76">
        <v>9991984451</v>
      </c>
      <c r="D529" s="76">
        <v>1400000000</v>
      </c>
      <c r="E529" s="77">
        <v>5.9216071004806423</v>
      </c>
      <c r="F529" s="77">
        <v>0.28198129049907822</v>
      </c>
      <c r="G529" s="76">
        <v>419.330781</v>
      </c>
      <c r="H529" s="77">
        <v>15.91</v>
      </c>
      <c r="I529" s="77">
        <v>-3.0972526278138943</v>
      </c>
      <c r="J529" s="76">
        <v>77681643</v>
      </c>
      <c r="K529" s="77">
        <v>270.33413801507777</v>
      </c>
      <c r="L529" s="77">
        <v>28.571428571428573</v>
      </c>
      <c r="M529" s="77">
        <v>29.95</v>
      </c>
      <c r="N529" s="78">
        <v>58.537070806255585</v>
      </c>
      <c r="O529" s="79">
        <v>579.75843246346506</v>
      </c>
      <c r="P529" s="78">
        <v>19.325281082115502</v>
      </c>
    </row>
    <row r="530" spans="1:16">
      <c r="A530" s="35" t="s">
        <v>220</v>
      </c>
      <c r="B530" s="35" t="s">
        <v>208</v>
      </c>
      <c r="C530" s="36">
        <v>15672179161</v>
      </c>
      <c r="D530" s="36">
        <v>1400000000</v>
      </c>
      <c r="E530" s="37">
        <v>5.0822020775025649</v>
      </c>
      <c r="F530" s="37">
        <v>0.51859204872475151</v>
      </c>
      <c r="G530" s="36">
        <v>1087.1196239999999</v>
      </c>
      <c r="H530" s="37">
        <v>7.31</v>
      </c>
      <c r="I530" s="37">
        <v>-0.16983976013741664</v>
      </c>
      <c r="J530" s="36">
        <v>-1252485525</v>
      </c>
      <c r="K530" s="37">
        <v>-7.8244417235879835</v>
      </c>
      <c r="L530" s="37">
        <v>28.571428571428573</v>
      </c>
      <c r="M530" s="37">
        <v>77.650000000000006</v>
      </c>
      <c r="N530" s="38">
        <v>13.407811117927388</v>
      </c>
      <c r="O530" s="39">
        <v>1235.8452281112225</v>
      </c>
      <c r="P530" s="38">
        <v>41.194840937040752</v>
      </c>
    </row>
    <row r="531" spans="1:16">
      <c r="A531" s="70" t="s">
        <v>227</v>
      </c>
      <c r="B531" s="70" t="s">
        <v>221</v>
      </c>
      <c r="C531" s="71">
        <v>71398402340</v>
      </c>
      <c r="D531" s="71">
        <v>1456000000</v>
      </c>
      <c r="E531" s="72">
        <v>10.655919725495664</v>
      </c>
      <c r="F531" s="72">
        <v>0.56297124500716744</v>
      </c>
      <c r="G531" s="71">
        <v>282.07432799999998</v>
      </c>
      <c r="H531" s="72">
        <v>13.23</v>
      </c>
      <c r="I531" s="72">
        <v>0.1204174550944721</v>
      </c>
      <c r="J531" s="71">
        <v>-549932498</v>
      </c>
      <c r="K531" s="72">
        <v>-34.418769701440702</v>
      </c>
      <c r="L531" s="72">
        <v>27.472527472527471</v>
      </c>
      <c r="M531" s="72">
        <v>19.37</v>
      </c>
      <c r="N531" s="73">
        <v>18.619236983349644</v>
      </c>
      <c r="O531" s="74">
        <v>1182.8521811826818</v>
      </c>
      <c r="P531" s="73">
        <v>39.428406039422725</v>
      </c>
    </row>
    <row r="532" spans="1:16">
      <c r="A532" s="55" t="s">
        <v>485</v>
      </c>
      <c r="B532" s="55" t="s">
        <v>233</v>
      </c>
      <c r="C532" s="56">
        <v>1973820337</v>
      </c>
      <c r="D532" s="56">
        <v>1482400000</v>
      </c>
      <c r="E532" s="57">
        <v>4.8663134969492976</v>
      </c>
      <c r="F532" s="57">
        <v>0.29842966546566363</v>
      </c>
      <c r="G532" s="56">
        <v>727.55648099999996</v>
      </c>
      <c r="H532" s="57">
        <v>11.08</v>
      </c>
      <c r="I532" s="57">
        <v>2.1741131356723287E-2</v>
      </c>
      <c r="J532" s="56">
        <v>80169598</v>
      </c>
      <c r="K532" s="57">
        <v>203.3987996297549</v>
      </c>
      <c r="L532" s="57">
        <v>26.98327037236913</v>
      </c>
      <c r="M532" s="57">
        <v>49.07</v>
      </c>
      <c r="N532" s="58">
        <v>27.257322878498496</v>
      </c>
      <c r="O532" s="59">
        <v>1562.2140467511854</v>
      </c>
      <c r="P532" s="58">
        <v>52.073801558372843</v>
      </c>
    </row>
    <row r="533" spans="1:16">
      <c r="A533" s="25" t="s">
        <v>276</v>
      </c>
      <c r="B533" s="25" t="s">
        <v>353</v>
      </c>
      <c r="C533" s="26">
        <v>17087095351</v>
      </c>
      <c r="D533" s="26">
        <v>1500000000</v>
      </c>
      <c r="E533" s="27">
        <v>12.663299178832537</v>
      </c>
      <c r="F533" s="27">
        <v>1.688439890511005</v>
      </c>
      <c r="G533" s="26">
        <v>545.59110899999996</v>
      </c>
      <c r="H533" s="27">
        <v>5.78</v>
      </c>
      <c r="I533" s="27">
        <v>0.15780746203580698</v>
      </c>
      <c r="J533" s="26">
        <v>-292614183</v>
      </c>
      <c r="K533" s="27">
        <v>-25.631020079433402</v>
      </c>
      <c r="L533" s="27">
        <v>26.666666666666668</v>
      </c>
      <c r="M533" s="27">
        <v>36.369999999999997</v>
      </c>
      <c r="N533" s="28">
        <v>34.090190118006674</v>
      </c>
      <c r="O533" s="29">
        <v>1959.832875963398</v>
      </c>
      <c r="P533" s="28">
        <v>65.327762532113269</v>
      </c>
    </row>
    <row r="534" spans="1:16">
      <c r="A534" s="30" t="s">
        <v>142</v>
      </c>
      <c r="B534" s="30" t="s">
        <v>349</v>
      </c>
      <c r="C534" s="31">
        <v>3099745984</v>
      </c>
      <c r="D534" s="31">
        <v>1500000000</v>
      </c>
      <c r="E534" s="32">
        <v>30.288402381425641</v>
      </c>
      <c r="F534" s="32">
        <v>20.192268254283761</v>
      </c>
      <c r="G534" s="31">
        <v>2501.1703550000002</v>
      </c>
      <c r="H534" s="32">
        <v>1.06</v>
      </c>
      <c r="I534" s="32">
        <v>-1.0644780025927725E-2</v>
      </c>
      <c r="J534" s="31">
        <v>-110755372</v>
      </c>
      <c r="K534" s="32">
        <v>-13.543361129246174</v>
      </c>
      <c r="L534" s="32">
        <v>26.666666666666668</v>
      </c>
      <c r="M534" s="32">
        <v>83.85</v>
      </c>
      <c r="N534" s="33">
        <v>57.770533871025435</v>
      </c>
      <c r="O534" s="34">
        <v>736.97926080832315</v>
      </c>
      <c r="P534" s="33">
        <v>24.565975360277438</v>
      </c>
    </row>
    <row r="535" spans="1:16">
      <c r="A535" s="40" t="s">
        <v>42</v>
      </c>
      <c r="B535" s="40" t="s">
        <v>255</v>
      </c>
      <c r="C535" s="41">
        <v>3131402465</v>
      </c>
      <c r="D535" s="41">
        <v>1500000000</v>
      </c>
      <c r="E535" s="42">
        <v>11.128545832916013</v>
      </c>
      <c r="F535" s="42">
        <v>1.059861507896763</v>
      </c>
      <c r="G535" s="41">
        <v>466.80128100000002</v>
      </c>
      <c r="H535" s="42">
        <v>7.42</v>
      </c>
      <c r="I535" s="42">
        <v>1.0371037738179822E-2</v>
      </c>
      <c r="J535" s="41">
        <v>138936535</v>
      </c>
      <c r="K535" s="42">
        <v>75.574074162710332</v>
      </c>
      <c r="L535" s="42">
        <v>26.666666666666668</v>
      </c>
      <c r="M535" s="42">
        <v>31.12</v>
      </c>
      <c r="N535" s="43">
        <v>43.536827041117682</v>
      </c>
      <c r="O535" s="44">
        <v>290.27322814303841</v>
      </c>
      <c r="P535" s="43">
        <v>9.675774271434614</v>
      </c>
    </row>
    <row r="536" spans="1:16">
      <c r="A536" s="75" t="s">
        <v>724</v>
      </c>
      <c r="B536" s="75" t="s">
        <v>679</v>
      </c>
      <c r="C536" s="76">
        <v>31421246000</v>
      </c>
      <c r="D536" s="76">
        <v>1500000000</v>
      </c>
      <c r="E536" s="77">
        <v>2.68193114597711</v>
      </c>
      <c r="F536" s="77">
        <v>5.418042719145677E-2</v>
      </c>
      <c r="G536" s="76">
        <v>438.15582999999998</v>
      </c>
      <c r="H536" s="77">
        <v>34.299999999999997</v>
      </c>
      <c r="I536" s="77">
        <v>-0.24298939157797858</v>
      </c>
      <c r="J536" s="76">
        <v>871646000</v>
      </c>
      <c r="K536" s="77">
        <v>56.789109340259692</v>
      </c>
      <c r="L536" s="77">
        <v>26.666666666666668</v>
      </c>
      <c r="M536" s="77">
        <v>29.21</v>
      </c>
      <c r="N536" s="78">
        <v>77.830087534897643</v>
      </c>
      <c r="O536" s="79">
        <v>967.26596091995862</v>
      </c>
      <c r="P536" s="78">
        <v>32.242198697331951</v>
      </c>
    </row>
    <row r="537" spans="1:16">
      <c r="A537" s="35" t="s">
        <v>324</v>
      </c>
      <c r="B537" s="35" t="s">
        <v>200</v>
      </c>
      <c r="C537" s="36">
        <v>19079519513</v>
      </c>
      <c r="D537" s="36">
        <v>1500000000</v>
      </c>
      <c r="E537" s="37">
        <v>10.560625315746197</v>
      </c>
      <c r="F537" s="37">
        <v>0.70404168771641318</v>
      </c>
      <c r="G537" s="36">
        <v>363.24555199999998</v>
      </c>
      <c r="H537" s="37">
        <v>10.11</v>
      </c>
      <c r="I537" s="37">
        <v>-0.12327343123748592</v>
      </c>
      <c r="J537" s="36">
        <v>-705417106</v>
      </c>
      <c r="K537" s="37">
        <v>-21.264015108814217</v>
      </c>
      <c r="L537" s="37">
        <v>26.666666666666668</v>
      </c>
      <c r="M537" s="37">
        <v>24.21</v>
      </c>
      <c r="N537" s="38">
        <v>56.651725632344082</v>
      </c>
      <c r="O537" s="39">
        <v>1363.391842802152</v>
      </c>
      <c r="P537" s="38">
        <v>45.446394760071733</v>
      </c>
    </row>
    <row r="538" spans="1:16">
      <c r="A538" s="90" t="s">
        <v>47</v>
      </c>
      <c r="B538" s="90" t="s">
        <v>609</v>
      </c>
      <c r="C538" s="91">
        <v>7156942527</v>
      </c>
      <c r="D538" s="91">
        <v>1500000000</v>
      </c>
      <c r="E538" s="92">
        <v>20.40327064428428</v>
      </c>
      <c r="F538" s="92">
        <v>6.8010902147614267</v>
      </c>
      <c r="G538" s="91">
        <v>924.882115</v>
      </c>
      <c r="H538" s="92">
        <v>2.1800000000000002</v>
      </c>
      <c r="I538" s="92">
        <v>9.8043526582707097E-2</v>
      </c>
      <c r="J538" s="91">
        <v>-92415212</v>
      </c>
      <c r="K538" s="92">
        <v>-32.462188151448487</v>
      </c>
      <c r="L538" s="92">
        <v>26.666666666666668</v>
      </c>
      <c r="M538" s="92">
        <v>61.65</v>
      </c>
      <c r="N538" s="93">
        <v>39.653387092963925</v>
      </c>
      <c r="O538" s="94">
        <v>2384.9564408068927</v>
      </c>
      <c r="P538" s="93">
        <v>79.49854802689643</v>
      </c>
    </row>
    <row r="539" spans="1:16">
      <c r="A539" s="45" t="s">
        <v>527</v>
      </c>
      <c r="B539" s="45" t="s">
        <v>375</v>
      </c>
      <c r="C539" s="46">
        <v>3004671884</v>
      </c>
      <c r="D539" s="46">
        <v>1600000000</v>
      </c>
      <c r="E539" s="47">
        <v>23.546032493524841</v>
      </c>
      <c r="F539" s="47">
        <v>14.716270308453026</v>
      </c>
      <c r="G539" s="46">
        <v>1359.1032560000001</v>
      </c>
      <c r="H539" s="47">
        <v>1.25</v>
      </c>
      <c r="I539" s="47">
        <v>-0.22247529886952067</v>
      </c>
      <c r="J539" s="46">
        <v>11183518</v>
      </c>
      <c r="K539" s="47">
        <v>143.06768228029856</v>
      </c>
      <c r="L539" s="47">
        <v>25</v>
      </c>
      <c r="M539" s="47">
        <v>84.94</v>
      </c>
      <c r="N539" s="48">
        <v>67.212998324053274</v>
      </c>
      <c r="O539" s="49">
        <v>222.89735133935025</v>
      </c>
      <c r="P539" s="48">
        <v>7.429911711311675</v>
      </c>
    </row>
    <row r="540" spans="1:16">
      <c r="A540" s="25" t="s">
        <v>149</v>
      </c>
      <c r="B540" s="25" t="s">
        <v>353</v>
      </c>
      <c r="C540" s="26">
        <v>13453377967</v>
      </c>
      <c r="D540" s="26">
        <v>1600000000</v>
      </c>
      <c r="E540" s="27">
        <v>4.296613443656617</v>
      </c>
      <c r="F540" s="27">
        <v>0.10741533609141543</v>
      </c>
      <c r="G540" s="26">
        <v>405.15482900000001</v>
      </c>
      <c r="H540" s="27">
        <v>21.92</v>
      </c>
      <c r="I540" s="27">
        <v>-2.6611202806318843</v>
      </c>
      <c r="J540" s="26">
        <v>-433674414</v>
      </c>
      <c r="K540" s="27">
        <v>-92.235093214422378</v>
      </c>
      <c r="L540" s="27">
        <v>25</v>
      </c>
      <c r="M540" s="27">
        <v>25.32</v>
      </c>
      <c r="N540" s="28">
        <v>29.110551719318927</v>
      </c>
      <c r="O540" s="29">
        <v>522.27806699842085</v>
      </c>
      <c r="P540" s="28">
        <v>17.40926889994736</v>
      </c>
    </row>
    <row r="541" spans="1:16">
      <c r="A541" s="45" t="s">
        <v>268</v>
      </c>
      <c r="B541" s="45" t="s">
        <v>375</v>
      </c>
      <c r="C541" s="46">
        <v>39031208000</v>
      </c>
      <c r="D541" s="46">
        <v>1600000000</v>
      </c>
      <c r="E541" s="47">
        <v>19.604844749234431</v>
      </c>
      <c r="F541" s="47">
        <v>2.4506055936543039</v>
      </c>
      <c r="G541" s="46">
        <v>362.48923500000001</v>
      </c>
      <c r="H541" s="47">
        <v>5.56</v>
      </c>
      <c r="I541" s="47">
        <v>-0.11240244632865615</v>
      </c>
      <c r="J541" s="46">
        <v>-1361636000</v>
      </c>
      <c r="K541" s="47">
        <v>-5.8752853185432814</v>
      </c>
      <c r="L541" s="47">
        <v>25</v>
      </c>
      <c r="M541" s="47">
        <v>22.65</v>
      </c>
      <c r="N541" s="48">
        <v>58.527817293605082</v>
      </c>
      <c r="O541" s="49">
        <v>1248.5280767350669</v>
      </c>
      <c r="P541" s="48">
        <v>41.617602557835561</v>
      </c>
    </row>
    <row r="542" spans="1:16">
      <c r="A542" s="30" t="s">
        <v>342</v>
      </c>
      <c r="B542" s="30" t="s">
        <v>349</v>
      </c>
      <c r="C542" s="31">
        <v>34867255000</v>
      </c>
      <c r="D542" s="31">
        <v>1625000000</v>
      </c>
      <c r="E542" s="32">
        <v>4.0462105057453339</v>
      </c>
      <c r="F542" s="32">
        <v>3.8307318397588962E-2</v>
      </c>
      <c r="G542" s="31">
        <v>152.95793800000001</v>
      </c>
      <c r="H542" s="32">
        <v>63.05</v>
      </c>
      <c r="I542" s="32">
        <v>-4.012536079479176</v>
      </c>
      <c r="J542" s="31">
        <v>-1935096000</v>
      </c>
      <c r="K542" s="32">
        <v>-54.583855271263026</v>
      </c>
      <c r="L542" s="32">
        <v>24.615384615384617</v>
      </c>
      <c r="M542" s="32">
        <v>9.41</v>
      </c>
      <c r="N542" s="33">
        <v>32.953772312255239</v>
      </c>
      <c r="O542" s="34">
        <v>170</v>
      </c>
      <c r="P542" s="33">
        <v>5.666666666666667</v>
      </c>
    </row>
    <row r="543" spans="1:16">
      <c r="A543" s="25" t="s">
        <v>123</v>
      </c>
      <c r="B543" s="25" t="s">
        <v>376</v>
      </c>
      <c r="C543" s="26">
        <v>5623639508</v>
      </c>
      <c r="D543" s="26">
        <v>1705025558</v>
      </c>
      <c r="E543" s="27">
        <v>34.777900656737359</v>
      </c>
      <c r="F543" s="27">
        <v>23.996811690737378</v>
      </c>
      <c r="G543" s="26">
        <v>1420.090837</v>
      </c>
      <c r="H543" s="27">
        <v>0.8</v>
      </c>
      <c r="I543" s="27">
        <v>-1.8775254372965899E-2</v>
      </c>
      <c r="J543" s="26">
        <v>-116222603</v>
      </c>
      <c r="K543" s="27">
        <v>-12.46979233721</v>
      </c>
      <c r="L543" s="27">
        <v>23.460058890214007</v>
      </c>
      <c r="M543" s="27">
        <v>83.28</v>
      </c>
      <c r="N543" s="28">
        <v>6.3158334581878233</v>
      </c>
      <c r="O543" s="29">
        <v>669.54843856073353</v>
      </c>
      <c r="P543" s="28">
        <v>22.318281285357784</v>
      </c>
    </row>
    <row r="544" spans="1:16">
      <c r="A544" s="60" t="s">
        <v>135</v>
      </c>
      <c r="B544" s="60" t="s">
        <v>287</v>
      </c>
      <c r="C544" s="61">
        <v>12175279869</v>
      </c>
      <c r="D544" s="61">
        <v>1762000000</v>
      </c>
      <c r="E544" s="62">
        <v>16.80313746435208</v>
      </c>
      <c r="F544" s="62">
        <v>2.3841000942610782</v>
      </c>
      <c r="G544" s="61">
        <v>624.90556200000003</v>
      </c>
      <c r="H544" s="62">
        <v>3.81</v>
      </c>
      <c r="I544" s="62">
        <v>0.17678351137272674</v>
      </c>
      <c r="J544" s="61">
        <v>527350742</v>
      </c>
      <c r="K544" s="62">
        <v>13.364919092121045</v>
      </c>
      <c r="L544" s="62">
        <v>22.701475595913735</v>
      </c>
      <c r="M544" s="62">
        <v>35.46</v>
      </c>
      <c r="N544" s="63">
        <v>17.813850952116347</v>
      </c>
      <c r="O544" s="64">
        <v>2024.3487051052482</v>
      </c>
      <c r="P544" s="63">
        <v>67.478290170174944</v>
      </c>
    </row>
    <row r="545" spans="1:16">
      <c r="A545" s="35" t="s">
        <v>212</v>
      </c>
      <c r="B545" s="35" t="s">
        <v>208</v>
      </c>
      <c r="C545" s="36">
        <v>5062845915</v>
      </c>
      <c r="D545" s="36">
        <v>1817640000</v>
      </c>
      <c r="E545" s="37">
        <v>6.1804021552701354</v>
      </c>
      <c r="F545" s="37">
        <v>0.34002344552662439</v>
      </c>
      <c r="G545" s="36">
        <v>663.82721200000003</v>
      </c>
      <c r="H545" s="37">
        <v>9</v>
      </c>
      <c r="I545" s="37">
        <v>-0.2771819588060378</v>
      </c>
      <c r="J545" s="36">
        <v>54761750</v>
      </c>
      <c r="K545" s="37">
        <v>331.91780759380407</v>
      </c>
      <c r="L545" s="37">
        <v>22.006557954270374</v>
      </c>
      <c r="M545" s="37">
        <v>36.520000000000003</v>
      </c>
      <c r="N545" s="38">
        <v>82.379562067151525</v>
      </c>
      <c r="O545" s="39">
        <v>813.47129080850584</v>
      </c>
      <c r="P545" s="38">
        <v>27.115709693616861</v>
      </c>
    </row>
    <row r="546" spans="1:16">
      <c r="A546" s="35" t="s">
        <v>210</v>
      </c>
      <c r="B546" s="35" t="s">
        <v>208</v>
      </c>
      <c r="C546" s="36">
        <v>12047691662</v>
      </c>
      <c r="D546" s="36">
        <v>1820000000</v>
      </c>
      <c r="E546" s="37">
        <v>14.564858538520149</v>
      </c>
      <c r="F546" s="37">
        <v>2.6675565088864741</v>
      </c>
      <c r="G546" s="36">
        <v>817.38648999999998</v>
      </c>
      <c r="H546" s="37">
        <v>3.32</v>
      </c>
      <c r="I546" s="37">
        <v>-3.3494349762097642E-3</v>
      </c>
      <c r="J546" s="36">
        <v>1689358773</v>
      </c>
      <c r="K546" s="37">
        <v>3.2319955282820199</v>
      </c>
      <c r="L546" s="37">
        <v>21.978021978021978</v>
      </c>
      <c r="M546" s="37">
        <v>44.91</v>
      </c>
      <c r="N546" s="38">
        <v>44.723995564110723</v>
      </c>
      <c r="O546" s="39">
        <v>535.79456022093677</v>
      </c>
      <c r="P546" s="38">
        <v>17.859818674031224</v>
      </c>
    </row>
    <row r="547" spans="1:16">
      <c r="A547" s="35" t="s">
        <v>532</v>
      </c>
      <c r="B547" s="35" t="s">
        <v>208</v>
      </c>
      <c r="C547" s="36">
        <v>38509619000</v>
      </c>
      <c r="D547" s="36">
        <v>1845000000</v>
      </c>
      <c r="E547" s="37">
        <v>25.32735607729909</v>
      </c>
      <c r="F547" s="37">
        <v>3.4318910673847007</v>
      </c>
      <c r="G547" s="36">
        <v>808.153325</v>
      </c>
      <c r="H547" s="37">
        <v>4.17</v>
      </c>
      <c r="I547" s="37">
        <v>-0.11504326367432505</v>
      </c>
      <c r="J547" s="36">
        <v>-217866000</v>
      </c>
      <c r="K547" s="37">
        <v>-33.874032662278651</v>
      </c>
      <c r="L547" s="37">
        <v>21.680216802168022</v>
      </c>
      <c r="M547" s="37">
        <v>20</v>
      </c>
      <c r="N547" s="38">
        <v>31.773293874321489</v>
      </c>
      <c r="O547" s="39">
        <v>87.188361395124176</v>
      </c>
      <c r="P547" s="38">
        <v>2.9062787131708059</v>
      </c>
    </row>
    <row r="548" spans="1:16">
      <c r="A548" s="35" t="s">
        <v>344</v>
      </c>
      <c r="B548" s="35" t="s">
        <v>200</v>
      </c>
      <c r="C548" s="36">
        <v>13652788635</v>
      </c>
      <c r="D548" s="36">
        <v>1915000000</v>
      </c>
      <c r="E548" s="37">
        <v>5.4613337769975265</v>
      </c>
      <c r="F548" s="37">
        <v>0.1901247616013064</v>
      </c>
      <c r="G548" s="36">
        <v>493.98133899999999</v>
      </c>
      <c r="H548" s="37">
        <v>13.96</v>
      </c>
      <c r="I548" s="37">
        <v>0.13663196557826218</v>
      </c>
      <c r="J548" s="36">
        <v>123979435</v>
      </c>
      <c r="K548" s="37">
        <v>231.69165111939733</v>
      </c>
      <c r="L548" s="37">
        <v>20.887728459530027</v>
      </c>
      <c r="M548" s="37">
        <v>25.79</v>
      </c>
      <c r="N548" s="38">
        <v>52.196302135846381</v>
      </c>
      <c r="O548" s="39">
        <v>1552.9661341793719</v>
      </c>
      <c r="P548" s="38">
        <v>51.765537805979065</v>
      </c>
    </row>
    <row r="549" spans="1:16">
      <c r="A549" s="40" t="s">
        <v>259</v>
      </c>
      <c r="B549" s="40" t="s">
        <v>255</v>
      </c>
      <c r="C549" s="41">
        <v>353670740000</v>
      </c>
      <c r="D549" s="41">
        <v>1926796000</v>
      </c>
      <c r="E549" s="42">
        <v>0.1092474298612484</v>
      </c>
      <c r="F549" s="42">
        <v>1.4354180297272199E-4</v>
      </c>
      <c r="G549" s="41">
        <v>936.47786499999995</v>
      </c>
      <c r="H549" s="42">
        <v>391.5</v>
      </c>
      <c r="I549" s="42">
        <v>23.705646098256864</v>
      </c>
      <c r="J549" s="41">
        <v>3815100000</v>
      </c>
      <c r="K549" s="42">
        <v>199.49265287934784</v>
      </c>
      <c r="L549" s="42">
        <v>20.75985210681359</v>
      </c>
      <c r="M549" s="42">
        <v>48.6</v>
      </c>
      <c r="N549" s="43">
        <v>48.906582312579332</v>
      </c>
      <c r="O549" s="44">
        <v>2882.1896830196906</v>
      </c>
      <c r="P549" s="43">
        <v>96.07298943398969</v>
      </c>
    </row>
    <row r="550" spans="1:16">
      <c r="A550" s="30" t="s">
        <v>169</v>
      </c>
      <c r="B550" s="30" t="s">
        <v>349</v>
      </c>
      <c r="C550" s="31">
        <v>6092873180</v>
      </c>
      <c r="D550" s="31">
        <v>1949455899</v>
      </c>
      <c r="E550" s="32">
        <v>4.2019507533567442</v>
      </c>
      <c r="F550" s="32">
        <v>3.169776421380683E-2</v>
      </c>
      <c r="G550" s="31">
        <v>238.33388400000001</v>
      </c>
      <c r="H550" s="32">
        <v>61.5</v>
      </c>
      <c r="I550" s="32">
        <v>-39.47006959873552</v>
      </c>
      <c r="J550" s="31">
        <v>-246395102</v>
      </c>
      <c r="K550" s="32">
        <v>-538.00988759914549</v>
      </c>
      <c r="L550" s="32">
        <v>20.518545723716318</v>
      </c>
      <c r="M550" s="32">
        <v>7.94</v>
      </c>
      <c r="N550" s="33">
        <v>18.367108928461228</v>
      </c>
      <c r="O550" s="34">
        <v>1047.757495769788</v>
      </c>
      <c r="P550" s="33">
        <v>34.925249858992935</v>
      </c>
    </row>
    <row r="551" spans="1:16">
      <c r="A551" s="30" t="s">
        <v>248</v>
      </c>
      <c r="B551" s="30" t="s">
        <v>349</v>
      </c>
      <c r="C551" s="31">
        <v>15944511283</v>
      </c>
      <c r="D551" s="31">
        <v>1950000000</v>
      </c>
      <c r="E551" s="32">
        <v>1.9951916280801596</v>
      </c>
      <c r="F551" s="32">
        <v>6.3948449617953831E-2</v>
      </c>
      <c r="G551" s="31">
        <v>1199.2076440000001</v>
      </c>
      <c r="H551" s="32">
        <v>16.71</v>
      </c>
      <c r="I551" s="32">
        <v>-0.12373452221655157</v>
      </c>
      <c r="J551" s="31">
        <v>1209286139</v>
      </c>
      <c r="K551" s="32">
        <v>25.800345339110844</v>
      </c>
      <c r="L551" s="32">
        <v>20.512820512820515</v>
      </c>
      <c r="M551" s="32">
        <v>61.49</v>
      </c>
      <c r="N551" s="33">
        <v>77.954537839149765</v>
      </c>
      <c r="O551" s="34">
        <v>1338.3019518819751</v>
      </c>
      <c r="P551" s="33">
        <v>44.610065062732502</v>
      </c>
    </row>
    <row r="552" spans="1:16">
      <c r="A552" s="30" t="s">
        <v>668</v>
      </c>
      <c r="B552" s="30" t="s">
        <v>349</v>
      </c>
      <c r="C552" s="31">
        <v>9236034572</v>
      </c>
      <c r="D552" s="31">
        <v>1995840000</v>
      </c>
      <c r="E552" s="32">
        <v>0.76653162114193862</v>
      </c>
      <c r="F552" s="32">
        <v>1.0106964870376945E-2</v>
      </c>
      <c r="G552" s="31">
        <v>1250.3727839999999</v>
      </c>
      <c r="H552" s="32">
        <v>42.02</v>
      </c>
      <c r="I552" s="32">
        <v>-1.9182190793086775</v>
      </c>
      <c r="J552" s="31">
        <v>775924109</v>
      </c>
      <c r="K552" s="32">
        <v>97.743992125394826</v>
      </c>
      <c r="L552" s="32">
        <v>20.041686708353375</v>
      </c>
      <c r="M552" s="32">
        <v>62.64</v>
      </c>
      <c r="N552" s="33">
        <v>49.128707498160907</v>
      </c>
      <c r="O552" s="34">
        <v>1515.6281136472996</v>
      </c>
      <c r="P552" s="33">
        <v>50.520937121576658</v>
      </c>
    </row>
    <row r="553" spans="1:16">
      <c r="A553" s="75" t="s">
        <v>398</v>
      </c>
      <c r="B553" s="75" t="s">
        <v>679</v>
      </c>
      <c r="C553" s="76">
        <v>5116474915</v>
      </c>
      <c r="D553" s="76">
        <v>2000000000</v>
      </c>
      <c r="E553" s="77">
        <v>25.49248290410365</v>
      </c>
      <c r="F553" s="77">
        <v>2.549248290410365</v>
      </c>
      <c r="G553" s="76">
        <v>271.03651100000002</v>
      </c>
      <c r="H553" s="77">
        <v>5.73</v>
      </c>
      <c r="I553" s="77">
        <v>-0.16974948595079908</v>
      </c>
      <c r="J553" s="76">
        <v>321175807</v>
      </c>
      <c r="K553" s="77">
        <v>31.135595465320961</v>
      </c>
      <c r="L553" s="77">
        <v>20</v>
      </c>
      <c r="M553" s="77">
        <v>13.55</v>
      </c>
      <c r="N553" s="78">
        <v>84.55799595142372</v>
      </c>
      <c r="O553" s="79">
        <v>450.19851797150352</v>
      </c>
      <c r="P553" s="78">
        <v>15.006617265716784</v>
      </c>
    </row>
    <row r="554" spans="1:16">
      <c r="A554" s="70" t="s">
        <v>106</v>
      </c>
      <c r="B554" s="70" t="s">
        <v>221</v>
      </c>
      <c r="C554" s="71">
        <v>95458865905</v>
      </c>
      <c r="D554" s="71">
        <v>2000000000</v>
      </c>
      <c r="E554" s="72">
        <v>1.3827846628162566</v>
      </c>
      <c r="F554" s="72">
        <v>1.411004757975772E-2</v>
      </c>
      <c r="G554" s="71">
        <v>580.533368</v>
      </c>
      <c r="H554" s="72">
        <v>48.28</v>
      </c>
      <c r="I554" s="72">
        <v>3.2168556234745012</v>
      </c>
      <c r="J554" s="71">
        <v>618250934</v>
      </c>
      <c r="K554" s="72">
        <v>158.5116893652764</v>
      </c>
      <c r="L554" s="72">
        <v>20</v>
      </c>
      <c r="M554" s="72">
        <v>29.02</v>
      </c>
      <c r="N554" s="73">
        <v>16.053427253348495</v>
      </c>
      <c r="O554" s="74">
        <v>3000</v>
      </c>
      <c r="P554" s="73">
        <v>100</v>
      </c>
    </row>
    <row r="555" spans="1:16">
      <c r="A555" s="55" t="s">
        <v>739</v>
      </c>
      <c r="B555" s="55" t="s">
        <v>356</v>
      </c>
      <c r="C555" s="56">
        <v>27061282133</v>
      </c>
      <c r="D555" s="56">
        <v>2000000000</v>
      </c>
      <c r="E555" s="57">
        <v>2.059138456469813</v>
      </c>
      <c r="F555" s="57">
        <v>3.5502387180514017E-2</v>
      </c>
      <c r="G555" s="56">
        <v>639.07318699999996</v>
      </c>
      <c r="H555" s="57">
        <v>30.1</v>
      </c>
      <c r="I555" s="57">
        <v>1.766501626855721</v>
      </c>
      <c r="J555" s="56">
        <v>774982515</v>
      </c>
      <c r="K555" s="57">
        <v>74.840398173370403</v>
      </c>
      <c r="L555" s="57">
        <v>20</v>
      </c>
      <c r="M555" s="57">
        <v>31.95</v>
      </c>
      <c r="N555" s="58">
        <v>26.54643140201021</v>
      </c>
      <c r="O555" s="59">
        <v>3000</v>
      </c>
      <c r="P555" s="58">
        <v>100</v>
      </c>
    </row>
    <row r="556" spans="1:16">
      <c r="A556" s="70" t="s">
        <v>222</v>
      </c>
      <c r="B556" s="70" t="s">
        <v>221</v>
      </c>
      <c r="C556" s="71">
        <v>17584122383</v>
      </c>
      <c r="D556" s="71">
        <v>2028600000</v>
      </c>
      <c r="E556" s="72">
        <v>12.852145903616487</v>
      </c>
      <c r="F556" s="72">
        <v>2.111825216671019</v>
      </c>
      <c r="G556" s="71">
        <v>886.89157399999999</v>
      </c>
      <c r="H556" s="72">
        <v>3.51</v>
      </c>
      <c r="I556" s="72">
        <v>-1.740921555856545E-2</v>
      </c>
      <c r="J556" s="71">
        <v>57488849</v>
      </c>
      <c r="K556" s="72">
        <v>105.86052957852748</v>
      </c>
      <c r="L556" s="72">
        <v>19.718032140392388</v>
      </c>
      <c r="M556" s="72">
        <v>43.71</v>
      </c>
      <c r="N556" s="73">
        <v>39.090749986156084</v>
      </c>
      <c r="O556" s="74">
        <v>213.68913765828785</v>
      </c>
      <c r="P556" s="73">
        <v>7.1229712552762612</v>
      </c>
    </row>
    <row r="557" spans="1:16">
      <c r="A557" s="80" t="s">
        <v>465</v>
      </c>
      <c r="B557" s="80" t="s">
        <v>618</v>
      </c>
      <c r="C557" s="81">
        <v>15819301983</v>
      </c>
      <c r="D557" s="81">
        <v>2070000000</v>
      </c>
      <c r="E557" s="82">
        <v>1.6862242714298752</v>
      </c>
      <c r="F557" s="82">
        <v>4.5687105850202945E-3</v>
      </c>
      <c r="G557" s="81">
        <v>515.12446699999998</v>
      </c>
      <c r="H557" s="82">
        <v>46.04</v>
      </c>
      <c r="I557" s="82">
        <v>1.4238518476703987</v>
      </c>
      <c r="J557" s="81">
        <v>3353158441</v>
      </c>
      <c r="K557" s="82">
        <v>110.06965715879812</v>
      </c>
      <c r="L557" s="82">
        <v>19.323671497584542</v>
      </c>
      <c r="M557" s="82">
        <v>24.88</v>
      </c>
      <c r="N557" s="83">
        <v>0</v>
      </c>
      <c r="O557" s="84">
        <v>1217.2019447750656</v>
      </c>
      <c r="P557" s="83">
        <v>40.573398159168853</v>
      </c>
    </row>
    <row r="558" spans="1:16">
      <c r="A558" s="40" t="s">
        <v>397</v>
      </c>
      <c r="B558" s="40" t="s">
        <v>255</v>
      </c>
      <c r="C558" s="41">
        <v>11360173813</v>
      </c>
      <c r="D558" s="41">
        <v>2100000000</v>
      </c>
      <c r="E558" s="42">
        <v>10.136564870213958</v>
      </c>
      <c r="F558" s="42">
        <v>1.6089785508276124</v>
      </c>
      <c r="G558" s="41">
        <v>1038.647878</v>
      </c>
      <c r="H558" s="42">
        <v>3.79</v>
      </c>
      <c r="I558" s="42">
        <v>-4.8070079074744587E-2</v>
      </c>
      <c r="J558" s="41">
        <v>102822055</v>
      </c>
      <c r="K558" s="42">
        <v>61.27090146175351</v>
      </c>
      <c r="L558" s="42">
        <v>19.047619047619047</v>
      </c>
      <c r="M558" s="42">
        <v>49.45</v>
      </c>
      <c r="N558" s="43">
        <v>29.377294692725268</v>
      </c>
      <c r="O558" s="44">
        <v>429.67878034315027</v>
      </c>
      <c r="P558" s="43">
        <v>14.322626011438341</v>
      </c>
    </row>
    <row r="559" spans="1:16">
      <c r="A559" s="30" t="s">
        <v>251</v>
      </c>
      <c r="B559" s="30" t="s">
        <v>349</v>
      </c>
      <c r="C559" s="31">
        <v>382411470000</v>
      </c>
      <c r="D559" s="31">
        <v>2100376000</v>
      </c>
      <c r="E559" s="32">
        <v>0.39239687337263413</v>
      </c>
      <c r="F559" s="32">
        <v>2.0529912518260683E-3</v>
      </c>
      <c r="G559" s="31">
        <v>1095.0032759999999</v>
      </c>
      <c r="H559" s="32">
        <v>92.85</v>
      </c>
      <c r="I559" s="32">
        <v>1.0560430379167656</v>
      </c>
      <c r="J559" s="31">
        <v>30614000</v>
      </c>
      <c r="K559" s="32">
        <v>6243.3597700398514</v>
      </c>
      <c r="L559" s="32">
        <v>19.044209227300254</v>
      </c>
      <c r="M559" s="32">
        <v>52.13</v>
      </c>
      <c r="N559" s="33">
        <v>85.220524625920405</v>
      </c>
      <c r="O559" s="34">
        <v>1050.7464155407683</v>
      </c>
      <c r="P559" s="33">
        <v>35.024880518025611</v>
      </c>
    </row>
    <row r="560" spans="1:16">
      <c r="A560" s="45" t="s">
        <v>57</v>
      </c>
      <c r="B560" s="45" t="s">
        <v>375</v>
      </c>
      <c r="C560" s="46">
        <v>9936147750</v>
      </c>
      <c r="D560" s="46">
        <v>2153250000</v>
      </c>
      <c r="E560" s="47">
        <v>11.942392262825001</v>
      </c>
      <c r="F560" s="47">
        <v>2.7731086178625337</v>
      </c>
      <c r="G560" s="46">
        <v>1717.7861740000001</v>
      </c>
      <c r="H560" s="47">
        <v>1.87</v>
      </c>
      <c r="I560" s="47">
        <v>-8.9405048600996295E-2</v>
      </c>
      <c r="J560" s="46">
        <v>480331723</v>
      </c>
      <c r="K560" s="47">
        <v>8.9656789126959247</v>
      </c>
      <c r="L560" s="47">
        <v>18.57657030070823</v>
      </c>
      <c r="M560" s="47">
        <v>79.77</v>
      </c>
      <c r="N560" s="48">
        <v>34.170746035762861</v>
      </c>
      <c r="O560" s="49">
        <v>328.94853722832261</v>
      </c>
      <c r="P560" s="48">
        <v>10.964951240944087</v>
      </c>
    </row>
    <row r="561" spans="1:16">
      <c r="A561" s="55" t="s">
        <v>8</v>
      </c>
      <c r="B561" s="55" t="s">
        <v>233</v>
      </c>
      <c r="C561" s="56">
        <v>7531082000</v>
      </c>
      <c r="D561" s="56">
        <v>2160000000</v>
      </c>
      <c r="E561" s="57">
        <v>30.120668821017386</v>
      </c>
      <c r="F561" s="57">
        <v>6.9723770419021722</v>
      </c>
      <c r="G561" s="56">
        <v>595.52635199999997</v>
      </c>
      <c r="H561" s="57">
        <v>2.21</v>
      </c>
      <c r="I561" s="57">
        <v>-8.5847725652301143E-2</v>
      </c>
      <c r="J561" s="56">
        <v>255518000</v>
      </c>
      <c r="K561" s="57">
        <v>16.906832395369406</v>
      </c>
      <c r="L561" s="57">
        <v>18.518518518518519</v>
      </c>
      <c r="M561" s="57">
        <v>27.57</v>
      </c>
      <c r="N561" s="58">
        <v>53.472121406965769</v>
      </c>
      <c r="O561" s="59">
        <v>603.09090672642731</v>
      </c>
      <c r="P561" s="58">
        <v>20.103030224214244</v>
      </c>
    </row>
    <row r="562" spans="1:16">
      <c r="A562" s="55" t="s">
        <v>674</v>
      </c>
      <c r="B562" s="55" t="s">
        <v>233</v>
      </c>
      <c r="C562" s="56">
        <v>5220479890</v>
      </c>
      <c r="D562" s="56">
        <v>2178000000</v>
      </c>
      <c r="E562" s="57">
        <v>3.7638484971487416</v>
      </c>
      <c r="F562" s="57">
        <v>0.10165420237532387</v>
      </c>
      <c r="G562" s="56">
        <v>656.11429699999997</v>
      </c>
      <c r="H562" s="57">
        <v>16.88</v>
      </c>
      <c r="I562" s="57">
        <v>-0.24989542385359442</v>
      </c>
      <c r="J562" s="56">
        <v>116330745</v>
      </c>
      <c r="K562" s="57">
        <v>318.28215318315034</v>
      </c>
      <c r="L562" s="57">
        <v>18.365472910927455</v>
      </c>
      <c r="M562" s="57">
        <v>30.12</v>
      </c>
      <c r="N562" s="58">
        <v>60.536588139495571</v>
      </c>
      <c r="O562" s="59">
        <v>957.53582507475312</v>
      </c>
      <c r="P562" s="58">
        <v>31.917860835825103</v>
      </c>
    </row>
    <row r="563" spans="1:16">
      <c r="A563" s="35" t="s">
        <v>5</v>
      </c>
      <c r="B563" s="35" t="s">
        <v>745</v>
      </c>
      <c r="C563" s="36">
        <v>290909226000</v>
      </c>
      <c r="D563" s="36">
        <v>2200000000</v>
      </c>
      <c r="E563" s="37">
        <v>0.4372504502367886</v>
      </c>
      <c r="F563" s="37">
        <v>2.0703146318029764E-3</v>
      </c>
      <c r="G563" s="36">
        <v>941.18174399999998</v>
      </c>
      <c r="H563" s="37">
        <v>96.9</v>
      </c>
      <c r="I563" s="37">
        <v>-2.0726992677261507</v>
      </c>
      <c r="J563" s="36">
        <v>4634415000</v>
      </c>
      <c r="K563" s="37">
        <v>45.572094859869047</v>
      </c>
      <c r="L563" s="37">
        <v>18.181818181818183</v>
      </c>
      <c r="M563" s="37">
        <v>42.78</v>
      </c>
      <c r="N563" s="38">
        <v>52.938839616880983</v>
      </c>
      <c r="O563" s="39">
        <v>332.47263718980014</v>
      </c>
      <c r="P563" s="38">
        <v>11.082421239660004</v>
      </c>
    </row>
    <row r="564" spans="1:16">
      <c r="A564" s="55" t="s">
        <v>238</v>
      </c>
      <c r="B564" s="55" t="s">
        <v>233</v>
      </c>
      <c r="C564" s="56">
        <v>7606887578</v>
      </c>
      <c r="D564" s="56">
        <v>2344397132</v>
      </c>
      <c r="E564" s="57">
        <v>33.782237838490026</v>
      </c>
      <c r="F564" s="57">
        <v>14.409776132796441</v>
      </c>
      <c r="G564" s="56">
        <v>735.54148399999997</v>
      </c>
      <c r="H564" s="57">
        <v>1.58</v>
      </c>
      <c r="I564" s="57">
        <v>-4.4941684216071254E-2</v>
      </c>
      <c r="J564" s="56">
        <v>-222958515</v>
      </c>
      <c r="K564" s="57">
        <v>-10.514947733662471</v>
      </c>
      <c r="L564" s="57">
        <v>17.061955695994257</v>
      </c>
      <c r="M564" s="57">
        <v>31.37</v>
      </c>
      <c r="N564" s="58">
        <v>51.785969540941842</v>
      </c>
      <c r="O564" s="59">
        <v>294.33592753115948</v>
      </c>
      <c r="P564" s="58">
        <v>9.8111975843719836</v>
      </c>
    </row>
    <row r="565" spans="1:16">
      <c r="A565" s="45" t="s">
        <v>516</v>
      </c>
      <c r="B565" s="45" t="s">
        <v>426</v>
      </c>
      <c r="C565" s="46">
        <v>7942743158</v>
      </c>
      <c r="D565" s="46">
        <v>2400000000</v>
      </c>
      <c r="E565" s="47">
        <v>21.290439059950472</v>
      </c>
      <c r="F565" s="47">
        <v>4.4355081374896814</v>
      </c>
      <c r="G565" s="46">
        <v>958.66017199999999</v>
      </c>
      <c r="H565" s="47">
        <v>1.95</v>
      </c>
      <c r="I565" s="47">
        <v>-0.12822156513261929</v>
      </c>
      <c r="J565" s="46">
        <v>-166416272</v>
      </c>
      <c r="K565" s="47">
        <v>-28.843333300964705</v>
      </c>
      <c r="L565" s="47">
        <v>16.666666666666668</v>
      </c>
      <c r="M565" s="47">
        <v>39.94</v>
      </c>
      <c r="N565" s="48">
        <v>23.96871921754645</v>
      </c>
      <c r="O565" s="49">
        <v>8.1310810093405195</v>
      </c>
      <c r="P565" s="48">
        <v>0.27103603364468398</v>
      </c>
    </row>
    <row r="566" spans="1:16">
      <c r="A566" s="70" t="s">
        <v>174</v>
      </c>
      <c r="B566" s="70" t="s">
        <v>221</v>
      </c>
      <c r="C566" s="71">
        <v>14150616391</v>
      </c>
      <c r="D566" s="71">
        <v>2400156000</v>
      </c>
      <c r="E566" s="72">
        <v>15.117546628941781</v>
      </c>
      <c r="F566" s="72">
        <v>6.298568355115993</v>
      </c>
      <c r="G566" s="71">
        <v>1653.7573420000001</v>
      </c>
      <c r="H566" s="72">
        <v>1.6</v>
      </c>
      <c r="I566" s="72">
        <v>6.6347293652918804E-2</v>
      </c>
      <c r="J566" s="71">
        <v>13770039</v>
      </c>
      <c r="K566" s="72">
        <v>174.30277430586798</v>
      </c>
      <c r="L566" s="72">
        <v>16.665583403745423</v>
      </c>
      <c r="M566" s="72">
        <v>68.900000000000006</v>
      </c>
      <c r="N566" s="73">
        <v>29.912930970065197</v>
      </c>
      <c r="O566" s="74">
        <v>2432.7206540299312</v>
      </c>
      <c r="P566" s="73">
        <v>81.090688467664378</v>
      </c>
    </row>
    <row r="567" spans="1:16">
      <c r="A567" s="70" t="s">
        <v>433</v>
      </c>
      <c r="B567" s="70" t="s">
        <v>221</v>
      </c>
      <c r="C567" s="71">
        <v>49231975000</v>
      </c>
      <c r="D567" s="71">
        <v>2415000000</v>
      </c>
      <c r="E567" s="72">
        <v>3.1553539379049855</v>
      </c>
      <c r="F567" s="72">
        <v>0.14517386417782313</v>
      </c>
      <c r="G567" s="71">
        <v>1289.753751</v>
      </c>
      <c r="H567" s="72">
        <v>9.99</v>
      </c>
      <c r="I567" s="72">
        <v>9.9968624504020553E-2</v>
      </c>
      <c r="J567" s="71">
        <v>164632000</v>
      </c>
      <c r="K567" s="72">
        <v>132.02172117206862</v>
      </c>
      <c r="L567" s="72">
        <v>16.563146997929607</v>
      </c>
      <c r="M567" s="72">
        <v>53.4</v>
      </c>
      <c r="N567" s="73">
        <v>17.414725653682858</v>
      </c>
      <c r="O567" s="74">
        <v>1880.2432390226998</v>
      </c>
      <c r="P567" s="73">
        <v>62.674774634089992</v>
      </c>
    </row>
    <row r="568" spans="1:16">
      <c r="A568" s="30" t="s">
        <v>243</v>
      </c>
      <c r="B568" s="30" t="s">
        <v>349</v>
      </c>
      <c r="C568" s="31">
        <v>126462671000</v>
      </c>
      <c r="D568" s="31">
        <v>2435345000</v>
      </c>
      <c r="E568" s="32">
        <v>1.3664760977211972</v>
      </c>
      <c r="F568" s="32">
        <v>1.7534426561241798E-2</v>
      </c>
      <c r="G568" s="31">
        <v>888.70126800000003</v>
      </c>
      <c r="H568" s="32">
        <v>32.96</v>
      </c>
      <c r="I568" s="32">
        <v>-0.44036883519506625</v>
      </c>
      <c r="J568" s="31">
        <v>6206650000</v>
      </c>
      <c r="K568" s="32">
        <v>12.556055198859289</v>
      </c>
      <c r="L568" s="32">
        <v>16.424777598245832</v>
      </c>
      <c r="M568" s="32">
        <v>36.49</v>
      </c>
      <c r="N568" s="33">
        <v>53.061316617320827</v>
      </c>
      <c r="O568" s="34">
        <v>1569.0387621519264</v>
      </c>
      <c r="P568" s="33">
        <v>52.301292071730884</v>
      </c>
    </row>
    <row r="569" spans="1:16">
      <c r="A569" s="35" t="s">
        <v>531</v>
      </c>
      <c r="B569" s="35" t="s">
        <v>208</v>
      </c>
      <c r="C569" s="36">
        <v>83859863477</v>
      </c>
      <c r="D569" s="36">
        <v>2440108000</v>
      </c>
      <c r="E569" s="37">
        <v>10.396357783242275</v>
      </c>
      <c r="F569" s="37">
        <v>0.26628836160229064</v>
      </c>
      <c r="G569" s="36">
        <v>260.87328100000002</v>
      </c>
      <c r="H569" s="37">
        <v>13.96</v>
      </c>
      <c r="I569" s="37">
        <v>-0.30201202557381635</v>
      </c>
      <c r="J569" s="36">
        <v>-2588694314</v>
      </c>
      <c r="K569" s="37">
        <v>-15.081629294296043</v>
      </c>
      <c r="L569" s="37">
        <v>16.392717043671837</v>
      </c>
      <c r="M569" s="37">
        <v>10.69</v>
      </c>
      <c r="N569" s="38">
        <v>38.978784400761242</v>
      </c>
      <c r="O569" s="39">
        <v>1246.5215684986383</v>
      </c>
      <c r="P569" s="38">
        <v>41.550718949954607</v>
      </c>
    </row>
    <row r="570" spans="1:16">
      <c r="A570" s="35" t="s">
        <v>484</v>
      </c>
      <c r="B570" s="35" t="s">
        <v>208</v>
      </c>
      <c r="C570" s="36">
        <v>18078434358</v>
      </c>
      <c r="D570" s="36">
        <v>2443750000</v>
      </c>
      <c r="E570" s="37">
        <v>6.7426824535605414</v>
      </c>
      <c r="F570" s="37">
        <v>0.39416484931300205</v>
      </c>
      <c r="G570" s="36">
        <v>846.39887099999999</v>
      </c>
      <c r="H570" s="37">
        <v>6.74</v>
      </c>
      <c r="I570" s="37">
        <v>-0.46103714537120494</v>
      </c>
      <c r="J570" s="36">
        <v>-565215489</v>
      </c>
      <c r="K570" s="37">
        <v>-30.265005706522668</v>
      </c>
      <c r="L570" s="37">
        <v>16.368286445012789</v>
      </c>
      <c r="M570" s="37">
        <v>34.630000000000003</v>
      </c>
      <c r="N570" s="38">
        <v>10.091855288331461</v>
      </c>
      <c r="O570" s="39">
        <v>11.921685020260615</v>
      </c>
      <c r="P570" s="38">
        <v>0.39738950067535384</v>
      </c>
    </row>
    <row r="571" spans="1:16">
      <c r="A571" s="25" t="s">
        <v>173</v>
      </c>
      <c r="B571" s="25" t="s">
        <v>353</v>
      </c>
      <c r="C571" s="26">
        <v>6576271825</v>
      </c>
      <c r="D571" s="26">
        <v>2450000000</v>
      </c>
      <c r="E571" s="27">
        <v>18.558780762339037</v>
      </c>
      <c r="F571" s="27">
        <v>7.5750125560567501</v>
      </c>
      <c r="G571" s="26">
        <v>1796.201816</v>
      </c>
      <c r="H571" s="27">
        <v>1.19</v>
      </c>
      <c r="I571" s="27">
        <v>-3.5195094696631291E-2</v>
      </c>
      <c r="J571" s="26">
        <v>-129905290</v>
      </c>
      <c r="K571" s="27">
        <v>-18.85989400431653</v>
      </c>
      <c r="L571" s="27">
        <v>16.326530612244898</v>
      </c>
      <c r="M571" s="27">
        <v>73.31</v>
      </c>
      <c r="N571" s="28">
        <v>47.580953396127846</v>
      </c>
      <c r="O571" s="29">
        <v>162.3050559793715</v>
      </c>
      <c r="P571" s="28">
        <v>5.4101685326457165</v>
      </c>
    </row>
    <row r="572" spans="1:16">
      <c r="A572" s="35" t="s">
        <v>538</v>
      </c>
      <c r="B572" s="35" t="s">
        <v>200</v>
      </c>
      <c r="C572" s="36">
        <v>12776501404</v>
      </c>
      <c r="D572" s="36">
        <v>2500000000</v>
      </c>
      <c r="E572" s="37">
        <v>18.928639030853681</v>
      </c>
      <c r="F572" s="37">
        <v>2.5238185374471573</v>
      </c>
      <c r="G572" s="36">
        <v>587.20383200000003</v>
      </c>
      <c r="H572" s="37">
        <v>3.4</v>
      </c>
      <c r="I572" s="37">
        <v>-0.20283326883113251</v>
      </c>
      <c r="J572" s="36">
        <v>-201213065</v>
      </c>
      <c r="K572" s="37">
        <v>-37.273921551764047</v>
      </c>
      <c r="L572" s="37">
        <v>16</v>
      </c>
      <c r="M572" s="37">
        <v>23.48</v>
      </c>
      <c r="N572" s="38">
        <v>34.57935142676601</v>
      </c>
      <c r="O572" s="39">
        <v>1279.1043998435937</v>
      </c>
      <c r="P572" s="38">
        <v>42.636813328119793</v>
      </c>
    </row>
    <row r="573" spans="1:16">
      <c r="A573" s="70" t="s">
        <v>736</v>
      </c>
      <c r="B573" s="70" t="s">
        <v>699</v>
      </c>
      <c r="C573" s="71">
        <v>7078013000</v>
      </c>
      <c r="D573" s="71">
        <v>2500000000</v>
      </c>
      <c r="E573" s="72">
        <v>64.908195471030666</v>
      </c>
      <c r="F573" s="72">
        <v>0.71288517815519681</v>
      </c>
      <c r="G573" s="71">
        <v>14.975438</v>
      </c>
      <c r="H573" s="72">
        <v>40.619999999999997</v>
      </c>
      <c r="I573" s="72">
        <v>-1.2042055232702467</v>
      </c>
      <c r="J573" s="71">
        <v>562601000</v>
      </c>
      <c r="K573" s="72">
        <v>161.83760782508386</v>
      </c>
      <c r="L573" s="72">
        <v>16</v>
      </c>
      <c r="M573" s="72">
        <v>0.59</v>
      </c>
      <c r="N573" s="73">
        <v>0</v>
      </c>
      <c r="O573" s="74">
        <v>309.45746438704276</v>
      </c>
      <c r="P573" s="73">
        <v>10.315248812901425</v>
      </c>
    </row>
    <row r="574" spans="1:16">
      <c r="A574" s="60" t="s">
        <v>741</v>
      </c>
      <c r="B574" s="60" t="s">
        <v>374</v>
      </c>
      <c r="C574" s="61">
        <v>22456783000</v>
      </c>
      <c r="D574" s="61">
        <v>2500000000</v>
      </c>
      <c r="E574" s="62">
        <v>5.0875956785962302</v>
      </c>
      <c r="F574" s="62">
        <v>0.33917304523974867</v>
      </c>
      <c r="G574" s="61">
        <v>1246.060845</v>
      </c>
      <c r="H574" s="62">
        <v>6.29</v>
      </c>
      <c r="I574" s="62">
        <v>-1.0516096005433342</v>
      </c>
      <c r="J574" s="61">
        <v>0</v>
      </c>
      <c r="K574" s="62">
        <v>0</v>
      </c>
      <c r="L574" s="62">
        <v>16</v>
      </c>
      <c r="M574" s="62">
        <v>49.84</v>
      </c>
      <c r="N574" s="63">
        <v>404.10131576931047</v>
      </c>
      <c r="O574" s="64">
        <v>794.42015044974153</v>
      </c>
      <c r="P574" s="63">
        <v>26.480671681658052</v>
      </c>
    </row>
    <row r="575" spans="1:16">
      <c r="A575" s="40" t="s">
        <v>264</v>
      </c>
      <c r="B575" s="40" t="s">
        <v>255</v>
      </c>
      <c r="C575" s="41">
        <v>67920029000</v>
      </c>
      <c r="D575" s="41">
        <v>2534400000</v>
      </c>
      <c r="E575" s="42">
        <v>1.6413763503650505</v>
      </c>
      <c r="F575" s="42">
        <v>3.408626458593024E-2</v>
      </c>
      <c r="G575" s="41">
        <v>1217.3403820000001</v>
      </c>
      <c r="H575" s="42">
        <v>20.16</v>
      </c>
      <c r="I575" s="42">
        <v>7.6139612973161519E-2</v>
      </c>
      <c r="J575" s="41">
        <v>305660000</v>
      </c>
      <c r="K575" s="42">
        <v>157.53975004907414</v>
      </c>
      <c r="L575" s="42">
        <v>15.782828282828282</v>
      </c>
      <c r="M575" s="42">
        <v>48.03</v>
      </c>
      <c r="N575" s="43">
        <v>58.798176691493062</v>
      </c>
      <c r="O575" s="44">
        <v>1304.8763547533267</v>
      </c>
      <c r="P575" s="43">
        <v>43.49587849177756</v>
      </c>
    </row>
    <row r="576" spans="1:16">
      <c r="A576" s="30" t="s">
        <v>252</v>
      </c>
      <c r="B576" s="30" t="s">
        <v>349</v>
      </c>
      <c r="C576" s="31">
        <v>714571000000</v>
      </c>
      <c r="D576" s="31">
        <v>2536000000</v>
      </c>
      <c r="E576" s="32">
        <v>0.2796421845362892</v>
      </c>
      <c r="F576" s="32">
        <v>5.201367934503326E-4</v>
      </c>
      <c r="G576" s="31">
        <v>667.62948400000005</v>
      </c>
      <c r="H576" s="32">
        <v>216</v>
      </c>
      <c r="I576" s="32">
        <v>4.1036830913172082</v>
      </c>
      <c r="J576" s="31">
        <v>2084000000</v>
      </c>
      <c r="K576" s="32">
        <v>257.98080614203457</v>
      </c>
      <c r="L576" s="32">
        <v>15.772870662460567</v>
      </c>
      <c r="M576" s="32">
        <v>26.32</v>
      </c>
      <c r="N576" s="33">
        <v>80.097979008971549</v>
      </c>
      <c r="O576" s="34">
        <v>2281.5946066081624</v>
      </c>
      <c r="P576" s="33">
        <v>76.053153553605412</v>
      </c>
    </row>
    <row r="577" spans="1:16">
      <c r="A577" s="35" t="s">
        <v>446</v>
      </c>
      <c r="B577" s="35" t="s">
        <v>208</v>
      </c>
      <c r="C577" s="36">
        <v>54701388025</v>
      </c>
      <c r="D577" s="36">
        <v>2600000000</v>
      </c>
      <c r="E577" s="37">
        <v>2.6589490493246748</v>
      </c>
      <c r="F577" s="37">
        <v>2.6912439770492659E-2</v>
      </c>
      <c r="G577" s="36">
        <v>387.97063400000002</v>
      </c>
      <c r="H577" s="37">
        <v>38.78</v>
      </c>
      <c r="I577" s="37">
        <v>1.2336840495352135</v>
      </c>
      <c r="J577" s="36">
        <v>3203485026</v>
      </c>
      <c r="K577" s="37">
        <v>30.841411524674939</v>
      </c>
      <c r="L577" s="37">
        <v>15.384615384615385</v>
      </c>
      <c r="M577" s="37">
        <v>14.92</v>
      </c>
      <c r="N577" s="38">
        <v>65.787100536891458</v>
      </c>
      <c r="O577" s="39">
        <v>2867.3462539515713</v>
      </c>
      <c r="P577" s="38">
        <v>95.57820846505237</v>
      </c>
    </row>
    <row r="578" spans="1:16">
      <c r="A578" s="30" t="s">
        <v>253</v>
      </c>
      <c r="B578" s="30" t="s">
        <v>349</v>
      </c>
      <c r="C578" s="31">
        <v>90551503000</v>
      </c>
      <c r="D578" s="31">
        <v>2616996000</v>
      </c>
      <c r="E578" s="32">
        <v>1.9845358293791815</v>
      </c>
      <c r="F578" s="32">
        <v>3.6110756822292964E-2</v>
      </c>
      <c r="G578" s="31">
        <v>934.14203199999997</v>
      </c>
      <c r="H578" s="32">
        <v>21.6</v>
      </c>
      <c r="I578" s="32">
        <v>0.19668236358329594</v>
      </c>
      <c r="J578" s="31">
        <v>545713000</v>
      </c>
      <c r="K578" s="32">
        <v>100.70662784284046</v>
      </c>
      <c r="L578" s="32">
        <v>15.284700473367174</v>
      </c>
      <c r="M578" s="32">
        <v>35.69</v>
      </c>
      <c r="N578" s="33">
        <v>47.458381006113314</v>
      </c>
      <c r="O578" s="34">
        <v>1683.017380014096</v>
      </c>
      <c r="P578" s="33">
        <v>56.100579333803203</v>
      </c>
    </row>
    <row r="579" spans="1:16">
      <c r="A579" s="25" t="s">
        <v>359</v>
      </c>
      <c r="B579" s="25" t="s">
        <v>376</v>
      </c>
      <c r="C579" s="26">
        <v>10008596677</v>
      </c>
      <c r="D579" s="26">
        <v>2640000000</v>
      </c>
      <c r="E579" s="27">
        <v>10.352464563617325</v>
      </c>
      <c r="F579" s="27">
        <v>1.3071293640930965</v>
      </c>
      <c r="G579" s="26">
        <v>1242.5161049999999</v>
      </c>
      <c r="H579" s="27">
        <v>3.09</v>
      </c>
      <c r="I579" s="27">
        <v>-8.3447524060381362E-2</v>
      </c>
      <c r="J579" s="26">
        <v>-490022606</v>
      </c>
      <c r="K579" s="27">
        <v>-16.162519653225957</v>
      </c>
      <c r="L579" s="27">
        <v>15.151515151515152</v>
      </c>
      <c r="M579" s="27">
        <v>47.06</v>
      </c>
      <c r="N579" s="28">
        <v>52.74028793581472</v>
      </c>
      <c r="O579" s="29">
        <v>260.47045286894456</v>
      </c>
      <c r="P579" s="28">
        <v>8.6823484289648185</v>
      </c>
    </row>
    <row r="580" spans="1:16">
      <c r="A580" s="25" t="s">
        <v>345</v>
      </c>
      <c r="B580" s="25" t="s">
        <v>376</v>
      </c>
      <c r="C580" s="26">
        <v>16202777314</v>
      </c>
      <c r="D580" s="26">
        <v>2650000000</v>
      </c>
      <c r="E580" s="27">
        <v>6.0859757270595685</v>
      </c>
      <c r="F580" s="27">
        <v>0.32808494485496326</v>
      </c>
      <c r="G580" s="26">
        <v>846.06924800000002</v>
      </c>
      <c r="H580" s="27">
        <v>7.76</v>
      </c>
      <c r="I580" s="27">
        <v>-0.29061015439622118</v>
      </c>
      <c r="J580" s="26">
        <v>51151779</v>
      </c>
      <c r="K580" s="27">
        <v>362.64623367253756</v>
      </c>
      <c r="L580" s="27">
        <v>15.09433962264151</v>
      </c>
      <c r="M580" s="27">
        <v>31.92</v>
      </c>
      <c r="N580" s="28">
        <v>51.941410134350868</v>
      </c>
      <c r="O580" s="29">
        <v>12.041604354503761</v>
      </c>
      <c r="P580" s="28">
        <v>0.40138681181679203</v>
      </c>
    </row>
    <row r="581" spans="1:16">
      <c r="A581" s="55" t="s">
        <v>235</v>
      </c>
      <c r="B581" s="55" t="s">
        <v>233</v>
      </c>
      <c r="C581" s="56">
        <v>83438856000</v>
      </c>
      <c r="D581" s="56">
        <v>2798079000</v>
      </c>
      <c r="E581" s="57">
        <v>0.62086755569477925</v>
      </c>
      <c r="F581" s="57">
        <v>2.8816966958485116E-3</v>
      </c>
      <c r="G581" s="56">
        <v>821.38268200000005</v>
      </c>
      <c r="H581" s="57">
        <v>77.849999999999994</v>
      </c>
      <c r="I581" s="57">
        <v>-2.3815781149241957</v>
      </c>
      <c r="J581" s="56">
        <v>5300546000</v>
      </c>
      <c r="K581" s="57">
        <v>40.647148991820842</v>
      </c>
      <c r="L581" s="57">
        <v>14.295522034938971</v>
      </c>
      <c r="M581" s="57">
        <v>29.35</v>
      </c>
      <c r="N581" s="58">
        <v>55.277235208106767</v>
      </c>
      <c r="O581" s="59">
        <v>1264.7860585171657</v>
      </c>
      <c r="P581" s="58">
        <v>42.15953528390552</v>
      </c>
    </row>
    <row r="582" spans="1:16">
      <c r="A582" s="60" t="s">
        <v>748</v>
      </c>
      <c r="B582" s="60" t="s">
        <v>374</v>
      </c>
      <c r="C582" s="61">
        <v>47208439000</v>
      </c>
      <c r="D582" s="61">
        <v>2800000000</v>
      </c>
      <c r="E582" s="62">
        <v>3.1189282264751101</v>
      </c>
      <c r="F582" s="62">
        <v>0.11139029380268251</v>
      </c>
      <c r="G582" s="61">
        <v>1153.5045090000001</v>
      </c>
      <c r="H582" s="62">
        <v>11.08</v>
      </c>
      <c r="I582" s="62">
        <v>-6.0333587726569604E-2</v>
      </c>
      <c r="J582" s="61">
        <v>0</v>
      </c>
      <c r="K582" s="62">
        <v>0</v>
      </c>
      <c r="L582" s="62">
        <v>14.285714285714286</v>
      </c>
      <c r="M582" s="62">
        <v>41.19</v>
      </c>
      <c r="N582" s="63">
        <v>0</v>
      </c>
      <c r="O582" s="64">
        <v>468.18069887334764</v>
      </c>
      <c r="P582" s="63">
        <v>15.606023295778254</v>
      </c>
    </row>
    <row r="583" spans="1:16">
      <c r="A583" s="55" t="s">
        <v>529</v>
      </c>
      <c r="B583" s="55" t="s">
        <v>233</v>
      </c>
      <c r="C583" s="56">
        <v>11202226165</v>
      </c>
      <c r="D583" s="56">
        <v>2876530554</v>
      </c>
      <c r="E583" s="57">
        <v>9.8299476746714998</v>
      </c>
      <c r="F583" s="57">
        <v>0.68345859639852102</v>
      </c>
      <c r="G583" s="56">
        <v>750.95738100000005</v>
      </c>
      <c r="H583" s="57">
        <v>5.4</v>
      </c>
      <c r="I583" s="57">
        <v>6.3811086492469471E-2</v>
      </c>
      <c r="J583" s="56">
        <v>-880002369</v>
      </c>
      <c r="K583" s="57">
        <v>-16.343879603805931</v>
      </c>
      <c r="L583" s="57">
        <v>13.905640579543798</v>
      </c>
      <c r="M583" s="57">
        <v>26.1</v>
      </c>
      <c r="N583" s="58">
        <v>16.513505940247303</v>
      </c>
      <c r="O583" s="59">
        <v>1224.6817359438774</v>
      </c>
      <c r="P583" s="58">
        <v>40.822724531462576</v>
      </c>
    </row>
    <row r="584" spans="1:16">
      <c r="A584" s="35" t="s">
        <v>205</v>
      </c>
      <c r="B584" s="35" t="s">
        <v>200</v>
      </c>
      <c r="C584" s="36">
        <v>141356914000</v>
      </c>
      <c r="D584" s="36">
        <v>2900000000</v>
      </c>
      <c r="E584" s="37">
        <v>4.974287905814843</v>
      </c>
      <c r="F584" s="37">
        <v>3.2363616823779071E-2</v>
      </c>
      <c r="G584" s="36">
        <v>147.02876900000001</v>
      </c>
      <c r="H584" s="37">
        <v>54.55</v>
      </c>
      <c r="I584" s="37">
        <v>0.12180049056335206</v>
      </c>
      <c r="J584" s="36">
        <v>1502626000</v>
      </c>
      <c r="K584" s="37">
        <v>102.28759518336565</v>
      </c>
      <c r="L584" s="37">
        <v>13.793103448275861</v>
      </c>
      <c r="M584" s="37">
        <v>5.0599999999999996</v>
      </c>
      <c r="N584" s="38">
        <v>42.073912866682321</v>
      </c>
      <c r="O584" s="39">
        <v>2011.0199060698922</v>
      </c>
      <c r="P584" s="38">
        <v>67.033996868996411</v>
      </c>
    </row>
    <row r="585" spans="1:16">
      <c r="A585" s="35" t="s">
        <v>299</v>
      </c>
      <c r="B585" s="35" t="s">
        <v>208</v>
      </c>
      <c r="C585" s="36">
        <v>15218561138</v>
      </c>
      <c r="D585" s="36">
        <v>2950000000</v>
      </c>
      <c r="E585" s="37">
        <v>3.2889262510911013</v>
      </c>
      <c r="F585" s="37">
        <v>3.5964201761521063E-2</v>
      </c>
      <c r="G585" s="36">
        <v>371.95620600000001</v>
      </c>
      <c r="H585" s="37">
        <v>33.08</v>
      </c>
      <c r="I585" s="37">
        <v>-0.97458431274747415</v>
      </c>
      <c r="J585" s="36">
        <v>1787902943</v>
      </c>
      <c r="K585" s="37">
        <v>51.149308947694934</v>
      </c>
      <c r="L585" s="37">
        <v>13.559322033898304</v>
      </c>
      <c r="M585" s="37">
        <v>12.6</v>
      </c>
      <c r="N585" s="38">
        <v>45.204108315085591</v>
      </c>
      <c r="O585" s="39">
        <v>89.651815681703383</v>
      </c>
      <c r="P585" s="38">
        <v>2.9883938560567795</v>
      </c>
    </row>
    <row r="586" spans="1:16">
      <c r="A586" s="55" t="s">
        <v>463</v>
      </c>
      <c r="B586" s="55" t="s">
        <v>233</v>
      </c>
      <c r="C586" s="56">
        <v>40334782642</v>
      </c>
      <c r="D586" s="56">
        <v>3000000000</v>
      </c>
      <c r="E586" s="57">
        <v>12.220419710314951</v>
      </c>
      <c r="F586" s="57">
        <v>0.93214490543973694</v>
      </c>
      <c r="G586" s="56">
        <v>808.37745500000005</v>
      </c>
      <c r="H586" s="57">
        <v>4.07</v>
      </c>
      <c r="I586" s="57">
        <v>2.5715274631807894E-2</v>
      </c>
      <c r="J586" s="56">
        <v>-4574215000</v>
      </c>
      <c r="K586" s="57">
        <v>-2.8660655434866968</v>
      </c>
      <c r="L586" s="57">
        <v>13.333333333333334</v>
      </c>
      <c r="M586" s="57">
        <v>26.94</v>
      </c>
      <c r="N586" s="58">
        <v>34.170746035762861</v>
      </c>
      <c r="O586" s="59">
        <v>1229.438131099284</v>
      </c>
      <c r="P586" s="58">
        <v>40.981271036642802</v>
      </c>
    </row>
    <row r="587" spans="1:16">
      <c r="A587" s="40" t="s">
        <v>671</v>
      </c>
      <c r="B587" s="40" t="s">
        <v>255</v>
      </c>
      <c r="C587" s="41">
        <v>4839967141</v>
      </c>
      <c r="D587" s="41">
        <v>3016276170</v>
      </c>
      <c r="E587" s="42">
        <v>19.290522079916112</v>
      </c>
      <c r="F587" s="42">
        <v>2.8173903416468966</v>
      </c>
      <c r="G587" s="41">
        <v>955.68482200000005</v>
      </c>
      <c r="H587" s="42">
        <v>2.17</v>
      </c>
      <c r="I587" s="42">
        <v>-2.6087418311139476E-2</v>
      </c>
      <c r="J587" s="41">
        <v>99081839</v>
      </c>
      <c r="K587" s="42">
        <v>69.10395461069308</v>
      </c>
      <c r="L587" s="42">
        <v>13.26138514697081</v>
      </c>
      <c r="M587" s="42">
        <v>31.68</v>
      </c>
      <c r="N587" s="43">
        <v>0</v>
      </c>
      <c r="O587" s="44">
        <v>231.78434579878001</v>
      </c>
      <c r="P587" s="43">
        <v>7.7261448599593336</v>
      </c>
    </row>
    <row r="588" spans="1:16">
      <c r="A588" s="30" t="s">
        <v>254</v>
      </c>
      <c r="B588" s="30" t="s">
        <v>349</v>
      </c>
      <c r="C588" s="31">
        <v>257153289000</v>
      </c>
      <c r="D588" s="31">
        <v>3063214000</v>
      </c>
      <c r="E588" s="32">
        <v>0.70582956307199551</v>
      </c>
      <c r="F588" s="32">
        <v>5.9082368796051993E-3</v>
      </c>
      <c r="G588" s="31">
        <v>1450.4123199999999</v>
      </c>
      <c r="H588" s="32">
        <v>38.64</v>
      </c>
      <c r="I588" s="32">
        <v>-0.78848215659522225</v>
      </c>
      <c r="J588" s="31">
        <v>1446830000</v>
      </c>
      <c r="K588" s="32">
        <v>82.570409792442788</v>
      </c>
      <c r="L588" s="32">
        <v>13.058180068385688</v>
      </c>
      <c r="M588" s="32">
        <v>47.34</v>
      </c>
      <c r="N588" s="33">
        <v>46.868671924932023</v>
      </c>
      <c r="O588" s="34">
        <v>243.8181401016902</v>
      </c>
      <c r="P588" s="33">
        <v>8.1272713367230072</v>
      </c>
    </row>
    <row r="589" spans="1:16">
      <c r="A589" s="75" t="s">
        <v>676</v>
      </c>
      <c r="B589" s="75" t="s">
        <v>350</v>
      </c>
      <c r="C589" s="76">
        <v>48672074000</v>
      </c>
      <c r="D589" s="76">
        <v>3202500000</v>
      </c>
      <c r="E589" s="77">
        <v>0.83118251545551747</v>
      </c>
      <c r="F589" s="77">
        <v>5.190835381455222E-3</v>
      </c>
      <c r="G589" s="76">
        <v>948.26043000000004</v>
      </c>
      <c r="H589" s="77">
        <v>50.9</v>
      </c>
      <c r="I589" s="77">
        <v>0.72230330583095537</v>
      </c>
      <c r="J589" s="76">
        <v>1608957000</v>
      </c>
      <c r="K589" s="77">
        <v>99.520994035266327</v>
      </c>
      <c r="L589" s="77">
        <v>12.490241998438719</v>
      </c>
      <c r="M589" s="77">
        <v>29.61</v>
      </c>
      <c r="N589" s="78">
        <v>17.454888016732728</v>
      </c>
      <c r="O589" s="79">
        <v>1528.0249373634956</v>
      </c>
      <c r="P589" s="78">
        <v>50.934164578783189</v>
      </c>
    </row>
    <row r="590" spans="1:16">
      <c r="A590" s="70" t="s">
        <v>318</v>
      </c>
      <c r="B590" s="70" t="s">
        <v>221</v>
      </c>
      <c r="C590" s="71">
        <v>30085753929</v>
      </c>
      <c r="D590" s="71">
        <v>3250000000</v>
      </c>
      <c r="E590" s="72">
        <v>20.47085525953846</v>
      </c>
      <c r="F590" s="72">
        <v>3.1493623476213015</v>
      </c>
      <c r="G590" s="71">
        <v>797.71454900000003</v>
      </c>
      <c r="H590" s="72">
        <v>2.4300000000000002</v>
      </c>
      <c r="I590" s="72">
        <v>-2.1178381941694635E-2</v>
      </c>
      <c r="J590" s="71">
        <v>-805930697</v>
      </c>
      <c r="K590" s="72">
        <v>-8.0652096069744328</v>
      </c>
      <c r="L590" s="72">
        <v>12.307692307692308</v>
      </c>
      <c r="M590" s="72">
        <v>24.54</v>
      </c>
      <c r="N590" s="73">
        <v>24.534759882572583</v>
      </c>
      <c r="O590" s="74">
        <v>442.82095065434601</v>
      </c>
      <c r="P590" s="73">
        <v>14.760698355144866</v>
      </c>
    </row>
    <row r="591" spans="1:16">
      <c r="A591" s="70" t="s">
        <v>28</v>
      </c>
      <c r="B591" s="70" t="s">
        <v>221</v>
      </c>
      <c r="C591" s="71">
        <v>27193874502</v>
      </c>
      <c r="D591" s="71">
        <v>3450000000</v>
      </c>
      <c r="E591" s="72">
        <v>22.449024718957851</v>
      </c>
      <c r="F591" s="72">
        <v>6.5069636866544496</v>
      </c>
      <c r="G591" s="71">
        <v>923.53386499999999</v>
      </c>
      <c r="H591" s="72">
        <v>1.93</v>
      </c>
      <c r="I591" s="72">
        <v>-2.5605246672688379E-2</v>
      </c>
      <c r="J591" s="71">
        <v>171341389</v>
      </c>
      <c r="K591" s="72">
        <v>20.135240061582554</v>
      </c>
      <c r="L591" s="72">
        <v>11.594202898550725</v>
      </c>
      <c r="M591" s="72">
        <v>26.76</v>
      </c>
      <c r="N591" s="73">
        <v>20.565682265413518</v>
      </c>
      <c r="O591" s="74">
        <v>622.96774955036187</v>
      </c>
      <c r="P591" s="73">
        <v>20.765591651678729</v>
      </c>
    </row>
    <row r="592" spans="1:16">
      <c r="A592" s="35" t="s">
        <v>239</v>
      </c>
      <c r="B592" s="35" t="s">
        <v>745</v>
      </c>
      <c r="C592" s="36">
        <v>243598033000</v>
      </c>
      <c r="D592" s="36">
        <v>3500000000</v>
      </c>
      <c r="E592" s="37">
        <v>1.6892077362335904</v>
      </c>
      <c r="F592" s="37">
        <v>9.6526156356205161E-3</v>
      </c>
      <c r="G592" s="36">
        <v>463.44384700000001</v>
      </c>
      <c r="H592" s="37">
        <v>51.1</v>
      </c>
      <c r="I592" s="37">
        <v>-1.137692413234916</v>
      </c>
      <c r="J592" s="36">
        <v>10457008000</v>
      </c>
      <c r="K592" s="37">
        <v>16.735188497512866</v>
      </c>
      <c r="L592" s="37">
        <v>11.428571428571429</v>
      </c>
      <c r="M592" s="37">
        <v>13.24</v>
      </c>
      <c r="N592" s="38">
        <v>59.499713511362124</v>
      </c>
      <c r="O592" s="39">
        <v>135.7919614205112</v>
      </c>
      <c r="P592" s="38">
        <v>4.5263987140170396</v>
      </c>
    </row>
    <row r="593" spans="1:16">
      <c r="A593" s="45" t="s">
        <v>191</v>
      </c>
      <c r="B593" s="45" t="s">
        <v>375</v>
      </c>
      <c r="C593" s="46">
        <v>164435643000</v>
      </c>
      <c r="D593" s="46">
        <v>3509100000</v>
      </c>
      <c r="E593" s="47">
        <v>0.84107036946749592</v>
      </c>
      <c r="F593" s="47">
        <v>3.153719012775415E-3</v>
      </c>
      <c r="G593" s="46">
        <v>620.28678500000001</v>
      </c>
      <c r="H593" s="47">
        <v>75.650000000000006</v>
      </c>
      <c r="I593" s="47">
        <v>-0.9629156793714061</v>
      </c>
      <c r="J593" s="46">
        <v>5498818000</v>
      </c>
      <c r="K593" s="47">
        <v>48.499804867155085</v>
      </c>
      <c r="L593" s="47">
        <v>11.398934199652333</v>
      </c>
      <c r="M593" s="47">
        <v>17.670000000000002</v>
      </c>
      <c r="N593" s="48">
        <v>64.142292396100544</v>
      </c>
      <c r="O593" s="49">
        <v>418.35530381409342</v>
      </c>
      <c r="P593" s="48">
        <v>13.945176793803114</v>
      </c>
    </row>
    <row r="594" spans="1:16">
      <c r="A594" s="70" t="s">
        <v>232</v>
      </c>
      <c r="B594" s="70" t="s">
        <v>221</v>
      </c>
      <c r="C594" s="71">
        <v>145246137000</v>
      </c>
      <c r="D594" s="71">
        <v>3800000000</v>
      </c>
      <c r="E594" s="72">
        <v>1.1062539189045077</v>
      </c>
      <c r="F594" s="72">
        <v>1.5322076439120607E-2</v>
      </c>
      <c r="G594" s="71">
        <v>1837.418021</v>
      </c>
      <c r="H594" s="72">
        <v>19.440000000000001</v>
      </c>
      <c r="I594" s="72">
        <v>0.26087337417606093</v>
      </c>
      <c r="J594" s="71">
        <v>1670697000</v>
      </c>
      <c r="K594" s="72">
        <v>43.215496286879066</v>
      </c>
      <c r="L594" s="72">
        <v>10.526315789473685</v>
      </c>
      <c r="M594" s="72">
        <v>48.35</v>
      </c>
      <c r="N594" s="73">
        <v>58.815192354201898</v>
      </c>
      <c r="O594" s="74">
        <v>859.41081446579381</v>
      </c>
      <c r="P594" s="73">
        <v>28.647027148859795</v>
      </c>
    </row>
    <row r="595" spans="1:16">
      <c r="A595" s="70" t="s">
        <v>231</v>
      </c>
      <c r="B595" s="70" t="s">
        <v>221</v>
      </c>
      <c r="C595" s="71">
        <v>63039967565</v>
      </c>
      <c r="D595" s="71">
        <v>3840000000</v>
      </c>
      <c r="E595" s="72">
        <v>11.102702664293352</v>
      </c>
      <c r="F595" s="72">
        <v>0.72283220470659837</v>
      </c>
      <c r="G595" s="71">
        <v>792.09881199999995</v>
      </c>
      <c r="H595" s="72">
        <v>4.4800000000000004</v>
      </c>
      <c r="I595" s="72">
        <v>-0.14453426465887365</v>
      </c>
      <c r="J595" s="71">
        <v>1583012802</v>
      </c>
      <c r="K595" s="72">
        <v>9.7030169184948889</v>
      </c>
      <c r="L595" s="72">
        <v>10.416666666666666</v>
      </c>
      <c r="M595" s="72">
        <v>20.62</v>
      </c>
      <c r="N595" s="73">
        <v>29.52643017938497</v>
      </c>
      <c r="O595" s="74">
        <v>1387.2427000218609</v>
      </c>
      <c r="P595" s="73">
        <v>46.241423334062027</v>
      </c>
    </row>
    <row r="596" spans="1:16">
      <c r="A596" s="40" t="s">
        <v>265</v>
      </c>
      <c r="B596" s="40" t="s">
        <v>255</v>
      </c>
      <c r="C596" s="41">
        <v>33650224000</v>
      </c>
      <c r="D596" s="41">
        <v>3885000000</v>
      </c>
      <c r="E596" s="42">
        <v>3.1151830821796018</v>
      </c>
      <c r="F596" s="42">
        <v>8.0184892720195675E-2</v>
      </c>
      <c r="G596" s="41">
        <v>1198.914348</v>
      </c>
      <c r="H596" s="42">
        <v>10.66</v>
      </c>
      <c r="I596" s="42">
        <v>-0.35695260400649254</v>
      </c>
      <c r="J596" s="41">
        <v>617790000</v>
      </c>
      <c r="K596" s="42">
        <v>62.885446510950324</v>
      </c>
      <c r="L596" s="42">
        <v>10.296010296010296</v>
      </c>
      <c r="M596" s="42">
        <v>30.86</v>
      </c>
      <c r="N596" s="43">
        <v>54.813732514189361</v>
      </c>
      <c r="O596" s="44">
        <v>1062.2880136143904</v>
      </c>
      <c r="P596" s="43">
        <v>35.409600453813013</v>
      </c>
    </row>
    <row r="597" spans="1:16">
      <c r="A597" s="70" t="s">
        <v>230</v>
      </c>
      <c r="B597" s="70" t="s">
        <v>221</v>
      </c>
      <c r="C597" s="71">
        <v>35563376411</v>
      </c>
      <c r="D597" s="71">
        <v>3900000000</v>
      </c>
      <c r="E597" s="72">
        <v>9.0540344777632917</v>
      </c>
      <c r="F597" s="72">
        <v>1.1607736509952937</v>
      </c>
      <c r="G597" s="71">
        <v>1726.023676</v>
      </c>
      <c r="H597" s="72">
        <v>2.5099999999999998</v>
      </c>
      <c r="I597" s="72">
        <v>-3.9440507864222596E-2</v>
      </c>
      <c r="J597" s="71">
        <v>86736503</v>
      </c>
      <c r="K597" s="72">
        <v>89.92753604557933</v>
      </c>
      <c r="L597" s="72">
        <v>10.256410256410257</v>
      </c>
      <c r="M597" s="72">
        <v>44.25</v>
      </c>
      <c r="N597" s="73">
        <v>27.065497326170942</v>
      </c>
      <c r="O597" s="74">
        <v>277.02216412710931</v>
      </c>
      <c r="P597" s="73">
        <v>9.2340721375703101</v>
      </c>
    </row>
    <row r="598" spans="1:16">
      <c r="A598" s="70" t="s">
        <v>124</v>
      </c>
      <c r="B598" s="70" t="s">
        <v>221</v>
      </c>
      <c r="C598" s="71">
        <v>25119375153</v>
      </c>
      <c r="D598" s="71">
        <v>4000000000</v>
      </c>
      <c r="E598" s="72">
        <v>15.217156430846392</v>
      </c>
      <c r="F598" s="72">
        <v>3.8042891077115981</v>
      </c>
      <c r="G598" s="71">
        <v>1390.9996160000001</v>
      </c>
      <c r="H598" s="72">
        <v>1.84</v>
      </c>
      <c r="I598" s="72">
        <v>-7.6994743700363966E-2</v>
      </c>
      <c r="J598" s="71">
        <v>72975866</v>
      </c>
      <c r="K598" s="72">
        <v>54.812641757481849</v>
      </c>
      <c r="L598" s="72">
        <v>10</v>
      </c>
      <c r="M598" s="72">
        <v>34.770000000000003</v>
      </c>
      <c r="N598" s="73">
        <v>36.852657403320535</v>
      </c>
      <c r="O598" s="74">
        <v>364.32916275420985</v>
      </c>
      <c r="P598" s="73">
        <v>12.144305425140328</v>
      </c>
    </row>
    <row r="599" spans="1:16">
      <c r="A599" s="70" t="s">
        <v>137</v>
      </c>
      <c r="B599" s="70" t="s">
        <v>221</v>
      </c>
      <c r="C599" s="71">
        <v>52477720474</v>
      </c>
      <c r="D599" s="71">
        <v>4000000000</v>
      </c>
      <c r="E599" s="72">
        <v>5.0608721704663697</v>
      </c>
      <c r="F599" s="72">
        <v>0.42173934753886416</v>
      </c>
      <c r="G599" s="71">
        <v>2366.5207919999998</v>
      </c>
      <c r="H599" s="72">
        <v>3.25</v>
      </c>
      <c r="I599" s="72">
        <v>7.541089056972706E-3</v>
      </c>
      <c r="J599" s="71">
        <v>557366146</v>
      </c>
      <c r="K599" s="72">
        <v>21.529832922432284</v>
      </c>
      <c r="L599" s="72">
        <v>10</v>
      </c>
      <c r="M599" s="72">
        <v>59.16</v>
      </c>
      <c r="N599" s="73">
        <v>25.984572626139563</v>
      </c>
      <c r="O599" s="74">
        <v>609.07293119998451</v>
      </c>
      <c r="P599" s="73">
        <v>20.302431039999483</v>
      </c>
    </row>
    <row r="600" spans="1:16">
      <c r="A600" s="60" t="s">
        <v>708</v>
      </c>
      <c r="B600" s="60" t="s">
        <v>374</v>
      </c>
      <c r="C600" s="61">
        <v>453087703000</v>
      </c>
      <c r="D600" s="61">
        <v>4200000000</v>
      </c>
      <c r="E600" s="62">
        <v>0.51182968928508599</v>
      </c>
      <c r="F600" s="62">
        <v>9.3026115827896398E-4</v>
      </c>
      <c r="G600" s="61">
        <v>587.28230399999995</v>
      </c>
      <c r="H600" s="62">
        <v>131.9</v>
      </c>
      <c r="I600" s="62">
        <v>0.98442691261070081</v>
      </c>
      <c r="J600" s="61">
        <v>0</v>
      </c>
      <c r="K600" s="62">
        <v>0</v>
      </c>
      <c r="L600" s="62">
        <v>9.5238095238095237</v>
      </c>
      <c r="M600" s="62">
        <v>13.98</v>
      </c>
      <c r="N600" s="63">
        <v>558.75548580426141</v>
      </c>
      <c r="O600" s="64">
        <v>1250.4505036876476</v>
      </c>
      <c r="P600" s="63">
        <v>41.681683456254923</v>
      </c>
    </row>
    <row r="601" spans="1:16">
      <c r="A601" s="106" t="s">
        <v>692</v>
      </c>
      <c r="B601" s="106" t="s">
        <v>693</v>
      </c>
      <c r="C601" s="107">
        <v>3482014185</v>
      </c>
      <c r="D601" s="107">
        <v>4364569202</v>
      </c>
      <c r="E601" s="108">
        <v>14.473340688086401</v>
      </c>
      <c r="F601" s="108">
        <v>2.098796418135509</v>
      </c>
      <c r="G601" s="107">
        <v>1335.1741139999999</v>
      </c>
      <c r="H601" s="108">
        <v>1.97</v>
      </c>
      <c r="I601" s="108">
        <v>0.10859607376876036</v>
      </c>
      <c r="J601" s="107">
        <v>-146085600</v>
      </c>
      <c r="K601" s="108">
        <v>-47.2053326200529</v>
      </c>
      <c r="L601" s="108">
        <v>9.164707477125253</v>
      </c>
      <c r="M601" s="108">
        <v>30.59</v>
      </c>
      <c r="N601" s="109">
        <v>99.461073524745089</v>
      </c>
      <c r="O601" s="110">
        <v>1466.0917025755564</v>
      </c>
      <c r="P601" s="109">
        <v>48.869723419185213</v>
      </c>
    </row>
    <row r="602" spans="1:16">
      <c r="A602" s="30" t="s">
        <v>244</v>
      </c>
      <c r="B602" s="30" t="s">
        <v>357</v>
      </c>
      <c r="C602" s="31">
        <v>11748972614</v>
      </c>
      <c r="D602" s="31">
        <v>4500000000</v>
      </c>
      <c r="E602" s="32">
        <v>3.0700461734944491</v>
      </c>
      <c r="F602" s="32">
        <v>6.202113481806968E-2</v>
      </c>
      <c r="G602" s="31">
        <v>1152.410032</v>
      </c>
      <c r="H602" s="32">
        <v>11.04</v>
      </c>
      <c r="I602" s="32">
        <v>0.46540420177667841</v>
      </c>
      <c r="J602" s="31">
        <v>374434153</v>
      </c>
      <c r="K602" s="32">
        <v>132.19947914313255</v>
      </c>
      <c r="L602" s="32">
        <v>8.8888888888888893</v>
      </c>
      <c r="M602" s="32">
        <v>25.6</v>
      </c>
      <c r="N602" s="33">
        <v>47.373497903469016</v>
      </c>
      <c r="O602" s="34">
        <v>2275.0369916280429</v>
      </c>
      <c r="P602" s="33">
        <v>75.834566387601427</v>
      </c>
    </row>
    <row r="603" spans="1:16">
      <c r="A603" s="55" t="s">
        <v>236</v>
      </c>
      <c r="B603" s="55" t="s">
        <v>233</v>
      </c>
      <c r="C603" s="56">
        <v>19322859634</v>
      </c>
      <c r="D603" s="56">
        <v>4500000000</v>
      </c>
      <c r="E603" s="57">
        <v>7.9931378911204733</v>
      </c>
      <c r="F603" s="57">
        <v>0.88812643234671929</v>
      </c>
      <c r="G603" s="56">
        <v>2540.2949250000001</v>
      </c>
      <c r="H603" s="57">
        <v>1.95</v>
      </c>
      <c r="I603" s="57">
        <v>-2.1534755348434853E-2</v>
      </c>
      <c r="J603" s="56">
        <v>132915830</v>
      </c>
      <c r="K603" s="57">
        <v>67.712024970991038</v>
      </c>
      <c r="L603" s="57">
        <v>8.8888888888888893</v>
      </c>
      <c r="M603" s="57">
        <v>56.45</v>
      </c>
      <c r="N603" s="58">
        <v>33.770406908755142</v>
      </c>
      <c r="O603" s="59">
        <v>442.14759815720259</v>
      </c>
      <c r="P603" s="58">
        <v>14.738253271906753</v>
      </c>
    </row>
    <row r="604" spans="1:16">
      <c r="A604" s="55" t="s">
        <v>277</v>
      </c>
      <c r="B604" s="55" t="s">
        <v>354</v>
      </c>
      <c r="C604" s="56">
        <v>281073867000</v>
      </c>
      <c r="D604" s="56">
        <v>4560000000</v>
      </c>
      <c r="E604" s="57">
        <v>8.9897238646297895E-2</v>
      </c>
      <c r="F604" s="57">
        <v>5.1073333473262598E-5</v>
      </c>
      <c r="G604" s="56">
        <v>1175.783874</v>
      </c>
      <c r="H604" s="57">
        <v>377.5</v>
      </c>
      <c r="I604" s="57">
        <v>4.9839712996202934</v>
      </c>
      <c r="J604" s="56">
        <v>5549453000</v>
      </c>
      <c r="K604" s="57">
        <v>317.17720647422368</v>
      </c>
      <c r="L604" s="57">
        <v>8.7719298245614041</v>
      </c>
      <c r="M604" s="57">
        <v>25.78</v>
      </c>
      <c r="N604" s="58">
        <v>41.705800860307441</v>
      </c>
      <c r="O604" s="59">
        <v>1327.6611424662831</v>
      </c>
      <c r="P604" s="58">
        <v>44.255371415542768</v>
      </c>
    </row>
    <row r="605" spans="1:16">
      <c r="A605" s="70" t="s">
        <v>339</v>
      </c>
      <c r="B605" s="70" t="s">
        <v>221</v>
      </c>
      <c r="C605" s="71">
        <v>87699773164</v>
      </c>
      <c r="D605" s="71">
        <v>4693620000</v>
      </c>
      <c r="E605" s="72">
        <v>7.9085800167162947</v>
      </c>
      <c r="F605" s="72">
        <v>8.8682307794705137E-2</v>
      </c>
      <c r="G605" s="71">
        <v>256.94425699999999</v>
      </c>
      <c r="H605" s="72">
        <v>19.66</v>
      </c>
      <c r="I605" s="72">
        <v>0.32389034667881234</v>
      </c>
      <c r="J605" s="71">
        <v>378526912</v>
      </c>
      <c r="K605" s="72">
        <v>235.59429243435142</v>
      </c>
      <c r="L605" s="72">
        <v>8.5222067402133117</v>
      </c>
      <c r="M605" s="72">
        <v>5.47</v>
      </c>
      <c r="N605" s="73">
        <v>17.722282723905966</v>
      </c>
      <c r="O605" s="74">
        <v>1259.5585177142548</v>
      </c>
      <c r="P605" s="73">
        <v>41.985283923808495</v>
      </c>
    </row>
    <row r="606" spans="1:16">
      <c r="A606" s="25" t="s">
        <v>6</v>
      </c>
      <c r="B606" s="25" t="s">
        <v>353</v>
      </c>
      <c r="C606" s="26">
        <v>69393865000</v>
      </c>
      <c r="D606" s="26">
        <v>4861656000</v>
      </c>
      <c r="E606" s="27">
        <v>1.9249231985645046</v>
      </c>
      <c r="F606" s="27">
        <v>1.8854277113693894E-2</v>
      </c>
      <c r="G606" s="26">
        <v>961.42923199999996</v>
      </c>
      <c r="H606" s="27">
        <v>21.08</v>
      </c>
      <c r="I606" s="27">
        <v>0.31525352054713807</v>
      </c>
      <c r="J606" s="26">
        <v>102523000</v>
      </c>
      <c r="K606" s="27">
        <v>995.82314212420624</v>
      </c>
      <c r="L606" s="27">
        <v>8.2276491796210998</v>
      </c>
      <c r="M606" s="27">
        <v>19.77</v>
      </c>
      <c r="N606" s="28">
        <v>18.70120916399916</v>
      </c>
      <c r="O606" s="29">
        <v>835.02857991890937</v>
      </c>
      <c r="P606" s="28">
        <v>27.83428599729698</v>
      </c>
    </row>
    <row r="607" spans="1:16">
      <c r="A607" s="70" t="s">
        <v>26</v>
      </c>
      <c r="B607" s="70" t="s">
        <v>221</v>
      </c>
      <c r="C607" s="71">
        <v>8135775636</v>
      </c>
      <c r="D607" s="71">
        <v>5000000000</v>
      </c>
      <c r="E607" s="72">
        <v>1.0335424577303742</v>
      </c>
      <c r="F607" s="72">
        <v>1.7225707628839571E-2</v>
      </c>
      <c r="G607" s="71">
        <v>3271.9011879999998</v>
      </c>
      <c r="H607" s="72">
        <v>11.5</v>
      </c>
      <c r="I607" s="72">
        <v>-0.2217906132593814</v>
      </c>
      <c r="J607" s="71">
        <v>1715491599</v>
      </c>
      <c r="K607" s="72">
        <v>34.975397160193261</v>
      </c>
      <c r="L607" s="72">
        <v>8</v>
      </c>
      <c r="M607" s="72">
        <v>65.430000000000007</v>
      </c>
      <c r="N607" s="73">
        <v>40.280426802602889</v>
      </c>
      <c r="O607" s="74">
        <v>1381.0348429491789</v>
      </c>
      <c r="P607" s="73">
        <v>46.034494764972628</v>
      </c>
    </row>
    <row r="608" spans="1:16">
      <c r="A608" s="70" t="s">
        <v>755</v>
      </c>
      <c r="B608" s="70" t="s">
        <v>699</v>
      </c>
      <c r="C608" s="71">
        <v>7859832000</v>
      </c>
      <c r="D608" s="71">
        <v>5000000000</v>
      </c>
      <c r="E608" s="72">
        <v>19.428227271402623</v>
      </c>
      <c r="F608" s="72">
        <v>2.3267338049583981</v>
      </c>
      <c r="G608" s="71">
        <v>1822.4706020000001</v>
      </c>
      <c r="H608" s="72">
        <v>1.1200000000000001</v>
      </c>
      <c r="I608" s="72">
        <v>-2.6964855979858093E-2</v>
      </c>
      <c r="J608" s="71">
        <v>410655000</v>
      </c>
      <c r="K608" s="72">
        <v>20.333369860345059</v>
      </c>
      <c r="L608" s="72">
        <v>8</v>
      </c>
      <c r="M608" s="72">
        <v>36.44</v>
      </c>
      <c r="N608" s="73">
        <v>0</v>
      </c>
      <c r="O608" s="74">
        <v>447.82918063876798</v>
      </c>
      <c r="P608" s="73">
        <v>14.927639354625599</v>
      </c>
    </row>
    <row r="609" spans="1:16">
      <c r="A609" t="s">
        <v>2135</v>
      </c>
      <c r="C609" s="14">
        <v>61079335000</v>
      </c>
      <c r="D609" s="14">
        <v>5000000000</v>
      </c>
      <c r="E609" s="19">
        <v>0</v>
      </c>
      <c r="F609" s="19">
        <v>0</v>
      </c>
      <c r="G609" s="14">
        <v>0</v>
      </c>
      <c r="H609" s="19">
        <v>2.3199999999999998</v>
      </c>
      <c r="I609" s="19">
        <v>-2.9697986871327849E-2</v>
      </c>
      <c r="J609" s="14">
        <v>-3064127000</v>
      </c>
      <c r="K609" s="19">
        <v>-3.2635722997121204</v>
      </c>
      <c r="L609" s="19">
        <v>8</v>
      </c>
      <c r="M609" s="19">
        <v>0</v>
      </c>
      <c r="N609" s="20">
        <v>54.768695200955861</v>
      </c>
      <c r="O609" s="21">
        <v>1237.5312401671304</v>
      </c>
      <c r="P609" s="24">
        <v>41.251041338904344</v>
      </c>
    </row>
    <row r="610" spans="1:16">
      <c r="A610" s="90" t="s">
        <v>316</v>
      </c>
      <c r="B610" s="90" t="s">
        <v>404</v>
      </c>
      <c r="C610" s="91">
        <v>13894759000</v>
      </c>
      <c r="D610" s="91">
        <v>5040000000</v>
      </c>
      <c r="E610" s="92">
        <v>10.057160879575154</v>
      </c>
      <c r="F610" s="92">
        <v>2.2936418718242915</v>
      </c>
      <c r="G610" s="91">
        <v>4679.5978699999996</v>
      </c>
      <c r="H610" s="92">
        <v>0.83</v>
      </c>
      <c r="I610" s="92">
        <v>-1.1288457560631571E-2</v>
      </c>
      <c r="J610" s="91">
        <v>-245597000</v>
      </c>
      <c r="K610" s="92">
        <v>-17.853638277340522</v>
      </c>
      <c r="L610" s="92">
        <v>7.9365079365079367</v>
      </c>
      <c r="M610" s="92">
        <v>92.84</v>
      </c>
      <c r="N610" s="93">
        <v>22.994381818103587</v>
      </c>
      <c r="O610" s="94">
        <v>765.2042887910327</v>
      </c>
      <c r="P610" s="93">
        <v>25.506809626367758</v>
      </c>
    </row>
    <row r="611" spans="1:16">
      <c r="A611" s="60" t="s">
        <v>684</v>
      </c>
      <c r="B611" s="60" t="s">
        <v>374</v>
      </c>
      <c r="C611" s="61">
        <v>302574628000</v>
      </c>
      <c r="D611" s="61">
        <v>5200000000</v>
      </c>
      <c r="E611" s="62">
        <v>0.19958765191115158</v>
      </c>
      <c r="F611" s="62">
        <v>5.4831772503063621E-4</v>
      </c>
      <c r="G611" s="61">
        <v>2764.7628810000001</v>
      </c>
      <c r="H611" s="62">
        <v>71.55</v>
      </c>
      <c r="I611" s="62">
        <v>1.079705778309588</v>
      </c>
      <c r="J611" s="61">
        <v>0</v>
      </c>
      <c r="K611" s="62">
        <v>0</v>
      </c>
      <c r="L611" s="62">
        <v>7.6923076923076925</v>
      </c>
      <c r="M611" s="62">
        <v>53.16</v>
      </c>
      <c r="N611" s="63">
        <v>462.14763056066346</v>
      </c>
      <c r="O611" s="64">
        <v>1261.2148982395156</v>
      </c>
      <c r="P611" s="63">
        <v>42.040496607983854</v>
      </c>
    </row>
    <row r="612" spans="1:16">
      <c r="A612" s="60" t="s">
        <v>737</v>
      </c>
      <c r="B612" s="60" t="s">
        <v>374</v>
      </c>
      <c r="C612" s="61">
        <v>185469496000</v>
      </c>
      <c r="D612" s="61">
        <v>5500000000</v>
      </c>
      <c r="E612" s="62">
        <v>32.461735729009433</v>
      </c>
      <c r="F612" s="62">
        <v>3.2076813961471773E-2</v>
      </c>
      <c r="G612" s="61">
        <v>6.687265</v>
      </c>
      <c r="H612" s="62">
        <v>186</v>
      </c>
      <c r="I612" s="62">
        <v>-3.9822134606457382</v>
      </c>
      <c r="J612" s="61">
        <v>0</v>
      </c>
      <c r="K612" s="62">
        <v>0</v>
      </c>
      <c r="L612" s="62">
        <v>7.2727272727272725</v>
      </c>
      <c r="M612" s="62">
        <v>0.12</v>
      </c>
      <c r="N612" s="63">
        <v>306.00182904578674</v>
      </c>
      <c r="O612" s="64">
        <v>504.29401319850422</v>
      </c>
      <c r="P612" s="63">
        <v>16.809800439950141</v>
      </c>
    </row>
    <row r="613" spans="1:16">
      <c r="A613" s="25" t="s">
        <v>93</v>
      </c>
      <c r="B613" s="25" t="s">
        <v>353</v>
      </c>
      <c r="C613" s="26">
        <v>23667886165</v>
      </c>
      <c r="D613" s="26">
        <v>5580000000</v>
      </c>
      <c r="E613" s="27">
        <v>3.0063779873075926</v>
      </c>
      <c r="F613" s="27">
        <v>0.17959247236007125</v>
      </c>
      <c r="G613" s="26">
        <v>3586.7231099999999</v>
      </c>
      <c r="H613" s="27">
        <v>3.65</v>
      </c>
      <c r="I613" s="27">
        <v>-0.31941245375455196</v>
      </c>
      <c r="J613" s="26">
        <v>-429118472</v>
      </c>
      <c r="K613" s="27">
        <v>-39.010206020681395</v>
      </c>
      <c r="L613" s="27">
        <v>7.1684587813620073</v>
      </c>
      <c r="M613" s="27">
        <v>64.27</v>
      </c>
      <c r="N613" s="28">
        <v>30.394596676317178</v>
      </c>
      <c r="O613" s="29">
        <v>300</v>
      </c>
      <c r="P613" s="28">
        <v>10</v>
      </c>
    </row>
    <row r="614" spans="1:16">
      <c r="A614" s="55" t="s">
        <v>681</v>
      </c>
      <c r="B614" s="55" t="s">
        <v>233</v>
      </c>
      <c r="C614" s="56">
        <v>119321530000</v>
      </c>
      <c r="D614" s="56">
        <v>5921052000</v>
      </c>
      <c r="E614" s="57">
        <v>1.1429282466214448</v>
      </c>
      <c r="F614" s="57">
        <v>1.1354582484780275E-2</v>
      </c>
      <c r="G614" s="56">
        <v>1931.812445</v>
      </c>
      <c r="H614" s="57">
        <v>18.18</v>
      </c>
      <c r="I614" s="57">
        <v>-0.72293210603204372</v>
      </c>
      <c r="J614" s="56">
        <v>4524638000</v>
      </c>
      <c r="K614" s="57">
        <v>22.246615972371714</v>
      </c>
      <c r="L614" s="57">
        <v>6.7555562761482246</v>
      </c>
      <c r="M614" s="57">
        <v>32.619999999999997</v>
      </c>
      <c r="N614" s="58">
        <v>47.07702098723442</v>
      </c>
      <c r="O614" s="59">
        <v>905.42719090092737</v>
      </c>
      <c r="P614" s="58">
        <v>30.180906363364247</v>
      </c>
    </row>
    <row r="615" spans="1:16">
      <c r="A615" s="25" t="s">
        <v>395</v>
      </c>
      <c r="B615" s="25" t="s">
        <v>376</v>
      </c>
      <c r="C615" s="26">
        <v>386633607000</v>
      </c>
      <c r="D615" s="26">
        <v>6021689000</v>
      </c>
      <c r="E615" s="27">
        <v>0.92542631694862021</v>
      </c>
      <c r="F615" s="27">
        <v>1.7664618851717024E-3</v>
      </c>
      <c r="G615" s="26">
        <v>495.63727299999999</v>
      </c>
      <c r="H615" s="27">
        <v>86.65</v>
      </c>
      <c r="I615" s="27">
        <v>-0.10762281899877735</v>
      </c>
      <c r="J615" s="26">
        <v>4518370000</v>
      </c>
      <c r="K615" s="27">
        <v>115.94600331535487</v>
      </c>
      <c r="L615" s="27">
        <v>6.6426545774781793</v>
      </c>
      <c r="M615" s="27">
        <v>8.26</v>
      </c>
      <c r="N615" s="28">
        <v>22.788018269674151</v>
      </c>
      <c r="O615" s="29">
        <v>907.68714037745178</v>
      </c>
      <c r="P615" s="28">
        <v>30.256238012581726</v>
      </c>
    </row>
    <row r="616" spans="1:16">
      <c r="A616" s="106" t="s">
        <v>706</v>
      </c>
      <c r="B616" s="106" t="s">
        <v>693</v>
      </c>
      <c r="C616" s="107">
        <v>8960111644</v>
      </c>
      <c r="D616" s="107">
        <v>6250000000</v>
      </c>
      <c r="E616" s="108">
        <v>5.4878153350139769</v>
      </c>
      <c r="F616" s="108">
        <v>0.2888323860533672</v>
      </c>
      <c r="G616" s="107">
        <v>2351.6406480000001</v>
      </c>
      <c r="H616" s="108">
        <v>3.1</v>
      </c>
      <c r="I616" s="108">
        <v>7.5305524851021488E-4</v>
      </c>
      <c r="J616" s="107">
        <v>-1191006000</v>
      </c>
      <c r="K616" s="108">
        <v>-15.952900321241035</v>
      </c>
      <c r="L616" s="108">
        <v>6.4</v>
      </c>
      <c r="M616" s="108">
        <v>37.619999999999997</v>
      </c>
      <c r="N616" s="109">
        <v>22.517969335342844</v>
      </c>
      <c r="O616" s="110">
        <v>693.80317838918359</v>
      </c>
      <c r="P616" s="109">
        <v>23.126772612972786</v>
      </c>
    </row>
    <row r="617" spans="1:16">
      <c r="A617" s="70" t="s">
        <v>224</v>
      </c>
      <c r="B617" s="70" t="s">
        <v>221</v>
      </c>
      <c r="C617" s="71">
        <v>40618634332</v>
      </c>
      <c r="D617" s="71">
        <v>6900847276</v>
      </c>
      <c r="E617" s="72">
        <v>4.6455033889890425</v>
      </c>
      <c r="F617" s="72">
        <v>0.22439289955719549</v>
      </c>
      <c r="G617" s="71">
        <v>2787.1569650000001</v>
      </c>
      <c r="H617" s="72">
        <v>3.05</v>
      </c>
      <c r="I617" s="72">
        <v>-9.6194364112250685E-2</v>
      </c>
      <c r="J617" s="71">
        <v>1633229917</v>
      </c>
      <c r="K617" s="72">
        <v>12.67582819326962</v>
      </c>
      <c r="L617" s="72">
        <v>5.7963896895839664</v>
      </c>
      <c r="M617" s="72">
        <v>40.380000000000003</v>
      </c>
      <c r="N617" s="73">
        <v>53.064254765514917</v>
      </c>
      <c r="O617" s="74">
        <v>825.01636166547189</v>
      </c>
      <c r="P617" s="73">
        <v>27.500545388849062</v>
      </c>
    </row>
    <row r="618" spans="1:16">
      <c r="A618" s="35" t="s">
        <v>206</v>
      </c>
      <c r="B618" s="35" t="s">
        <v>200</v>
      </c>
      <c r="C618" s="36">
        <v>295496351000</v>
      </c>
      <c r="D618" s="36">
        <v>7000000000</v>
      </c>
      <c r="E618" s="37">
        <v>0.32703053915824432</v>
      </c>
      <c r="F618" s="37">
        <v>1.2626661743561556E-3</v>
      </c>
      <c r="G618" s="36">
        <v>3267.1327310000001</v>
      </c>
      <c r="H618" s="37">
        <v>36.5</v>
      </c>
      <c r="I618" s="37">
        <v>-0.64748880862343583</v>
      </c>
      <c r="J618" s="36">
        <v>405786000</v>
      </c>
      <c r="K618" s="37">
        <v>638.26746117411642</v>
      </c>
      <c r="L618" s="37">
        <v>5.7142857142857144</v>
      </c>
      <c r="M618" s="37">
        <v>46.67</v>
      </c>
      <c r="N618" s="38">
        <v>47.143383227344799</v>
      </c>
      <c r="O618" s="39">
        <v>981.35686644954978</v>
      </c>
      <c r="P618" s="38">
        <v>32.711895548318324</v>
      </c>
    </row>
    <row r="619" spans="1:16">
      <c r="A619" s="60" t="s">
        <v>439</v>
      </c>
      <c r="B619" s="60" t="s">
        <v>374</v>
      </c>
      <c r="C619" s="61">
        <v>231079767000</v>
      </c>
      <c r="D619" s="61">
        <v>7184778000</v>
      </c>
      <c r="E619" s="62">
        <v>1.3342147239139899</v>
      </c>
      <c r="F619" s="62">
        <v>4.642505043001989E-3</v>
      </c>
      <c r="G619" s="61">
        <v>606.51760000000002</v>
      </c>
      <c r="H619" s="62">
        <v>49.44</v>
      </c>
      <c r="I619" s="62">
        <v>2.0442588247426841</v>
      </c>
      <c r="J619" s="61">
        <v>0</v>
      </c>
      <c r="K619" s="62">
        <v>0</v>
      </c>
      <c r="L619" s="62">
        <v>5.5673258102059657</v>
      </c>
      <c r="M619" s="62">
        <v>8.44</v>
      </c>
      <c r="N619" s="63">
        <v>445.04371990188656</v>
      </c>
      <c r="O619" s="64">
        <v>2096.2232328462878</v>
      </c>
      <c r="P619" s="63">
        <v>69.87410776154293</v>
      </c>
    </row>
    <row r="620" spans="1:16">
      <c r="A620" s="106" t="s">
        <v>749</v>
      </c>
      <c r="B620" s="106" t="s">
        <v>693</v>
      </c>
      <c r="C620" s="107">
        <v>13101802922</v>
      </c>
      <c r="D620" s="107">
        <v>7500000000</v>
      </c>
      <c r="E620" s="108">
        <v>10.584614733254476</v>
      </c>
      <c r="F620" s="108">
        <v>1.5508593015757475</v>
      </c>
      <c r="G620" s="107">
        <v>3669.4808480000002</v>
      </c>
      <c r="H620" s="108">
        <v>1.03</v>
      </c>
      <c r="I620" s="108">
        <v>2.5998353867841217E-2</v>
      </c>
      <c r="J620" s="107">
        <v>-684262200</v>
      </c>
      <c r="K620" s="108">
        <v>-9.9742467141981539</v>
      </c>
      <c r="L620" s="108">
        <v>5.333333333333333</v>
      </c>
      <c r="M620" s="108">
        <v>48.92</v>
      </c>
      <c r="N620" s="109">
        <v>0</v>
      </c>
      <c r="O620" s="110">
        <v>1103.8048411049244</v>
      </c>
      <c r="P620" s="109">
        <v>36.79349470349748</v>
      </c>
    </row>
    <row r="621" spans="1:16">
      <c r="A621" s="40" t="s">
        <v>263</v>
      </c>
      <c r="B621" s="40" t="s">
        <v>255</v>
      </c>
      <c r="C621" s="41">
        <v>14932847381</v>
      </c>
      <c r="D621" s="41">
        <v>8430000000</v>
      </c>
      <c r="E621" s="42">
        <v>4.104834214817747</v>
      </c>
      <c r="F621" s="42">
        <v>0.24346584904019852</v>
      </c>
      <c r="G621" s="41">
        <v>3719.4775850000001</v>
      </c>
      <c r="H621" s="42">
        <v>2.61</v>
      </c>
      <c r="I621" s="42">
        <v>-8.7480586170041619E-2</v>
      </c>
      <c r="J621" s="41">
        <v>-257856860</v>
      </c>
      <c r="K621" s="42">
        <v>-65.385113275636726</v>
      </c>
      <c r="L621" s="42">
        <v>4.7449584816132857</v>
      </c>
      <c r="M621" s="42">
        <v>44.12</v>
      </c>
      <c r="N621" s="43">
        <v>47.862944147720739</v>
      </c>
      <c r="O621" s="44">
        <v>269.56817908192431</v>
      </c>
      <c r="P621" s="43">
        <v>8.9856059693974775</v>
      </c>
    </row>
    <row r="622" spans="1:16">
      <c r="A622" s="60" t="s">
        <v>759</v>
      </c>
      <c r="B622" s="60" t="s">
        <v>374</v>
      </c>
      <c r="C622" s="61">
        <v>271134773000</v>
      </c>
      <c r="D622" s="61">
        <v>8447051000</v>
      </c>
      <c r="E622" s="62">
        <v>0.33773842205888022</v>
      </c>
      <c r="F622" s="62">
        <v>1.1423713674372621E-3</v>
      </c>
      <c r="G622" s="61">
        <v>3255.5922759999999</v>
      </c>
      <c r="H622" s="62">
        <v>35.94</v>
      </c>
      <c r="I622" s="62">
        <v>0.48800550838309675</v>
      </c>
      <c r="J622" s="61">
        <v>0</v>
      </c>
      <c r="K622" s="62">
        <v>0</v>
      </c>
      <c r="L622" s="62">
        <v>4.7353804304010954</v>
      </c>
      <c r="M622" s="62">
        <v>38.54</v>
      </c>
      <c r="N622" s="63">
        <v>360.19262975459509</v>
      </c>
      <c r="O622" s="64">
        <v>897.91877596164534</v>
      </c>
      <c r="P622" s="63">
        <v>29.930625865388176</v>
      </c>
    </row>
    <row r="623" spans="1:16">
      <c r="A623" s="35" t="s">
        <v>486</v>
      </c>
      <c r="B623" s="35" t="s">
        <v>208</v>
      </c>
      <c r="C623" s="36">
        <v>59206007042</v>
      </c>
      <c r="D623" s="36">
        <v>9000000000</v>
      </c>
      <c r="E623" s="37">
        <v>2.0705541320495899</v>
      </c>
      <c r="F623" s="37">
        <v>2.300615702277322E-2</v>
      </c>
      <c r="G623" s="36">
        <v>1822.556022</v>
      </c>
      <c r="H623" s="37">
        <v>10.34</v>
      </c>
      <c r="I623" s="37">
        <v>0.31972178413547425</v>
      </c>
      <c r="J623" s="36">
        <v>2366280534</v>
      </c>
      <c r="K623" s="37">
        <v>38.034374499063517</v>
      </c>
      <c r="L623" s="37">
        <v>4.4444444444444446</v>
      </c>
      <c r="M623" s="37">
        <v>20.25</v>
      </c>
      <c r="N623" s="38">
        <v>37.21620478004462</v>
      </c>
      <c r="O623" s="39">
        <v>2822.6415237135884</v>
      </c>
      <c r="P623" s="38">
        <v>94.088050790452954</v>
      </c>
    </row>
    <row r="624" spans="1:16">
      <c r="A624" s="60" t="s">
        <v>753</v>
      </c>
      <c r="B624" s="60" t="s">
        <v>374</v>
      </c>
      <c r="C624" s="61">
        <v>355956160000</v>
      </c>
      <c r="D624" s="61">
        <v>9915922000</v>
      </c>
      <c r="E624" s="62">
        <v>1.591778283648746</v>
      </c>
      <c r="F624" s="62">
        <v>5.016484736772164E-3</v>
      </c>
      <c r="G624" s="61">
        <v>734.86807199999998</v>
      </c>
      <c r="H624" s="62">
        <v>33.92</v>
      </c>
      <c r="I624" s="62">
        <v>0.69410800111164406</v>
      </c>
      <c r="J624" s="61">
        <v>0</v>
      </c>
      <c r="K624" s="62">
        <v>0</v>
      </c>
      <c r="L624" s="62">
        <v>4.0339163619883251</v>
      </c>
      <c r="M624" s="62">
        <v>7.41</v>
      </c>
      <c r="N624" s="63">
        <v>406.56201047755781</v>
      </c>
      <c r="O624" s="64">
        <v>2319.552268016721</v>
      </c>
      <c r="P624" s="63">
        <v>77.318408933890694</v>
      </c>
    </row>
    <row r="625" spans="1:16">
      <c r="A625" s="35" t="s">
        <v>213</v>
      </c>
      <c r="B625" s="35" t="s">
        <v>208</v>
      </c>
      <c r="C625" s="36">
        <v>31307114865</v>
      </c>
      <c r="D625" s="36">
        <v>10000000000</v>
      </c>
      <c r="E625" s="37">
        <v>4.1956428249263134</v>
      </c>
      <c r="F625" s="37">
        <v>0.41956428249263134</v>
      </c>
      <c r="G625" s="36">
        <v>7062.483639</v>
      </c>
      <c r="H625" s="37">
        <v>1.34</v>
      </c>
      <c r="I625" s="37">
        <v>1.8905339699192059E-2</v>
      </c>
      <c r="J625" s="36">
        <v>-953190221</v>
      </c>
      <c r="K625" s="37">
        <v>-10.4910853885061</v>
      </c>
      <c r="L625" s="37">
        <v>4</v>
      </c>
      <c r="M625" s="37">
        <v>70.62</v>
      </c>
      <c r="N625" s="38">
        <v>6.3036302502844075</v>
      </c>
      <c r="O625" s="39">
        <v>1850.348252180356</v>
      </c>
      <c r="P625" s="38">
        <v>61.678275072678531</v>
      </c>
    </row>
    <row r="626" spans="1:16">
      <c r="A626" s="60" t="s">
        <v>726</v>
      </c>
      <c r="B626" s="60" t="s">
        <v>374</v>
      </c>
      <c r="C626" s="61">
        <v>35890787000</v>
      </c>
      <c r="D626" s="61">
        <v>10000000000</v>
      </c>
      <c r="E626" s="62">
        <v>49.38881343375725</v>
      </c>
      <c r="F626" s="62">
        <v>0.61736016792196557</v>
      </c>
      <c r="G626" s="61">
        <v>91.632469999999998</v>
      </c>
      <c r="H626" s="62">
        <v>8.9</v>
      </c>
      <c r="I626" s="62">
        <v>-6.0391327540434858E-2</v>
      </c>
      <c r="J626" s="61">
        <v>0</v>
      </c>
      <c r="K626" s="62">
        <v>0</v>
      </c>
      <c r="L626" s="62">
        <v>4</v>
      </c>
      <c r="M626" s="62">
        <v>0.91</v>
      </c>
      <c r="N626" s="63">
        <v>0</v>
      </c>
      <c r="O626" s="64">
        <v>441.84001722874467</v>
      </c>
      <c r="P626" s="63">
        <v>14.728000574291489</v>
      </c>
    </row>
    <row r="627" spans="1:16">
      <c r="A627" s="60" t="s">
        <v>776</v>
      </c>
      <c r="B627" s="60" t="s">
        <v>374</v>
      </c>
      <c r="C627" s="61">
        <v>20572406000</v>
      </c>
      <c r="D627" s="61">
        <v>12475290000</v>
      </c>
      <c r="E627" s="62">
        <v>48.273686984804947</v>
      </c>
      <c r="F627" s="62">
        <v>6.5585496167882229E-2</v>
      </c>
      <c r="G627" s="61">
        <v>15.215797999999999</v>
      </c>
      <c r="H627" s="62">
        <v>58.9</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7.1988565336281978</v>
      </c>
      <c r="F628" s="108">
        <v>0.5177171185636964</v>
      </c>
      <c r="G628" s="107">
        <v>5395.399598</v>
      </c>
      <c r="H628" s="108">
        <v>1.01</v>
      </c>
      <c r="I628" s="108">
        <v>1.265625397795378E-2</v>
      </c>
      <c r="J628" s="107">
        <v>734210566</v>
      </c>
      <c r="K628" s="108">
        <v>18.938708653778757</v>
      </c>
      <c r="L628" s="108">
        <v>2.9629629629629628</v>
      </c>
      <c r="M628" s="108">
        <v>39.96</v>
      </c>
      <c r="N628" s="109">
        <v>36.360147536214136</v>
      </c>
      <c r="O628" s="110">
        <v>920.05053113264148</v>
      </c>
      <c r="P628" s="109">
        <v>30.668351037754714</v>
      </c>
    </row>
    <row r="629" spans="1:16">
      <c r="A629" s="30" t="s">
        <v>677</v>
      </c>
      <c r="B629" s="30" t="s">
        <v>349</v>
      </c>
      <c r="C629" s="31">
        <v>43272614597</v>
      </c>
      <c r="D629" s="31">
        <v>20000000000</v>
      </c>
      <c r="E629" s="32">
        <v>7.6961557701927887</v>
      </c>
      <c r="F629" s="32">
        <v>0.38480778850963943</v>
      </c>
      <c r="G629" s="31">
        <v>3998.646272</v>
      </c>
      <c r="H629" s="32">
        <v>1.3</v>
      </c>
      <c r="I629" s="32">
        <v>-1.5391643771222263E-2</v>
      </c>
      <c r="J629" s="31">
        <v>-504124534</v>
      </c>
      <c r="K629" s="32">
        <v>-39.672736895602071</v>
      </c>
      <c r="L629" s="32">
        <v>2</v>
      </c>
      <c r="M629" s="32">
        <v>19.989999999999998</v>
      </c>
      <c r="N629" s="33">
        <v>12.16233413819895</v>
      </c>
      <c r="O629" s="34">
        <v>540.31603372818245</v>
      </c>
      <c r="P629" s="33">
        <v>18.010534457606081</v>
      </c>
    </row>
    <row r="630" spans="1:16">
      <c r="A630" s="60" t="s">
        <v>721</v>
      </c>
      <c r="B630" s="60" t="s">
        <v>374</v>
      </c>
      <c r="C630" s="61">
        <v>498064078322</v>
      </c>
      <c r="D630" s="61">
        <v>24999970000</v>
      </c>
      <c r="E630" s="62">
        <v>0.38281037989154615</v>
      </c>
      <c r="F630" s="62">
        <v>1.2760361308818441E-3</v>
      </c>
      <c r="G630" s="61">
        <v>8077.1113800000003</v>
      </c>
      <c r="H630" s="62">
        <v>13</v>
      </c>
      <c r="I630" s="62">
        <v>-3.7919261227372658E-2</v>
      </c>
      <c r="J630" s="61">
        <v>0</v>
      </c>
      <c r="K630" s="62">
        <v>0</v>
      </c>
      <c r="L630" s="62">
        <v>1.6000019200023039</v>
      </c>
      <c r="M630" s="62">
        <v>32.299999999999997</v>
      </c>
      <c r="N630" s="63">
        <v>368.75544770542894</v>
      </c>
      <c r="O630" s="64">
        <v>991.71951833914068</v>
      </c>
      <c r="P630" s="63">
        <v>33.057317277971357</v>
      </c>
    </row>
    <row r="631" spans="1:16">
      <c r="A631" s="40" t="s">
        <v>3</v>
      </c>
      <c r="B631" s="40" t="s">
        <v>255</v>
      </c>
      <c r="C631" s="41">
        <v>171692372000</v>
      </c>
      <c r="D631" s="41">
        <v>43815615000</v>
      </c>
      <c r="E631" s="42">
        <v>0.80789075055766257</v>
      </c>
      <c r="F631" s="42">
        <v>9.2192104408173048E-3</v>
      </c>
      <c r="G631" s="41">
        <v>23521.313182999998</v>
      </c>
      <c r="H631" s="42">
        <v>2.2599999999999998</v>
      </c>
      <c r="I631" s="42">
        <v>-4.6358070740462942E-2</v>
      </c>
      <c r="J631" s="41">
        <v>1724507000</v>
      </c>
      <c r="K631" s="42">
        <v>50.815235890605258</v>
      </c>
      <c r="L631" s="42">
        <v>0.91291654813015866</v>
      </c>
      <c r="M631" s="42">
        <v>50</v>
      </c>
      <c r="N631" s="43">
        <v>51.471170747611403</v>
      </c>
      <c r="O631" s="44">
        <v>563.61634108607416</v>
      </c>
      <c r="P631" s="43">
        <v>18.787211369535804</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2026-09-03T14:00:01Z</dcterms:modified>
</cp:coreProperties>
</file>