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A7CB32BF-735E-4597-A05C-65522CA505AD}"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90" i="58"/>
  <c r="O90" i="58"/>
  <c r="N90" i="58"/>
  <c r="M90" i="58"/>
  <c r="L90" i="58"/>
  <c r="K90" i="58"/>
  <c r="J90" i="58"/>
  <c r="I90" i="58"/>
  <c r="G90" i="58"/>
  <c r="F90" i="58"/>
  <c r="E90"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21" i="58"/>
  <c r="O421" i="58"/>
  <c r="N421" i="58"/>
  <c r="M421" i="58"/>
  <c r="L421" i="58"/>
  <c r="K421" i="58"/>
  <c r="J421" i="58"/>
  <c r="I421" i="58"/>
  <c r="G421" i="58"/>
  <c r="F421" i="58"/>
  <c r="E421" i="58"/>
  <c r="P88" i="58"/>
  <c r="O88" i="58"/>
  <c r="N88" i="58"/>
  <c r="M88" i="58"/>
  <c r="L88" i="58"/>
  <c r="K88" i="58"/>
  <c r="J88" i="58"/>
  <c r="I88" i="58"/>
  <c r="G88" i="58"/>
  <c r="F88" i="58"/>
  <c r="E88"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60" i="58"/>
  <c r="O460" i="58"/>
  <c r="N460" i="58"/>
  <c r="M460" i="58"/>
  <c r="L460" i="58"/>
  <c r="K460" i="58"/>
  <c r="J460" i="58"/>
  <c r="I460" i="58"/>
  <c r="G460" i="58"/>
  <c r="F460" i="58"/>
  <c r="E460" i="58"/>
  <c r="P447" i="58"/>
  <c r="O447" i="58"/>
  <c r="N447" i="58"/>
  <c r="M447" i="58"/>
  <c r="L447" i="58"/>
  <c r="K447" i="58"/>
  <c r="J447" i="58"/>
  <c r="I447" i="58"/>
  <c r="G447" i="58"/>
  <c r="F447" i="58"/>
  <c r="E447" i="58"/>
  <c r="P123" i="58"/>
  <c r="O123" i="58"/>
  <c r="N123" i="58"/>
  <c r="M123" i="58"/>
  <c r="L123" i="58"/>
  <c r="K123" i="58"/>
  <c r="J123" i="58"/>
  <c r="I123" i="58"/>
  <c r="G123" i="58"/>
  <c r="F123" i="58"/>
  <c r="E123" i="58"/>
  <c r="P391" i="58"/>
  <c r="O391" i="58"/>
  <c r="N391" i="58"/>
  <c r="M391" i="58"/>
  <c r="L391" i="58"/>
  <c r="K391" i="58"/>
  <c r="J391" i="58"/>
  <c r="I391" i="58"/>
  <c r="G391" i="58"/>
  <c r="F391" i="58"/>
  <c r="E391" i="58"/>
  <c r="P363" i="58"/>
  <c r="O363" i="58"/>
  <c r="N363" i="58"/>
  <c r="M363" i="58"/>
  <c r="L363" i="58"/>
  <c r="K363" i="58"/>
  <c r="J363" i="58"/>
  <c r="I363" i="58"/>
  <c r="G363" i="58"/>
  <c r="F363" i="58"/>
  <c r="E363" i="58"/>
  <c r="P387" i="58"/>
  <c r="O387" i="58"/>
  <c r="N387" i="58"/>
  <c r="M387" i="58"/>
  <c r="L387" i="58"/>
  <c r="K387" i="58"/>
  <c r="J387" i="58"/>
  <c r="I387" i="58"/>
  <c r="G387" i="58"/>
  <c r="F387" i="58"/>
  <c r="E387" i="58"/>
  <c r="P583" i="58"/>
  <c r="O583" i="58"/>
  <c r="N583" i="58"/>
  <c r="M583" i="58"/>
  <c r="L583" i="58"/>
  <c r="K583" i="58"/>
  <c r="J583" i="58"/>
  <c r="I583" i="58"/>
  <c r="G583" i="58"/>
  <c r="F583" i="58"/>
  <c r="E583" i="58"/>
  <c r="P348" i="58"/>
  <c r="O348" i="58"/>
  <c r="N348" i="58"/>
  <c r="M348" i="58"/>
  <c r="L348" i="58"/>
  <c r="K348" i="58"/>
  <c r="J348" i="58"/>
  <c r="I348" i="58"/>
  <c r="G348" i="58"/>
  <c r="F348" i="58"/>
  <c r="E348"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7" i="58"/>
  <c r="O207" i="58"/>
  <c r="N207" i="58"/>
  <c r="M207" i="58"/>
  <c r="L207" i="58"/>
  <c r="K207" i="58"/>
  <c r="J207" i="58"/>
  <c r="I207" i="58"/>
  <c r="G207" i="58"/>
  <c r="F207" i="58"/>
  <c r="E207" i="58"/>
  <c r="P204" i="58"/>
  <c r="O204" i="58"/>
  <c r="N204" i="58"/>
  <c r="M204" i="58"/>
  <c r="L204" i="58"/>
  <c r="K204" i="58"/>
  <c r="J204" i="58"/>
  <c r="I204" i="58"/>
  <c r="G204" i="58"/>
  <c r="F204" i="58"/>
  <c r="E204" i="58"/>
  <c r="P79" i="58"/>
  <c r="O79" i="58"/>
  <c r="N79" i="58"/>
  <c r="M79" i="58"/>
  <c r="L79" i="58"/>
  <c r="K79" i="58"/>
  <c r="J79" i="58"/>
  <c r="I79" i="58"/>
  <c r="G79" i="58"/>
  <c r="F79" i="58"/>
  <c r="E79"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0" i="58"/>
  <c r="O190" i="58"/>
  <c r="N190" i="58"/>
  <c r="M190" i="58"/>
  <c r="L190" i="58"/>
  <c r="K190" i="58"/>
  <c r="J190" i="58"/>
  <c r="I190" i="58"/>
  <c r="G190" i="58"/>
  <c r="F190" i="58"/>
  <c r="E190" i="58"/>
  <c r="P19" i="58"/>
  <c r="O19" i="58"/>
  <c r="N19" i="58"/>
  <c r="M19" i="58"/>
  <c r="L19" i="58"/>
  <c r="K19" i="58"/>
  <c r="J19" i="58"/>
  <c r="I19" i="58"/>
  <c r="G19" i="58"/>
  <c r="F19" i="58"/>
  <c r="E19" i="58"/>
  <c r="P166" i="58"/>
  <c r="O166" i="58"/>
  <c r="N166" i="58"/>
  <c r="M166" i="58"/>
  <c r="L166" i="58"/>
  <c r="K166" i="58"/>
  <c r="J166" i="58"/>
  <c r="I166" i="58"/>
  <c r="G166" i="58"/>
  <c r="F166" i="58"/>
  <c r="E166" i="58"/>
  <c r="P366" i="58"/>
  <c r="O366" i="58"/>
  <c r="N366" i="58"/>
  <c r="M366" i="58"/>
  <c r="L366" i="58"/>
  <c r="K366" i="58"/>
  <c r="J366" i="58"/>
  <c r="I366" i="58"/>
  <c r="G366" i="58"/>
  <c r="F366" i="58"/>
  <c r="P45" i="58"/>
  <c r="O45" i="58"/>
  <c r="N45" i="58"/>
  <c r="M45" i="58"/>
  <c r="L45" i="58"/>
  <c r="K45" i="58"/>
  <c r="J45" i="58"/>
  <c r="I45" i="58"/>
  <c r="G45" i="58"/>
  <c r="F45" i="58"/>
  <c r="E45" i="58"/>
  <c r="P482" i="58"/>
  <c r="O482" i="58"/>
  <c r="N482" i="58"/>
  <c r="M482" i="58"/>
  <c r="L482" i="58"/>
  <c r="K482" i="58"/>
  <c r="J482" i="58"/>
  <c r="I482" i="58"/>
  <c r="G482" i="58"/>
  <c r="F482" i="58"/>
  <c r="E482" i="58"/>
  <c r="P149" i="58"/>
  <c r="O149" i="58"/>
  <c r="N149" i="58"/>
  <c r="M149" i="58"/>
  <c r="L149" i="58"/>
  <c r="K149" i="58"/>
  <c r="J149" i="58"/>
  <c r="I149" i="58"/>
  <c r="G149" i="58"/>
  <c r="F149" i="58"/>
  <c r="E149" i="58"/>
  <c r="P117" i="58"/>
  <c r="O117" i="58"/>
  <c r="N117" i="58"/>
  <c r="M117" i="58"/>
  <c r="L117" i="58"/>
  <c r="K117" i="58"/>
  <c r="J117" i="58"/>
  <c r="I117" i="58"/>
  <c r="G117" i="58"/>
  <c r="F117" i="58"/>
  <c r="E117" i="58"/>
  <c r="P402" i="58"/>
  <c r="O402" i="58"/>
  <c r="N402" i="58"/>
  <c r="M402" i="58"/>
  <c r="L402" i="58"/>
  <c r="K402" i="58"/>
  <c r="J402" i="58"/>
  <c r="I402" i="58"/>
  <c r="G402" i="58"/>
  <c r="F402" i="58"/>
  <c r="E402" i="58"/>
  <c r="P58" i="58"/>
  <c r="O58" i="58"/>
  <c r="N58" i="58"/>
  <c r="M58" i="58"/>
  <c r="L58" i="58"/>
  <c r="K58" i="58"/>
  <c r="J58" i="58"/>
  <c r="I58" i="58"/>
  <c r="G58" i="58"/>
  <c r="F58" i="58"/>
  <c r="E58" i="58"/>
  <c r="P50" i="58"/>
  <c r="O50" i="58"/>
  <c r="N50" i="58"/>
  <c r="M50" i="58"/>
  <c r="L50" i="58"/>
  <c r="K50" i="58"/>
  <c r="J50" i="58"/>
  <c r="I50" i="58"/>
  <c r="G50" i="58"/>
  <c r="F50" i="58"/>
  <c r="E50" i="58"/>
  <c r="P338" i="58"/>
  <c r="O338" i="58"/>
  <c r="N338" i="58"/>
  <c r="M338" i="58"/>
  <c r="L338" i="58"/>
  <c r="K338" i="58"/>
  <c r="J338" i="58"/>
  <c r="I338" i="58"/>
  <c r="G338" i="58"/>
  <c r="F338" i="58"/>
  <c r="E338" i="58"/>
  <c r="P316" i="58"/>
  <c r="O316" i="58"/>
  <c r="N316" i="58"/>
  <c r="M316" i="58"/>
  <c r="L316" i="58"/>
  <c r="K316" i="58"/>
  <c r="J316" i="58"/>
  <c r="I316" i="58"/>
  <c r="G316" i="58"/>
  <c r="F316" i="58"/>
  <c r="E316" i="58"/>
  <c r="P313" i="58"/>
  <c r="O313" i="58"/>
  <c r="N313" i="58"/>
  <c r="M313" i="58"/>
  <c r="L313" i="58"/>
  <c r="K313" i="58"/>
  <c r="J313" i="58"/>
  <c r="I313" i="58"/>
  <c r="G313" i="58"/>
  <c r="F313" i="58"/>
  <c r="E313" i="58"/>
  <c r="P295" i="58"/>
  <c r="O295" i="58"/>
  <c r="N295" i="58"/>
  <c r="M295" i="58"/>
  <c r="L295" i="58"/>
  <c r="K295" i="58"/>
  <c r="J295" i="58"/>
  <c r="I295" i="58"/>
  <c r="G295" i="58"/>
  <c r="F295" i="58"/>
  <c r="E295" i="58"/>
  <c r="P294" i="58"/>
  <c r="O294" i="58"/>
  <c r="N294" i="58"/>
  <c r="M294" i="58"/>
  <c r="L294" i="58"/>
  <c r="K294" i="58"/>
  <c r="J294" i="58"/>
  <c r="I294" i="58"/>
  <c r="G294" i="58"/>
  <c r="F294" i="58"/>
  <c r="E294" i="58"/>
  <c r="P278" i="58"/>
  <c r="O278" i="58"/>
  <c r="N278" i="58"/>
  <c r="M278" i="58"/>
  <c r="L278" i="58"/>
  <c r="K278" i="58"/>
  <c r="J278" i="58"/>
  <c r="I278" i="58"/>
  <c r="G278" i="58"/>
  <c r="F278" i="58"/>
  <c r="E278" i="58"/>
  <c r="P257" i="58"/>
  <c r="O257" i="58"/>
  <c r="N257" i="58"/>
  <c r="M257" i="58"/>
  <c r="L257" i="58"/>
  <c r="K257" i="58"/>
  <c r="J257" i="58"/>
  <c r="I257" i="58"/>
  <c r="G257" i="58"/>
  <c r="F257" i="58"/>
  <c r="E257" i="58"/>
  <c r="P201" i="58"/>
  <c r="O201" i="58"/>
  <c r="N201" i="58"/>
  <c r="M201" i="58"/>
  <c r="L201" i="58"/>
  <c r="K201" i="58"/>
  <c r="J201" i="58"/>
  <c r="I201" i="58"/>
  <c r="G201" i="58"/>
  <c r="F201" i="58"/>
  <c r="E201" i="58"/>
  <c r="P456" i="58"/>
  <c r="O456" i="58"/>
  <c r="N456" i="58"/>
  <c r="M456" i="58"/>
  <c r="L456" i="58"/>
  <c r="K456" i="58"/>
  <c r="J456" i="58"/>
  <c r="I456" i="58"/>
  <c r="G456" i="58"/>
  <c r="F456" i="58"/>
  <c r="E456" i="58"/>
  <c r="P122" i="58"/>
  <c r="O122" i="58"/>
  <c r="N122" i="58"/>
  <c r="M122" i="58"/>
  <c r="L122" i="58"/>
  <c r="K122" i="58"/>
  <c r="J122" i="58"/>
  <c r="I122" i="58"/>
  <c r="G122" i="58"/>
  <c r="F122" i="58"/>
  <c r="E122" i="58"/>
  <c r="P32" i="58"/>
  <c r="O32" i="58"/>
  <c r="N32" i="58"/>
  <c r="M32" i="58"/>
  <c r="L32" i="58"/>
  <c r="K32" i="58"/>
  <c r="J32" i="58"/>
  <c r="I32" i="58"/>
  <c r="G32" i="58"/>
  <c r="F32" i="58"/>
  <c r="E32" i="58"/>
  <c r="P312" i="58"/>
  <c r="O312" i="58"/>
  <c r="N312" i="58"/>
  <c r="M312" i="58"/>
  <c r="L312" i="58"/>
  <c r="K312" i="58"/>
  <c r="J312" i="58"/>
  <c r="I312" i="58"/>
  <c r="G312" i="58"/>
  <c r="F312" i="58"/>
  <c r="E312" i="58"/>
  <c r="P528" i="58"/>
  <c r="O528" i="58"/>
  <c r="N528" i="58"/>
  <c r="M528" i="58"/>
  <c r="L528" i="58"/>
  <c r="K528" i="58"/>
  <c r="J528" i="58"/>
  <c r="I528" i="58"/>
  <c r="G528" i="58"/>
  <c r="F528" i="58"/>
  <c r="E528" i="58"/>
  <c r="P24" i="58"/>
  <c r="O24" i="58"/>
  <c r="N24" i="58"/>
  <c r="M24" i="58"/>
  <c r="L24" i="58"/>
  <c r="K24" i="58"/>
  <c r="J24" i="58"/>
  <c r="I24" i="58"/>
  <c r="G24" i="58"/>
  <c r="F24" i="58"/>
  <c r="E24" i="58"/>
  <c r="P309" i="58"/>
  <c r="O309" i="58"/>
  <c r="N309" i="58"/>
  <c r="M309" i="58"/>
  <c r="L309" i="58"/>
  <c r="K309" i="58"/>
  <c r="J309" i="58"/>
  <c r="I309" i="58"/>
  <c r="G309" i="58"/>
  <c r="F309" i="58"/>
  <c r="E309"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5" i="58"/>
  <c r="O365" i="58"/>
  <c r="N365" i="58"/>
  <c r="M365" i="58"/>
  <c r="L365" i="58"/>
  <c r="K365" i="58"/>
  <c r="J365" i="58"/>
  <c r="I365" i="58"/>
  <c r="G365" i="58"/>
  <c r="F365" i="58"/>
  <c r="E365" i="58"/>
  <c r="P332" i="58"/>
  <c r="O332" i="58"/>
  <c r="N332" i="58"/>
  <c r="M332" i="58"/>
  <c r="L332" i="58"/>
  <c r="K332" i="58"/>
  <c r="J332" i="58"/>
  <c r="I332" i="58"/>
  <c r="G332" i="58"/>
  <c r="F332" i="58"/>
  <c r="E332" i="58"/>
  <c r="P228" i="58"/>
  <c r="O228" i="58"/>
  <c r="N228" i="58"/>
  <c r="M228" i="58"/>
  <c r="L228" i="58"/>
  <c r="K228" i="58"/>
  <c r="J228" i="58"/>
  <c r="I228" i="58"/>
  <c r="G228" i="58"/>
  <c r="F228" i="58"/>
  <c r="E228" i="58"/>
  <c r="P223" i="58"/>
  <c r="O223" i="58"/>
  <c r="N223" i="58"/>
  <c r="M223" i="58"/>
  <c r="L223" i="58"/>
  <c r="K223" i="58"/>
  <c r="J223" i="58"/>
  <c r="I223" i="58"/>
  <c r="G223" i="58"/>
  <c r="F223" i="58"/>
  <c r="E223" i="58"/>
  <c r="P215" i="58"/>
  <c r="O215" i="58"/>
  <c r="N215" i="58"/>
  <c r="M215" i="58"/>
  <c r="L215" i="58"/>
  <c r="K215" i="58"/>
  <c r="J215" i="58"/>
  <c r="I215" i="58"/>
  <c r="G215" i="58"/>
  <c r="F215" i="58"/>
  <c r="E215"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1" i="58"/>
  <c r="O191" i="58"/>
  <c r="N191" i="58"/>
  <c r="M191" i="58"/>
  <c r="L191" i="58"/>
  <c r="K191" i="58"/>
  <c r="J191" i="58"/>
  <c r="I191" i="58"/>
  <c r="G191" i="58"/>
  <c r="F191" i="58"/>
  <c r="E191" i="58"/>
  <c r="P172" i="58"/>
  <c r="O172" i="58"/>
  <c r="N172" i="58"/>
  <c r="M172" i="58"/>
  <c r="L172" i="58"/>
  <c r="K172" i="58"/>
  <c r="J172" i="58"/>
  <c r="I172" i="58"/>
  <c r="G172" i="58"/>
  <c r="F172" i="58"/>
  <c r="E172" i="58"/>
  <c r="P174" i="58"/>
  <c r="O174" i="58"/>
  <c r="N174" i="58"/>
  <c r="M174" i="58"/>
  <c r="L174" i="58"/>
  <c r="K174" i="58"/>
  <c r="J174" i="58"/>
  <c r="I174" i="58"/>
  <c r="G174" i="58"/>
  <c r="F174" i="58"/>
  <c r="E174"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6" i="58"/>
  <c r="O246" i="58"/>
  <c r="N246" i="58"/>
  <c r="M246" i="58"/>
  <c r="L246" i="58"/>
  <c r="K246" i="58"/>
  <c r="J246" i="58"/>
  <c r="I246" i="58"/>
  <c r="G246" i="58"/>
  <c r="F246" i="58"/>
  <c r="E246"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3" i="58"/>
  <c r="O93" i="58"/>
  <c r="N93" i="58"/>
  <c r="M93" i="58"/>
  <c r="L93" i="58"/>
  <c r="K93" i="58"/>
  <c r="J93" i="58"/>
  <c r="I93" i="58"/>
  <c r="G93" i="58"/>
  <c r="F93" i="58"/>
  <c r="E93" i="58"/>
  <c r="P393" i="58"/>
  <c r="O393" i="58"/>
  <c r="N393" i="58"/>
  <c r="M393" i="58"/>
  <c r="L393" i="58"/>
  <c r="K393" i="58"/>
  <c r="J393" i="58"/>
  <c r="I393" i="58"/>
  <c r="G393" i="58"/>
  <c r="F393" i="58"/>
  <c r="E393" i="58"/>
  <c r="P68" i="58"/>
  <c r="O68" i="58"/>
  <c r="N68" i="58"/>
  <c r="M68" i="58"/>
  <c r="L68" i="58"/>
  <c r="K68" i="58"/>
  <c r="J68" i="58"/>
  <c r="I68" i="58"/>
  <c r="G68" i="58"/>
  <c r="F68" i="58"/>
  <c r="E68" i="58"/>
  <c r="P83" i="58"/>
  <c r="O83" i="58"/>
  <c r="N83" i="58"/>
  <c r="M83" i="58"/>
  <c r="L83" i="58"/>
  <c r="K83" i="58"/>
  <c r="J83" i="58"/>
  <c r="I83" i="58"/>
  <c r="G83" i="58"/>
  <c r="F83" i="58"/>
  <c r="E83" i="58"/>
  <c r="P48" i="58"/>
  <c r="O48" i="58"/>
  <c r="N48" i="58"/>
  <c r="M48" i="58"/>
  <c r="L48" i="58"/>
  <c r="K48" i="58"/>
  <c r="J48" i="58"/>
  <c r="I48" i="58"/>
  <c r="G48" i="58"/>
  <c r="F48" i="58"/>
  <c r="E48" i="58"/>
  <c r="P344" i="58"/>
  <c r="O344" i="58"/>
  <c r="N344" i="58"/>
  <c r="M344" i="58"/>
  <c r="L344" i="58"/>
  <c r="K344" i="58"/>
  <c r="J344" i="58"/>
  <c r="I344" i="58"/>
  <c r="G344" i="58"/>
  <c r="F344" i="58"/>
  <c r="E344" i="58"/>
  <c r="P579" i="58"/>
  <c r="O579" i="58"/>
  <c r="N579" i="58"/>
  <c r="M579" i="58"/>
  <c r="L579" i="58"/>
  <c r="K579" i="58"/>
  <c r="J579" i="58"/>
  <c r="I579" i="58"/>
  <c r="G579" i="58"/>
  <c r="F579" i="58"/>
  <c r="E579" i="58"/>
  <c r="P437" i="58"/>
  <c r="O437" i="58"/>
  <c r="N437" i="58"/>
  <c r="M437" i="58"/>
  <c r="L437" i="58"/>
  <c r="K437" i="58"/>
  <c r="J437" i="58"/>
  <c r="I437" i="58"/>
  <c r="G437" i="58"/>
  <c r="F437" i="58"/>
  <c r="E437"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8" i="58"/>
  <c r="O218" i="58"/>
  <c r="N218" i="58"/>
  <c r="M218" i="58"/>
  <c r="L218" i="58"/>
  <c r="K218" i="58"/>
  <c r="J218" i="58"/>
  <c r="I218" i="58"/>
  <c r="G218" i="58"/>
  <c r="F218" i="58"/>
  <c r="E218" i="58"/>
  <c r="P495" i="58"/>
  <c r="O495" i="58"/>
  <c r="N495" i="58"/>
  <c r="M495" i="58"/>
  <c r="L495" i="58"/>
  <c r="K495" i="58"/>
  <c r="J495" i="58"/>
  <c r="I495" i="58"/>
  <c r="G495" i="58"/>
  <c r="F495" i="58"/>
  <c r="E495" i="58"/>
  <c r="P484" i="58"/>
  <c r="O484" i="58"/>
  <c r="N484" i="58"/>
  <c r="M484" i="58"/>
  <c r="L484" i="58"/>
  <c r="K484" i="58"/>
  <c r="J484" i="58"/>
  <c r="I484" i="58"/>
  <c r="G484" i="58"/>
  <c r="F484" i="58"/>
  <c r="E484" i="58"/>
  <c r="P183" i="58"/>
  <c r="O183" i="58"/>
  <c r="N183" i="58"/>
  <c r="M183" i="58"/>
  <c r="L183" i="58"/>
  <c r="K183" i="58"/>
  <c r="J183" i="58"/>
  <c r="I183" i="58"/>
  <c r="G183" i="58"/>
  <c r="F183" i="58"/>
  <c r="E183" i="58"/>
  <c r="P153" i="58"/>
  <c r="O153" i="58"/>
  <c r="N153" i="58"/>
  <c r="M153" i="58"/>
  <c r="L153" i="58"/>
  <c r="K153" i="58"/>
  <c r="J153" i="58"/>
  <c r="I153" i="58"/>
  <c r="G153" i="58"/>
  <c r="F153" i="58"/>
  <c r="E153"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7" i="58"/>
  <c r="O417" i="58"/>
  <c r="N417" i="58"/>
  <c r="M417" i="58"/>
  <c r="L417" i="58"/>
  <c r="K417" i="58"/>
  <c r="J417" i="58"/>
  <c r="I417" i="58"/>
  <c r="G417" i="58"/>
  <c r="F417" i="58"/>
  <c r="E417" i="58"/>
  <c r="P424" i="58"/>
  <c r="O424" i="58"/>
  <c r="N424" i="58"/>
  <c r="M424" i="58"/>
  <c r="L424" i="58"/>
  <c r="K424" i="58"/>
  <c r="J424" i="58"/>
  <c r="I424" i="58"/>
  <c r="G424" i="58"/>
  <c r="F424" i="58"/>
  <c r="E424" i="58"/>
  <c r="P423" i="58"/>
  <c r="O423" i="58"/>
  <c r="N423" i="58"/>
  <c r="M423" i="58"/>
  <c r="L423" i="58"/>
  <c r="K423" i="58"/>
  <c r="J423" i="58"/>
  <c r="I423" i="58"/>
  <c r="G423" i="58"/>
  <c r="F423" i="58"/>
  <c r="E423" i="58"/>
  <c r="P419" i="58"/>
  <c r="O419" i="58"/>
  <c r="N419" i="58"/>
  <c r="M419" i="58"/>
  <c r="L419" i="58"/>
  <c r="K419" i="58"/>
  <c r="J419" i="58"/>
  <c r="I419" i="58"/>
  <c r="G419" i="58"/>
  <c r="F419" i="58"/>
  <c r="E419" i="58"/>
  <c r="P412" i="58"/>
  <c r="O412" i="58"/>
  <c r="N412" i="58"/>
  <c r="M412" i="58"/>
  <c r="L412" i="58"/>
  <c r="K412" i="58"/>
  <c r="J412" i="58"/>
  <c r="I412" i="58"/>
  <c r="G412" i="58"/>
  <c r="F412" i="58"/>
  <c r="E412" i="58"/>
  <c r="P405" i="58"/>
  <c r="O405" i="58"/>
  <c r="N405" i="58"/>
  <c r="M405" i="58"/>
  <c r="L405" i="58"/>
  <c r="K405" i="58"/>
  <c r="J405" i="58"/>
  <c r="I405" i="58"/>
  <c r="G405" i="58"/>
  <c r="F405" i="58"/>
  <c r="E405" i="58"/>
  <c r="P408" i="58"/>
  <c r="O408" i="58"/>
  <c r="N408" i="58"/>
  <c r="M408" i="58"/>
  <c r="L408" i="58"/>
  <c r="K408" i="58"/>
  <c r="J408" i="58"/>
  <c r="I408" i="58"/>
  <c r="G408" i="58"/>
  <c r="F408" i="58"/>
  <c r="E408" i="58"/>
  <c r="P396" i="58"/>
  <c r="O396" i="58"/>
  <c r="N396" i="58"/>
  <c r="M396" i="58"/>
  <c r="L396" i="58"/>
  <c r="K396" i="58"/>
  <c r="J396" i="58"/>
  <c r="I396" i="58"/>
  <c r="G396" i="58"/>
  <c r="F396" i="58"/>
  <c r="E396" i="58"/>
  <c r="P375" i="58"/>
  <c r="O375" i="58"/>
  <c r="N375" i="58"/>
  <c r="M375" i="58"/>
  <c r="L375" i="58"/>
  <c r="K375" i="58"/>
  <c r="J375" i="58"/>
  <c r="I375" i="58"/>
  <c r="G375" i="58"/>
  <c r="F375" i="58"/>
  <c r="E375" i="58"/>
  <c r="P532" i="58"/>
  <c r="O532" i="58"/>
  <c r="N532" i="58"/>
  <c r="M532" i="58"/>
  <c r="L532" i="58"/>
  <c r="K532" i="58"/>
  <c r="J532" i="58"/>
  <c r="I532" i="58"/>
  <c r="G532" i="58"/>
  <c r="F532" i="58"/>
  <c r="E532" i="58"/>
  <c r="P49" i="58"/>
  <c r="O49" i="58"/>
  <c r="N49" i="58"/>
  <c r="M49" i="58"/>
  <c r="L49" i="58"/>
  <c r="K49" i="58"/>
  <c r="J49" i="58"/>
  <c r="I49" i="58"/>
  <c r="G49" i="58"/>
  <c r="F49" i="58"/>
  <c r="E49" i="58"/>
  <c r="P307" i="58"/>
  <c r="O307" i="58"/>
  <c r="N307" i="58"/>
  <c r="M307" i="58"/>
  <c r="L307" i="58"/>
  <c r="K307" i="58"/>
  <c r="J307" i="58"/>
  <c r="I307" i="58"/>
  <c r="G307" i="58"/>
  <c r="F307" i="58"/>
  <c r="E307" i="58"/>
  <c r="P301" i="58"/>
  <c r="O301" i="58"/>
  <c r="N301" i="58"/>
  <c r="M301" i="58"/>
  <c r="L301" i="58"/>
  <c r="K301" i="58"/>
  <c r="J301" i="58"/>
  <c r="I301" i="58"/>
  <c r="G301" i="58"/>
  <c r="F301" i="58"/>
  <c r="E301" i="58"/>
  <c r="P573" i="58"/>
  <c r="O573" i="58"/>
  <c r="N573" i="58"/>
  <c r="M573" i="58"/>
  <c r="L573" i="58"/>
  <c r="K573" i="58"/>
  <c r="J573" i="58"/>
  <c r="I573" i="58"/>
  <c r="G573" i="58"/>
  <c r="F573" i="58"/>
  <c r="E573" i="58"/>
  <c r="P297" i="58"/>
  <c r="O297" i="58"/>
  <c r="N297" i="58"/>
  <c r="M297" i="58"/>
  <c r="L297" i="58"/>
  <c r="K297" i="58"/>
  <c r="J297" i="58"/>
  <c r="I297" i="58"/>
  <c r="G297" i="58"/>
  <c r="F297" i="58"/>
  <c r="E297"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3" i="58"/>
  <c r="O163" i="58"/>
  <c r="N163" i="58"/>
  <c r="M163" i="58"/>
  <c r="L163" i="58"/>
  <c r="K163" i="58"/>
  <c r="J163" i="58"/>
  <c r="I163" i="58"/>
  <c r="G163" i="58"/>
  <c r="F163" i="58"/>
  <c r="E163" i="58"/>
  <c r="P75" i="58"/>
  <c r="O75" i="58"/>
  <c r="N75" i="58"/>
  <c r="M75" i="58"/>
  <c r="L75" i="58"/>
  <c r="K75" i="58"/>
  <c r="J75" i="58"/>
  <c r="I75" i="58"/>
  <c r="G75" i="58"/>
  <c r="F75" i="58"/>
  <c r="E75"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1" i="58"/>
  <c r="O501" i="58"/>
  <c r="N501" i="58"/>
  <c r="M501" i="58"/>
  <c r="L501" i="58"/>
  <c r="K501" i="58"/>
  <c r="J501" i="58"/>
  <c r="I501" i="58"/>
  <c r="G501" i="58"/>
  <c r="F501" i="58"/>
  <c r="E501" i="58"/>
  <c r="P82" i="58"/>
  <c r="O82" i="58"/>
  <c r="N82" i="58"/>
  <c r="M82" i="58"/>
  <c r="L82" i="58"/>
  <c r="K82" i="58"/>
  <c r="J82" i="58"/>
  <c r="I82" i="58"/>
  <c r="G82" i="58"/>
  <c r="F82" i="58"/>
  <c r="E82"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8" i="58"/>
  <c r="O478" i="58"/>
  <c r="N478" i="58"/>
  <c r="M478" i="58"/>
  <c r="L478" i="58"/>
  <c r="K478" i="58"/>
  <c r="J478" i="58"/>
  <c r="I478" i="58"/>
  <c r="G478" i="58"/>
  <c r="F478" i="58"/>
  <c r="E478" i="58"/>
  <c r="P453" i="58"/>
  <c r="O453" i="58"/>
  <c r="N453" i="58"/>
  <c r="M453" i="58"/>
  <c r="L453" i="58"/>
  <c r="K453" i="58"/>
  <c r="J453" i="58"/>
  <c r="I453" i="58"/>
  <c r="G453" i="58"/>
  <c r="F453" i="58"/>
  <c r="E453" i="58"/>
  <c r="P144" i="58"/>
  <c r="O144" i="58"/>
  <c r="N144" i="58"/>
  <c r="M144" i="58"/>
  <c r="L144" i="58"/>
  <c r="K144" i="58"/>
  <c r="J144" i="58"/>
  <c r="I144" i="58"/>
  <c r="G144" i="58"/>
  <c r="F144" i="58"/>
  <c r="E144" i="58"/>
  <c r="P131" i="58"/>
  <c r="O131" i="58"/>
  <c r="N131" i="58"/>
  <c r="M131" i="58"/>
  <c r="L131" i="58"/>
  <c r="K131" i="58"/>
  <c r="J131" i="58"/>
  <c r="I131" i="58"/>
  <c r="G131" i="58"/>
  <c r="F131" i="58"/>
  <c r="E131" i="58"/>
  <c r="P542" i="58"/>
  <c r="O542" i="58"/>
  <c r="N542" i="58"/>
  <c r="M542" i="58"/>
  <c r="L542" i="58"/>
  <c r="K542" i="58"/>
  <c r="J542" i="58"/>
  <c r="I542" i="58"/>
  <c r="G542" i="58"/>
  <c r="F542" i="58"/>
  <c r="E542" i="58"/>
  <c r="P109" i="58"/>
  <c r="O109" i="58"/>
  <c r="N109" i="58"/>
  <c r="M109" i="58"/>
  <c r="L109" i="58"/>
  <c r="K109" i="58"/>
  <c r="J109" i="58"/>
  <c r="I109" i="58"/>
  <c r="G109" i="58"/>
  <c r="F109" i="58"/>
  <c r="E109" i="58"/>
  <c r="P407" i="58"/>
  <c r="O407" i="58"/>
  <c r="N407" i="58"/>
  <c r="M407" i="58"/>
  <c r="L407" i="58"/>
  <c r="K407" i="58"/>
  <c r="J407" i="58"/>
  <c r="I407" i="58"/>
  <c r="G407" i="58"/>
  <c r="F407" i="58"/>
  <c r="E407" i="58"/>
  <c r="P386" i="58"/>
  <c r="O386" i="58"/>
  <c r="N386" i="58"/>
  <c r="M386" i="58"/>
  <c r="L386" i="58"/>
  <c r="K386" i="58"/>
  <c r="J386" i="58"/>
  <c r="I386" i="58"/>
  <c r="G386" i="58"/>
  <c r="F386" i="58"/>
  <c r="E386" i="58"/>
  <c r="P372" i="58"/>
  <c r="O372" i="58"/>
  <c r="N372" i="58"/>
  <c r="M372" i="58"/>
  <c r="L372" i="58"/>
  <c r="K372" i="58"/>
  <c r="J372" i="58"/>
  <c r="I372" i="58"/>
  <c r="G372" i="58"/>
  <c r="F372" i="58"/>
  <c r="E372" i="58"/>
  <c r="P359" i="58"/>
  <c r="O359" i="58"/>
  <c r="N359" i="58"/>
  <c r="M359" i="58"/>
  <c r="L359" i="58"/>
  <c r="K359" i="58"/>
  <c r="J359" i="58"/>
  <c r="I359" i="58"/>
  <c r="G359" i="58"/>
  <c r="F359" i="58"/>
  <c r="E359"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21" i="58"/>
  <c r="O21" i="58"/>
  <c r="N21" i="58"/>
  <c r="M21" i="58"/>
  <c r="L21" i="58"/>
  <c r="K21" i="58"/>
  <c r="J21" i="58"/>
  <c r="I21" i="58"/>
  <c r="G21" i="58"/>
  <c r="F21" i="58"/>
  <c r="E21" i="58"/>
  <c r="P282" i="58"/>
  <c r="O282" i="58"/>
  <c r="N282" i="58"/>
  <c r="M282" i="58"/>
  <c r="L282" i="58"/>
  <c r="K282" i="58"/>
  <c r="J282" i="58"/>
  <c r="I282" i="58"/>
  <c r="G282" i="58"/>
  <c r="F282" i="58"/>
  <c r="E282" i="58"/>
  <c r="P249" i="58"/>
  <c r="O249" i="58"/>
  <c r="N249" i="58"/>
  <c r="M249" i="58"/>
  <c r="L249" i="58"/>
  <c r="K249" i="58"/>
  <c r="J249" i="58"/>
  <c r="I249" i="58"/>
  <c r="G249" i="58"/>
  <c r="F249" i="58"/>
  <c r="E249" i="58"/>
  <c r="P193" i="58"/>
  <c r="O193" i="58"/>
  <c r="N193" i="58"/>
  <c r="M193" i="58"/>
  <c r="L193" i="58"/>
  <c r="K193" i="58"/>
  <c r="J193" i="58"/>
  <c r="I193" i="58"/>
  <c r="G193" i="58"/>
  <c r="F193" i="58"/>
  <c r="E193" i="58"/>
  <c r="P544" i="58"/>
  <c r="O544" i="58"/>
  <c r="N544" i="58"/>
  <c r="M544" i="58"/>
  <c r="L544" i="58"/>
  <c r="K544" i="58"/>
  <c r="J544" i="58"/>
  <c r="I544" i="58"/>
  <c r="G544" i="58"/>
  <c r="F544" i="58"/>
  <c r="E544" i="58"/>
  <c r="P448" i="58"/>
  <c r="O448" i="58"/>
  <c r="N448" i="58"/>
  <c r="M448" i="58"/>
  <c r="L448" i="58"/>
  <c r="K448" i="58"/>
  <c r="J448" i="58"/>
  <c r="I448" i="58"/>
  <c r="G448" i="58"/>
  <c r="F448" i="58"/>
  <c r="E448" i="58"/>
  <c r="P441" i="58"/>
  <c r="O441" i="58"/>
  <c r="N441" i="58"/>
  <c r="M441" i="58"/>
  <c r="L441" i="58"/>
  <c r="K441" i="58"/>
  <c r="J441" i="58"/>
  <c r="I441" i="58"/>
  <c r="G441" i="58"/>
  <c r="F441" i="58"/>
  <c r="E441" i="58"/>
  <c r="P540" i="58"/>
  <c r="O540" i="58"/>
  <c r="N540" i="58"/>
  <c r="M540" i="58"/>
  <c r="L540" i="58"/>
  <c r="K540" i="58"/>
  <c r="J540" i="58"/>
  <c r="I540" i="58"/>
  <c r="G540" i="58"/>
  <c r="F540" i="58"/>
  <c r="E540" i="58"/>
  <c r="P39" i="58"/>
  <c r="O39" i="58"/>
  <c r="N39" i="58"/>
  <c r="M39" i="58"/>
  <c r="L39" i="58"/>
  <c r="K39" i="58"/>
  <c r="J39" i="58"/>
  <c r="I39" i="58"/>
  <c r="G39" i="58"/>
  <c r="F39" i="58"/>
  <c r="E39"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7" i="58"/>
  <c r="O487" i="58"/>
  <c r="N487" i="58"/>
  <c r="M487" i="58"/>
  <c r="L487" i="58"/>
  <c r="K487" i="58"/>
  <c r="J487" i="58"/>
  <c r="I487" i="58"/>
  <c r="G487" i="58"/>
  <c r="F487" i="58"/>
  <c r="E487" i="58"/>
  <c r="P194" i="58"/>
  <c r="O194" i="58"/>
  <c r="N194" i="58"/>
  <c r="M194" i="58"/>
  <c r="L194" i="58"/>
  <c r="K194" i="58"/>
  <c r="J194" i="58"/>
  <c r="I194" i="58"/>
  <c r="G194" i="58"/>
  <c r="F194" i="58"/>
  <c r="E194" i="58"/>
  <c r="P135" i="58"/>
  <c r="O135" i="58"/>
  <c r="N135" i="58"/>
  <c r="M135" i="58"/>
  <c r="L135" i="58"/>
  <c r="K135" i="58"/>
  <c r="J135" i="58"/>
  <c r="I135" i="58"/>
  <c r="G135" i="58"/>
  <c r="F135" i="58"/>
  <c r="E135"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4" i="58"/>
  <c r="O244" i="58"/>
  <c r="N244" i="58"/>
  <c r="M244" i="58"/>
  <c r="L244" i="58"/>
  <c r="K244" i="58"/>
  <c r="J244" i="58"/>
  <c r="I244" i="58"/>
  <c r="G244" i="58"/>
  <c r="F244" i="58"/>
  <c r="E244" i="58"/>
  <c r="P231" i="58"/>
  <c r="O231" i="58"/>
  <c r="N231" i="58"/>
  <c r="M231" i="58"/>
  <c r="L231" i="58"/>
  <c r="K231" i="58"/>
  <c r="J231" i="58"/>
  <c r="I231" i="58"/>
  <c r="G231" i="58"/>
  <c r="F231" i="58"/>
  <c r="E231" i="58"/>
  <c r="P230" i="58"/>
  <c r="O230" i="58"/>
  <c r="N230" i="58"/>
  <c r="M230" i="58"/>
  <c r="L230" i="58"/>
  <c r="K230" i="58"/>
  <c r="J230" i="58"/>
  <c r="I230" i="58"/>
  <c r="G230" i="58"/>
  <c r="F230" i="58"/>
  <c r="E230" i="58"/>
  <c r="P481" i="58"/>
  <c r="O481" i="58"/>
  <c r="N481" i="58"/>
  <c r="M481" i="58"/>
  <c r="L481" i="58"/>
  <c r="K481" i="58"/>
  <c r="J481" i="58"/>
  <c r="I481" i="58"/>
  <c r="G481" i="58"/>
  <c r="F481" i="58"/>
  <c r="E481" i="58"/>
  <c r="P212" i="58"/>
  <c r="O212" i="58"/>
  <c r="N212" i="58"/>
  <c r="M212" i="58"/>
  <c r="L212" i="58"/>
  <c r="K212" i="58"/>
  <c r="J212" i="58"/>
  <c r="I212" i="58"/>
  <c r="G212" i="58"/>
  <c r="F212" i="58"/>
  <c r="E212" i="58"/>
  <c r="P200" i="58"/>
  <c r="O200" i="58"/>
  <c r="N200" i="58"/>
  <c r="M200" i="58"/>
  <c r="L200" i="58"/>
  <c r="K200" i="58"/>
  <c r="J200" i="58"/>
  <c r="I200" i="58"/>
  <c r="G200" i="58"/>
  <c r="F200" i="58"/>
  <c r="E200" i="58"/>
  <c r="P451" i="58"/>
  <c r="O451" i="58"/>
  <c r="N451" i="58"/>
  <c r="M451" i="58"/>
  <c r="L451" i="58"/>
  <c r="K451" i="58"/>
  <c r="J451" i="58"/>
  <c r="I451" i="58"/>
  <c r="G451" i="58"/>
  <c r="F451" i="58"/>
  <c r="E451" i="58"/>
  <c r="P171" i="58"/>
  <c r="O171" i="58"/>
  <c r="N171" i="58"/>
  <c r="M171" i="58"/>
  <c r="L171" i="58"/>
  <c r="K171" i="58"/>
  <c r="J171" i="58"/>
  <c r="I171" i="58"/>
  <c r="G171" i="58"/>
  <c r="F171" i="58"/>
  <c r="E171" i="58"/>
  <c r="P147" i="58"/>
  <c r="O147" i="58"/>
  <c r="N147" i="58"/>
  <c r="M147" i="58"/>
  <c r="L147" i="58"/>
  <c r="K147" i="58"/>
  <c r="J147" i="58"/>
  <c r="I147" i="58"/>
  <c r="G147" i="58"/>
  <c r="F147" i="58"/>
  <c r="E147" i="58"/>
  <c r="P146" i="58"/>
  <c r="O146" i="58"/>
  <c r="N146" i="58"/>
  <c r="M146" i="58"/>
  <c r="L146" i="58"/>
  <c r="K146" i="58"/>
  <c r="J146" i="58"/>
  <c r="I146" i="58"/>
  <c r="G146" i="58"/>
  <c r="F146" i="58"/>
  <c r="E146" i="58"/>
  <c r="P137" i="58"/>
  <c r="O137" i="58"/>
  <c r="N137" i="58"/>
  <c r="M137" i="58"/>
  <c r="L137" i="58"/>
  <c r="K137" i="58"/>
  <c r="J137" i="58"/>
  <c r="I137" i="58"/>
  <c r="G137" i="58"/>
  <c r="F137" i="58"/>
  <c r="E137" i="58"/>
  <c r="P140" i="58"/>
  <c r="O140" i="58"/>
  <c r="N140" i="58"/>
  <c r="M140" i="58"/>
  <c r="L140" i="58"/>
  <c r="K140" i="58"/>
  <c r="J140" i="58"/>
  <c r="I140" i="58"/>
  <c r="G140" i="58"/>
  <c r="F140" i="58"/>
  <c r="E140" i="58"/>
  <c r="P442" i="58"/>
  <c r="O442" i="58"/>
  <c r="N442" i="58"/>
  <c r="M442" i="58"/>
  <c r="L442" i="58"/>
  <c r="K442" i="58"/>
  <c r="J442" i="58"/>
  <c r="I442" i="58"/>
  <c r="G442" i="58"/>
  <c r="F442" i="58"/>
  <c r="E442" i="58"/>
  <c r="P125" i="58"/>
  <c r="O125" i="58"/>
  <c r="N125" i="58"/>
  <c r="M125" i="58"/>
  <c r="L125" i="58"/>
  <c r="K125" i="58"/>
  <c r="J125" i="58"/>
  <c r="I125" i="58"/>
  <c r="G125" i="58"/>
  <c r="F125" i="58"/>
  <c r="E125" i="58"/>
  <c r="P115" i="58"/>
  <c r="O115" i="58"/>
  <c r="N115" i="58"/>
  <c r="M115" i="58"/>
  <c r="L115" i="58"/>
  <c r="K115" i="58"/>
  <c r="J115" i="58"/>
  <c r="I115" i="58"/>
  <c r="G115" i="58"/>
  <c r="F115" i="58"/>
  <c r="E115" i="58"/>
  <c r="P404" i="58"/>
  <c r="O404" i="58"/>
  <c r="N404" i="58"/>
  <c r="M404" i="58"/>
  <c r="L404" i="58"/>
  <c r="K404" i="58"/>
  <c r="J404" i="58"/>
  <c r="I404" i="58"/>
  <c r="G404" i="58"/>
  <c r="F404" i="58"/>
  <c r="E404" i="58"/>
  <c r="P119" i="58"/>
  <c r="O119" i="58"/>
  <c r="N119" i="58"/>
  <c r="M119" i="58"/>
  <c r="L119" i="58"/>
  <c r="K119" i="58"/>
  <c r="J119" i="58"/>
  <c r="I119" i="58"/>
  <c r="G119" i="58"/>
  <c r="F119" i="58"/>
  <c r="E119" i="58"/>
  <c r="P99" i="58"/>
  <c r="O99" i="58"/>
  <c r="N99" i="58"/>
  <c r="M99" i="58"/>
  <c r="L99" i="58"/>
  <c r="K99" i="58"/>
  <c r="J99" i="58"/>
  <c r="I99" i="58"/>
  <c r="G99" i="58"/>
  <c r="F99" i="58"/>
  <c r="E99" i="58"/>
  <c r="P588" i="58"/>
  <c r="O588" i="58"/>
  <c r="N588" i="58"/>
  <c r="M588" i="58"/>
  <c r="L588" i="58"/>
  <c r="K588" i="58"/>
  <c r="J588" i="58"/>
  <c r="I588" i="58"/>
  <c r="G588" i="58"/>
  <c r="F588" i="58"/>
  <c r="E588" i="58"/>
  <c r="P94" i="58"/>
  <c r="O94" i="58"/>
  <c r="N94" i="58"/>
  <c r="M94" i="58"/>
  <c r="L94" i="58"/>
  <c r="K94" i="58"/>
  <c r="J94" i="58"/>
  <c r="I94" i="58"/>
  <c r="G94" i="58"/>
  <c r="F94" i="58"/>
  <c r="E94" i="58"/>
  <c r="P76" i="58"/>
  <c r="O76" i="58"/>
  <c r="N76" i="58"/>
  <c r="M76" i="58"/>
  <c r="L76" i="58"/>
  <c r="K76" i="58"/>
  <c r="J76" i="58"/>
  <c r="I76" i="58"/>
  <c r="G76" i="58"/>
  <c r="F76" i="58"/>
  <c r="E76" i="58"/>
  <c r="P370" i="58"/>
  <c r="O370" i="58"/>
  <c r="N370" i="58"/>
  <c r="M370" i="58"/>
  <c r="L370" i="58"/>
  <c r="K370" i="58"/>
  <c r="J370" i="58"/>
  <c r="I370" i="58"/>
  <c r="G370" i="58"/>
  <c r="F370" i="58"/>
  <c r="E370" i="58"/>
  <c r="P59" i="58"/>
  <c r="O59" i="58"/>
  <c r="N59" i="58"/>
  <c r="M59" i="58"/>
  <c r="L59" i="58"/>
  <c r="K59" i="58"/>
  <c r="J59" i="58"/>
  <c r="I59" i="58"/>
  <c r="G59" i="58"/>
  <c r="F59" i="58"/>
  <c r="E59" i="58"/>
  <c r="P580" i="58"/>
  <c r="O580" i="58"/>
  <c r="N580" i="58"/>
  <c r="M580" i="58"/>
  <c r="L580" i="58"/>
  <c r="K580" i="58"/>
  <c r="J580" i="58"/>
  <c r="I580" i="58"/>
  <c r="G580" i="58"/>
  <c r="F580" i="58"/>
  <c r="E580" i="58"/>
  <c r="P349" i="58"/>
  <c r="O349" i="58"/>
  <c r="N349" i="58"/>
  <c r="M349" i="58"/>
  <c r="L349" i="58"/>
  <c r="K349" i="58"/>
  <c r="J349" i="58"/>
  <c r="I349" i="58"/>
  <c r="G349" i="58"/>
  <c r="F349" i="58"/>
  <c r="E349" i="58"/>
  <c r="P358" i="58"/>
  <c r="O358" i="58"/>
  <c r="N358" i="58"/>
  <c r="M358" i="58"/>
  <c r="L358" i="58"/>
  <c r="K358" i="58"/>
  <c r="J358" i="58"/>
  <c r="I358" i="58"/>
  <c r="G358" i="58"/>
  <c r="F358" i="58"/>
  <c r="E358" i="58"/>
  <c r="P350" i="58"/>
  <c r="O350" i="58"/>
  <c r="N350" i="58"/>
  <c r="M350" i="58"/>
  <c r="L350" i="58"/>
  <c r="K350" i="58"/>
  <c r="J350" i="58"/>
  <c r="I350" i="58"/>
  <c r="G350" i="58"/>
  <c r="F350" i="58"/>
  <c r="E350" i="58"/>
  <c r="P345" i="58"/>
  <c r="O345" i="58"/>
  <c r="N345" i="58"/>
  <c r="M345" i="58"/>
  <c r="L345" i="58"/>
  <c r="K345" i="58"/>
  <c r="J345" i="58"/>
  <c r="I345" i="58"/>
  <c r="G345" i="58"/>
  <c r="F345" i="58"/>
  <c r="E345" i="58"/>
  <c r="P336" i="58"/>
  <c r="O336" i="58"/>
  <c r="N336" i="58"/>
  <c r="M336" i="58"/>
  <c r="L336" i="58"/>
  <c r="K336" i="58"/>
  <c r="J336" i="58"/>
  <c r="I336" i="58"/>
  <c r="G336" i="58"/>
  <c r="F336" i="58"/>
  <c r="E336" i="58"/>
  <c r="P351" i="58"/>
  <c r="O351" i="58"/>
  <c r="N351" i="58"/>
  <c r="M351" i="58"/>
  <c r="L351" i="58"/>
  <c r="K351" i="58"/>
  <c r="J351" i="58"/>
  <c r="I351" i="58"/>
  <c r="G351" i="58"/>
  <c r="F351" i="58"/>
  <c r="E351" i="58"/>
  <c r="P44" i="58"/>
  <c r="O44" i="58"/>
  <c r="N44" i="58"/>
  <c r="M44" i="58"/>
  <c r="L44" i="58"/>
  <c r="K44" i="58"/>
  <c r="J44" i="58"/>
  <c r="I44" i="58"/>
  <c r="G44" i="58"/>
  <c r="F44" i="58"/>
  <c r="E44" i="58"/>
  <c r="P323" i="58"/>
  <c r="O323" i="58"/>
  <c r="N323" i="58"/>
  <c r="M323" i="58"/>
  <c r="L323" i="58"/>
  <c r="K323" i="58"/>
  <c r="J323" i="58"/>
  <c r="I323" i="58"/>
  <c r="G323" i="58"/>
  <c r="F323" i="58"/>
  <c r="E323" i="58"/>
  <c r="P576" i="58"/>
  <c r="O576" i="58"/>
  <c r="N576" i="58"/>
  <c r="M576" i="58"/>
  <c r="L576" i="58"/>
  <c r="K576" i="58"/>
  <c r="J576" i="58"/>
  <c r="I576" i="58"/>
  <c r="G576" i="58"/>
  <c r="F576" i="58"/>
  <c r="E576" i="58"/>
  <c r="P25" i="58"/>
  <c r="O25" i="58"/>
  <c r="N25" i="58"/>
  <c r="M25" i="58"/>
  <c r="L25" i="58"/>
  <c r="K25" i="58"/>
  <c r="J25" i="58"/>
  <c r="I25" i="58"/>
  <c r="G25" i="58"/>
  <c r="F25" i="58"/>
  <c r="E25" i="58"/>
  <c r="P298" i="58"/>
  <c r="O298" i="58"/>
  <c r="N298" i="58"/>
  <c r="M298" i="58"/>
  <c r="L298" i="58"/>
  <c r="K298" i="58"/>
  <c r="J298" i="58"/>
  <c r="I298" i="58"/>
  <c r="G298" i="58"/>
  <c r="F298" i="58"/>
  <c r="E298" i="58"/>
  <c r="P20" i="58"/>
  <c r="O20" i="58"/>
  <c r="N20" i="58"/>
  <c r="M20" i="58"/>
  <c r="L20" i="58"/>
  <c r="K20" i="58"/>
  <c r="J20" i="58"/>
  <c r="I20" i="58"/>
  <c r="G20" i="58"/>
  <c r="F20" i="58"/>
  <c r="E20" i="58"/>
  <c r="P291" i="58"/>
  <c r="O291" i="58"/>
  <c r="N291" i="58"/>
  <c r="M291" i="58"/>
  <c r="L291" i="58"/>
  <c r="K291" i="58"/>
  <c r="J291" i="58"/>
  <c r="I291" i="58"/>
  <c r="G291" i="58"/>
  <c r="F291" i="58"/>
  <c r="E291" i="58"/>
  <c r="P296" i="58"/>
  <c r="O296" i="58"/>
  <c r="N296" i="58"/>
  <c r="M296" i="58"/>
  <c r="L296" i="58"/>
  <c r="K296" i="58"/>
  <c r="J296" i="58"/>
  <c r="I296" i="58"/>
  <c r="G296" i="58"/>
  <c r="F296" i="58"/>
  <c r="E296"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91" i="58"/>
  <c r="O91" i="58"/>
  <c r="N91" i="58"/>
  <c r="M91" i="58"/>
  <c r="L91" i="58"/>
  <c r="K91" i="58"/>
  <c r="J91" i="58"/>
  <c r="I91" i="58"/>
  <c r="G91" i="58"/>
  <c r="F91" i="58"/>
  <c r="E91" i="58"/>
  <c r="P527" i="58"/>
  <c r="O527" i="58"/>
  <c r="N527" i="58"/>
  <c r="M527" i="58"/>
  <c r="L527" i="58"/>
  <c r="K527" i="58"/>
  <c r="J527" i="58"/>
  <c r="I527" i="58"/>
  <c r="G527" i="58"/>
  <c r="F527" i="58"/>
  <c r="E527" i="58"/>
  <c r="P554" i="58"/>
  <c r="O554" i="58"/>
  <c r="N554" i="58"/>
  <c r="M554" i="58"/>
  <c r="L554" i="58"/>
  <c r="K554" i="58"/>
  <c r="J554" i="58"/>
  <c r="I554" i="58"/>
  <c r="G554" i="58"/>
  <c r="F554" i="58"/>
  <c r="E554" i="58"/>
  <c r="P189" i="58"/>
  <c r="O189" i="58"/>
  <c r="N189" i="58"/>
  <c r="M189" i="58"/>
  <c r="L189" i="58"/>
  <c r="K189" i="58"/>
  <c r="J189" i="58"/>
  <c r="I189" i="58"/>
  <c r="G189" i="58"/>
  <c r="F189" i="58"/>
  <c r="E189" i="58"/>
  <c r="P550" i="58"/>
  <c r="O550" i="58"/>
  <c r="N550" i="58"/>
  <c r="M550" i="58"/>
  <c r="L550" i="58"/>
  <c r="K550" i="58"/>
  <c r="J550" i="58"/>
  <c r="I550" i="58"/>
  <c r="G550" i="58"/>
  <c r="F550" i="58"/>
  <c r="E550" i="58"/>
  <c r="P546" i="58"/>
  <c r="O546" i="58"/>
  <c r="N546" i="58"/>
  <c r="M546" i="58"/>
  <c r="L546" i="58"/>
  <c r="K546" i="58"/>
  <c r="J546" i="58"/>
  <c r="I546" i="58"/>
  <c r="G546" i="58"/>
  <c r="F546" i="58"/>
  <c r="E546" i="58"/>
  <c r="P541" i="58"/>
  <c r="O541" i="58"/>
  <c r="N541" i="58"/>
  <c r="M541" i="58"/>
  <c r="L541" i="58"/>
  <c r="K541" i="58"/>
  <c r="J541" i="58"/>
  <c r="I541" i="58"/>
  <c r="G541" i="58"/>
  <c r="F541" i="58"/>
  <c r="E541" i="58"/>
  <c r="P534" i="58"/>
  <c r="O534" i="58"/>
  <c r="N534" i="58"/>
  <c r="M534" i="58"/>
  <c r="L534" i="58"/>
  <c r="K534" i="58"/>
  <c r="J534" i="58"/>
  <c r="I534" i="58"/>
  <c r="G534" i="58"/>
  <c r="F534" i="58"/>
  <c r="E534" i="58"/>
  <c r="P186" i="58"/>
  <c r="O186" i="58"/>
  <c r="N186" i="58"/>
  <c r="M186" i="58"/>
  <c r="L186" i="58"/>
  <c r="K186" i="58"/>
  <c r="J186" i="58"/>
  <c r="I186" i="58"/>
  <c r="G186" i="58"/>
  <c r="F186" i="58"/>
  <c r="E186" i="58"/>
  <c r="P440" i="58"/>
  <c r="O440" i="58"/>
  <c r="N440" i="58"/>
  <c r="M440" i="58"/>
  <c r="L440" i="58"/>
  <c r="K440" i="58"/>
  <c r="J440" i="58"/>
  <c r="I440" i="58"/>
  <c r="G440" i="58"/>
  <c r="F440" i="58"/>
  <c r="E440" i="58"/>
  <c r="P126" i="58"/>
  <c r="O126" i="58"/>
  <c r="N126" i="58"/>
  <c r="M126" i="58"/>
  <c r="L126" i="58"/>
  <c r="K126" i="58"/>
  <c r="J126" i="58"/>
  <c r="I126" i="58"/>
  <c r="G126" i="58"/>
  <c r="F126" i="58"/>
  <c r="E126" i="58"/>
  <c r="P69" i="58"/>
  <c r="O69" i="58"/>
  <c r="N69" i="58"/>
  <c r="M69" i="58"/>
  <c r="L69" i="58"/>
  <c r="K69" i="58"/>
  <c r="J69" i="58"/>
  <c r="I69" i="58"/>
  <c r="G69" i="58"/>
  <c r="F69" i="58"/>
  <c r="E69" i="58"/>
  <c r="P367" i="58"/>
  <c r="O367" i="58"/>
  <c r="N367" i="58"/>
  <c r="M367" i="58"/>
  <c r="L367" i="58"/>
  <c r="K367" i="58"/>
  <c r="J367" i="58"/>
  <c r="I367" i="58"/>
  <c r="G367" i="58"/>
  <c r="F367" i="58"/>
  <c r="E367" i="58"/>
  <c r="P330" i="58"/>
  <c r="O330" i="58"/>
  <c r="N330" i="58"/>
  <c r="M330" i="58"/>
  <c r="L330" i="58"/>
  <c r="K330" i="58"/>
  <c r="J330" i="58"/>
  <c r="I330" i="58"/>
  <c r="G330" i="58"/>
  <c r="F330" i="58"/>
  <c r="E330" i="58"/>
  <c r="P320" i="58"/>
  <c r="O320" i="58"/>
  <c r="N320" i="58"/>
  <c r="M320" i="58"/>
  <c r="L320" i="58"/>
  <c r="K320" i="58"/>
  <c r="J320" i="58"/>
  <c r="I320" i="58"/>
  <c r="G320" i="58"/>
  <c r="F320" i="58"/>
  <c r="E320" i="58"/>
  <c r="P497" i="58"/>
  <c r="O497" i="58"/>
  <c r="N497" i="58"/>
  <c r="M497" i="58"/>
  <c r="L497" i="58"/>
  <c r="K497" i="58"/>
  <c r="J497" i="58"/>
  <c r="I497" i="58"/>
  <c r="G497" i="58"/>
  <c r="F497" i="58"/>
  <c r="E497" i="58"/>
  <c r="P120" i="58"/>
  <c r="O120" i="58"/>
  <c r="N120" i="58"/>
  <c r="M120" i="58"/>
  <c r="L120" i="58"/>
  <c r="K120" i="58"/>
  <c r="J120" i="58"/>
  <c r="I120" i="58"/>
  <c r="G120" i="58"/>
  <c r="F120" i="58"/>
  <c r="E120" i="58"/>
  <c r="P411" i="58"/>
  <c r="O411" i="58"/>
  <c r="N411" i="58"/>
  <c r="M411" i="58"/>
  <c r="L411" i="58"/>
  <c r="K411" i="58"/>
  <c r="J411" i="58"/>
  <c r="I411" i="58"/>
  <c r="G411" i="58"/>
  <c r="F411" i="58"/>
  <c r="E411" i="58"/>
  <c r="P373" i="58"/>
  <c r="O373" i="58"/>
  <c r="N373" i="58"/>
  <c r="M373" i="58"/>
  <c r="L373" i="58"/>
  <c r="K373" i="58"/>
  <c r="J373" i="58"/>
  <c r="I373" i="58"/>
  <c r="G373" i="58"/>
  <c r="F373" i="58"/>
  <c r="E373"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5" i="58"/>
  <c r="O245" i="58"/>
  <c r="N245" i="58"/>
  <c r="M245" i="58"/>
  <c r="L245" i="58"/>
  <c r="K245" i="58"/>
  <c r="J245" i="58"/>
  <c r="I245" i="58"/>
  <c r="G245" i="58"/>
  <c r="F245" i="58"/>
  <c r="E245" i="58"/>
  <c r="P563" i="58"/>
  <c r="O563" i="58"/>
  <c r="N563" i="58"/>
  <c r="M563" i="58"/>
  <c r="L563" i="58"/>
  <c r="K563" i="58"/>
  <c r="J563" i="58"/>
  <c r="I563" i="58"/>
  <c r="G563" i="58"/>
  <c r="F563" i="58"/>
  <c r="E563" i="58"/>
  <c r="P236" i="58"/>
  <c r="O236" i="58"/>
  <c r="N236" i="58"/>
  <c r="M236" i="58"/>
  <c r="L236" i="58"/>
  <c r="K236" i="58"/>
  <c r="J236" i="58"/>
  <c r="I236" i="58"/>
  <c r="G236" i="58"/>
  <c r="F236" i="58"/>
  <c r="E236" i="58"/>
  <c r="P504" i="58"/>
  <c r="O504" i="58"/>
  <c r="N504" i="58"/>
  <c r="M504" i="58"/>
  <c r="L504" i="58"/>
  <c r="K504" i="58"/>
  <c r="J504" i="58"/>
  <c r="I504" i="58"/>
  <c r="G504" i="58"/>
  <c r="F504" i="58"/>
  <c r="E504"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6" i="58"/>
  <c r="O206" i="58"/>
  <c r="N206" i="58"/>
  <c r="M206" i="58"/>
  <c r="L206" i="58"/>
  <c r="K206" i="58"/>
  <c r="J206" i="58"/>
  <c r="I206" i="58"/>
  <c r="G206" i="58"/>
  <c r="F206" i="58"/>
  <c r="E206" i="58"/>
  <c r="P599" i="58"/>
  <c r="O599" i="58"/>
  <c r="N599" i="58"/>
  <c r="M599" i="58"/>
  <c r="L599" i="58"/>
  <c r="K599" i="58"/>
  <c r="J599" i="58"/>
  <c r="I599" i="58"/>
  <c r="G599" i="58"/>
  <c r="F599" i="58"/>
  <c r="E599"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59" i="58"/>
  <c r="O159" i="58"/>
  <c r="N159" i="58"/>
  <c r="M159" i="58"/>
  <c r="L159" i="58"/>
  <c r="K159" i="58"/>
  <c r="J159" i="58"/>
  <c r="I159" i="58"/>
  <c r="G159" i="58"/>
  <c r="F159" i="58"/>
  <c r="E159" i="58"/>
  <c r="P157" i="58"/>
  <c r="O157" i="58"/>
  <c r="N157" i="58"/>
  <c r="M157" i="58"/>
  <c r="L157" i="58"/>
  <c r="K157" i="58"/>
  <c r="J157" i="58"/>
  <c r="I157" i="58"/>
  <c r="G157" i="58"/>
  <c r="F157" i="58"/>
  <c r="E157" i="58"/>
  <c r="P455" i="58"/>
  <c r="O455" i="58"/>
  <c r="N455" i="58"/>
  <c r="M455" i="58"/>
  <c r="L455" i="58"/>
  <c r="K455" i="58"/>
  <c r="J455" i="58"/>
  <c r="I455" i="58"/>
  <c r="G455" i="58"/>
  <c r="F455" i="58"/>
  <c r="E455" i="58"/>
  <c r="P461" i="58"/>
  <c r="O461" i="58"/>
  <c r="N461" i="58"/>
  <c r="M461" i="58"/>
  <c r="L461" i="58"/>
  <c r="K461" i="58"/>
  <c r="J461" i="58"/>
  <c r="I461" i="58"/>
  <c r="G461" i="58"/>
  <c r="F461" i="58"/>
  <c r="E461" i="58"/>
  <c r="P143" i="58"/>
  <c r="O143" i="58"/>
  <c r="N143" i="58"/>
  <c r="M143" i="58"/>
  <c r="L143" i="58"/>
  <c r="K143" i="58"/>
  <c r="J143" i="58"/>
  <c r="I143" i="58"/>
  <c r="G143" i="58"/>
  <c r="F143" i="58"/>
  <c r="E143" i="58"/>
  <c r="P138" i="58"/>
  <c r="O138" i="58"/>
  <c r="N138" i="58"/>
  <c r="M138" i="58"/>
  <c r="L138" i="58"/>
  <c r="K138" i="58"/>
  <c r="J138" i="58"/>
  <c r="I138" i="58"/>
  <c r="G138" i="58"/>
  <c r="F138" i="58"/>
  <c r="E138" i="58"/>
  <c r="P130" i="58"/>
  <c r="O130" i="58"/>
  <c r="N130" i="58"/>
  <c r="M130" i="58"/>
  <c r="L130" i="58"/>
  <c r="K130" i="58"/>
  <c r="J130" i="58"/>
  <c r="I130" i="58"/>
  <c r="G130" i="58"/>
  <c r="F130" i="58"/>
  <c r="E130" i="58"/>
  <c r="P425" i="58"/>
  <c r="O425" i="58"/>
  <c r="N425" i="58"/>
  <c r="M425" i="58"/>
  <c r="L425" i="58"/>
  <c r="K425" i="58"/>
  <c r="J425" i="58"/>
  <c r="I425" i="58"/>
  <c r="G425" i="58"/>
  <c r="F425" i="58"/>
  <c r="E425" i="58"/>
  <c r="P432" i="58"/>
  <c r="O432" i="58"/>
  <c r="N432" i="58"/>
  <c r="M432" i="58"/>
  <c r="L432" i="58"/>
  <c r="K432" i="58"/>
  <c r="J432" i="58"/>
  <c r="I432" i="58"/>
  <c r="G432" i="58"/>
  <c r="F432" i="58"/>
  <c r="E432" i="58"/>
  <c r="P434" i="58"/>
  <c r="O434" i="58"/>
  <c r="N434" i="58"/>
  <c r="M434" i="58"/>
  <c r="L434" i="58"/>
  <c r="K434" i="58"/>
  <c r="J434" i="58"/>
  <c r="I434" i="58"/>
  <c r="G434" i="58"/>
  <c r="F434" i="58"/>
  <c r="E434" i="58"/>
  <c r="P106" i="58"/>
  <c r="O106" i="58"/>
  <c r="N106" i="58"/>
  <c r="M106" i="58"/>
  <c r="L106" i="58"/>
  <c r="K106" i="58"/>
  <c r="J106" i="58"/>
  <c r="I106" i="58"/>
  <c r="G106" i="58"/>
  <c r="F106" i="58"/>
  <c r="E106" i="58"/>
  <c r="P103" i="58"/>
  <c r="O103" i="58"/>
  <c r="N103" i="58"/>
  <c r="M103" i="58"/>
  <c r="L103" i="58"/>
  <c r="K103" i="58"/>
  <c r="J103" i="58"/>
  <c r="I103" i="58"/>
  <c r="G103" i="58"/>
  <c r="F103" i="58"/>
  <c r="E103" i="58"/>
  <c r="P536" i="58"/>
  <c r="O536" i="58"/>
  <c r="N536" i="58"/>
  <c r="M536" i="58"/>
  <c r="L536" i="58"/>
  <c r="K536" i="58"/>
  <c r="J536" i="58"/>
  <c r="I536" i="58"/>
  <c r="G536" i="58"/>
  <c r="F536" i="58"/>
  <c r="E536" i="58"/>
  <c r="P100" i="58"/>
  <c r="O100" i="58"/>
  <c r="N100" i="58"/>
  <c r="M100" i="58"/>
  <c r="L100" i="58"/>
  <c r="K100" i="58"/>
  <c r="J100" i="58"/>
  <c r="I100" i="58"/>
  <c r="G100" i="58"/>
  <c r="F100" i="58"/>
  <c r="E100" i="58"/>
  <c r="P87" i="58"/>
  <c r="O87" i="58"/>
  <c r="N87" i="58"/>
  <c r="M87" i="58"/>
  <c r="L87" i="58"/>
  <c r="K87" i="58"/>
  <c r="J87" i="58"/>
  <c r="I87" i="58"/>
  <c r="G87" i="58"/>
  <c r="F87" i="58"/>
  <c r="E87" i="58"/>
  <c r="P383" i="58"/>
  <c r="O383" i="58"/>
  <c r="N383" i="58"/>
  <c r="M383" i="58"/>
  <c r="L383" i="58"/>
  <c r="K383" i="58"/>
  <c r="J383" i="58"/>
  <c r="I383" i="58"/>
  <c r="G383" i="58"/>
  <c r="F383" i="58"/>
  <c r="E383" i="58"/>
  <c r="P61" i="58"/>
  <c r="O61" i="58"/>
  <c r="N61" i="58"/>
  <c r="M61" i="58"/>
  <c r="L61" i="58"/>
  <c r="K61" i="58"/>
  <c r="J61" i="58"/>
  <c r="I61" i="58"/>
  <c r="G61" i="58"/>
  <c r="F61" i="58"/>
  <c r="E61" i="58"/>
  <c r="P346" i="58"/>
  <c r="O346" i="58"/>
  <c r="N346" i="58"/>
  <c r="M346" i="58"/>
  <c r="L346" i="58"/>
  <c r="K346" i="58"/>
  <c r="J346" i="58"/>
  <c r="I346" i="58"/>
  <c r="G346" i="58"/>
  <c r="F346" i="58"/>
  <c r="E346" i="58"/>
  <c r="P335" i="58"/>
  <c r="O335" i="58"/>
  <c r="N335" i="58"/>
  <c r="M335" i="58"/>
  <c r="L335" i="58"/>
  <c r="K335" i="58"/>
  <c r="J335" i="58"/>
  <c r="I335" i="58"/>
  <c r="G335" i="58"/>
  <c r="F335" i="58"/>
  <c r="E335" i="58"/>
  <c r="P329" i="58"/>
  <c r="O329" i="58"/>
  <c r="N329" i="58"/>
  <c r="M329" i="58"/>
  <c r="L329" i="58"/>
  <c r="K329" i="58"/>
  <c r="J329" i="58"/>
  <c r="I329" i="58"/>
  <c r="G329" i="58"/>
  <c r="F329" i="58"/>
  <c r="E329" i="58"/>
  <c r="P41" i="58"/>
  <c r="O41" i="58"/>
  <c r="N41" i="58"/>
  <c r="M41" i="58"/>
  <c r="L41" i="58"/>
  <c r="K41" i="58"/>
  <c r="J41" i="58"/>
  <c r="I41" i="58"/>
  <c r="G41" i="58"/>
  <c r="F41" i="58"/>
  <c r="E41" i="58"/>
  <c r="P29" i="58"/>
  <c r="O29" i="58"/>
  <c r="N29" i="58"/>
  <c r="M29" i="58"/>
  <c r="L29" i="58"/>
  <c r="K29" i="58"/>
  <c r="J29" i="58"/>
  <c r="I29" i="58"/>
  <c r="G29" i="58"/>
  <c r="F29" i="58"/>
  <c r="E29" i="58"/>
  <c r="P27" i="58"/>
  <c r="O27" i="58"/>
  <c r="N27" i="58"/>
  <c r="M27" i="58"/>
  <c r="L27" i="58"/>
  <c r="K27" i="58"/>
  <c r="J27" i="58"/>
  <c r="I27" i="58"/>
  <c r="G27" i="58"/>
  <c r="F27" i="58"/>
  <c r="E27"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7" i="58"/>
  <c r="O17" i="58"/>
  <c r="N17" i="58"/>
  <c r="M17" i="58"/>
  <c r="L17" i="58"/>
  <c r="K17" i="58"/>
  <c r="J17" i="58"/>
  <c r="I17" i="58"/>
  <c r="G17" i="58"/>
  <c r="F17" i="58"/>
  <c r="E17"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09" i="58"/>
  <c r="O209" i="58"/>
  <c r="N209" i="58"/>
  <c r="M209" i="58"/>
  <c r="L209" i="58"/>
  <c r="K209" i="58"/>
  <c r="J209" i="58"/>
  <c r="I209" i="58"/>
  <c r="G209" i="58"/>
  <c r="F209" i="58"/>
  <c r="E209" i="58"/>
  <c r="P210" i="58"/>
  <c r="O210" i="58"/>
  <c r="N210" i="58"/>
  <c r="M210" i="58"/>
  <c r="L210" i="58"/>
  <c r="K210" i="58"/>
  <c r="J210" i="58"/>
  <c r="I210" i="58"/>
  <c r="G210" i="58"/>
  <c r="F210" i="58"/>
  <c r="E210" i="58"/>
  <c r="P556" i="58"/>
  <c r="O556" i="58"/>
  <c r="N556" i="58"/>
  <c r="M556" i="58"/>
  <c r="L556" i="58"/>
  <c r="K556" i="58"/>
  <c r="J556" i="58"/>
  <c r="I556" i="58"/>
  <c r="G556" i="58"/>
  <c r="F556" i="58"/>
  <c r="E556" i="58"/>
  <c r="P188" i="58"/>
  <c r="O188" i="58"/>
  <c r="N188" i="58"/>
  <c r="M188" i="58"/>
  <c r="L188" i="58"/>
  <c r="K188" i="58"/>
  <c r="J188" i="58"/>
  <c r="I188" i="58"/>
  <c r="G188" i="58"/>
  <c r="F188" i="58"/>
  <c r="E188" i="58"/>
  <c r="P467" i="58"/>
  <c r="O467" i="58"/>
  <c r="N467" i="58"/>
  <c r="M467" i="58"/>
  <c r="L467" i="58"/>
  <c r="K467" i="58"/>
  <c r="J467" i="58"/>
  <c r="I467" i="58"/>
  <c r="G467" i="58"/>
  <c r="F467" i="58"/>
  <c r="E467" i="58"/>
  <c r="P466" i="58"/>
  <c r="O466" i="58"/>
  <c r="N466" i="58"/>
  <c r="M466" i="58"/>
  <c r="L466" i="58"/>
  <c r="K466" i="58"/>
  <c r="J466" i="58"/>
  <c r="I466" i="58"/>
  <c r="G466" i="58"/>
  <c r="F466" i="58"/>
  <c r="E466" i="58"/>
  <c r="P175" i="58"/>
  <c r="O175" i="58"/>
  <c r="N175" i="58"/>
  <c r="M175" i="58"/>
  <c r="L175" i="58"/>
  <c r="K175" i="58"/>
  <c r="J175" i="58"/>
  <c r="I175" i="58"/>
  <c r="G175" i="58"/>
  <c r="F175" i="58"/>
  <c r="E175" i="58"/>
  <c r="P121" i="58"/>
  <c r="O121" i="58"/>
  <c r="N121" i="58"/>
  <c r="M121" i="58"/>
  <c r="L121" i="58"/>
  <c r="K121" i="58"/>
  <c r="J121" i="58"/>
  <c r="I121" i="58"/>
  <c r="G121" i="58"/>
  <c r="F121" i="58"/>
  <c r="E121" i="58"/>
  <c r="P403" i="58"/>
  <c r="O403" i="58"/>
  <c r="N403" i="58"/>
  <c r="M403" i="58"/>
  <c r="L403" i="58"/>
  <c r="K403" i="58"/>
  <c r="J403" i="58"/>
  <c r="I403" i="58"/>
  <c r="G403" i="58"/>
  <c r="F403" i="58"/>
  <c r="E403" i="58"/>
  <c r="P77" i="58"/>
  <c r="O77" i="58"/>
  <c r="N77" i="58"/>
  <c r="M77" i="58"/>
  <c r="L77" i="58"/>
  <c r="K77" i="58"/>
  <c r="J77" i="58"/>
  <c r="I77" i="58"/>
  <c r="G77" i="58"/>
  <c r="F77" i="58"/>
  <c r="E77" i="58"/>
  <c r="P52" i="58"/>
  <c r="O52" i="58"/>
  <c r="N52" i="58"/>
  <c r="M52" i="58"/>
  <c r="L52" i="58"/>
  <c r="K52" i="58"/>
  <c r="J52" i="58"/>
  <c r="I52" i="58"/>
  <c r="G52" i="58"/>
  <c r="F52" i="58"/>
  <c r="E52" i="58"/>
  <c r="P352" i="58"/>
  <c r="O352" i="58"/>
  <c r="N352" i="58"/>
  <c r="M352" i="58"/>
  <c r="L352" i="58"/>
  <c r="K352" i="58"/>
  <c r="J352" i="58"/>
  <c r="I352" i="58"/>
  <c r="G352" i="58"/>
  <c r="F352" i="58"/>
  <c r="E352" i="58"/>
  <c r="P30" i="58"/>
  <c r="O30" i="58"/>
  <c r="N30" i="58"/>
  <c r="M30" i="58"/>
  <c r="L30" i="58"/>
  <c r="K30" i="58"/>
  <c r="J30" i="58"/>
  <c r="I30" i="58"/>
  <c r="G30" i="58"/>
  <c r="F30" i="58"/>
  <c r="E30" i="58"/>
  <c r="P18" i="58"/>
  <c r="O18" i="58"/>
  <c r="N18" i="58"/>
  <c r="M18" i="58"/>
  <c r="L18" i="58"/>
  <c r="K18" i="58"/>
  <c r="J18" i="58"/>
  <c r="I18" i="58"/>
  <c r="G18" i="58"/>
  <c r="F18" i="58"/>
  <c r="E18" i="58"/>
  <c r="P145" i="58"/>
  <c r="O145" i="58"/>
  <c r="N145" i="58"/>
  <c r="M145" i="58"/>
  <c r="L145" i="58"/>
  <c r="K145" i="58"/>
  <c r="J145" i="58"/>
  <c r="I145" i="58"/>
  <c r="G145" i="58"/>
  <c r="F145" i="58"/>
  <c r="E145" i="58"/>
  <c r="P142" i="58"/>
  <c r="O142" i="58"/>
  <c r="N142" i="58"/>
  <c r="M142" i="58"/>
  <c r="L142" i="58"/>
  <c r="K142" i="58"/>
  <c r="J142" i="58"/>
  <c r="I142" i="58"/>
  <c r="G142" i="58"/>
  <c r="F142" i="58"/>
  <c r="E142"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2" i="58"/>
  <c r="O472" i="58"/>
  <c r="N472" i="58"/>
  <c r="M472" i="58"/>
  <c r="L472" i="58"/>
  <c r="K472" i="58"/>
  <c r="J472" i="58"/>
  <c r="I472" i="58"/>
  <c r="G472" i="58"/>
  <c r="F472" i="58"/>
  <c r="E472" i="58"/>
  <c r="P435" i="58"/>
  <c r="O435" i="58"/>
  <c r="N435" i="58"/>
  <c r="M435" i="58"/>
  <c r="L435" i="58"/>
  <c r="K435" i="58"/>
  <c r="J435" i="58"/>
  <c r="I435" i="58"/>
  <c r="G435" i="58"/>
  <c r="F435" i="58"/>
  <c r="E435" i="58"/>
  <c r="P114" i="58"/>
  <c r="O114" i="58"/>
  <c r="N114" i="58"/>
  <c r="M114" i="58"/>
  <c r="L114" i="58"/>
  <c r="K114" i="58"/>
  <c r="J114" i="58"/>
  <c r="I114" i="58"/>
  <c r="G114" i="58"/>
  <c r="F114" i="58"/>
  <c r="E114" i="58"/>
  <c r="P416" i="58"/>
  <c r="O416" i="58"/>
  <c r="N416" i="58"/>
  <c r="M416" i="58"/>
  <c r="L416" i="58"/>
  <c r="K416" i="58"/>
  <c r="J416" i="58"/>
  <c r="I416" i="58"/>
  <c r="G416" i="58"/>
  <c r="F416" i="58"/>
  <c r="E416" i="58"/>
  <c r="P418" i="58"/>
  <c r="O418" i="58"/>
  <c r="N418" i="58"/>
  <c r="M418" i="58"/>
  <c r="L418" i="58"/>
  <c r="K418" i="58"/>
  <c r="J418" i="58"/>
  <c r="I418" i="58"/>
  <c r="G418" i="58"/>
  <c r="F418" i="58"/>
  <c r="E418" i="58"/>
  <c r="P97" i="58"/>
  <c r="O97" i="58"/>
  <c r="N97" i="58"/>
  <c r="M97" i="58"/>
  <c r="L97" i="58"/>
  <c r="K97" i="58"/>
  <c r="J97" i="58"/>
  <c r="I97" i="58"/>
  <c r="G97" i="58"/>
  <c r="F97" i="58"/>
  <c r="E97" i="58"/>
  <c r="P80" i="58"/>
  <c r="O80" i="58"/>
  <c r="N80" i="58"/>
  <c r="M80" i="58"/>
  <c r="L80" i="58"/>
  <c r="K80" i="58"/>
  <c r="J80" i="58"/>
  <c r="I80" i="58"/>
  <c r="G80" i="58"/>
  <c r="F80" i="58"/>
  <c r="E80" i="58"/>
  <c r="P533" i="58"/>
  <c r="O533" i="58"/>
  <c r="N533" i="58"/>
  <c r="M533" i="58"/>
  <c r="L533" i="58"/>
  <c r="K533" i="58"/>
  <c r="J533" i="58"/>
  <c r="I533" i="58"/>
  <c r="G533" i="58"/>
  <c r="F533" i="58"/>
  <c r="E533" i="58"/>
  <c r="P353" i="58"/>
  <c r="O353" i="58"/>
  <c r="N353" i="58"/>
  <c r="M353" i="58"/>
  <c r="L353" i="58"/>
  <c r="K353" i="58"/>
  <c r="J353" i="58"/>
  <c r="I353" i="58"/>
  <c r="G353" i="58"/>
  <c r="F353" i="58"/>
  <c r="E353" i="58"/>
  <c r="P339" i="58"/>
  <c r="O339" i="58"/>
  <c r="N339" i="58"/>
  <c r="M339" i="58"/>
  <c r="L339" i="58"/>
  <c r="K339" i="58"/>
  <c r="J339" i="58"/>
  <c r="I339" i="58"/>
  <c r="G339" i="58"/>
  <c r="F339" i="58"/>
  <c r="E339" i="58"/>
  <c r="P26" i="58"/>
  <c r="O26" i="58"/>
  <c r="N26" i="58"/>
  <c r="M26" i="58"/>
  <c r="L26" i="58"/>
  <c r="K26" i="58"/>
  <c r="J26" i="58"/>
  <c r="I26" i="58"/>
  <c r="G26" i="58"/>
  <c r="F26" i="58"/>
  <c r="E26" i="58"/>
  <c r="P314" i="58"/>
  <c r="O314" i="58"/>
  <c r="N314" i="58"/>
  <c r="M314" i="58"/>
  <c r="L314" i="58"/>
  <c r="K314" i="58"/>
  <c r="J314" i="58"/>
  <c r="I314" i="58"/>
  <c r="G314" i="58"/>
  <c r="F314" i="58"/>
  <c r="E314"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6" i="58"/>
  <c r="O256" i="58"/>
  <c r="N256" i="58"/>
  <c r="M256" i="58"/>
  <c r="L256" i="58"/>
  <c r="K256" i="58"/>
  <c r="J256" i="58"/>
  <c r="I256" i="58"/>
  <c r="G256" i="58"/>
  <c r="F256" i="58"/>
  <c r="E256" i="58"/>
  <c r="P247" i="58"/>
  <c r="O247" i="58"/>
  <c r="N247" i="58"/>
  <c r="M247" i="58"/>
  <c r="L247" i="58"/>
  <c r="K247" i="58"/>
  <c r="J247" i="58"/>
  <c r="I247" i="58"/>
  <c r="G247" i="58"/>
  <c r="F247" i="58"/>
  <c r="E247" i="58"/>
  <c r="P565" i="58"/>
  <c r="O565" i="58"/>
  <c r="N565" i="58"/>
  <c r="M565" i="58"/>
  <c r="L565" i="58"/>
  <c r="K565" i="58"/>
  <c r="J565" i="58"/>
  <c r="I565" i="58"/>
  <c r="G565" i="58"/>
  <c r="F565" i="58"/>
  <c r="E565" i="58"/>
  <c r="P241" i="58"/>
  <c r="O241" i="58"/>
  <c r="N241" i="58"/>
  <c r="M241" i="58"/>
  <c r="L241" i="58"/>
  <c r="K241" i="58"/>
  <c r="J241" i="58"/>
  <c r="I241" i="58"/>
  <c r="G241" i="58"/>
  <c r="F241" i="58"/>
  <c r="E241" i="58"/>
  <c r="P507" i="58"/>
  <c r="O507" i="58"/>
  <c r="N507" i="58"/>
  <c r="M507" i="58"/>
  <c r="L507" i="58"/>
  <c r="K507" i="58"/>
  <c r="J507" i="58"/>
  <c r="I507" i="58"/>
  <c r="G507" i="58"/>
  <c r="F507" i="58"/>
  <c r="E507" i="58"/>
  <c r="P233" i="58"/>
  <c r="O233" i="58"/>
  <c r="N233" i="58"/>
  <c r="M233" i="58"/>
  <c r="L233" i="58"/>
  <c r="K233" i="58"/>
  <c r="J233" i="58"/>
  <c r="I233" i="58"/>
  <c r="G233" i="58"/>
  <c r="F233" i="58"/>
  <c r="E233" i="58"/>
  <c r="P216" i="58"/>
  <c r="O216" i="58"/>
  <c r="N216" i="58"/>
  <c r="M216" i="58"/>
  <c r="L216" i="58"/>
  <c r="K216" i="58"/>
  <c r="J216" i="58"/>
  <c r="I216" i="58"/>
  <c r="G216" i="58"/>
  <c r="F216" i="58"/>
  <c r="E216" i="58"/>
  <c r="P555" i="58"/>
  <c r="O555" i="58"/>
  <c r="N555" i="58"/>
  <c r="M555" i="58"/>
  <c r="L555" i="58"/>
  <c r="K555" i="58"/>
  <c r="J555" i="58"/>
  <c r="I555" i="58"/>
  <c r="G555" i="58"/>
  <c r="F555" i="58"/>
  <c r="E555" i="58"/>
  <c r="P479" i="58"/>
  <c r="O479" i="58"/>
  <c r="N479" i="58"/>
  <c r="M479" i="58"/>
  <c r="L479" i="58"/>
  <c r="K479" i="58"/>
  <c r="J479" i="58"/>
  <c r="I479" i="58"/>
  <c r="G479" i="58"/>
  <c r="F479" i="58"/>
  <c r="E479" i="58"/>
  <c r="P182" i="58"/>
  <c r="O182" i="58"/>
  <c r="N182" i="58"/>
  <c r="M182" i="58"/>
  <c r="L182" i="58"/>
  <c r="K182" i="58"/>
  <c r="J182" i="58"/>
  <c r="I182" i="58"/>
  <c r="G182" i="58"/>
  <c r="F182" i="58"/>
  <c r="E182" i="58"/>
  <c r="P596" i="58"/>
  <c r="O596" i="58"/>
  <c r="N596" i="58"/>
  <c r="M596" i="58"/>
  <c r="L596" i="58"/>
  <c r="K596" i="58"/>
  <c r="J596" i="58"/>
  <c r="I596" i="58"/>
  <c r="G596" i="58"/>
  <c r="F596" i="58"/>
  <c r="E596" i="58"/>
  <c r="P465" i="58"/>
  <c r="O465" i="58"/>
  <c r="N465" i="58"/>
  <c r="M465" i="58"/>
  <c r="L465" i="58"/>
  <c r="K465" i="58"/>
  <c r="J465" i="58"/>
  <c r="I465" i="58"/>
  <c r="G465" i="58"/>
  <c r="F465" i="58"/>
  <c r="E465" i="58"/>
  <c r="P598" i="58"/>
  <c r="O598" i="58"/>
  <c r="N598" i="58"/>
  <c r="M598" i="58"/>
  <c r="L598" i="58"/>
  <c r="K598" i="58"/>
  <c r="J598" i="58"/>
  <c r="I598" i="58"/>
  <c r="G598" i="58"/>
  <c r="F598" i="58"/>
  <c r="E598" i="58"/>
  <c r="P165" i="58"/>
  <c r="O165" i="58"/>
  <c r="N165" i="58"/>
  <c r="M165" i="58"/>
  <c r="L165" i="58"/>
  <c r="K165" i="58"/>
  <c r="J165" i="58"/>
  <c r="I165" i="58"/>
  <c r="G165" i="58"/>
  <c r="F165" i="58"/>
  <c r="E165" i="58"/>
  <c r="P595" i="58"/>
  <c r="O595" i="58"/>
  <c r="N595" i="58"/>
  <c r="M595" i="58"/>
  <c r="L595" i="58"/>
  <c r="K595" i="58"/>
  <c r="J595" i="58"/>
  <c r="I595" i="58"/>
  <c r="G595" i="58"/>
  <c r="F595" i="58"/>
  <c r="E595" i="58"/>
  <c r="P445" i="58"/>
  <c r="O445" i="58"/>
  <c r="N445" i="58"/>
  <c r="M445" i="58"/>
  <c r="L445" i="58"/>
  <c r="K445" i="58"/>
  <c r="J445" i="58"/>
  <c r="I445" i="58"/>
  <c r="G445" i="58"/>
  <c r="F445" i="58"/>
  <c r="E445" i="58"/>
  <c r="P439" i="58"/>
  <c r="O439" i="58"/>
  <c r="N439" i="58"/>
  <c r="M439" i="58"/>
  <c r="L439" i="58"/>
  <c r="K439" i="58"/>
  <c r="J439" i="58"/>
  <c r="I439" i="58"/>
  <c r="G439" i="58"/>
  <c r="F439" i="58"/>
  <c r="E439" i="58"/>
  <c r="P420" i="58"/>
  <c r="O420" i="58"/>
  <c r="N420" i="58"/>
  <c r="M420" i="58"/>
  <c r="L420" i="58"/>
  <c r="K420" i="58"/>
  <c r="J420" i="58"/>
  <c r="I420" i="58"/>
  <c r="G420" i="58"/>
  <c r="F420" i="58"/>
  <c r="E420" i="58"/>
  <c r="P414" i="58"/>
  <c r="O414" i="58"/>
  <c r="N414" i="58"/>
  <c r="M414" i="58"/>
  <c r="L414" i="58"/>
  <c r="K414" i="58"/>
  <c r="J414" i="58"/>
  <c r="I414" i="58"/>
  <c r="G414" i="58"/>
  <c r="F414" i="58"/>
  <c r="E414" i="58"/>
  <c r="P392" i="58"/>
  <c r="O392" i="58"/>
  <c r="N392" i="58"/>
  <c r="M392" i="58"/>
  <c r="L392" i="58"/>
  <c r="K392" i="58"/>
  <c r="J392" i="58"/>
  <c r="I392" i="58"/>
  <c r="G392" i="58"/>
  <c r="F392" i="58"/>
  <c r="E392" i="58"/>
  <c r="P84" i="58"/>
  <c r="O84" i="58"/>
  <c r="N84" i="58"/>
  <c r="M84" i="58"/>
  <c r="L84" i="58"/>
  <c r="K84" i="58"/>
  <c r="J84" i="58"/>
  <c r="I84" i="58"/>
  <c r="G84" i="58"/>
  <c r="F84" i="58"/>
  <c r="E84" i="58"/>
  <c r="P381" i="58"/>
  <c r="O381" i="58"/>
  <c r="N381" i="58"/>
  <c r="M381" i="58"/>
  <c r="L381" i="58"/>
  <c r="K381" i="58"/>
  <c r="J381" i="58"/>
  <c r="I381" i="58"/>
  <c r="G381" i="58"/>
  <c r="F381" i="58"/>
  <c r="E381" i="58"/>
  <c r="P65" i="58"/>
  <c r="O65" i="58"/>
  <c r="N65" i="58"/>
  <c r="M65" i="58"/>
  <c r="L65" i="58"/>
  <c r="K65" i="58"/>
  <c r="J65" i="58"/>
  <c r="I65" i="58"/>
  <c r="G65" i="58"/>
  <c r="F65" i="58"/>
  <c r="E65" i="58"/>
  <c r="P378" i="58"/>
  <c r="O378" i="58"/>
  <c r="N378" i="58"/>
  <c r="M378" i="58"/>
  <c r="L378" i="58"/>
  <c r="K378" i="58"/>
  <c r="J378" i="58"/>
  <c r="I378" i="58"/>
  <c r="G378" i="58"/>
  <c r="F378" i="58"/>
  <c r="E378" i="58"/>
  <c r="P70" i="58"/>
  <c r="O70" i="58"/>
  <c r="N70" i="58"/>
  <c r="M70" i="58"/>
  <c r="L70" i="58"/>
  <c r="K70" i="58"/>
  <c r="J70" i="58"/>
  <c r="I70" i="58"/>
  <c r="G70" i="58"/>
  <c r="F70" i="58"/>
  <c r="E70" i="58"/>
  <c r="P369" i="58"/>
  <c r="O369" i="58"/>
  <c r="N369" i="58"/>
  <c r="M369" i="58"/>
  <c r="L369" i="58"/>
  <c r="K369" i="58"/>
  <c r="J369" i="58"/>
  <c r="I369" i="58"/>
  <c r="G369" i="58"/>
  <c r="F369" i="58"/>
  <c r="E369" i="58"/>
  <c r="P585" i="58"/>
  <c r="O585" i="58"/>
  <c r="N585" i="58"/>
  <c r="M585" i="58"/>
  <c r="L585" i="58"/>
  <c r="K585" i="58"/>
  <c r="J585" i="58"/>
  <c r="I585" i="58"/>
  <c r="G585" i="58"/>
  <c r="F585" i="58"/>
  <c r="E585" i="58"/>
  <c r="P355" i="58"/>
  <c r="O355" i="58"/>
  <c r="N355" i="58"/>
  <c r="M355" i="58"/>
  <c r="L355" i="58"/>
  <c r="K355" i="58"/>
  <c r="J355" i="58"/>
  <c r="I355" i="58"/>
  <c r="G355" i="58"/>
  <c r="F355" i="58"/>
  <c r="E355" i="58"/>
  <c r="P581" i="58"/>
  <c r="O581" i="58"/>
  <c r="N581" i="58"/>
  <c r="M581" i="58"/>
  <c r="L581" i="58"/>
  <c r="K581" i="58"/>
  <c r="J581" i="58"/>
  <c r="I581" i="58"/>
  <c r="G581" i="58"/>
  <c r="F581" i="58"/>
  <c r="E581" i="58"/>
  <c r="P347" i="58"/>
  <c r="O347" i="58"/>
  <c r="N347" i="58"/>
  <c r="M347" i="58"/>
  <c r="L347" i="58"/>
  <c r="K347" i="58"/>
  <c r="J347" i="58"/>
  <c r="I347" i="58"/>
  <c r="G347" i="58"/>
  <c r="F347" i="58"/>
  <c r="E347" i="58"/>
  <c r="P47" i="58"/>
  <c r="O47" i="58"/>
  <c r="N47" i="58"/>
  <c r="M47" i="58"/>
  <c r="L47" i="58"/>
  <c r="K47" i="58"/>
  <c r="J47" i="58"/>
  <c r="I47" i="58"/>
  <c r="G47" i="58"/>
  <c r="F47" i="58"/>
  <c r="E47" i="58"/>
  <c r="P334" i="58"/>
  <c r="O334" i="58"/>
  <c r="N334" i="58"/>
  <c r="M334" i="58"/>
  <c r="L334" i="58"/>
  <c r="K334" i="58"/>
  <c r="J334" i="58"/>
  <c r="I334" i="58"/>
  <c r="G334" i="58"/>
  <c r="F334" i="58"/>
  <c r="E334"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38" i="58"/>
  <c r="O38" i="58"/>
  <c r="N38" i="58"/>
  <c r="M38" i="58"/>
  <c r="L38" i="58"/>
  <c r="K38" i="58"/>
  <c r="J38" i="58"/>
  <c r="I38" i="58"/>
  <c r="G38" i="58"/>
  <c r="F38" i="58"/>
  <c r="E38" i="58"/>
  <c r="P36" i="58"/>
  <c r="O36" i="58"/>
  <c r="N36" i="58"/>
  <c r="M36" i="58"/>
  <c r="L36" i="58"/>
  <c r="K36" i="58"/>
  <c r="J36" i="58"/>
  <c r="I36" i="58"/>
  <c r="G36" i="58"/>
  <c r="F36" i="58"/>
  <c r="E36" i="58"/>
  <c r="P317" i="58"/>
  <c r="O317" i="58"/>
  <c r="N317" i="58"/>
  <c r="M317" i="58"/>
  <c r="L317" i="58"/>
  <c r="K317" i="58"/>
  <c r="J317" i="58"/>
  <c r="I317" i="58"/>
  <c r="G317" i="58"/>
  <c r="F317" i="58"/>
  <c r="E317" i="58"/>
  <c r="P305" i="58"/>
  <c r="O305" i="58"/>
  <c r="N305" i="58"/>
  <c r="M305" i="58"/>
  <c r="L305" i="58"/>
  <c r="K305" i="58"/>
  <c r="J305" i="58"/>
  <c r="I305" i="58"/>
  <c r="G305" i="58"/>
  <c r="F305" i="58"/>
  <c r="E305" i="58"/>
  <c r="P306" i="58"/>
  <c r="O306" i="58"/>
  <c r="N306" i="58"/>
  <c r="M306" i="58"/>
  <c r="L306" i="58"/>
  <c r="K306" i="58"/>
  <c r="J306" i="58"/>
  <c r="I306" i="58"/>
  <c r="G306" i="58"/>
  <c r="F306" i="58"/>
  <c r="E306" i="58"/>
  <c r="P304" i="58"/>
  <c r="O304" i="58"/>
  <c r="N304" i="58"/>
  <c r="M304" i="58"/>
  <c r="L304" i="58"/>
  <c r="K304" i="58"/>
  <c r="J304" i="58"/>
  <c r="I304" i="58"/>
  <c r="G304" i="58"/>
  <c r="F304" i="58"/>
  <c r="E304" i="58"/>
  <c r="P299" i="58"/>
  <c r="O299" i="58"/>
  <c r="N299" i="58"/>
  <c r="M299" i="58"/>
  <c r="L299" i="58"/>
  <c r="K299" i="58"/>
  <c r="J299" i="58"/>
  <c r="I299" i="58"/>
  <c r="G299" i="58"/>
  <c r="F299" i="58"/>
  <c r="E299" i="58"/>
  <c r="P300" i="58"/>
  <c r="O300" i="58"/>
  <c r="N300" i="58"/>
  <c r="M300" i="58"/>
  <c r="L300" i="58"/>
  <c r="K300" i="58"/>
  <c r="J300" i="58"/>
  <c r="I300" i="58"/>
  <c r="G300" i="58"/>
  <c r="F300" i="58"/>
  <c r="E300"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2" i="58"/>
  <c r="O252" i="58"/>
  <c r="N252" i="58"/>
  <c r="M252" i="58"/>
  <c r="L252" i="58"/>
  <c r="K252" i="58"/>
  <c r="J252" i="58"/>
  <c r="I252" i="58"/>
  <c r="G252" i="58"/>
  <c r="F252" i="58"/>
  <c r="E252" i="58"/>
  <c r="P253" i="58"/>
  <c r="O253" i="58"/>
  <c r="N253" i="58"/>
  <c r="M253" i="58"/>
  <c r="L253" i="58"/>
  <c r="K253" i="58"/>
  <c r="J253" i="58"/>
  <c r="I253" i="58"/>
  <c r="G253" i="58"/>
  <c r="F253" i="58"/>
  <c r="E253"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8" i="58"/>
  <c r="O248" i="58"/>
  <c r="N248" i="58"/>
  <c r="M248" i="58"/>
  <c r="L248" i="58"/>
  <c r="K248" i="58"/>
  <c r="J248" i="58"/>
  <c r="I248" i="58"/>
  <c r="G248" i="58"/>
  <c r="F248" i="58"/>
  <c r="E248" i="58"/>
  <c r="P506" i="58"/>
  <c r="O506" i="58"/>
  <c r="N506" i="58"/>
  <c r="M506" i="58"/>
  <c r="L506" i="58"/>
  <c r="K506" i="58"/>
  <c r="J506" i="58"/>
  <c r="I506" i="58"/>
  <c r="G506" i="58"/>
  <c r="F506" i="58"/>
  <c r="E506" i="58"/>
  <c r="P505" i="58"/>
  <c r="O505" i="58"/>
  <c r="N505" i="58"/>
  <c r="M505" i="58"/>
  <c r="L505" i="58"/>
  <c r="K505" i="58"/>
  <c r="J505" i="58"/>
  <c r="I505" i="58"/>
  <c r="G505" i="58"/>
  <c r="F505" i="58"/>
  <c r="E505" i="58"/>
  <c r="P239" i="58"/>
  <c r="O239" i="58"/>
  <c r="N239" i="58"/>
  <c r="M239" i="58"/>
  <c r="L239" i="58"/>
  <c r="K239" i="58"/>
  <c r="J239" i="58"/>
  <c r="I239" i="58"/>
  <c r="G239" i="58"/>
  <c r="F239" i="58"/>
  <c r="E239" i="58"/>
  <c r="P232" i="58"/>
  <c r="O232" i="58"/>
  <c r="N232" i="58"/>
  <c r="M232" i="58"/>
  <c r="L232" i="58"/>
  <c r="K232" i="58"/>
  <c r="J232" i="58"/>
  <c r="I232" i="58"/>
  <c r="G232" i="58"/>
  <c r="F232" i="58"/>
  <c r="E232"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3" i="58"/>
  <c r="O503" i="58"/>
  <c r="N503" i="58"/>
  <c r="M503" i="58"/>
  <c r="L503" i="58"/>
  <c r="K503" i="58"/>
  <c r="J503" i="58"/>
  <c r="I503" i="58"/>
  <c r="G503" i="58"/>
  <c r="F503" i="58"/>
  <c r="E503" i="58"/>
  <c r="P227" i="58"/>
  <c r="O227" i="58"/>
  <c r="N227" i="58"/>
  <c r="M227" i="58"/>
  <c r="L227" i="58"/>
  <c r="K227" i="58"/>
  <c r="J227" i="58"/>
  <c r="I227" i="58"/>
  <c r="G227" i="58"/>
  <c r="F227" i="58"/>
  <c r="E227" i="58"/>
  <c r="P498" i="58"/>
  <c r="O498" i="58"/>
  <c r="N498" i="58"/>
  <c r="M498" i="58"/>
  <c r="L498" i="58"/>
  <c r="K498" i="58"/>
  <c r="J498" i="58"/>
  <c r="I498" i="58"/>
  <c r="G498" i="58"/>
  <c r="F498" i="58"/>
  <c r="E498"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2" i="58"/>
  <c r="O202" i="58"/>
  <c r="N202" i="58"/>
  <c r="M202" i="58"/>
  <c r="L202" i="58"/>
  <c r="K202" i="58"/>
  <c r="J202" i="58"/>
  <c r="I202" i="58"/>
  <c r="G202" i="58"/>
  <c r="F202" i="58"/>
  <c r="E202" i="58"/>
  <c r="P203" i="58"/>
  <c r="O203" i="58"/>
  <c r="N203" i="58"/>
  <c r="M203" i="58"/>
  <c r="L203" i="58"/>
  <c r="K203" i="58"/>
  <c r="J203" i="58"/>
  <c r="I203" i="58"/>
  <c r="G203" i="58"/>
  <c r="F203" i="58"/>
  <c r="E203" i="58"/>
  <c r="P192" i="58"/>
  <c r="O192" i="58"/>
  <c r="N192" i="58"/>
  <c r="M192" i="58"/>
  <c r="L192" i="58"/>
  <c r="K192" i="58"/>
  <c r="J192" i="58"/>
  <c r="I192" i="58"/>
  <c r="G192" i="58"/>
  <c r="F192" i="58"/>
  <c r="E192" i="58"/>
  <c r="P553" i="58"/>
  <c r="O553" i="58"/>
  <c r="N553" i="58"/>
  <c r="M553" i="58"/>
  <c r="L553" i="58"/>
  <c r="K553" i="58"/>
  <c r="J553" i="58"/>
  <c r="I553" i="58"/>
  <c r="G553" i="58"/>
  <c r="F553" i="58"/>
  <c r="E553" i="58"/>
  <c r="P464" i="58"/>
  <c r="O464" i="58"/>
  <c r="N464" i="58"/>
  <c r="M464" i="58"/>
  <c r="L464" i="58"/>
  <c r="K464" i="58"/>
  <c r="J464" i="58"/>
  <c r="I464" i="58"/>
  <c r="G464" i="58"/>
  <c r="F464" i="58"/>
  <c r="E464" i="58"/>
  <c r="P177" i="58"/>
  <c r="O177" i="58"/>
  <c r="N177" i="58"/>
  <c r="M177" i="58"/>
  <c r="L177" i="58"/>
  <c r="K177" i="58"/>
  <c r="J177" i="58"/>
  <c r="I177" i="58"/>
  <c r="G177" i="58"/>
  <c r="F177" i="58"/>
  <c r="E177"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8" i="58"/>
  <c r="O458" i="58"/>
  <c r="N458" i="58"/>
  <c r="M458" i="58"/>
  <c r="L458" i="58"/>
  <c r="K458" i="58"/>
  <c r="J458" i="58"/>
  <c r="I458" i="58"/>
  <c r="G458" i="58"/>
  <c r="F458" i="58"/>
  <c r="E458" i="58"/>
  <c r="P152" i="58"/>
  <c r="O152" i="58"/>
  <c r="N152" i="58"/>
  <c r="M152" i="58"/>
  <c r="L152" i="58"/>
  <c r="K152" i="58"/>
  <c r="J152" i="58"/>
  <c r="I152" i="58"/>
  <c r="G152" i="58"/>
  <c r="F152" i="58"/>
  <c r="E152" i="58"/>
  <c r="P446" i="58"/>
  <c r="O446" i="58"/>
  <c r="N446" i="58"/>
  <c r="M446" i="58"/>
  <c r="L446" i="58"/>
  <c r="K446" i="58"/>
  <c r="J446" i="58"/>
  <c r="I446" i="58"/>
  <c r="G446" i="58"/>
  <c r="F446" i="58"/>
  <c r="E446" i="58"/>
  <c r="P164" i="58"/>
  <c r="O164" i="58"/>
  <c r="N164" i="58"/>
  <c r="M164" i="58"/>
  <c r="L164" i="58"/>
  <c r="K164" i="58"/>
  <c r="J164" i="58"/>
  <c r="I164" i="58"/>
  <c r="G164" i="58"/>
  <c r="F164" i="58"/>
  <c r="E164" i="58"/>
  <c r="P543" i="58"/>
  <c r="O543" i="58"/>
  <c r="N543" i="58"/>
  <c r="M543" i="58"/>
  <c r="L543" i="58"/>
  <c r="K543" i="58"/>
  <c r="J543" i="58"/>
  <c r="I543" i="58"/>
  <c r="G543" i="58"/>
  <c r="F543" i="58"/>
  <c r="E543" i="58"/>
  <c r="P132" i="58"/>
  <c r="O132" i="58"/>
  <c r="N132" i="58"/>
  <c r="M132" i="58"/>
  <c r="L132" i="58"/>
  <c r="K132" i="58"/>
  <c r="J132" i="58"/>
  <c r="I132" i="58"/>
  <c r="G132" i="58"/>
  <c r="F132" i="58"/>
  <c r="E132" i="58"/>
  <c r="P139" i="58"/>
  <c r="O139" i="58"/>
  <c r="N139" i="58"/>
  <c r="M139" i="58"/>
  <c r="L139" i="58"/>
  <c r="K139" i="58"/>
  <c r="J139" i="58"/>
  <c r="I139" i="58"/>
  <c r="G139" i="58"/>
  <c r="F139" i="58"/>
  <c r="E139" i="58"/>
  <c r="P141" i="58"/>
  <c r="O141" i="58"/>
  <c r="N141" i="58"/>
  <c r="M141" i="58"/>
  <c r="L141" i="58"/>
  <c r="K141" i="58"/>
  <c r="J141" i="58"/>
  <c r="I141" i="58"/>
  <c r="G141" i="58"/>
  <c r="F141" i="58"/>
  <c r="E141" i="58"/>
  <c r="P112" i="58"/>
  <c r="O112" i="58"/>
  <c r="N112" i="58"/>
  <c r="M112" i="58"/>
  <c r="L112" i="58"/>
  <c r="K112" i="58"/>
  <c r="J112" i="58"/>
  <c r="I112" i="58"/>
  <c r="G112" i="58"/>
  <c r="F112" i="58"/>
  <c r="E112" i="58"/>
  <c r="P426" i="58"/>
  <c r="O426" i="58"/>
  <c r="N426" i="58"/>
  <c r="M426" i="58"/>
  <c r="L426" i="58"/>
  <c r="K426" i="58"/>
  <c r="J426" i="58"/>
  <c r="I426" i="58"/>
  <c r="G426" i="58"/>
  <c r="F426" i="58"/>
  <c r="E426" i="58"/>
  <c r="P427" i="58"/>
  <c r="O427" i="58"/>
  <c r="N427" i="58"/>
  <c r="M427" i="58"/>
  <c r="L427" i="58"/>
  <c r="K427" i="58"/>
  <c r="J427" i="58"/>
  <c r="I427" i="58"/>
  <c r="G427" i="58"/>
  <c r="F427" i="58"/>
  <c r="E427" i="58"/>
  <c r="P409" i="58"/>
  <c r="O409" i="58"/>
  <c r="N409" i="58"/>
  <c r="M409" i="58"/>
  <c r="L409" i="58"/>
  <c r="K409" i="58"/>
  <c r="J409" i="58"/>
  <c r="I409" i="58"/>
  <c r="G409" i="58"/>
  <c r="F409" i="58"/>
  <c r="E409" i="58"/>
  <c r="P118" i="58"/>
  <c r="O118" i="58"/>
  <c r="N118" i="58"/>
  <c r="M118" i="58"/>
  <c r="L118" i="58"/>
  <c r="K118" i="58"/>
  <c r="J118" i="58"/>
  <c r="I118" i="58"/>
  <c r="G118" i="58"/>
  <c r="F118" i="58"/>
  <c r="E118"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4" i="58"/>
  <c r="O364" i="58"/>
  <c r="N364" i="58"/>
  <c r="M364" i="58"/>
  <c r="L364" i="58"/>
  <c r="K364" i="58"/>
  <c r="J364" i="58"/>
  <c r="I364" i="58"/>
  <c r="G364" i="58"/>
  <c r="F364" i="58"/>
  <c r="E364" i="58"/>
  <c r="P360" i="58"/>
  <c r="O360" i="58"/>
  <c r="N360" i="58"/>
  <c r="M360" i="58"/>
  <c r="L360" i="58"/>
  <c r="K360" i="58"/>
  <c r="J360" i="58"/>
  <c r="I360" i="58"/>
  <c r="G360" i="58"/>
  <c r="F360" i="58"/>
  <c r="E360" i="58"/>
  <c r="P333" i="58"/>
  <c r="O333" i="58"/>
  <c r="N333" i="58"/>
  <c r="M333" i="58"/>
  <c r="L333" i="58"/>
  <c r="K333" i="58"/>
  <c r="J333" i="58"/>
  <c r="I333" i="58"/>
  <c r="G333" i="58"/>
  <c r="F333" i="58"/>
  <c r="E333" i="58"/>
  <c r="P529" i="58"/>
  <c r="O529" i="58"/>
  <c r="N529" i="58"/>
  <c r="M529" i="58"/>
  <c r="L529" i="58"/>
  <c r="K529" i="58"/>
  <c r="J529" i="58"/>
  <c r="I529" i="58"/>
  <c r="G529" i="58"/>
  <c r="F529" i="58"/>
  <c r="E529" i="58"/>
  <c r="P319" i="58"/>
  <c r="O319" i="58"/>
  <c r="N319" i="58"/>
  <c r="M319" i="58"/>
  <c r="L319" i="58"/>
  <c r="K319" i="58"/>
  <c r="J319" i="58"/>
  <c r="I319" i="58"/>
  <c r="G319" i="58"/>
  <c r="F319" i="58"/>
  <c r="E319"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77" i="58"/>
  <c r="O377" i="58"/>
  <c r="N377" i="58"/>
  <c r="M377" i="58"/>
  <c r="L377" i="58"/>
  <c r="K377" i="58"/>
  <c r="J377" i="58"/>
  <c r="I377" i="58"/>
  <c r="G377" i="58"/>
  <c r="F377" i="58"/>
  <c r="E377" i="58"/>
  <c r="P518" i="58"/>
  <c r="O518" i="58"/>
  <c r="N518" i="58"/>
  <c r="M518" i="58"/>
  <c r="L518" i="58"/>
  <c r="K518" i="58"/>
  <c r="J518" i="58"/>
  <c r="I518" i="58"/>
  <c r="G518" i="58"/>
  <c r="F518" i="58"/>
  <c r="E518" i="58"/>
  <c r="P251" i="58"/>
  <c r="O251" i="58"/>
  <c r="N251" i="58"/>
  <c r="M251" i="58"/>
  <c r="L251" i="58"/>
  <c r="K251" i="58"/>
  <c r="J251" i="58"/>
  <c r="I251" i="58"/>
  <c r="G251" i="58"/>
  <c r="F251" i="58"/>
  <c r="E251" i="58"/>
  <c r="P238" i="58"/>
  <c r="O238" i="58"/>
  <c r="N238" i="58"/>
  <c r="M238" i="58"/>
  <c r="L238" i="58"/>
  <c r="K238" i="58"/>
  <c r="J238" i="58"/>
  <c r="I238" i="58"/>
  <c r="G238" i="58"/>
  <c r="F238" i="58"/>
  <c r="E238"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11" i="58"/>
  <c r="O211" i="58"/>
  <c r="N211" i="58"/>
  <c r="M211" i="58"/>
  <c r="L211" i="58"/>
  <c r="K211" i="58"/>
  <c r="J211" i="58"/>
  <c r="I211" i="58"/>
  <c r="G211" i="58"/>
  <c r="F211" i="58"/>
  <c r="E211" i="58"/>
  <c r="P197" i="58"/>
  <c r="O197" i="58"/>
  <c r="N197" i="58"/>
  <c r="M197" i="58"/>
  <c r="L197" i="58"/>
  <c r="K197" i="58"/>
  <c r="J197" i="58"/>
  <c r="I197" i="58"/>
  <c r="G197" i="58"/>
  <c r="F197" i="58"/>
  <c r="E197" i="58"/>
  <c r="P474" i="58"/>
  <c r="O474" i="58"/>
  <c r="N474" i="58"/>
  <c r="M474" i="58"/>
  <c r="L474" i="58"/>
  <c r="K474" i="58"/>
  <c r="J474" i="58"/>
  <c r="I474" i="58"/>
  <c r="G474" i="58"/>
  <c r="F474" i="58"/>
  <c r="E474" i="58"/>
  <c r="P545" i="58"/>
  <c r="O545" i="58"/>
  <c r="N545" i="58"/>
  <c r="M545" i="58"/>
  <c r="L545" i="58"/>
  <c r="K545" i="58"/>
  <c r="J545" i="58"/>
  <c r="I545" i="58"/>
  <c r="G545" i="58"/>
  <c r="F545" i="58"/>
  <c r="E545" i="58"/>
  <c r="P136" i="58"/>
  <c r="O136" i="58"/>
  <c r="N136" i="58"/>
  <c r="M136" i="58"/>
  <c r="L136" i="58"/>
  <c r="K136" i="58"/>
  <c r="J136" i="58"/>
  <c r="I136" i="58"/>
  <c r="G136" i="58"/>
  <c r="F136" i="58"/>
  <c r="E136" i="58"/>
  <c r="P388" i="58"/>
  <c r="O388" i="58"/>
  <c r="N388" i="58"/>
  <c r="M388" i="58"/>
  <c r="L388" i="58"/>
  <c r="K388" i="58"/>
  <c r="J388" i="58"/>
  <c r="I388" i="58"/>
  <c r="G388" i="58"/>
  <c r="F388" i="58"/>
  <c r="E388" i="58"/>
  <c r="P389" i="58"/>
  <c r="O389" i="58"/>
  <c r="N389" i="58"/>
  <c r="M389" i="58"/>
  <c r="L389" i="58"/>
  <c r="K389" i="58"/>
  <c r="J389" i="58"/>
  <c r="I389" i="58"/>
  <c r="G389" i="58"/>
  <c r="F389" i="58"/>
  <c r="E389" i="58"/>
  <c r="P28" i="58"/>
  <c r="O28" i="58"/>
  <c r="N28" i="58"/>
  <c r="M28" i="58"/>
  <c r="L28" i="58"/>
  <c r="K28" i="58"/>
  <c r="J28" i="58"/>
  <c r="I28" i="58"/>
  <c r="G28" i="58"/>
  <c r="F28" i="58"/>
  <c r="E28" i="58"/>
  <c r="P225" i="58"/>
  <c r="O225" i="58"/>
  <c r="N225" i="58"/>
  <c r="M225" i="58"/>
  <c r="L225" i="58"/>
  <c r="K225" i="58"/>
  <c r="J225" i="58"/>
  <c r="I225" i="58"/>
  <c r="G225" i="58"/>
  <c r="F225" i="58"/>
  <c r="E225" i="58"/>
  <c r="P214" i="58"/>
  <c r="O214" i="58"/>
  <c r="N214" i="58"/>
  <c r="M214" i="58"/>
  <c r="L214" i="58"/>
  <c r="K214" i="58"/>
  <c r="J214" i="58"/>
  <c r="I214" i="58"/>
  <c r="G214" i="58"/>
  <c r="F214" i="58"/>
  <c r="E214" i="58"/>
  <c r="P486" i="58"/>
  <c r="O486" i="58"/>
  <c r="N486" i="58"/>
  <c r="M486" i="58"/>
  <c r="L486" i="58"/>
  <c r="K486" i="58"/>
  <c r="J486" i="58"/>
  <c r="I486" i="58"/>
  <c r="G486" i="58"/>
  <c r="F486" i="58"/>
  <c r="E486" i="58"/>
  <c r="P208" i="58"/>
  <c r="O208" i="58"/>
  <c r="N208" i="58"/>
  <c r="M208" i="58"/>
  <c r="L208" i="58"/>
  <c r="K208" i="58"/>
  <c r="J208" i="58"/>
  <c r="I208" i="58"/>
  <c r="G208" i="58"/>
  <c r="F208" i="58"/>
  <c r="E208" i="58"/>
  <c r="P485" i="58"/>
  <c r="O485" i="58"/>
  <c r="N485" i="58"/>
  <c r="M485" i="58"/>
  <c r="L485" i="58"/>
  <c r="K485" i="58"/>
  <c r="J485" i="58"/>
  <c r="I485" i="58"/>
  <c r="G485" i="58"/>
  <c r="F485" i="58"/>
  <c r="E485" i="58"/>
  <c r="P187" i="58"/>
  <c r="O187" i="58"/>
  <c r="N187" i="58"/>
  <c r="M187" i="58"/>
  <c r="L187" i="58"/>
  <c r="K187" i="58"/>
  <c r="J187" i="58"/>
  <c r="I187" i="58"/>
  <c r="G187" i="58"/>
  <c r="F187" i="58"/>
  <c r="E187" i="58"/>
  <c r="P470" i="58"/>
  <c r="O470" i="58"/>
  <c r="N470" i="58"/>
  <c r="M470" i="58"/>
  <c r="L470" i="58"/>
  <c r="K470" i="58"/>
  <c r="J470" i="58"/>
  <c r="I470" i="58"/>
  <c r="G470" i="58"/>
  <c r="F470" i="58"/>
  <c r="E470" i="58"/>
  <c r="P454" i="58"/>
  <c r="O454" i="58"/>
  <c r="N454" i="58"/>
  <c r="M454" i="58"/>
  <c r="L454" i="58"/>
  <c r="K454" i="58"/>
  <c r="J454" i="58"/>
  <c r="I454" i="58"/>
  <c r="G454" i="58"/>
  <c r="F454" i="58"/>
  <c r="E454" i="58"/>
  <c r="P450" i="58"/>
  <c r="O450" i="58"/>
  <c r="N450" i="58"/>
  <c r="M450" i="58"/>
  <c r="L450" i="58"/>
  <c r="K450" i="58"/>
  <c r="J450" i="58"/>
  <c r="I450" i="58"/>
  <c r="G450" i="58"/>
  <c r="F450" i="58"/>
  <c r="E450" i="58"/>
  <c r="P452" i="58"/>
  <c r="O452" i="58"/>
  <c r="N452" i="58"/>
  <c r="M452" i="58"/>
  <c r="L452" i="58"/>
  <c r="K452" i="58"/>
  <c r="J452" i="58"/>
  <c r="I452" i="58"/>
  <c r="G452" i="58"/>
  <c r="F452" i="58"/>
  <c r="E452" i="58"/>
  <c r="P148" i="58"/>
  <c r="O148" i="58"/>
  <c r="N148" i="58"/>
  <c r="M148" i="58"/>
  <c r="L148" i="58"/>
  <c r="K148" i="58"/>
  <c r="J148" i="58"/>
  <c r="I148" i="58"/>
  <c r="G148" i="58"/>
  <c r="F148" i="58"/>
  <c r="E148" i="58"/>
  <c r="P128" i="58"/>
  <c r="O128" i="58"/>
  <c r="N128" i="58"/>
  <c r="M128" i="58"/>
  <c r="L128" i="58"/>
  <c r="K128" i="58"/>
  <c r="J128" i="58"/>
  <c r="I128" i="58"/>
  <c r="G128" i="58"/>
  <c r="F128" i="58"/>
  <c r="E128" i="58"/>
  <c r="P124" i="58"/>
  <c r="O124" i="58"/>
  <c r="N124" i="58"/>
  <c r="M124" i="58"/>
  <c r="L124" i="58"/>
  <c r="K124" i="58"/>
  <c r="J124" i="58"/>
  <c r="I124" i="58"/>
  <c r="G124" i="58"/>
  <c r="F124" i="58"/>
  <c r="E124" i="58"/>
  <c r="P430" i="58"/>
  <c r="O430" i="58"/>
  <c r="N430" i="58"/>
  <c r="M430" i="58"/>
  <c r="L430" i="58"/>
  <c r="K430" i="58"/>
  <c r="J430" i="58"/>
  <c r="I430" i="58"/>
  <c r="G430" i="58"/>
  <c r="F430" i="58"/>
  <c r="E430" i="58"/>
  <c r="P111" i="58"/>
  <c r="O111" i="58"/>
  <c r="N111" i="58"/>
  <c r="M111" i="58"/>
  <c r="L111" i="58"/>
  <c r="K111" i="58"/>
  <c r="J111" i="58"/>
  <c r="I111" i="58"/>
  <c r="G111" i="58"/>
  <c r="F111" i="58"/>
  <c r="E111" i="58"/>
  <c r="P105" i="58"/>
  <c r="O105" i="58"/>
  <c r="N105" i="58"/>
  <c r="M105" i="58"/>
  <c r="L105" i="58"/>
  <c r="K105" i="58"/>
  <c r="J105" i="58"/>
  <c r="I105" i="58"/>
  <c r="G105" i="58"/>
  <c r="F105" i="58"/>
  <c r="E105" i="58"/>
  <c r="P398" i="58"/>
  <c r="O398" i="58"/>
  <c r="N398" i="58"/>
  <c r="M398" i="58"/>
  <c r="L398" i="58"/>
  <c r="K398" i="58"/>
  <c r="J398" i="58"/>
  <c r="I398" i="58"/>
  <c r="G398" i="58"/>
  <c r="F398" i="58"/>
  <c r="E398" i="58"/>
  <c r="P92" i="58"/>
  <c r="O92" i="58"/>
  <c r="N92" i="58"/>
  <c r="M92" i="58"/>
  <c r="L92" i="58"/>
  <c r="K92" i="58"/>
  <c r="J92" i="58"/>
  <c r="I92" i="58"/>
  <c r="G92" i="58"/>
  <c r="F92" i="58"/>
  <c r="E92" i="58"/>
  <c r="P385" i="58"/>
  <c r="O385" i="58"/>
  <c r="N385" i="58"/>
  <c r="M385" i="58"/>
  <c r="L385" i="58"/>
  <c r="K385" i="58"/>
  <c r="J385" i="58"/>
  <c r="I385" i="58"/>
  <c r="G385" i="58"/>
  <c r="F385" i="58"/>
  <c r="E385" i="58"/>
  <c r="P81" i="58"/>
  <c r="O81" i="58"/>
  <c r="N81" i="58"/>
  <c r="M81" i="58"/>
  <c r="L81" i="58"/>
  <c r="K81" i="58"/>
  <c r="J81" i="58"/>
  <c r="I81" i="58"/>
  <c r="G81" i="58"/>
  <c r="F81" i="58"/>
  <c r="E81" i="58"/>
  <c r="P74" i="58"/>
  <c r="O74" i="58"/>
  <c r="N74" i="58"/>
  <c r="M74" i="58"/>
  <c r="L74" i="58"/>
  <c r="K74" i="58"/>
  <c r="J74" i="58"/>
  <c r="I74" i="58"/>
  <c r="G74" i="58"/>
  <c r="F74" i="58"/>
  <c r="E74" i="58"/>
  <c r="P73" i="58"/>
  <c r="O73" i="58"/>
  <c r="N73" i="58"/>
  <c r="M73" i="58"/>
  <c r="L73" i="58"/>
  <c r="K73" i="58"/>
  <c r="J73" i="58"/>
  <c r="I73" i="58"/>
  <c r="G73" i="58"/>
  <c r="F73" i="58"/>
  <c r="E73" i="58"/>
  <c r="P56" i="58"/>
  <c r="O56" i="58"/>
  <c r="N56" i="58"/>
  <c r="M56" i="58"/>
  <c r="L56" i="58"/>
  <c r="K56" i="58"/>
  <c r="J56" i="58"/>
  <c r="I56" i="58"/>
  <c r="G56" i="58"/>
  <c r="F56" i="58"/>
  <c r="E56" i="58"/>
  <c r="P340" i="58"/>
  <c r="O340" i="58"/>
  <c r="N340" i="58"/>
  <c r="M340" i="58"/>
  <c r="L340" i="58"/>
  <c r="K340" i="58"/>
  <c r="J340" i="58"/>
  <c r="I340" i="58"/>
  <c r="G340" i="58"/>
  <c r="F340" i="58"/>
  <c r="E340" i="58"/>
  <c r="P46" i="58"/>
  <c r="O46" i="58"/>
  <c r="N46" i="58"/>
  <c r="M46" i="58"/>
  <c r="L46" i="58"/>
  <c r="K46" i="58"/>
  <c r="J46" i="58"/>
  <c r="I46" i="58"/>
  <c r="G46" i="58"/>
  <c r="F46" i="58"/>
  <c r="E46" i="58"/>
  <c r="P43" i="58"/>
  <c r="O43" i="58"/>
  <c r="N43" i="58"/>
  <c r="M43" i="58"/>
  <c r="L43" i="58"/>
  <c r="K43" i="58"/>
  <c r="J43" i="58"/>
  <c r="I43" i="58"/>
  <c r="G43" i="58"/>
  <c r="F43" i="58"/>
  <c r="E43"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7" i="58"/>
  <c r="O37" i="58"/>
  <c r="N37" i="58"/>
  <c r="M37" i="58"/>
  <c r="L37" i="58"/>
  <c r="K37" i="58"/>
  <c r="J37" i="58"/>
  <c r="I37" i="58"/>
  <c r="G37" i="58"/>
  <c r="F37" i="58"/>
  <c r="E37" i="58"/>
  <c r="P328" i="58"/>
  <c r="O328" i="58"/>
  <c r="N328" i="58"/>
  <c r="M328" i="58"/>
  <c r="L328" i="58"/>
  <c r="K328" i="58"/>
  <c r="J328" i="58"/>
  <c r="I328" i="58"/>
  <c r="G328" i="58"/>
  <c r="F328" i="58"/>
  <c r="E328" i="58"/>
  <c r="P321" i="58"/>
  <c r="O321" i="58"/>
  <c r="N321" i="58"/>
  <c r="M321" i="58"/>
  <c r="L321" i="58"/>
  <c r="K321" i="58"/>
  <c r="J321" i="58"/>
  <c r="I321" i="58"/>
  <c r="G321" i="58"/>
  <c r="F321" i="58"/>
  <c r="E321" i="58"/>
  <c r="P31" i="58"/>
  <c r="O31" i="58"/>
  <c r="N31" i="58"/>
  <c r="M31" i="58"/>
  <c r="L31" i="58"/>
  <c r="K31" i="58"/>
  <c r="J31" i="58"/>
  <c r="I31" i="58"/>
  <c r="G31" i="58"/>
  <c r="F31" i="58"/>
  <c r="E31" i="58"/>
  <c r="P311" i="58"/>
  <c r="O311" i="58"/>
  <c r="N311" i="58"/>
  <c r="M311" i="58"/>
  <c r="L311" i="58"/>
  <c r="K311" i="58"/>
  <c r="J311" i="58"/>
  <c r="I311" i="58"/>
  <c r="G311" i="58"/>
  <c r="F311" i="58"/>
  <c r="E311" i="58"/>
  <c r="P293" i="58"/>
  <c r="O293" i="58"/>
  <c r="N293" i="58"/>
  <c r="M293" i="58"/>
  <c r="L293" i="58"/>
  <c r="K293" i="58"/>
  <c r="J293" i="58"/>
  <c r="I293" i="58"/>
  <c r="G293" i="58"/>
  <c r="F293" i="58"/>
  <c r="E293" i="58"/>
  <c r="P16" i="58"/>
  <c r="O16" i="58"/>
  <c r="N16" i="58"/>
  <c r="M16" i="58"/>
  <c r="L16" i="58"/>
  <c r="K16" i="58"/>
  <c r="J16" i="58"/>
  <c r="I16" i="58"/>
  <c r="G16" i="58"/>
  <c r="F16" i="58"/>
  <c r="E16" i="58"/>
  <c r="P279" i="58"/>
  <c r="O279" i="58"/>
  <c r="N279" i="58"/>
  <c r="M279" i="58"/>
  <c r="L279" i="58"/>
  <c r="K279" i="58"/>
  <c r="J279" i="58"/>
  <c r="I279" i="58"/>
  <c r="G279" i="58"/>
  <c r="F279" i="58"/>
  <c r="E279" i="58"/>
  <c r="P237" i="58"/>
  <c r="O237" i="58"/>
  <c r="N237" i="58"/>
  <c r="M237" i="58"/>
  <c r="L237" i="58"/>
  <c r="K237" i="58"/>
  <c r="J237" i="58"/>
  <c r="I237" i="58"/>
  <c r="G237" i="58"/>
  <c r="F237" i="58"/>
  <c r="E237" i="58"/>
  <c r="P224" i="58"/>
  <c r="O224" i="58"/>
  <c r="N224" i="58"/>
  <c r="M224" i="58"/>
  <c r="L224" i="58"/>
  <c r="K224" i="58"/>
  <c r="J224" i="58"/>
  <c r="I224" i="58"/>
  <c r="G224" i="58"/>
  <c r="F224" i="58"/>
  <c r="E224" i="58"/>
  <c r="P220" i="58"/>
  <c r="O220" i="58"/>
  <c r="N220" i="58"/>
  <c r="M220" i="58"/>
  <c r="L220" i="58"/>
  <c r="K220" i="58"/>
  <c r="J220" i="58"/>
  <c r="I220" i="58"/>
  <c r="G220" i="58"/>
  <c r="F220" i="58"/>
  <c r="E220" i="58"/>
  <c r="P496" i="58"/>
  <c r="O496" i="58"/>
  <c r="N496" i="58"/>
  <c r="M496" i="58"/>
  <c r="L496" i="58"/>
  <c r="K496" i="58"/>
  <c r="J496" i="58"/>
  <c r="I496" i="58"/>
  <c r="G496" i="58"/>
  <c r="F496" i="58"/>
  <c r="E496" i="58"/>
  <c r="P185" i="58"/>
  <c r="O185" i="58"/>
  <c r="N185" i="58"/>
  <c r="M185" i="58"/>
  <c r="L185" i="58"/>
  <c r="K185" i="58"/>
  <c r="J185" i="58"/>
  <c r="I185" i="58"/>
  <c r="G185" i="58"/>
  <c r="F185" i="58"/>
  <c r="E185" i="58"/>
  <c r="P180" i="58"/>
  <c r="O180" i="58"/>
  <c r="N180" i="58"/>
  <c r="M180" i="58"/>
  <c r="L180" i="58"/>
  <c r="K180" i="58"/>
  <c r="J180" i="58"/>
  <c r="I180" i="58"/>
  <c r="G180" i="58"/>
  <c r="F180" i="58"/>
  <c r="E180" i="58"/>
  <c r="P169" i="58"/>
  <c r="O169" i="58"/>
  <c r="N169" i="58"/>
  <c r="M169" i="58"/>
  <c r="L169" i="58"/>
  <c r="K169" i="58"/>
  <c r="J169" i="58"/>
  <c r="I169" i="58"/>
  <c r="G169" i="58"/>
  <c r="F169" i="58"/>
  <c r="E169" i="58"/>
  <c r="P170" i="58"/>
  <c r="O170" i="58"/>
  <c r="N170" i="58"/>
  <c r="M170" i="58"/>
  <c r="L170" i="58"/>
  <c r="K170" i="58"/>
  <c r="J170" i="58"/>
  <c r="I170" i="58"/>
  <c r="G170" i="58"/>
  <c r="F170" i="58"/>
  <c r="E170" i="58"/>
  <c r="P443" i="58"/>
  <c r="O443" i="58"/>
  <c r="N443" i="58"/>
  <c r="M443" i="58"/>
  <c r="L443" i="58"/>
  <c r="K443" i="58"/>
  <c r="J443" i="58"/>
  <c r="I443" i="58"/>
  <c r="G443" i="58"/>
  <c r="F443" i="58"/>
  <c r="E443" i="58"/>
  <c r="P113" i="58"/>
  <c r="O113" i="58"/>
  <c r="N113" i="58"/>
  <c r="M113" i="58"/>
  <c r="L113" i="58"/>
  <c r="K113" i="58"/>
  <c r="J113" i="58"/>
  <c r="I113" i="58"/>
  <c r="G113" i="58"/>
  <c r="F113" i="58"/>
  <c r="E113" i="58"/>
  <c r="P108" i="58"/>
  <c r="O108" i="58"/>
  <c r="N108" i="58"/>
  <c r="M108" i="58"/>
  <c r="L108" i="58"/>
  <c r="K108" i="58"/>
  <c r="J108" i="58"/>
  <c r="I108" i="58"/>
  <c r="G108" i="58"/>
  <c r="F108" i="58"/>
  <c r="E108" i="58"/>
  <c r="P410" i="58"/>
  <c r="O410" i="58"/>
  <c r="N410" i="58"/>
  <c r="M410" i="58"/>
  <c r="L410" i="58"/>
  <c r="K410" i="58"/>
  <c r="J410" i="58"/>
  <c r="I410" i="58"/>
  <c r="G410" i="58"/>
  <c r="F410" i="58"/>
  <c r="E410" i="58"/>
  <c r="P107" i="58"/>
  <c r="O107" i="58"/>
  <c r="N107" i="58"/>
  <c r="M107" i="58"/>
  <c r="L107" i="58"/>
  <c r="K107" i="58"/>
  <c r="J107" i="58"/>
  <c r="I107" i="58"/>
  <c r="G107" i="58"/>
  <c r="F107" i="58"/>
  <c r="E107" i="58"/>
  <c r="P98" i="58"/>
  <c r="O98" i="58"/>
  <c r="N98" i="58"/>
  <c r="M98" i="58"/>
  <c r="L98" i="58"/>
  <c r="K98" i="58"/>
  <c r="J98" i="58"/>
  <c r="I98" i="58"/>
  <c r="G98" i="58"/>
  <c r="F98" i="58"/>
  <c r="E98" i="58"/>
  <c r="P86" i="58"/>
  <c r="O86" i="58"/>
  <c r="N86" i="58"/>
  <c r="M86" i="58"/>
  <c r="L86" i="58"/>
  <c r="K86" i="58"/>
  <c r="J86" i="58"/>
  <c r="I86" i="58"/>
  <c r="G86" i="58"/>
  <c r="F86" i="58"/>
  <c r="E86" i="58"/>
  <c r="P384" i="58"/>
  <c r="O384" i="58"/>
  <c r="N384" i="58"/>
  <c r="M384" i="58"/>
  <c r="L384" i="58"/>
  <c r="K384" i="58"/>
  <c r="J384" i="58"/>
  <c r="I384" i="58"/>
  <c r="G384" i="58"/>
  <c r="F384" i="58"/>
  <c r="E384" i="58"/>
  <c r="P67" i="58"/>
  <c r="O67" i="58"/>
  <c r="N67" i="58"/>
  <c r="M67" i="58"/>
  <c r="L67" i="58"/>
  <c r="K67" i="58"/>
  <c r="J67" i="58"/>
  <c r="I67" i="58"/>
  <c r="G67" i="58"/>
  <c r="F67" i="58"/>
  <c r="E67" i="58"/>
  <c r="P376" i="58"/>
  <c r="O376" i="58"/>
  <c r="N376" i="58"/>
  <c r="M376" i="58"/>
  <c r="L376" i="58"/>
  <c r="K376" i="58"/>
  <c r="J376" i="58"/>
  <c r="I376" i="58"/>
  <c r="G376" i="58"/>
  <c r="F376" i="58"/>
  <c r="E376" i="58"/>
  <c r="P72" i="58"/>
  <c r="O72" i="58"/>
  <c r="N72" i="58"/>
  <c r="M72" i="58"/>
  <c r="L72" i="58"/>
  <c r="K72" i="58"/>
  <c r="J72" i="58"/>
  <c r="I72" i="58"/>
  <c r="G72" i="58"/>
  <c r="F72" i="58"/>
  <c r="E72" i="58"/>
  <c r="P66" i="58"/>
  <c r="O66" i="58"/>
  <c r="N66" i="58"/>
  <c r="M66" i="58"/>
  <c r="L66" i="58"/>
  <c r="K66" i="58"/>
  <c r="J66" i="58"/>
  <c r="I66" i="58"/>
  <c r="G66" i="58"/>
  <c r="F66" i="58"/>
  <c r="E66" i="58"/>
  <c r="P371" i="58"/>
  <c r="O371" i="58"/>
  <c r="N371" i="58"/>
  <c r="M371" i="58"/>
  <c r="L371" i="58"/>
  <c r="K371" i="58"/>
  <c r="J371" i="58"/>
  <c r="I371" i="58"/>
  <c r="G371" i="58"/>
  <c r="F371" i="58"/>
  <c r="E371" i="58"/>
  <c r="P362" i="58"/>
  <c r="O362" i="58"/>
  <c r="N362" i="58"/>
  <c r="M362" i="58"/>
  <c r="L362" i="58"/>
  <c r="K362" i="58"/>
  <c r="J362" i="58"/>
  <c r="I362" i="58"/>
  <c r="G362" i="58"/>
  <c r="F362" i="58"/>
  <c r="E362" i="58"/>
  <c r="P361" i="58"/>
  <c r="O361" i="58"/>
  <c r="N361" i="58"/>
  <c r="M361" i="58"/>
  <c r="L361" i="58"/>
  <c r="K361" i="58"/>
  <c r="J361" i="58"/>
  <c r="I361" i="58"/>
  <c r="G361" i="58"/>
  <c r="F361" i="58"/>
  <c r="E361" i="58"/>
  <c r="P331" i="58"/>
  <c r="O331" i="58"/>
  <c r="N331" i="58"/>
  <c r="M331" i="58"/>
  <c r="L331" i="58"/>
  <c r="K331" i="58"/>
  <c r="J331" i="58"/>
  <c r="I331" i="58"/>
  <c r="G331" i="58"/>
  <c r="F331" i="58"/>
  <c r="E331" i="58"/>
  <c r="P34" i="58"/>
  <c r="O34" i="58"/>
  <c r="N34" i="58"/>
  <c r="M34" i="58"/>
  <c r="L34" i="58"/>
  <c r="K34" i="58"/>
  <c r="J34" i="58"/>
  <c r="I34" i="58"/>
  <c r="G34" i="58"/>
  <c r="F34" i="58"/>
  <c r="E34"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4" i="58"/>
  <c r="O254" i="58"/>
  <c r="N254" i="58"/>
  <c r="M254" i="58"/>
  <c r="L254" i="58"/>
  <c r="K254" i="58"/>
  <c r="J254" i="58"/>
  <c r="I254" i="58"/>
  <c r="G254" i="58"/>
  <c r="F254" i="58"/>
  <c r="E254" i="58"/>
  <c r="P255" i="58"/>
  <c r="O255" i="58"/>
  <c r="N255" i="58"/>
  <c r="M255" i="58"/>
  <c r="L255" i="58"/>
  <c r="K255" i="58"/>
  <c r="J255" i="58"/>
  <c r="I255" i="58"/>
  <c r="G255" i="58"/>
  <c r="F255" i="58"/>
  <c r="E255" i="58"/>
  <c r="P510" i="58"/>
  <c r="O510" i="58"/>
  <c r="N510" i="58"/>
  <c r="M510" i="58"/>
  <c r="L510" i="58"/>
  <c r="K510" i="58"/>
  <c r="J510" i="58"/>
  <c r="I510" i="58"/>
  <c r="G510" i="58"/>
  <c r="F510" i="58"/>
  <c r="E510" i="58"/>
  <c r="P243" i="58"/>
  <c r="O243" i="58"/>
  <c r="N243" i="58"/>
  <c r="M243" i="58"/>
  <c r="L243" i="58"/>
  <c r="K243" i="58"/>
  <c r="J243" i="58"/>
  <c r="I243" i="58"/>
  <c r="G243" i="58"/>
  <c r="F243" i="58"/>
  <c r="E243" i="58"/>
  <c r="P560" i="58"/>
  <c r="O560" i="58"/>
  <c r="N560" i="58"/>
  <c r="M560" i="58"/>
  <c r="L560" i="58"/>
  <c r="K560" i="58"/>
  <c r="J560" i="58"/>
  <c r="I560" i="58"/>
  <c r="G560" i="58"/>
  <c r="F560" i="58"/>
  <c r="E560" i="58"/>
  <c r="P213" i="58"/>
  <c r="O213" i="58"/>
  <c r="N213" i="58"/>
  <c r="M213" i="58"/>
  <c r="L213" i="58"/>
  <c r="K213" i="58"/>
  <c r="J213" i="58"/>
  <c r="I213" i="58"/>
  <c r="G213" i="58"/>
  <c r="F213" i="58"/>
  <c r="E213" i="58"/>
  <c r="P493" i="58"/>
  <c r="O493" i="58"/>
  <c r="N493" i="58"/>
  <c r="M493" i="58"/>
  <c r="L493" i="58"/>
  <c r="K493" i="58"/>
  <c r="J493" i="58"/>
  <c r="I493" i="58"/>
  <c r="G493" i="58"/>
  <c r="F493" i="58"/>
  <c r="E493" i="58"/>
  <c r="P488" i="58"/>
  <c r="O488" i="58"/>
  <c r="N488" i="58"/>
  <c r="M488" i="58"/>
  <c r="L488" i="58"/>
  <c r="K488" i="58"/>
  <c r="J488" i="58"/>
  <c r="I488" i="58"/>
  <c r="G488" i="58"/>
  <c r="F488" i="58"/>
  <c r="E488" i="58"/>
  <c r="P205" i="58"/>
  <c r="O205" i="58"/>
  <c r="N205" i="58"/>
  <c r="M205" i="58"/>
  <c r="L205" i="58"/>
  <c r="K205" i="58"/>
  <c r="J205" i="58"/>
  <c r="I205" i="58"/>
  <c r="G205" i="58"/>
  <c r="F205" i="58"/>
  <c r="E205" i="58"/>
  <c r="P198" i="58"/>
  <c r="O198" i="58"/>
  <c r="N198" i="58"/>
  <c r="M198" i="58"/>
  <c r="L198" i="58"/>
  <c r="K198" i="58"/>
  <c r="J198" i="58"/>
  <c r="I198" i="58"/>
  <c r="G198" i="58"/>
  <c r="F198" i="58"/>
  <c r="E198" i="58"/>
  <c r="P552" i="58"/>
  <c r="O552" i="58"/>
  <c r="N552" i="58"/>
  <c r="M552" i="58"/>
  <c r="L552" i="58"/>
  <c r="K552" i="58"/>
  <c r="J552" i="58"/>
  <c r="I552" i="58"/>
  <c r="G552" i="58"/>
  <c r="F552" i="58"/>
  <c r="E552" i="58"/>
  <c r="P184" i="58"/>
  <c r="O184" i="58"/>
  <c r="N184" i="58"/>
  <c r="M184" i="58"/>
  <c r="L184" i="58"/>
  <c r="K184" i="58"/>
  <c r="J184" i="58"/>
  <c r="I184" i="58"/>
  <c r="G184" i="58"/>
  <c r="F184" i="58"/>
  <c r="E184" i="58"/>
  <c r="P181" i="58"/>
  <c r="O181" i="58"/>
  <c r="N181" i="58"/>
  <c r="M181" i="58"/>
  <c r="L181" i="58"/>
  <c r="K181" i="58"/>
  <c r="J181" i="58"/>
  <c r="I181" i="58"/>
  <c r="G181" i="58"/>
  <c r="F181" i="58"/>
  <c r="E181" i="58"/>
  <c r="P178" i="58"/>
  <c r="O178" i="58"/>
  <c r="N178" i="58"/>
  <c r="M178" i="58"/>
  <c r="L178" i="58"/>
  <c r="K178" i="58"/>
  <c r="J178" i="58"/>
  <c r="I178" i="58"/>
  <c r="G178" i="58"/>
  <c r="F178" i="58"/>
  <c r="E178" i="58"/>
  <c r="P168" i="58"/>
  <c r="O168" i="58"/>
  <c r="N168" i="58"/>
  <c r="M168" i="58"/>
  <c r="L168" i="58"/>
  <c r="K168" i="58"/>
  <c r="J168" i="58"/>
  <c r="I168" i="58"/>
  <c r="G168" i="58"/>
  <c r="F168" i="58"/>
  <c r="E168" i="58"/>
  <c r="P463" i="58"/>
  <c r="O463" i="58"/>
  <c r="N463" i="58"/>
  <c r="M463" i="58"/>
  <c r="L463" i="58"/>
  <c r="K463" i="58"/>
  <c r="J463" i="58"/>
  <c r="I463" i="58"/>
  <c r="G463" i="58"/>
  <c r="F463" i="58"/>
  <c r="E463" i="58"/>
  <c r="P158" i="58"/>
  <c r="O158" i="58"/>
  <c r="N158" i="58"/>
  <c r="M158" i="58"/>
  <c r="L158" i="58"/>
  <c r="K158" i="58"/>
  <c r="J158" i="58"/>
  <c r="I158" i="58"/>
  <c r="G158" i="58"/>
  <c r="F158" i="58"/>
  <c r="E158" i="58"/>
  <c r="P468" i="58"/>
  <c r="O468" i="58"/>
  <c r="N468" i="58"/>
  <c r="M468" i="58"/>
  <c r="L468" i="58"/>
  <c r="K468" i="58"/>
  <c r="J468" i="58"/>
  <c r="I468" i="58"/>
  <c r="G468" i="58"/>
  <c r="F468" i="58"/>
  <c r="E468" i="58"/>
  <c r="P155" i="58"/>
  <c r="O155" i="58"/>
  <c r="N155" i="58"/>
  <c r="M155" i="58"/>
  <c r="L155" i="58"/>
  <c r="K155" i="58"/>
  <c r="J155" i="58"/>
  <c r="I155" i="58"/>
  <c r="G155" i="58"/>
  <c r="F155" i="58"/>
  <c r="E155" i="58"/>
  <c r="P162" i="58"/>
  <c r="O162" i="58"/>
  <c r="N162" i="58"/>
  <c r="M162" i="58"/>
  <c r="L162" i="58"/>
  <c r="K162" i="58"/>
  <c r="J162" i="58"/>
  <c r="I162" i="58"/>
  <c r="G162" i="58"/>
  <c r="F162" i="58"/>
  <c r="E162" i="58"/>
  <c r="P161" i="58"/>
  <c r="O161" i="58"/>
  <c r="N161" i="58"/>
  <c r="M161" i="58"/>
  <c r="L161" i="58"/>
  <c r="K161" i="58"/>
  <c r="J161" i="58"/>
  <c r="I161" i="58"/>
  <c r="G161" i="58"/>
  <c r="F161" i="58"/>
  <c r="E161" i="58"/>
  <c r="P154" i="58"/>
  <c r="O154" i="58"/>
  <c r="N154" i="58"/>
  <c r="M154" i="58"/>
  <c r="L154" i="58"/>
  <c r="K154" i="58"/>
  <c r="J154" i="58"/>
  <c r="I154" i="58"/>
  <c r="G154" i="58"/>
  <c r="F154" i="58"/>
  <c r="E154" i="58"/>
  <c r="P449" i="58"/>
  <c r="O449" i="58"/>
  <c r="N449" i="58"/>
  <c r="M449" i="58"/>
  <c r="L449" i="58"/>
  <c r="K449" i="58"/>
  <c r="J449" i="58"/>
  <c r="I449" i="58"/>
  <c r="G449" i="58"/>
  <c r="F449" i="58"/>
  <c r="E449" i="58"/>
  <c r="P156" i="58"/>
  <c r="O156" i="58"/>
  <c r="N156" i="58"/>
  <c r="M156" i="58"/>
  <c r="L156" i="58"/>
  <c r="K156" i="58"/>
  <c r="J156" i="58"/>
  <c r="I156" i="58"/>
  <c r="G156" i="58"/>
  <c r="F156" i="58"/>
  <c r="E156" i="58"/>
  <c r="P133" i="58"/>
  <c r="O133" i="58"/>
  <c r="N133" i="58"/>
  <c r="M133" i="58"/>
  <c r="L133" i="58"/>
  <c r="K133" i="58"/>
  <c r="J133" i="58"/>
  <c r="I133" i="58"/>
  <c r="G133" i="58"/>
  <c r="F133" i="58"/>
  <c r="E133" i="58"/>
  <c r="P129" i="58"/>
  <c r="O129" i="58"/>
  <c r="N129" i="58"/>
  <c r="M129" i="58"/>
  <c r="L129" i="58"/>
  <c r="K129" i="58"/>
  <c r="J129" i="58"/>
  <c r="I129" i="58"/>
  <c r="G129" i="58"/>
  <c r="F129" i="58"/>
  <c r="E129" i="58"/>
  <c r="P438" i="58"/>
  <c r="O438" i="58"/>
  <c r="N438" i="58"/>
  <c r="M438" i="58"/>
  <c r="L438" i="58"/>
  <c r="K438" i="58"/>
  <c r="J438" i="58"/>
  <c r="I438" i="58"/>
  <c r="G438" i="58"/>
  <c r="F438" i="58"/>
  <c r="E438" i="58"/>
  <c r="P433" i="58"/>
  <c r="O433" i="58"/>
  <c r="N433" i="58"/>
  <c r="M433" i="58"/>
  <c r="L433" i="58"/>
  <c r="K433" i="58"/>
  <c r="J433" i="58"/>
  <c r="I433" i="58"/>
  <c r="G433" i="58"/>
  <c r="F433" i="58"/>
  <c r="E433" i="58"/>
  <c r="P431" i="58"/>
  <c r="O431" i="58"/>
  <c r="N431" i="58"/>
  <c r="M431" i="58"/>
  <c r="L431" i="58"/>
  <c r="K431" i="58"/>
  <c r="J431" i="58"/>
  <c r="I431" i="58"/>
  <c r="G431" i="58"/>
  <c r="F431" i="58"/>
  <c r="E431" i="58"/>
  <c r="P116" i="58"/>
  <c r="O116" i="58"/>
  <c r="N116" i="58"/>
  <c r="M116" i="58"/>
  <c r="L116" i="58"/>
  <c r="K116" i="58"/>
  <c r="J116" i="58"/>
  <c r="I116" i="58"/>
  <c r="G116" i="58"/>
  <c r="F116" i="58"/>
  <c r="E116" i="58"/>
  <c r="P539" i="58"/>
  <c r="O539" i="58"/>
  <c r="N539" i="58"/>
  <c r="M539" i="58"/>
  <c r="L539" i="58"/>
  <c r="K539" i="58"/>
  <c r="J539" i="58"/>
  <c r="I539" i="58"/>
  <c r="G539" i="58"/>
  <c r="F539" i="58"/>
  <c r="E539" i="58"/>
  <c r="P102" i="58"/>
  <c r="O102" i="58"/>
  <c r="N102" i="58"/>
  <c r="M102" i="58"/>
  <c r="L102" i="58"/>
  <c r="K102" i="58"/>
  <c r="J102" i="58"/>
  <c r="I102" i="58"/>
  <c r="G102" i="58"/>
  <c r="F102" i="58"/>
  <c r="E102" i="58"/>
  <c r="P71" i="58"/>
  <c r="O71" i="58"/>
  <c r="N71" i="58"/>
  <c r="M71" i="58"/>
  <c r="L71" i="58"/>
  <c r="K71" i="58"/>
  <c r="J71" i="58"/>
  <c r="I71" i="58"/>
  <c r="G71" i="58"/>
  <c r="F71" i="58"/>
  <c r="E71" i="58"/>
  <c r="P379" i="58"/>
  <c r="O379" i="58"/>
  <c r="N379" i="58"/>
  <c r="M379" i="58"/>
  <c r="L379" i="58"/>
  <c r="K379" i="58"/>
  <c r="J379" i="58"/>
  <c r="I379" i="58"/>
  <c r="G379" i="58"/>
  <c r="F379" i="58"/>
  <c r="E379" i="58"/>
  <c r="P64" i="58"/>
  <c r="O64" i="58"/>
  <c r="N64" i="58"/>
  <c r="M64" i="58"/>
  <c r="L64" i="58"/>
  <c r="K64" i="58"/>
  <c r="J64" i="58"/>
  <c r="I64" i="58"/>
  <c r="G64" i="58"/>
  <c r="F64" i="58"/>
  <c r="E64" i="58"/>
  <c r="P584" i="58"/>
  <c r="O584" i="58"/>
  <c r="N584" i="58"/>
  <c r="M584" i="58"/>
  <c r="L584" i="58"/>
  <c r="K584" i="58"/>
  <c r="J584" i="58"/>
  <c r="I584" i="58"/>
  <c r="G584" i="58"/>
  <c r="F584" i="58"/>
  <c r="E584" i="58"/>
  <c r="P55" i="58"/>
  <c r="O55" i="58"/>
  <c r="N55" i="58"/>
  <c r="M55" i="58"/>
  <c r="L55" i="58"/>
  <c r="K55" i="58"/>
  <c r="J55" i="58"/>
  <c r="I55" i="58"/>
  <c r="G55" i="58"/>
  <c r="F55" i="58"/>
  <c r="E55" i="58"/>
  <c r="P342" i="58"/>
  <c r="O342" i="58"/>
  <c r="N342" i="58"/>
  <c r="M342" i="58"/>
  <c r="L342" i="58"/>
  <c r="K342" i="58"/>
  <c r="J342" i="58"/>
  <c r="I342" i="58"/>
  <c r="G342" i="58"/>
  <c r="F342" i="58"/>
  <c r="E342"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5" i="58"/>
  <c r="O35" i="58"/>
  <c r="N35" i="58"/>
  <c r="M35" i="58"/>
  <c r="L35" i="58"/>
  <c r="K35" i="58"/>
  <c r="J35" i="58"/>
  <c r="I35" i="58"/>
  <c r="G35" i="58"/>
  <c r="F35" i="58"/>
  <c r="E35"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2" i="58"/>
  <c r="O242" i="58"/>
  <c r="N242" i="58"/>
  <c r="M242" i="58"/>
  <c r="L242" i="58"/>
  <c r="K242" i="58"/>
  <c r="J242" i="58"/>
  <c r="I242" i="58"/>
  <c r="G242" i="58"/>
  <c r="F242" i="58"/>
  <c r="E242"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6" i="58"/>
  <c r="O476" i="58"/>
  <c r="N476" i="58"/>
  <c r="M476" i="58"/>
  <c r="L476" i="58"/>
  <c r="K476" i="58"/>
  <c r="J476" i="58"/>
  <c r="I476" i="58"/>
  <c r="G476" i="58"/>
  <c r="F476" i="58"/>
  <c r="E476" i="58"/>
  <c r="P477" i="58"/>
  <c r="O477" i="58"/>
  <c r="N477" i="58"/>
  <c r="M477" i="58"/>
  <c r="L477" i="58"/>
  <c r="K477" i="58"/>
  <c r="J477" i="58"/>
  <c r="I477" i="58"/>
  <c r="G477" i="58"/>
  <c r="F477" i="58"/>
  <c r="E477" i="58"/>
  <c r="P459" i="58"/>
  <c r="O459" i="58"/>
  <c r="N459" i="58"/>
  <c r="M459" i="58"/>
  <c r="L459" i="58"/>
  <c r="K459" i="58"/>
  <c r="J459" i="58"/>
  <c r="I459" i="58"/>
  <c r="G459" i="58"/>
  <c r="F459" i="58"/>
  <c r="E459" i="58"/>
  <c r="P473" i="58"/>
  <c r="O473" i="58"/>
  <c r="N473" i="58"/>
  <c r="M473" i="58"/>
  <c r="L473" i="58"/>
  <c r="K473" i="58"/>
  <c r="J473" i="58"/>
  <c r="I473" i="58"/>
  <c r="G473" i="58"/>
  <c r="F473" i="58"/>
  <c r="E473" i="58"/>
  <c r="P469" i="58"/>
  <c r="O469" i="58"/>
  <c r="N469" i="58"/>
  <c r="M469" i="58"/>
  <c r="L469" i="58"/>
  <c r="K469" i="58"/>
  <c r="J469" i="58"/>
  <c r="I469" i="58"/>
  <c r="G469" i="58"/>
  <c r="F469" i="58"/>
  <c r="E469" i="58"/>
  <c r="P167" i="58"/>
  <c r="O167" i="58"/>
  <c r="N167" i="58"/>
  <c r="M167" i="58"/>
  <c r="L167" i="58"/>
  <c r="K167" i="58"/>
  <c r="J167" i="58"/>
  <c r="I167" i="58"/>
  <c r="G167" i="58"/>
  <c r="F167" i="58"/>
  <c r="E167" i="58"/>
  <c r="P428" i="58"/>
  <c r="O428" i="58"/>
  <c r="N428" i="58"/>
  <c r="M428" i="58"/>
  <c r="L428" i="58"/>
  <c r="K428" i="58"/>
  <c r="J428" i="58"/>
  <c r="I428" i="58"/>
  <c r="G428" i="58"/>
  <c r="F428" i="58"/>
  <c r="E428" i="58"/>
  <c r="P436" i="58"/>
  <c r="O436" i="58"/>
  <c r="N436" i="58"/>
  <c r="M436" i="58"/>
  <c r="L436" i="58"/>
  <c r="K436" i="58"/>
  <c r="J436" i="58"/>
  <c r="I436" i="58"/>
  <c r="G436" i="58"/>
  <c r="F436" i="58"/>
  <c r="E436" i="58"/>
  <c r="P444" i="58"/>
  <c r="O444" i="58"/>
  <c r="N444" i="58"/>
  <c r="M444" i="58"/>
  <c r="L444" i="58"/>
  <c r="K444" i="58"/>
  <c r="J444" i="58"/>
  <c r="I444" i="58"/>
  <c r="G444" i="58"/>
  <c r="F444" i="58"/>
  <c r="E444" i="58"/>
  <c r="P127" i="58"/>
  <c r="O127" i="58"/>
  <c r="N127" i="58"/>
  <c r="M127" i="58"/>
  <c r="L127" i="58"/>
  <c r="K127" i="58"/>
  <c r="J127" i="58"/>
  <c r="I127" i="58"/>
  <c r="G127" i="58"/>
  <c r="F127" i="58"/>
  <c r="E127" i="58"/>
  <c r="P415" i="58"/>
  <c r="O415" i="58"/>
  <c r="N415" i="58"/>
  <c r="M415" i="58"/>
  <c r="L415" i="58"/>
  <c r="K415" i="58"/>
  <c r="J415" i="58"/>
  <c r="I415" i="58"/>
  <c r="G415" i="58"/>
  <c r="F415" i="58"/>
  <c r="E415" i="58"/>
  <c r="P413" i="58"/>
  <c r="O413" i="58"/>
  <c r="N413" i="58"/>
  <c r="M413" i="58"/>
  <c r="L413" i="58"/>
  <c r="K413" i="58"/>
  <c r="J413" i="58"/>
  <c r="I413" i="58"/>
  <c r="G413" i="58"/>
  <c r="F413" i="58"/>
  <c r="E413" i="58"/>
  <c r="P406" i="58"/>
  <c r="O406" i="58"/>
  <c r="N406" i="58"/>
  <c r="M406" i="58"/>
  <c r="L406" i="58"/>
  <c r="K406" i="58"/>
  <c r="J406" i="58"/>
  <c r="I406" i="58"/>
  <c r="G406" i="58"/>
  <c r="F406" i="58"/>
  <c r="E406" i="58"/>
  <c r="P95" i="58"/>
  <c r="O95" i="58"/>
  <c r="N95" i="58"/>
  <c r="M95" i="58"/>
  <c r="L95" i="58"/>
  <c r="K95" i="58"/>
  <c r="J95" i="58"/>
  <c r="I95" i="58"/>
  <c r="G95" i="58"/>
  <c r="F95" i="58"/>
  <c r="E95" i="58"/>
  <c r="P390" i="58"/>
  <c r="O390" i="58"/>
  <c r="N390" i="58"/>
  <c r="M390" i="58"/>
  <c r="L390" i="58"/>
  <c r="K390" i="58"/>
  <c r="J390" i="58"/>
  <c r="I390" i="58"/>
  <c r="G390" i="58"/>
  <c r="F390" i="58"/>
  <c r="E390" i="58"/>
  <c r="P78" i="58"/>
  <c r="O78" i="58"/>
  <c r="N78" i="58"/>
  <c r="M78" i="58"/>
  <c r="L78" i="58"/>
  <c r="K78" i="58"/>
  <c r="J78" i="58"/>
  <c r="I78" i="58"/>
  <c r="G78" i="58"/>
  <c r="F78" i="58"/>
  <c r="E78" i="58"/>
  <c r="P380" i="58"/>
  <c r="O380" i="58"/>
  <c r="N380" i="58"/>
  <c r="M380" i="58"/>
  <c r="L380" i="58"/>
  <c r="K380" i="58"/>
  <c r="J380" i="58"/>
  <c r="I380" i="58"/>
  <c r="G380" i="58"/>
  <c r="F380" i="58"/>
  <c r="E380" i="58"/>
  <c r="P89" i="58"/>
  <c r="O89" i="58"/>
  <c r="N89" i="58"/>
  <c r="M89" i="58"/>
  <c r="L89" i="58"/>
  <c r="K89" i="58"/>
  <c r="J89" i="58"/>
  <c r="I89" i="58"/>
  <c r="G89" i="58"/>
  <c r="F89" i="58"/>
  <c r="E89" i="58"/>
  <c r="P394" i="58"/>
  <c r="O394" i="58"/>
  <c r="N394" i="58"/>
  <c r="M394" i="58"/>
  <c r="L394" i="58"/>
  <c r="K394" i="58"/>
  <c r="J394" i="58"/>
  <c r="I394" i="58"/>
  <c r="G394" i="58"/>
  <c r="F394" i="58"/>
  <c r="E394" i="58"/>
  <c r="P397" i="58"/>
  <c r="O397" i="58"/>
  <c r="N397" i="58"/>
  <c r="M397" i="58"/>
  <c r="L397" i="58"/>
  <c r="K397" i="58"/>
  <c r="J397" i="58"/>
  <c r="I397" i="58"/>
  <c r="G397" i="58"/>
  <c r="F397" i="58"/>
  <c r="E397" i="58"/>
  <c r="P382" i="58"/>
  <c r="O382" i="58"/>
  <c r="N382" i="58"/>
  <c r="M382" i="58"/>
  <c r="L382" i="58"/>
  <c r="K382" i="58"/>
  <c r="J382" i="58"/>
  <c r="I382" i="58"/>
  <c r="G382" i="58"/>
  <c r="F382" i="58"/>
  <c r="E382" i="58"/>
  <c r="P96" i="58"/>
  <c r="O96" i="58"/>
  <c r="N96" i="58"/>
  <c r="M96" i="58"/>
  <c r="L96" i="58"/>
  <c r="K96" i="58"/>
  <c r="J96" i="58"/>
  <c r="I96" i="58"/>
  <c r="G96" i="58"/>
  <c r="F96" i="58"/>
  <c r="E96" i="58"/>
  <c r="P53" i="58"/>
  <c r="O53" i="58"/>
  <c r="N53" i="58"/>
  <c r="M53" i="58"/>
  <c r="L53" i="58"/>
  <c r="K53" i="58"/>
  <c r="J53" i="58"/>
  <c r="I53" i="58"/>
  <c r="G53" i="58"/>
  <c r="F53" i="58"/>
  <c r="E53" i="58"/>
  <c r="P356" i="58"/>
  <c r="O356" i="58"/>
  <c r="N356" i="58"/>
  <c r="M356" i="58"/>
  <c r="L356" i="58"/>
  <c r="K356" i="58"/>
  <c r="J356" i="58"/>
  <c r="I356" i="58"/>
  <c r="G356" i="58"/>
  <c r="F356" i="58"/>
  <c r="E356" i="58"/>
  <c r="P54" i="58"/>
  <c r="O54" i="58"/>
  <c r="N54" i="58"/>
  <c r="M54" i="58"/>
  <c r="L54" i="58"/>
  <c r="K54" i="58"/>
  <c r="J54" i="58"/>
  <c r="I54" i="58"/>
  <c r="G54" i="58"/>
  <c r="F54" i="58"/>
  <c r="E54" i="58"/>
  <c r="P343" i="58"/>
  <c r="O343" i="58"/>
  <c r="N343" i="58"/>
  <c r="M343" i="58"/>
  <c r="L343" i="58"/>
  <c r="K343" i="58"/>
  <c r="J343" i="58"/>
  <c r="I343" i="58"/>
  <c r="G343" i="58"/>
  <c r="F343" i="58"/>
  <c r="E343" i="58"/>
  <c r="P357" i="58"/>
  <c r="O357" i="58"/>
  <c r="N357" i="58"/>
  <c r="M357" i="58"/>
  <c r="L357" i="58"/>
  <c r="K357" i="58"/>
  <c r="J357" i="58"/>
  <c r="I357" i="58"/>
  <c r="G357" i="58"/>
  <c r="F357" i="58"/>
  <c r="E357" i="58"/>
  <c r="P327" i="58"/>
  <c r="O327" i="58"/>
  <c r="N327" i="58"/>
  <c r="M327" i="58"/>
  <c r="L327" i="58"/>
  <c r="K327" i="58"/>
  <c r="J327" i="58"/>
  <c r="I327" i="58"/>
  <c r="G327" i="58"/>
  <c r="F327" i="58"/>
  <c r="E327" i="58"/>
  <c r="P324" i="58"/>
  <c r="O324" i="58"/>
  <c r="N324" i="58"/>
  <c r="M324" i="58"/>
  <c r="L324" i="58"/>
  <c r="K324" i="58"/>
  <c r="J324" i="58"/>
  <c r="I324" i="58"/>
  <c r="G324" i="58"/>
  <c r="F324" i="58"/>
  <c r="E324" i="58"/>
  <c r="Q273" i="58" l="1"/>
  <c r="R614" i="58"/>
  <c r="T614" i="58"/>
  <c r="R616" i="58"/>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G315" i="58" l="1"/>
  <c r="Q185" i="58" l="1"/>
  <c r="T185" i="58" s="1"/>
  <c r="Q180" i="58"/>
  <c r="T180" i="58" s="1"/>
  <c r="R185" i="58" l="1"/>
  <c r="R180" i="58"/>
  <c r="Q571" i="58"/>
  <c r="T571" i="58" s="1"/>
  <c r="Q178" i="58"/>
  <c r="T178" i="58" s="1"/>
  <c r="R571" i="58" l="1"/>
  <c r="R178" i="58"/>
  <c r="Q309" i="58"/>
  <c r="T309" i="58" s="1"/>
  <c r="Q574" i="58"/>
  <c r="T574" i="58" s="1"/>
  <c r="Q23" i="58"/>
  <c r="T23" i="58" s="1"/>
  <c r="Q365" i="58"/>
  <c r="T365" i="58" s="1"/>
  <c r="Q183" i="58"/>
  <c r="T183" i="58" s="1"/>
  <c r="Q153" i="58"/>
  <c r="T153" i="58" s="1"/>
  <c r="Q151" i="58"/>
  <c r="T151" i="58" s="1"/>
  <c r="Q591" i="58"/>
  <c r="T591" i="58" s="1"/>
  <c r="Q592" i="58"/>
  <c r="T592" i="58" s="1"/>
  <c r="Q417" i="58"/>
  <c r="T417" i="58" s="1"/>
  <c r="Q423" i="58"/>
  <c r="T423" i="58" s="1"/>
  <c r="Q396" i="58"/>
  <c r="T396" i="58" s="1"/>
  <c r="Q375" i="58"/>
  <c r="T375" i="58" s="1"/>
  <c r="Q49" i="58"/>
  <c r="T49" i="58" s="1"/>
  <c r="Q307" i="58"/>
  <c r="T307" i="58" s="1"/>
  <c r="Q301" i="58"/>
  <c r="T301" i="58" s="1"/>
  <c r="Q573" i="58"/>
  <c r="T573" i="58" s="1"/>
  <c r="Q297" i="58"/>
  <c r="T297" i="58" s="1"/>
  <c r="Q8" i="58"/>
  <c r="T8" i="58" s="1"/>
  <c r="T273" i="58"/>
  <c r="Q354" i="58"/>
  <c r="T354" i="58" s="1"/>
  <c r="Q21" i="58"/>
  <c r="T21" i="58" s="1"/>
  <c r="Q15" i="58"/>
  <c r="T15" i="58" s="1"/>
  <c r="Q577" i="58"/>
  <c r="T577" i="58" s="1"/>
  <c r="Q534" i="58"/>
  <c r="T534" i="58" s="1"/>
  <c r="Q284" i="58"/>
  <c r="T284" i="58" s="1"/>
  <c r="Q18" i="58"/>
  <c r="T18" i="58" s="1"/>
  <c r="Q418" i="58"/>
  <c r="T418" i="58" s="1"/>
  <c r="Q97" i="58"/>
  <c r="T97" i="58" s="1"/>
  <c r="Q525" i="58"/>
  <c r="T525" i="58" s="1"/>
  <c r="Q553" i="58"/>
  <c r="T553" i="58" s="1"/>
  <c r="Q471" i="58"/>
  <c r="T471" i="58" s="1"/>
  <c r="Q549" i="58"/>
  <c r="T549" i="58" s="1"/>
  <c r="Q458" i="58"/>
  <c r="T458" i="58" s="1"/>
  <c r="Q446" i="58"/>
  <c r="T446" i="58" s="1"/>
  <c r="Q543" i="58"/>
  <c r="T543" i="58" s="1"/>
  <c r="Q319" i="58"/>
  <c r="T319" i="58" s="1"/>
  <c r="Q108" i="58"/>
  <c r="T108" i="58" s="1"/>
  <c r="Q86" i="58"/>
  <c r="T86" i="58" s="1"/>
  <c r="Q384" i="58"/>
  <c r="T384" i="58" s="1"/>
  <c r="Q376" i="58"/>
  <c r="T376" i="58" s="1"/>
  <c r="Q72" i="58"/>
  <c r="T72" i="58" s="1"/>
  <c r="Q66" i="58"/>
  <c r="T66" i="58" s="1"/>
  <c r="Q371" i="58"/>
  <c r="T371" i="58" s="1"/>
  <c r="Q34" i="58"/>
  <c r="T34" i="58" s="1"/>
  <c r="Q415" i="58"/>
  <c r="T415" i="58" s="1"/>
  <c r="Q78" i="58"/>
  <c r="T78" i="58" s="1"/>
  <c r="Q88" i="58"/>
  <c r="T88" i="58" s="1"/>
  <c r="Q158" i="58"/>
  <c r="T158" i="58" s="1"/>
  <c r="Q539" i="58"/>
  <c r="T539" i="58" s="1"/>
  <c r="Q611" i="58"/>
  <c r="T611" i="58" s="1"/>
  <c r="Q610" i="58"/>
  <c r="T610" i="58" s="1"/>
  <c r="Q609" i="58"/>
  <c r="T609" i="58" s="1"/>
  <c r="Q607" i="58"/>
  <c r="T607" i="58" s="1"/>
  <c r="Q606" i="58"/>
  <c r="T606" i="58" s="1"/>
  <c r="Q4" i="58"/>
  <c r="T4" i="58" s="1"/>
  <c r="Q486" i="58"/>
  <c r="T486" i="58" s="1"/>
  <c r="Q454" i="58"/>
  <c r="T454" i="58" s="1"/>
  <c r="Q340" i="58"/>
  <c r="T340" i="58" s="1"/>
  <c r="Q224" i="58"/>
  <c r="T224" i="58" s="1"/>
  <c r="Q496" i="58"/>
  <c r="T496" i="58" s="1"/>
  <c r="Q220" i="58"/>
  <c r="T220" i="58" s="1"/>
  <c r="Q552" i="58"/>
  <c r="T552" i="58" s="1"/>
  <c r="Q260" i="58"/>
  <c r="T260" i="58" s="1"/>
  <c r="Q213" i="58"/>
  <c r="T213" i="58" s="1"/>
  <c r="Q254" i="58"/>
  <c r="T254" i="58" s="1"/>
  <c r="Q255" i="58"/>
  <c r="T255" i="58" s="1"/>
  <c r="Q243" i="58"/>
  <c r="T243" i="58" s="1"/>
  <c r="Q181" i="58"/>
  <c r="T181" i="58" s="1"/>
  <c r="Q161" i="58"/>
  <c r="T161" i="58" s="1"/>
  <c r="Q510" i="58"/>
  <c r="T510" i="58" s="1"/>
  <c r="P315" i="58"/>
  <c r="O315" i="58"/>
  <c r="N315" i="58"/>
  <c r="M315" i="58"/>
  <c r="L315" i="58"/>
  <c r="K315" i="58"/>
  <c r="J315" i="58"/>
  <c r="I315" i="58"/>
  <c r="F315" i="58"/>
  <c r="E315" i="58"/>
  <c r="Q315" i="58" s="1"/>
  <c r="T315" i="58" s="1"/>
  <c r="Q264" i="58"/>
  <c r="R264" i="58" s="1"/>
  <c r="Q205" i="58"/>
  <c r="T205" i="58" s="1"/>
  <c r="Q521" i="58"/>
  <c r="R521" i="58" s="1"/>
  <c r="Q169" i="58"/>
  <c r="T169" i="58" s="1"/>
  <c r="Q98" i="58"/>
  <c r="T98" i="58" s="1"/>
  <c r="Q279" i="58"/>
  <c r="T279" i="58" s="1"/>
  <c r="Q430" i="58"/>
  <c r="T430" i="58" s="1"/>
  <c r="Q485" i="58"/>
  <c r="T485" i="58" s="1"/>
  <c r="Q214" i="58"/>
  <c r="T214" i="58" s="1"/>
  <c r="Q128" i="58"/>
  <c r="T128" i="58" s="1"/>
  <c r="Q470" i="58"/>
  <c r="T470" i="58" s="1"/>
  <c r="Q208" i="58"/>
  <c r="T208" i="58" s="1"/>
  <c r="Q452" i="58"/>
  <c r="T452" i="58" s="1"/>
  <c r="Q74" i="58"/>
  <c r="T74" i="58" s="1"/>
  <c r="Q187" i="58"/>
  <c r="T187" i="58" s="1"/>
  <c r="Q124" i="58"/>
  <c r="T124" i="58" s="1"/>
  <c r="Q225" i="58"/>
  <c r="T225" i="58" s="1"/>
  <c r="Q16" i="58"/>
  <c r="T16" i="58" s="1"/>
  <c r="Q111" i="58"/>
  <c r="T111" i="58" s="1"/>
  <c r="Q389" i="58"/>
  <c r="T389" i="58" s="1"/>
  <c r="Q211" i="58"/>
  <c r="T211" i="58" s="1"/>
  <c r="Q474" i="58"/>
  <c r="T474" i="58" s="1"/>
  <c r="Q483" i="58"/>
  <c r="T483" i="58" s="1"/>
  <c r="Q197" i="58"/>
  <c r="T197" i="58" s="1"/>
  <c r="Q136" i="58"/>
  <c r="T136" i="58" s="1"/>
  <c r="Q545" i="58"/>
  <c r="T545" i="58" s="1"/>
  <c r="Q276" i="58"/>
  <c r="T276" i="58" s="1"/>
  <c r="Q429" i="58"/>
  <c r="T429" i="58" s="1"/>
  <c r="Q538" i="58"/>
  <c r="T538" i="58" s="1"/>
  <c r="Q457" i="58"/>
  <c r="T457" i="58" s="1"/>
  <c r="Q518" i="58"/>
  <c r="T518" i="58" s="1"/>
  <c r="Q238" i="58"/>
  <c r="T238" i="58" s="1"/>
  <c r="Q251" i="58"/>
  <c r="T251" i="58" s="1"/>
  <c r="Q101" i="58"/>
  <c r="T101" i="58" s="1"/>
  <c r="Q587" i="58"/>
  <c r="T587" i="58" s="1"/>
  <c r="Q558" i="58"/>
  <c r="T558" i="58" s="1"/>
  <c r="Q377" i="58"/>
  <c r="T377" i="58" s="1"/>
  <c r="Q164" i="58"/>
  <c r="T164" i="58" s="1"/>
  <c r="Q462" i="58"/>
  <c r="T462" i="58" s="1"/>
  <c r="Q503" i="58"/>
  <c r="T503" i="58" s="1"/>
  <c r="Q500" i="58"/>
  <c r="T500" i="58" s="1"/>
  <c r="Q139" i="58"/>
  <c r="T139" i="58" s="1"/>
  <c r="Q505" i="58"/>
  <c r="T505" i="58" s="1"/>
  <c r="Q263" i="58"/>
  <c r="T263" i="58" s="1"/>
  <c r="Q492" i="58"/>
  <c r="T492" i="58" s="1"/>
  <c r="Q498" i="58"/>
  <c r="T498" i="58" s="1"/>
  <c r="Q514" i="58"/>
  <c r="T514" i="58" s="1"/>
  <c r="Q491" i="58"/>
  <c r="T491" i="58" s="1"/>
  <c r="Q252" i="58"/>
  <c r="T252" i="58" s="1"/>
  <c r="Q506" i="58"/>
  <c r="T506" i="58" s="1"/>
  <c r="Q512" i="58"/>
  <c r="T512" i="58" s="1"/>
  <c r="Q177" i="58"/>
  <c r="T177" i="58" s="1"/>
  <c r="Q464" i="58"/>
  <c r="T464" i="58" s="1"/>
  <c r="Q253" i="58"/>
  <c r="T253" i="58" s="1"/>
  <c r="Q250" i="58"/>
  <c r="T250" i="58" s="1"/>
  <c r="Q227" i="58"/>
  <c r="T227" i="58" s="1"/>
  <c r="Q229" i="58"/>
  <c r="T229" i="58" s="1"/>
  <c r="Q202" i="58"/>
  <c r="T202" i="58" s="1"/>
  <c r="Q192" i="58"/>
  <c r="T192" i="58" s="1"/>
  <c r="Q226" i="58"/>
  <c r="T226" i="58" s="1"/>
  <c r="Q232" i="58"/>
  <c r="T232" i="58" s="1"/>
  <c r="Q248" i="58"/>
  <c r="T248" i="58" s="1"/>
  <c r="Q239" i="58"/>
  <c r="T239" i="58" s="1"/>
  <c r="Q203" i="58"/>
  <c r="T203" i="58" s="1"/>
  <c r="Q561" i="58"/>
  <c r="T561" i="58" s="1"/>
  <c r="Q304" i="58"/>
  <c r="T304" i="58" s="1"/>
  <c r="Q334" i="58"/>
  <c r="T334" i="58" s="1"/>
  <c r="Q65" i="58"/>
  <c r="T65" i="58" s="1"/>
  <c r="Q381" i="58"/>
  <c r="T381" i="58" s="1"/>
  <c r="Q300" i="58"/>
  <c r="T300" i="58" s="1"/>
  <c r="Q305" i="58"/>
  <c r="T305" i="58" s="1"/>
  <c r="Q299" i="58"/>
  <c r="T299" i="58" s="1"/>
  <c r="Q280" i="58"/>
  <c r="T280" i="58" s="1"/>
  <c r="Q392" i="58"/>
  <c r="T392" i="58" s="1"/>
  <c r="Q439" i="58"/>
  <c r="T439" i="58" s="1"/>
  <c r="Q420" i="58"/>
  <c r="T420" i="58" s="1"/>
  <c r="Q306" i="58"/>
  <c r="T306" i="58" s="1"/>
  <c r="Q326" i="58"/>
  <c r="T326" i="58" s="1"/>
  <c r="Q347" i="58"/>
  <c r="T347" i="58" s="1"/>
  <c r="Q355" i="58"/>
  <c r="T355" i="58" s="1"/>
  <c r="Q13" i="58"/>
  <c r="T13" i="58" s="1"/>
  <c r="Q317" i="58"/>
  <c r="T317" i="58" s="1"/>
  <c r="Q277" i="58"/>
  <c r="T277" i="58" s="1"/>
  <c r="Q445" i="58"/>
  <c r="T445" i="58" s="1"/>
  <c r="Q292" i="58"/>
  <c r="T292" i="58" s="1"/>
  <c r="Q70" i="58"/>
  <c r="T70" i="58" s="1"/>
  <c r="Q465" i="58"/>
  <c r="T465" i="58" s="1"/>
  <c r="Q516" i="58"/>
  <c r="T516" i="58" s="1"/>
  <c r="Q378" i="58"/>
  <c r="T378" i="58" s="1"/>
  <c r="Q414" i="58"/>
  <c r="T414" i="58" s="1"/>
  <c r="Q38" i="58"/>
  <c r="T38" i="58" s="1"/>
  <c r="Q369" i="58"/>
  <c r="T369" i="58" s="1"/>
  <c r="Q182" i="58"/>
  <c r="T182" i="58" s="1"/>
  <c r="Q216" i="58"/>
  <c r="T216" i="58" s="1"/>
  <c r="Q598" i="58"/>
  <c r="T598" i="58" s="1"/>
  <c r="Q47" i="58"/>
  <c r="T47" i="58" s="1"/>
  <c r="Q507" i="58"/>
  <c r="T507" i="58" s="1"/>
  <c r="Q233" i="58"/>
  <c r="T233" i="58" s="1"/>
  <c r="Q595" i="58"/>
  <c r="T595" i="58" s="1"/>
  <c r="Q479" i="58"/>
  <c r="T479" i="58" s="1"/>
  <c r="Q241" i="58"/>
  <c r="T241" i="58" s="1"/>
  <c r="Q581" i="58"/>
  <c r="T581" i="58" s="1"/>
  <c r="Q36" i="58"/>
  <c r="T36" i="58" s="1"/>
  <c r="Q578" i="58"/>
  <c r="T578" i="58" s="1"/>
  <c r="Q84" i="58"/>
  <c r="T84" i="58" s="1"/>
  <c r="Q256" i="58"/>
  <c r="T256" i="58" s="1"/>
  <c r="Q262" i="58"/>
  <c r="T262" i="58" s="1"/>
  <c r="Q165" i="58"/>
  <c r="T165" i="58" s="1"/>
  <c r="Q585" i="58"/>
  <c r="T585" i="58" s="1"/>
  <c r="Q530" i="58"/>
  <c r="T530" i="58" s="1"/>
  <c r="Q565" i="58"/>
  <c r="T565" i="58" s="1"/>
  <c r="Q567" i="58"/>
  <c r="T567" i="58" s="1"/>
  <c r="Q555" i="58"/>
  <c r="T555" i="58" s="1"/>
  <c r="Q247" i="58"/>
  <c r="T247" i="58" s="1"/>
  <c r="Q596" i="58"/>
  <c r="T596" i="58" s="1"/>
  <c r="Q472" i="58"/>
  <c r="T472" i="58" s="1"/>
  <c r="Q502" i="58"/>
  <c r="T502" i="58" s="1"/>
  <c r="Q603" i="58"/>
  <c r="T603" i="58" s="1"/>
  <c r="Q435" i="58"/>
  <c r="T435" i="58" s="1"/>
  <c r="Q416" i="58"/>
  <c r="T416" i="58" s="1"/>
  <c r="Q52" i="58"/>
  <c r="T52" i="58" s="1"/>
  <c r="Q352" i="58"/>
  <c r="T352" i="58" s="1"/>
  <c r="Q30" i="58"/>
  <c r="T30" i="58" s="1"/>
  <c r="Q403" i="58"/>
  <c r="T403" i="58" s="1"/>
  <c r="Q466" i="58"/>
  <c r="T466" i="58" s="1"/>
  <c r="Q188" i="58"/>
  <c r="T188" i="58" s="1"/>
  <c r="Q175" i="58"/>
  <c r="T175" i="58" s="1"/>
  <c r="Q209" i="58"/>
  <c r="T209" i="58" s="1"/>
  <c r="Q210" i="58"/>
  <c r="T210" i="58" s="1"/>
  <c r="Q467" i="58"/>
  <c r="T467" i="58" s="1"/>
  <c r="Q556" i="58"/>
  <c r="T556" i="58" s="1"/>
  <c r="Q77" i="58"/>
  <c r="T77" i="58" s="1"/>
  <c r="Q121" i="58"/>
  <c r="T121" i="58" s="1"/>
  <c r="Q568" i="58"/>
  <c r="R568" i="58" s="1"/>
  <c r="Q504" i="58"/>
  <c r="T504" i="58" s="1"/>
  <c r="Q61" i="58"/>
  <c r="T61" i="58" s="1"/>
  <c r="Q329" i="58"/>
  <c r="T329" i="58" s="1"/>
  <c r="Q494" i="58"/>
  <c r="T494" i="58" s="1"/>
  <c r="Q475" i="58"/>
  <c r="T475" i="58" s="1"/>
  <c r="Q335" i="58"/>
  <c r="T335" i="58" s="1"/>
  <c r="Q434" i="58"/>
  <c r="T434" i="58" s="1"/>
  <c r="Q455" i="58"/>
  <c r="T455" i="58" s="1"/>
  <c r="Q383" i="58"/>
  <c r="T383" i="58" s="1"/>
  <c r="Q27" i="58"/>
  <c r="T27" i="58" s="1"/>
  <c r="Q346" i="58"/>
  <c r="T346" i="58" s="1"/>
  <c r="Q432" i="58"/>
  <c r="T432" i="58" s="1"/>
  <c r="Q245" i="58"/>
  <c r="T245" i="58" s="1"/>
  <c r="Q283" i="58"/>
  <c r="T283" i="58" s="1"/>
  <c r="Q173" i="58"/>
  <c r="T173" i="58" s="1"/>
  <c r="Q138" i="58"/>
  <c r="T138" i="58" s="1"/>
  <c r="Q29" i="58"/>
  <c r="T29" i="58" s="1"/>
  <c r="Q103" i="58"/>
  <c r="T103" i="58" s="1"/>
  <c r="Q490" i="58"/>
  <c r="T490" i="58" s="1"/>
  <c r="Q130" i="58"/>
  <c r="T130" i="58" s="1"/>
  <c r="Q87" i="58"/>
  <c r="T87" i="58" s="1"/>
  <c r="Q548" i="58"/>
  <c r="T548" i="58" s="1"/>
  <c r="Q159" i="58"/>
  <c r="T159" i="58" s="1"/>
  <c r="Q235" i="58"/>
  <c r="T235" i="58" s="1"/>
  <c r="Q536" i="58"/>
  <c r="T536" i="58" s="1"/>
  <c r="Q7" i="58"/>
  <c r="T7" i="58" s="1"/>
  <c r="Q143" i="58"/>
  <c r="T143" i="58" s="1"/>
  <c r="Q602" i="58"/>
  <c r="T602" i="58" s="1"/>
  <c r="Q157" i="58"/>
  <c r="T157" i="58" s="1"/>
  <c r="Q563" i="58"/>
  <c r="T563" i="58" s="1"/>
  <c r="Q219" i="58"/>
  <c r="T219" i="58" s="1"/>
  <c r="Q206" i="58"/>
  <c r="T206" i="58" s="1"/>
  <c r="Q179" i="58"/>
  <c r="T179" i="58" s="1"/>
  <c r="Q100" i="58"/>
  <c r="T100" i="58" s="1"/>
  <c r="Q559" i="58"/>
  <c r="T559" i="58" s="1"/>
  <c r="Q106" i="58"/>
  <c r="T106" i="58" s="1"/>
  <c r="Q41" i="58"/>
  <c r="T41" i="58" s="1"/>
  <c r="Q551" i="58"/>
  <c r="T551" i="58" s="1"/>
  <c r="Q601" i="58"/>
  <c r="T601" i="58" s="1"/>
  <c r="Q599" i="58"/>
  <c r="T599" i="58" s="1"/>
  <c r="Q217" i="58"/>
  <c r="T217" i="58" s="1"/>
  <c r="Q236" i="58"/>
  <c r="T236" i="58" s="1"/>
  <c r="Q411" i="58"/>
  <c r="T411" i="58" s="1"/>
  <c r="Q373" i="58"/>
  <c r="T373" i="58" s="1"/>
  <c r="Q497" i="58"/>
  <c r="T497" i="58" s="1"/>
  <c r="Q120" i="58"/>
  <c r="T120" i="58" s="1"/>
  <c r="Q367" i="58"/>
  <c r="T367" i="58" s="1"/>
  <c r="Q320" i="58"/>
  <c r="T320" i="58" s="1"/>
  <c r="Q330" i="58"/>
  <c r="T330" i="58" s="1"/>
  <c r="Q440" i="58"/>
  <c r="T440" i="58" s="1"/>
  <c r="Q186" i="58"/>
  <c r="T186" i="58" s="1"/>
  <c r="Q69" i="58"/>
  <c r="T69" i="58" s="1"/>
  <c r="Q126" i="58"/>
  <c r="T126" i="58" s="1"/>
  <c r="Q546" i="58"/>
  <c r="T546" i="58" s="1"/>
  <c r="Q554" i="58"/>
  <c r="T554" i="58" s="1"/>
  <c r="Q550" i="58"/>
  <c r="T550" i="58" s="1"/>
  <c r="Q600" i="58"/>
  <c r="T600" i="58" s="1"/>
  <c r="Q345" i="58"/>
  <c r="T345" i="58" s="1"/>
  <c r="Q351" i="58"/>
  <c r="T351" i="58" s="1"/>
  <c r="Q336" i="58"/>
  <c r="T336" i="58" s="1"/>
  <c r="Q76" i="58"/>
  <c r="T76" i="58" s="1"/>
  <c r="Q513" i="58"/>
  <c r="T513" i="58" s="1"/>
  <c r="Q404" i="58"/>
  <c r="T404" i="58" s="1"/>
  <c r="Q451" i="58"/>
  <c r="T451" i="58" s="1"/>
  <c r="Q588" i="58"/>
  <c r="T588" i="58" s="1"/>
  <c r="Q358" i="58"/>
  <c r="T358" i="58" s="1"/>
  <c r="Q442" i="58"/>
  <c r="T442" i="58" s="1"/>
  <c r="Q259" i="58"/>
  <c r="T259" i="58" s="1"/>
  <c r="Q350" i="58"/>
  <c r="T350" i="58" s="1"/>
  <c r="Q59" i="58"/>
  <c r="T59" i="58" s="1"/>
  <c r="Q137" i="58"/>
  <c r="T137" i="58" s="1"/>
  <c r="Q481" i="58"/>
  <c r="T481" i="58" s="1"/>
  <c r="Q115" i="58"/>
  <c r="T115" i="58" s="1"/>
  <c r="Q146" i="58"/>
  <c r="T146" i="58" s="1"/>
  <c r="Q125" i="58"/>
  <c r="T125" i="58" s="1"/>
  <c r="Q349" i="58"/>
  <c r="T349" i="58" s="1"/>
  <c r="Q370" i="58"/>
  <c r="T370" i="58" s="1"/>
  <c r="Q212" i="58"/>
  <c r="T212" i="58" s="1"/>
  <c r="Q258" i="58"/>
  <c r="T258" i="58" s="1"/>
  <c r="Q244" i="58"/>
  <c r="T244" i="58" s="1"/>
  <c r="Q119" i="58"/>
  <c r="T119" i="58" s="1"/>
  <c r="Q94" i="58"/>
  <c r="T94" i="58" s="1"/>
  <c r="Q230" i="58"/>
  <c r="T230" i="58" s="1"/>
  <c r="Q147" i="58"/>
  <c r="T147" i="58" s="1"/>
  <c r="Q171" i="58"/>
  <c r="T171" i="58" s="1"/>
  <c r="Q580" i="58"/>
  <c r="T580" i="58" s="1"/>
  <c r="Q200" i="58"/>
  <c r="T200" i="58" s="1"/>
  <c r="Q231" i="58"/>
  <c r="T231" i="58" s="1"/>
  <c r="Q99" i="58"/>
  <c r="T99" i="58" s="1"/>
  <c r="Q140" i="58"/>
  <c r="T140" i="58" s="1"/>
  <c r="Q566" i="58"/>
  <c r="T566" i="58" s="1"/>
  <c r="Q564" i="58"/>
  <c r="T564" i="58" s="1"/>
  <c r="Q487" i="58"/>
  <c r="T487" i="58" s="1"/>
  <c r="Q135" i="58"/>
  <c r="T135" i="58" s="1"/>
  <c r="Q194" i="58"/>
  <c r="T194" i="58" s="1"/>
  <c r="Q586" i="58"/>
  <c r="T586" i="58" s="1"/>
  <c r="Q441" i="58"/>
  <c r="T441" i="58" s="1"/>
  <c r="Q478" i="58"/>
  <c r="T478" i="58" s="1"/>
  <c r="Q131" i="58"/>
  <c r="T131" i="58" s="1"/>
  <c r="Q453" i="58"/>
  <c r="T453" i="58" s="1"/>
  <c r="Q144" i="58"/>
  <c r="T144" i="58" s="1"/>
  <c r="Q542" i="58"/>
  <c r="T542" i="58" s="1"/>
  <c r="Q109" i="58"/>
  <c r="T109" i="58" s="1"/>
  <c r="Q268" i="58"/>
  <c r="T268" i="58" s="1"/>
  <c r="Q269" i="58"/>
  <c r="T269" i="58" s="1"/>
  <c r="Q520" i="58"/>
  <c r="T520" i="58" s="1"/>
  <c r="Q519" i="58"/>
  <c r="T519" i="58" s="1"/>
  <c r="Q75" i="58"/>
  <c r="T75" i="58" s="1"/>
  <c r="Q163" i="58"/>
  <c r="T163" i="58" s="1"/>
  <c r="Q63" i="58"/>
  <c r="T63" i="58" s="1"/>
  <c r="Q495" i="58"/>
  <c r="T495" i="58" s="1"/>
  <c r="Q405" i="58"/>
  <c r="T405" i="58" s="1"/>
  <c r="Q484" i="58"/>
  <c r="T484" i="58" s="1"/>
  <c r="Q517" i="58"/>
  <c r="T517" i="58" s="1"/>
  <c r="Q532" i="58"/>
  <c r="T532" i="58" s="1"/>
  <c r="Q234" i="58"/>
  <c r="T234" i="58" s="1"/>
  <c r="Q437" i="58"/>
  <c r="T437" i="58" s="1"/>
  <c r="Q223" i="58"/>
  <c r="T223" i="58" s="1"/>
  <c r="Q215" i="58"/>
  <c r="T215" i="58" s="1"/>
  <c r="Q199" i="58"/>
  <c r="T199" i="58" s="1"/>
  <c r="Q228" i="58"/>
  <c r="T228" i="58" s="1"/>
  <c r="Q557" i="58"/>
  <c r="T557" i="58" s="1"/>
  <c r="Q456" i="58"/>
  <c r="T456" i="58" s="1"/>
  <c r="Q201" i="58"/>
  <c r="T201" i="58" s="1"/>
  <c r="Q32" i="58"/>
  <c r="T32" i="58" s="1"/>
  <c r="Q257" i="58"/>
  <c r="T257" i="58" s="1"/>
  <c r="Q122" i="58"/>
  <c r="T122" i="58" s="1"/>
  <c r="Q402" i="58"/>
  <c r="T402" i="58" s="1"/>
  <c r="Q482" i="58"/>
  <c r="T482" i="58" s="1"/>
  <c r="Q58" i="58"/>
  <c r="T58" i="58" s="1"/>
  <c r="Q149" i="58"/>
  <c r="T149" i="58" s="1"/>
  <c r="Q117" i="58"/>
  <c r="T117" i="58" s="1"/>
  <c r="Q366" i="58"/>
  <c r="T366" i="58" s="1"/>
  <c r="Q19" i="58"/>
  <c r="T19" i="58" s="1"/>
  <c r="Q190" i="58"/>
  <c r="T190" i="58" s="1"/>
  <c r="Q261" i="58"/>
  <c r="T261" i="58" s="1"/>
  <c r="Q302" i="58"/>
  <c r="T302" i="58" s="1"/>
  <c r="Q207" i="58"/>
  <c r="T207" i="58" s="1"/>
  <c r="Q204" i="58"/>
  <c r="T204" i="58" s="1"/>
  <c r="Q79" i="58"/>
  <c r="T79" i="58" s="1"/>
  <c r="Q447" i="58"/>
  <c r="T447" i="58" s="1"/>
  <c r="Q460" i="58"/>
  <c r="T460" i="58" s="1"/>
  <c r="Q480" i="58"/>
  <c r="T480" i="58" s="1"/>
  <c r="Q597" i="58"/>
  <c r="T597" i="58" s="1"/>
  <c r="Q421" i="58"/>
  <c r="T421" i="58" s="1"/>
  <c r="Q240" i="58"/>
  <c r="T240" i="58" s="1"/>
  <c r="Q221" i="58"/>
  <c r="T221" i="58" s="1"/>
  <c r="Q195" i="58"/>
  <c r="T195" i="58" s="1"/>
  <c r="Q85" i="58"/>
  <c r="T85" i="58" s="1"/>
  <c r="Q562" i="58"/>
  <c r="T562" i="58" s="1"/>
  <c r="Q134" i="58"/>
  <c r="T134" i="58" s="1"/>
  <c r="Q604" i="58"/>
  <c r="R604" i="58" s="1"/>
  <c r="Q605" i="58"/>
  <c r="Q608" i="58"/>
  <c r="T608" i="58" s="1"/>
  <c r="Q612" i="58"/>
  <c r="T612" i="58" s="1"/>
  <c r="R605" i="58" l="1"/>
  <c r="T605" i="58"/>
  <c r="R240" i="58"/>
  <c r="R58" i="58"/>
  <c r="R557" i="58"/>
  <c r="R517" i="58"/>
  <c r="R63" i="58"/>
  <c r="R520" i="58"/>
  <c r="R478" i="58"/>
  <c r="R580" i="58"/>
  <c r="R212" i="58"/>
  <c r="R358" i="58"/>
  <c r="R345" i="58"/>
  <c r="R440" i="58"/>
  <c r="R236" i="58"/>
  <c r="R100" i="58"/>
  <c r="R7" i="58"/>
  <c r="R103" i="58"/>
  <c r="R27" i="58"/>
  <c r="R61" i="58"/>
  <c r="R209" i="58"/>
  <c r="R416" i="58"/>
  <c r="R567" i="58"/>
  <c r="R578" i="58"/>
  <c r="R47" i="58"/>
  <c r="R516" i="58"/>
  <c r="R355" i="58"/>
  <c r="R299" i="58"/>
  <c r="R203" i="58"/>
  <c r="R227" i="58"/>
  <c r="R263" i="58"/>
  <c r="R558" i="58"/>
  <c r="R429" i="58"/>
  <c r="R197" i="58"/>
  <c r="R124" i="58"/>
  <c r="R485" i="58"/>
  <c r="R315" i="58"/>
  <c r="R85" i="58"/>
  <c r="R421" i="58"/>
  <c r="R447" i="58"/>
  <c r="R302" i="58"/>
  <c r="R366" i="58"/>
  <c r="R482" i="58"/>
  <c r="R32" i="58"/>
  <c r="R228" i="58"/>
  <c r="R437" i="58"/>
  <c r="R484" i="58"/>
  <c r="R163" i="58"/>
  <c r="R269" i="58"/>
  <c r="R144" i="58"/>
  <c r="R441" i="58"/>
  <c r="R487" i="58"/>
  <c r="R99" i="58"/>
  <c r="R171" i="58"/>
  <c r="R119" i="58"/>
  <c r="R370" i="58"/>
  <c r="R115" i="58"/>
  <c r="R350" i="58"/>
  <c r="R588" i="58"/>
  <c r="R76" i="58"/>
  <c r="R600" i="58"/>
  <c r="R126" i="58"/>
  <c r="R330" i="58"/>
  <c r="R497" i="58"/>
  <c r="R217" i="58"/>
  <c r="R41" i="58"/>
  <c r="R179" i="58"/>
  <c r="R157" i="58"/>
  <c r="R536" i="58"/>
  <c r="R87" i="58"/>
  <c r="R29" i="58"/>
  <c r="R245" i="58"/>
  <c r="R383" i="58"/>
  <c r="R475" i="58"/>
  <c r="R504" i="58"/>
  <c r="R556" i="58"/>
  <c r="R175" i="58"/>
  <c r="R30" i="58"/>
  <c r="R435" i="58"/>
  <c r="R596" i="58"/>
  <c r="R565" i="58"/>
  <c r="R262" i="58"/>
  <c r="R36" i="58"/>
  <c r="R595" i="58"/>
  <c r="R598" i="58"/>
  <c r="R38" i="58"/>
  <c r="R465" i="58"/>
  <c r="R277" i="58"/>
  <c r="R347" i="58"/>
  <c r="R439" i="58"/>
  <c r="R305" i="58"/>
  <c r="R334" i="58"/>
  <c r="R239" i="58"/>
  <c r="R192" i="58"/>
  <c r="R250" i="58"/>
  <c r="R512" i="58"/>
  <c r="R514" i="58"/>
  <c r="R505" i="58"/>
  <c r="R462" i="58"/>
  <c r="R587" i="58"/>
  <c r="R518" i="58"/>
  <c r="R276" i="58"/>
  <c r="R483" i="58"/>
  <c r="R111" i="58"/>
  <c r="R187" i="58"/>
  <c r="R470" i="58"/>
  <c r="R430" i="58"/>
  <c r="R243" i="58"/>
  <c r="R260" i="58"/>
  <c r="R224" i="58"/>
  <c r="R4" i="58"/>
  <c r="R610" i="58"/>
  <c r="R88" i="58"/>
  <c r="R371" i="58"/>
  <c r="R384" i="58"/>
  <c r="R543" i="58"/>
  <c r="R471" i="58"/>
  <c r="R418" i="58"/>
  <c r="R577" i="58"/>
  <c r="R273" i="58"/>
  <c r="R301" i="58"/>
  <c r="R396" i="58"/>
  <c r="R591" i="58"/>
  <c r="R365" i="58"/>
  <c r="R460" i="58"/>
  <c r="R597" i="58"/>
  <c r="R261" i="58"/>
  <c r="R201" i="58"/>
  <c r="R75" i="58"/>
  <c r="R586" i="58"/>
  <c r="R244" i="58"/>
  <c r="R451" i="58"/>
  <c r="R69" i="58"/>
  <c r="R106" i="58"/>
  <c r="R235" i="58"/>
  <c r="R432" i="58"/>
  <c r="R494" i="58"/>
  <c r="R603" i="58"/>
  <c r="R392" i="58"/>
  <c r="R510" i="58"/>
  <c r="R255" i="58"/>
  <c r="R552" i="58"/>
  <c r="R340" i="58"/>
  <c r="R611" i="58"/>
  <c r="R78" i="58"/>
  <c r="R66" i="58"/>
  <c r="R86" i="58"/>
  <c r="R446" i="58"/>
  <c r="R553" i="58"/>
  <c r="R18" i="58"/>
  <c r="R15" i="58"/>
  <c r="R8" i="58"/>
  <c r="R307" i="58"/>
  <c r="R423" i="58"/>
  <c r="R151" i="58"/>
  <c r="R23" i="58"/>
  <c r="R562" i="58"/>
  <c r="R19" i="58"/>
  <c r="R195" i="58"/>
  <c r="R79" i="58"/>
  <c r="R117" i="58"/>
  <c r="R402" i="58"/>
  <c r="R199" i="58"/>
  <c r="R234" i="58"/>
  <c r="R405" i="58"/>
  <c r="R268" i="58"/>
  <c r="R453" i="58"/>
  <c r="R564" i="58"/>
  <c r="R231" i="58"/>
  <c r="R147" i="58"/>
  <c r="R349" i="58"/>
  <c r="R481" i="58"/>
  <c r="R259" i="58"/>
  <c r="R336" i="58"/>
  <c r="R550" i="58"/>
  <c r="R320" i="58"/>
  <c r="R373" i="58"/>
  <c r="R599" i="58"/>
  <c r="R206" i="58"/>
  <c r="R602" i="58"/>
  <c r="R130" i="58"/>
  <c r="R138" i="58"/>
  <c r="R455" i="58"/>
  <c r="R467" i="58"/>
  <c r="R188" i="58"/>
  <c r="R352" i="58"/>
  <c r="R247" i="58"/>
  <c r="R530" i="58"/>
  <c r="R256" i="58"/>
  <c r="R581" i="58"/>
  <c r="R233" i="58"/>
  <c r="R216" i="58"/>
  <c r="R414" i="58"/>
  <c r="R70" i="58"/>
  <c r="R317" i="58"/>
  <c r="R326" i="58"/>
  <c r="R300" i="58"/>
  <c r="R304" i="58"/>
  <c r="R248" i="58"/>
  <c r="R202" i="58"/>
  <c r="R253" i="58"/>
  <c r="R506" i="58"/>
  <c r="R498" i="58"/>
  <c r="R139" i="58"/>
  <c r="R164" i="58"/>
  <c r="R101" i="58"/>
  <c r="R457" i="58"/>
  <c r="R545" i="58"/>
  <c r="R474" i="58"/>
  <c r="R16" i="58"/>
  <c r="R74" i="58"/>
  <c r="R128" i="58"/>
  <c r="R279" i="58"/>
  <c r="R205" i="58"/>
  <c r="R606" i="58"/>
  <c r="R612" i="58"/>
  <c r="R134" i="58"/>
  <c r="R221" i="58"/>
  <c r="R480" i="58"/>
  <c r="R204" i="58"/>
  <c r="R190" i="58"/>
  <c r="R149" i="58"/>
  <c r="R122" i="58"/>
  <c r="R456" i="58"/>
  <c r="R215" i="58"/>
  <c r="R532" i="58"/>
  <c r="R495" i="58"/>
  <c r="R519" i="58"/>
  <c r="R109" i="58"/>
  <c r="R131" i="58"/>
  <c r="R194" i="58"/>
  <c r="R566" i="58"/>
  <c r="R200" i="58"/>
  <c r="R230" i="58"/>
  <c r="R258" i="58"/>
  <c r="R125" i="58"/>
  <c r="R137" i="58"/>
  <c r="R442" i="58"/>
  <c r="R404" i="58"/>
  <c r="R351" i="58"/>
  <c r="R554" i="58"/>
  <c r="R186" i="58"/>
  <c r="R367" i="58"/>
  <c r="R411" i="58"/>
  <c r="R601" i="58"/>
  <c r="R559" i="58"/>
  <c r="R219" i="58"/>
  <c r="R143" i="58"/>
  <c r="R159" i="58"/>
  <c r="R490" i="58"/>
  <c r="R173" i="58"/>
  <c r="R346" i="58"/>
  <c r="R434" i="58"/>
  <c r="R329" i="58"/>
  <c r="R121" i="58"/>
  <c r="R210" i="58"/>
  <c r="R466" i="58"/>
  <c r="R52" i="58"/>
  <c r="R502" i="58"/>
  <c r="R555" i="58"/>
  <c r="R585" i="58"/>
  <c r="R84" i="58"/>
  <c r="R241" i="58"/>
  <c r="R507" i="58"/>
  <c r="R182" i="58"/>
  <c r="R378" i="58"/>
  <c r="R292" i="58"/>
  <c r="R13" i="58"/>
  <c r="R306" i="58"/>
  <c r="R280" i="58"/>
  <c r="R381" i="58"/>
  <c r="R561" i="58"/>
  <c r="R232" i="58"/>
  <c r="R229" i="58"/>
  <c r="R464" i="58"/>
  <c r="R252" i="58"/>
  <c r="R492" i="58"/>
  <c r="R500" i="58"/>
  <c r="R377" i="58"/>
  <c r="R251" i="58"/>
  <c r="R538" i="58"/>
  <c r="R136" i="58"/>
  <c r="R211" i="58"/>
  <c r="R225" i="58"/>
  <c r="R452" i="58"/>
  <c r="R214" i="58"/>
  <c r="R98" i="58"/>
  <c r="R161" i="58"/>
  <c r="R254" i="58"/>
  <c r="R220" i="58"/>
  <c r="R454" i="58"/>
  <c r="R607" i="58"/>
  <c r="R539" i="58"/>
  <c r="R415" i="58"/>
  <c r="R72" i="58"/>
  <c r="R108" i="58"/>
  <c r="R458" i="58"/>
  <c r="R525" i="58"/>
  <c r="R284" i="58"/>
  <c r="R21" i="58"/>
  <c r="R297" i="58"/>
  <c r="R49" i="58"/>
  <c r="R417" i="58"/>
  <c r="R153" i="58"/>
  <c r="R574" i="58"/>
  <c r="R608" i="58"/>
  <c r="R207" i="58"/>
  <c r="R257" i="58"/>
  <c r="R223" i="58"/>
  <c r="R542" i="58"/>
  <c r="R135" i="58"/>
  <c r="R140" i="58"/>
  <c r="R94" i="58"/>
  <c r="R146" i="58"/>
  <c r="R59" i="58"/>
  <c r="R513" i="58"/>
  <c r="R546" i="58"/>
  <c r="R120" i="58"/>
  <c r="R551" i="58"/>
  <c r="R563" i="58"/>
  <c r="R548" i="58"/>
  <c r="R283" i="58"/>
  <c r="R335" i="58"/>
  <c r="R77" i="58"/>
  <c r="R403" i="58"/>
  <c r="R472" i="58"/>
  <c r="R165" i="58"/>
  <c r="R479" i="58"/>
  <c r="R369" i="58"/>
  <c r="R445" i="58"/>
  <c r="R420" i="58"/>
  <c r="R65" i="58"/>
  <c r="R226" i="58"/>
  <c r="R177" i="58"/>
  <c r="R491" i="58"/>
  <c r="R503" i="58"/>
  <c r="R238" i="58"/>
  <c r="R389" i="58"/>
  <c r="R208" i="58"/>
  <c r="R169" i="58"/>
  <c r="R181" i="58"/>
  <c r="R213" i="58"/>
  <c r="R496" i="58"/>
  <c r="R486" i="58"/>
  <c r="R609" i="58"/>
  <c r="R158" i="58"/>
  <c r="R34" i="58"/>
  <c r="R376" i="58"/>
  <c r="R319" i="58"/>
  <c r="R549" i="58"/>
  <c r="R97" i="58"/>
  <c r="R534" i="58"/>
  <c r="R354" i="58"/>
  <c r="R573" i="58"/>
  <c r="R375" i="58"/>
  <c r="R592" i="58"/>
  <c r="R183" i="58"/>
  <c r="R309" i="58"/>
  <c r="Q5" i="58"/>
  <c r="T5" i="58" s="1"/>
  <c r="Q295" i="58"/>
  <c r="T295" i="58" s="1"/>
  <c r="Q333" i="58"/>
  <c r="T333" i="58" s="1"/>
  <c r="Q360" i="58"/>
  <c r="T360" i="58" s="1"/>
  <c r="Q374" i="58"/>
  <c r="T374" i="58" s="1"/>
  <c r="Q368" i="58"/>
  <c r="T368" i="58" s="1"/>
  <c r="Q104" i="58"/>
  <c r="T104" i="58" s="1"/>
  <c r="Q409" i="58"/>
  <c r="T409" i="58" s="1"/>
  <c r="Q427" i="58"/>
  <c r="T427" i="58" s="1"/>
  <c r="Q388" i="58"/>
  <c r="T388" i="58" s="1"/>
  <c r="Q31" i="58"/>
  <c r="T31" i="58" s="1"/>
  <c r="Q37" i="58"/>
  <c r="T37" i="58" s="1"/>
  <c r="Q325" i="58"/>
  <c r="T325" i="58" s="1"/>
  <c r="Q328" i="58"/>
  <c r="T328" i="58" s="1"/>
  <c r="Q40" i="58"/>
  <c r="T40" i="58" s="1"/>
  <c r="Q46" i="58"/>
  <c r="T46" i="58" s="1"/>
  <c r="Q43" i="58"/>
  <c r="T43" i="58" s="1"/>
  <c r="Q56" i="58"/>
  <c r="T56" i="58" s="1"/>
  <c r="Q73" i="58"/>
  <c r="T73" i="58" s="1"/>
  <c r="Q81" i="58"/>
  <c r="T81" i="58" s="1"/>
  <c r="Q385" i="58"/>
  <c r="T385" i="58" s="1"/>
  <c r="Q92" i="58"/>
  <c r="T92" i="58" s="1"/>
  <c r="Q450" i="58"/>
  <c r="T450" i="58" s="1"/>
  <c r="Q148" i="58"/>
  <c r="T148" i="58" s="1"/>
  <c r="Q526" i="58"/>
  <c r="T526" i="58" s="1"/>
  <c r="Q281" i="58"/>
  <c r="T281" i="58" s="1"/>
  <c r="Q318" i="58"/>
  <c r="T318" i="58" s="1"/>
  <c r="Q362" i="58"/>
  <c r="T362" i="58" s="1"/>
  <c r="Q361" i="58"/>
  <c r="T361" i="58" s="1"/>
  <c r="Q443" i="58"/>
  <c r="T443" i="58" s="1"/>
  <c r="Q145" i="58"/>
  <c r="T145" i="58" s="1"/>
  <c r="Q359" i="58"/>
  <c r="T359" i="58" s="1"/>
  <c r="Q372" i="58"/>
  <c r="T372" i="58" s="1"/>
  <c r="Q386" i="58"/>
  <c r="T386" i="58" s="1"/>
  <c r="Q407" i="58"/>
  <c r="T407" i="58" s="1"/>
  <c r="Q313" i="58"/>
  <c r="T313" i="58" s="1"/>
  <c r="Q316" i="58"/>
  <c r="T316" i="58" s="1"/>
  <c r="Q547" i="58"/>
  <c r="T547" i="58" s="1"/>
  <c r="Q110" i="58"/>
  <c r="T110" i="58" s="1"/>
  <c r="Q332" i="58"/>
  <c r="T332" i="58" s="1"/>
  <c r="Q286" i="58"/>
  <c r="T286" i="58" s="1"/>
  <c r="Q142" i="58"/>
  <c r="T142" i="58" s="1"/>
  <c r="Q314" i="58"/>
  <c r="T314" i="58" s="1"/>
  <c r="Q26" i="58"/>
  <c r="T26" i="58" s="1"/>
  <c r="Q339" i="58"/>
  <c r="T339" i="58" s="1"/>
  <c r="Q533" i="58"/>
  <c r="T533" i="58" s="1"/>
  <c r="Q353" i="58"/>
  <c r="T353" i="58" s="1"/>
  <c r="Q80" i="58"/>
  <c r="T80" i="58" s="1"/>
  <c r="Q308" i="58"/>
  <c r="T308" i="58" s="1"/>
  <c r="Q118" i="58"/>
  <c r="T118" i="58" s="1"/>
  <c r="Q141" i="58"/>
  <c r="T141" i="58" s="1"/>
  <c r="Q176" i="58"/>
  <c r="T176" i="58" s="1"/>
  <c r="Q583" i="58"/>
  <c r="T583" i="58" s="1"/>
  <c r="Q387" i="58"/>
  <c r="T387" i="58" s="1"/>
  <c r="Q363" i="58"/>
  <c r="T363" i="58" s="1"/>
  <c r="Q391" i="58"/>
  <c r="T391" i="58" s="1"/>
  <c r="Q509" i="58"/>
  <c r="T509" i="58" s="1"/>
  <c r="Q401" i="58"/>
  <c r="T401" i="58" s="1"/>
  <c r="Q364" i="58"/>
  <c r="T364" i="58" s="1"/>
  <c r="Q535" i="58"/>
  <c r="T535" i="58" s="1"/>
  <c r="Q400" i="58"/>
  <c r="T400" i="58" s="1"/>
  <c r="Q426" i="58"/>
  <c r="T426" i="58" s="1"/>
  <c r="Q112" i="58"/>
  <c r="T112" i="58" s="1"/>
  <c r="Q132" i="58"/>
  <c r="T132" i="58" s="1"/>
  <c r="Q152" i="58"/>
  <c r="T152" i="58" s="1"/>
  <c r="Q168" i="58"/>
  <c r="T168" i="58" s="1"/>
  <c r="Q575" i="58"/>
  <c r="T575" i="58" s="1"/>
  <c r="Q348" i="58"/>
  <c r="T348" i="58" s="1"/>
  <c r="Q123" i="58"/>
  <c r="T123" i="58" s="1"/>
  <c r="Q82" i="58"/>
  <c r="T82" i="58" s="1"/>
  <c r="Q501" i="58"/>
  <c r="T501" i="58" s="1"/>
  <c r="Q3" i="58"/>
  <c r="T3" i="58" s="1"/>
  <c r="Q267" i="58"/>
  <c r="T267" i="58" s="1"/>
  <c r="Q114" i="58"/>
  <c r="T114" i="58" s="1"/>
  <c r="Q28" i="58"/>
  <c r="T28" i="58" s="1"/>
  <c r="Q51" i="58"/>
  <c r="T51" i="58" s="1"/>
  <c r="Q55" i="58"/>
  <c r="T55" i="58" s="1"/>
  <c r="Q433" i="58"/>
  <c r="T433" i="58" s="1"/>
  <c r="Q431" i="58"/>
  <c r="T431" i="58" s="1"/>
  <c r="Q129" i="58"/>
  <c r="T129" i="58" s="1"/>
  <c r="Q133" i="58"/>
  <c r="T133" i="58" s="1"/>
  <c r="Q449" i="58"/>
  <c r="T449" i="58" s="1"/>
  <c r="Q468" i="58"/>
  <c r="T468" i="58" s="1"/>
  <c r="Q45" i="58"/>
  <c r="T45" i="58" s="1"/>
  <c r="Q166" i="58"/>
  <c r="T166" i="58" s="1"/>
  <c r="Q338" i="58"/>
  <c r="T338" i="58" s="1"/>
  <c r="Q50" i="58"/>
  <c r="T50" i="58" s="1"/>
  <c r="Q541" i="58"/>
  <c r="T541" i="58" s="1"/>
  <c r="Q9" i="58"/>
  <c r="T9" i="58" s="1"/>
  <c r="Q22" i="58"/>
  <c r="T22" i="58" s="1"/>
  <c r="Q246" i="58"/>
  <c r="T246" i="58" s="1"/>
  <c r="Q590" i="58"/>
  <c r="T590" i="58" s="1"/>
  <c r="Q593" i="58"/>
  <c r="T593" i="58" s="1"/>
  <c r="Q594" i="58"/>
  <c r="T594" i="58" s="1"/>
  <c r="Q196" i="58"/>
  <c r="T196" i="58" s="1"/>
  <c r="Q344" i="58"/>
  <c r="T344" i="58" s="1"/>
  <c r="Q270" i="58"/>
  <c r="T270" i="58" s="1"/>
  <c r="Q522" i="58"/>
  <c r="Q523" i="58"/>
  <c r="T523" i="58" s="1"/>
  <c r="Q524" i="58"/>
  <c r="T524" i="58" s="1"/>
  <c r="Q322" i="58"/>
  <c r="T322" i="58" s="1"/>
  <c r="Q278" i="58"/>
  <c r="T278" i="58" s="1"/>
  <c r="Q294" i="58"/>
  <c r="T294" i="58" s="1"/>
  <c r="Q174" i="58"/>
  <c r="T174" i="58" s="1"/>
  <c r="Q298" i="58"/>
  <c r="T298" i="58" s="1"/>
  <c r="Q576" i="58"/>
  <c r="T576" i="58" s="1"/>
  <c r="Q323" i="58"/>
  <c r="T323" i="58" s="1"/>
  <c r="Q44" i="58"/>
  <c r="T44" i="58" s="1"/>
  <c r="Q531" i="58"/>
  <c r="T531" i="58" s="1"/>
  <c r="Q266" i="58"/>
  <c r="T266" i="58" s="1"/>
  <c r="Q272" i="58"/>
  <c r="T272" i="58" s="1"/>
  <c r="Q17" i="58"/>
  <c r="T17" i="58" s="1"/>
  <c r="Q60" i="58"/>
  <c r="T60" i="58" s="1"/>
  <c r="Q584" i="58"/>
  <c r="T584" i="58" s="1"/>
  <c r="Q90" i="58"/>
  <c r="T90" i="58" s="1"/>
  <c r="Q397" i="58"/>
  <c r="T397" i="58" s="1"/>
  <c r="Q95" i="58"/>
  <c r="T95" i="58" s="1"/>
  <c r="Q406" i="58"/>
  <c r="T406" i="58" s="1"/>
  <c r="Q413" i="58"/>
  <c r="T413" i="58" s="1"/>
  <c r="Q469" i="58"/>
  <c r="T469" i="58" s="1"/>
  <c r="Q222" i="58"/>
  <c r="T222" i="58" s="1"/>
  <c r="Q499" i="58"/>
  <c r="T499" i="58" s="1"/>
  <c r="Q242" i="58"/>
  <c r="T242" i="58" s="1"/>
  <c r="Q515" i="58"/>
  <c r="T515" i="58" s="1"/>
  <c r="Q570" i="58"/>
  <c r="T570" i="58" s="1"/>
  <c r="Q33" i="58"/>
  <c r="T33" i="58" s="1"/>
  <c r="Q343" i="58"/>
  <c r="T343" i="58" s="1"/>
  <c r="Q394" i="58"/>
  <c r="T394" i="58" s="1"/>
  <c r="Q390" i="58"/>
  <c r="T390" i="58" s="1"/>
  <c r="Q35" i="58"/>
  <c r="T35" i="58" s="1"/>
  <c r="Q379" i="58"/>
  <c r="T379" i="58" s="1"/>
  <c r="Q156" i="58"/>
  <c r="T156" i="58" s="1"/>
  <c r="Q154" i="58"/>
  <c r="T154" i="58" s="1"/>
  <c r="Q155" i="58"/>
  <c r="T155" i="58" s="1"/>
  <c r="Q198" i="58"/>
  <c r="T198" i="58" s="1"/>
  <c r="Q560" i="58"/>
  <c r="T560" i="58" s="1"/>
  <c r="Q331" i="58"/>
  <c r="T331" i="58" s="1"/>
  <c r="Q67" i="58"/>
  <c r="T67" i="58" s="1"/>
  <c r="Q107" i="58"/>
  <c r="T107" i="58" s="1"/>
  <c r="Q410" i="58"/>
  <c r="T410" i="58" s="1"/>
  <c r="Q113" i="58"/>
  <c r="T113" i="58" s="1"/>
  <c r="Q170" i="58"/>
  <c r="T170" i="58" s="1"/>
  <c r="Q237" i="58"/>
  <c r="T237" i="58" s="1"/>
  <c r="Q572" i="58"/>
  <c r="T572" i="58" s="1"/>
  <c r="Q167" i="58"/>
  <c r="T167" i="58" s="1"/>
  <c r="Q473" i="58"/>
  <c r="T473" i="58" s="1"/>
  <c r="Q459" i="58"/>
  <c r="T459" i="58" s="1"/>
  <c r="Q477" i="58"/>
  <c r="T477" i="58" s="1"/>
  <c r="Q288" i="58"/>
  <c r="T288" i="58" s="1"/>
  <c r="Q422" i="58"/>
  <c r="T422" i="58" s="1"/>
  <c r="Q57" i="58"/>
  <c r="T57" i="58" s="1"/>
  <c r="Q303" i="58"/>
  <c r="T303" i="58" s="1"/>
  <c r="Q529" i="58"/>
  <c r="T529" i="58" s="1"/>
  <c r="Q527" i="58"/>
  <c r="T527" i="58" s="1"/>
  <c r="Q395" i="58"/>
  <c r="T395" i="58" s="1"/>
  <c r="Q91" i="58"/>
  <c r="T91" i="58" s="1"/>
  <c r="Q274" i="58"/>
  <c r="T274" i="58" s="1"/>
  <c r="Q275" i="58"/>
  <c r="T275" i="58" s="1"/>
  <c r="Q12" i="58"/>
  <c r="T12" i="58" s="1"/>
  <c r="Q285" i="58"/>
  <c r="T285" i="58" s="1"/>
  <c r="Q291" i="58"/>
  <c r="T291" i="58" s="1"/>
  <c r="Q20" i="58"/>
  <c r="T20" i="58" s="1"/>
  <c r="Q25" i="58"/>
  <c r="T25" i="58" s="1"/>
  <c r="Q579" i="58"/>
  <c r="T579" i="58" s="1"/>
  <c r="Q48" i="58"/>
  <c r="T48" i="58" s="1"/>
  <c r="Q393" i="58"/>
  <c r="T393" i="58" s="1"/>
  <c r="Q83" i="58"/>
  <c r="T83" i="58" s="1"/>
  <c r="Q68" i="58"/>
  <c r="T68" i="58" s="1"/>
  <c r="Q93" i="58"/>
  <c r="T93" i="58" s="1"/>
  <c r="Q399" i="58"/>
  <c r="T399" i="58" s="1"/>
  <c r="Q589" i="58"/>
  <c r="T589" i="58" s="1"/>
  <c r="Q537" i="58"/>
  <c r="T537" i="58" s="1"/>
  <c r="Q150" i="58"/>
  <c r="T150" i="58" s="1"/>
  <c r="Q160" i="58"/>
  <c r="T160" i="58" s="1"/>
  <c r="Q172" i="58"/>
  <c r="T172" i="58" s="1"/>
  <c r="Q191" i="58"/>
  <c r="T191" i="58" s="1"/>
  <c r="Q282" i="58"/>
  <c r="T282" i="58" s="1"/>
  <c r="Q341" i="58"/>
  <c r="T341" i="58" s="1"/>
  <c r="Q582" i="58"/>
  <c r="T582" i="58" s="1"/>
  <c r="Q71" i="58"/>
  <c r="T71" i="58" s="1"/>
  <c r="Q102" i="58"/>
  <c r="T102" i="58" s="1"/>
  <c r="Q116" i="58"/>
  <c r="T116" i="58" s="1"/>
  <c r="Q324" i="58"/>
  <c r="T324" i="58" s="1"/>
  <c r="Q357" i="58"/>
  <c r="T357" i="58" s="1"/>
  <c r="Q54" i="58"/>
  <c r="T54" i="58" s="1"/>
  <c r="Q356" i="58"/>
  <c r="T356" i="58" s="1"/>
  <c r="Q53" i="58"/>
  <c r="T53" i="58" s="1"/>
  <c r="Q382" i="58"/>
  <c r="T382" i="58" s="1"/>
  <c r="Q96" i="58"/>
  <c r="T96" i="58" s="1"/>
  <c r="Q380" i="58"/>
  <c r="T380" i="58" s="1"/>
  <c r="Q127" i="58"/>
  <c r="T127" i="58" s="1"/>
  <c r="Q444" i="58"/>
  <c r="T444" i="58" s="1"/>
  <c r="Q428" i="58"/>
  <c r="T428" i="58" s="1"/>
  <c r="Q436" i="58"/>
  <c r="T436" i="58" s="1"/>
  <c r="Q476" i="58"/>
  <c r="T476" i="58" s="1"/>
  <c r="Q489" i="58"/>
  <c r="T489" i="58" s="1"/>
  <c r="Q14" i="58"/>
  <c r="T14" i="58" s="1"/>
  <c r="Q337" i="58"/>
  <c r="T337" i="58" s="1"/>
  <c r="Q310" i="58"/>
  <c r="T310" i="58" s="1"/>
  <c r="Q162" i="58"/>
  <c r="T162" i="58" s="1"/>
  <c r="Q488" i="58"/>
  <c r="T488" i="58" s="1"/>
  <c r="Q438" i="58"/>
  <c r="T438" i="58" s="1"/>
  <c r="Q493" i="58"/>
  <c r="T493" i="58" s="1"/>
  <c r="Q463" i="58"/>
  <c r="T463" i="58" s="1"/>
  <c r="Q64" i="58"/>
  <c r="T64" i="58" s="1"/>
  <c r="Q184" i="58"/>
  <c r="T184" i="58" s="1"/>
  <c r="Q398" i="58"/>
  <c r="T398" i="58" s="1"/>
  <c r="Q321" i="58"/>
  <c r="T321" i="58" s="1"/>
  <c r="Q293" i="58"/>
  <c r="T293" i="58" s="1"/>
  <c r="Q42" i="58"/>
  <c r="T42" i="58" s="1"/>
  <c r="Q311" i="58"/>
  <c r="T311" i="58" s="1"/>
  <c r="Q105" i="58"/>
  <c r="T105" i="58" s="1"/>
  <c r="Q287" i="58"/>
  <c r="T287" i="58" s="1"/>
  <c r="Q508" i="58"/>
  <c r="T508" i="58" s="1"/>
  <c r="Q425" i="58"/>
  <c r="T425" i="58" s="1"/>
  <c r="Q290" i="58"/>
  <c r="T290" i="58" s="1"/>
  <c r="Q461" i="58"/>
  <c r="T461" i="58" s="1"/>
  <c r="Q11" i="58"/>
  <c r="T11" i="58" s="1"/>
  <c r="Q193" i="58"/>
  <c r="T193" i="58" s="1"/>
  <c r="Q249" i="58"/>
  <c r="T249" i="58" s="1"/>
  <c r="Q569" i="58"/>
  <c r="T569" i="58" s="1"/>
  <c r="Q39" i="58"/>
  <c r="T39" i="58" s="1"/>
  <c r="Q540" i="58"/>
  <c r="T540" i="58" s="1"/>
  <c r="Q544" i="58"/>
  <c r="T544" i="58" s="1"/>
  <c r="Q89" i="58"/>
  <c r="T89" i="58" s="1"/>
  <c r="Q10" i="58"/>
  <c r="T10" i="58" s="1"/>
  <c r="Q6" i="58"/>
  <c r="T6" i="58" s="1"/>
  <c r="Q289" i="58"/>
  <c r="T289" i="58" s="1"/>
  <c r="Q312" i="58"/>
  <c r="T312" i="58" s="1"/>
  <c r="Q528" i="58"/>
  <c r="T528" i="58" s="1"/>
  <c r="Q24" i="58"/>
  <c r="T24" i="58" s="1"/>
  <c r="Q342" i="58"/>
  <c r="T342" i="58" s="1"/>
  <c r="Q189" i="58"/>
  <c r="T189" i="58" s="1"/>
  <c r="Q296" i="58"/>
  <c r="T296" i="58" s="1"/>
  <c r="Q448" i="58"/>
  <c r="T448" i="58" s="1"/>
  <c r="Q265" i="58"/>
  <c r="T265" i="58" s="1"/>
  <c r="Q511" i="58"/>
  <c r="T511" i="58" s="1"/>
  <c r="Q408" i="58"/>
  <c r="T408" i="58" s="1"/>
  <c r="Q419" i="58"/>
  <c r="T419" i="58" s="1"/>
  <c r="Q412" i="58"/>
  <c r="T412" i="58" s="1"/>
  <c r="Q424" i="58"/>
  <c r="T424" i="58" s="1"/>
  <c r="Q218" i="58"/>
  <c r="T218" i="58" s="1"/>
  <c r="R312" i="58" l="1"/>
  <c r="R293" i="58"/>
  <c r="R14" i="58"/>
  <c r="R96" i="58"/>
  <c r="R102" i="58"/>
  <c r="R150" i="58"/>
  <c r="R48" i="58"/>
  <c r="R274" i="58"/>
  <c r="R288" i="58"/>
  <c r="R113" i="58"/>
  <c r="R154" i="58"/>
  <c r="R390" i="58"/>
  <c r="R222" i="58"/>
  <c r="R60" i="58"/>
  <c r="R298" i="58"/>
  <c r="R270" i="58"/>
  <c r="R9" i="58"/>
  <c r="R133" i="58"/>
  <c r="R267" i="58"/>
  <c r="R152" i="58"/>
  <c r="R509" i="58"/>
  <c r="R308" i="58"/>
  <c r="R286" i="58"/>
  <c r="R372" i="58"/>
  <c r="R43" i="58"/>
  <c r="R427" i="58"/>
  <c r="R412" i="58"/>
  <c r="R265" i="58"/>
  <c r="R342" i="58"/>
  <c r="R289" i="58"/>
  <c r="R544" i="58"/>
  <c r="R249" i="58"/>
  <c r="R290" i="58"/>
  <c r="R105" i="58"/>
  <c r="R321" i="58"/>
  <c r="R463" i="58"/>
  <c r="R162" i="58"/>
  <c r="R489" i="58"/>
  <c r="R444" i="58"/>
  <c r="R382" i="58"/>
  <c r="R357" i="58"/>
  <c r="R71" i="58"/>
  <c r="R191" i="58"/>
  <c r="R537" i="58"/>
  <c r="R68" i="58"/>
  <c r="R579" i="58"/>
  <c r="R285" i="58"/>
  <c r="R91" i="58"/>
  <c r="R303" i="58"/>
  <c r="R477" i="58"/>
  <c r="R572" i="58"/>
  <c r="R410" i="58"/>
  <c r="R560" i="58"/>
  <c r="R156" i="58"/>
  <c r="R394" i="58"/>
  <c r="R515" i="58"/>
  <c r="R469" i="58"/>
  <c r="R397" i="58"/>
  <c r="R17" i="58"/>
  <c r="R44" i="58"/>
  <c r="R174" i="58"/>
  <c r="R524" i="58"/>
  <c r="R344" i="58"/>
  <c r="R590" i="58"/>
  <c r="R541" i="58"/>
  <c r="R45" i="58"/>
  <c r="R129" i="58"/>
  <c r="R51" i="58"/>
  <c r="R3" i="58"/>
  <c r="R348" i="58"/>
  <c r="R132" i="58"/>
  <c r="R535" i="58"/>
  <c r="R391" i="58"/>
  <c r="R176" i="58"/>
  <c r="R80" i="58"/>
  <c r="R26" i="58"/>
  <c r="R332" i="58"/>
  <c r="R313" i="58"/>
  <c r="R359" i="58"/>
  <c r="R362" i="58"/>
  <c r="R148" i="58"/>
  <c r="R81" i="58"/>
  <c r="R46" i="58"/>
  <c r="R37" i="58"/>
  <c r="R409" i="58"/>
  <c r="R360" i="58"/>
  <c r="R424" i="58"/>
  <c r="R189" i="58"/>
  <c r="R461" i="58"/>
  <c r="R419" i="58"/>
  <c r="R6" i="58"/>
  <c r="R193" i="58"/>
  <c r="R398" i="58"/>
  <c r="R476" i="58"/>
  <c r="R324" i="58"/>
  <c r="R172" i="58"/>
  <c r="R25" i="58"/>
  <c r="R57" i="58"/>
  <c r="R107" i="58"/>
  <c r="R343" i="58"/>
  <c r="R413" i="58"/>
  <c r="R272" i="58"/>
  <c r="R523" i="58"/>
  <c r="R246" i="58"/>
  <c r="R468" i="58"/>
  <c r="R28" i="58"/>
  <c r="R112" i="58"/>
  <c r="R141" i="58"/>
  <c r="R314" i="58"/>
  <c r="R407" i="58"/>
  <c r="R450" i="58"/>
  <c r="R31" i="58"/>
  <c r="R333" i="58"/>
  <c r="R511" i="58"/>
  <c r="R89" i="58"/>
  <c r="R64" i="58"/>
  <c r="R448" i="58"/>
  <c r="R24" i="58"/>
  <c r="R540" i="58"/>
  <c r="R425" i="58"/>
  <c r="R311" i="58"/>
  <c r="R493" i="58"/>
  <c r="R310" i="58"/>
  <c r="R127" i="58"/>
  <c r="R53" i="58"/>
  <c r="R582" i="58"/>
  <c r="R589" i="58"/>
  <c r="R83" i="58"/>
  <c r="R12" i="58"/>
  <c r="R395" i="58"/>
  <c r="R459" i="58"/>
  <c r="R237" i="58"/>
  <c r="R198" i="58"/>
  <c r="R379" i="58"/>
  <c r="R242" i="58"/>
  <c r="R90" i="58"/>
  <c r="R323" i="58"/>
  <c r="R294" i="58"/>
  <c r="R196" i="58"/>
  <c r="R50" i="58"/>
  <c r="R431" i="58"/>
  <c r="R501" i="58"/>
  <c r="R575" i="58"/>
  <c r="R364" i="58"/>
  <c r="R363" i="58"/>
  <c r="R353" i="58"/>
  <c r="R110" i="58"/>
  <c r="R145" i="58"/>
  <c r="R318" i="58"/>
  <c r="R73" i="58"/>
  <c r="R40" i="58"/>
  <c r="R104" i="58"/>
  <c r="R218" i="58"/>
  <c r="R408" i="58"/>
  <c r="R296" i="58"/>
  <c r="R528" i="58"/>
  <c r="R10" i="58"/>
  <c r="R39" i="58"/>
  <c r="R11" i="58"/>
  <c r="R508" i="58"/>
  <c r="R42" i="58"/>
  <c r="R184" i="58"/>
  <c r="R438" i="58"/>
  <c r="R337" i="58"/>
  <c r="R436" i="58"/>
  <c r="R380" i="58"/>
  <c r="R356" i="58"/>
  <c r="R116" i="58"/>
  <c r="R341" i="58"/>
  <c r="R160" i="58"/>
  <c r="R399" i="58"/>
  <c r="R393" i="58"/>
  <c r="R20" i="58"/>
  <c r="R275" i="58"/>
  <c r="R527" i="58"/>
  <c r="R422" i="58"/>
  <c r="R473" i="58"/>
  <c r="R170" i="58"/>
  <c r="R67" i="58"/>
  <c r="R155" i="58"/>
  <c r="R35" i="58"/>
  <c r="R33" i="58"/>
  <c r="R499" i="58"/>
  <c r="R406" i="58"/>
  <c r="R584" i="58"/>
  <c r="R266" i="58"/>
  <c r="R576" i="58"/>
  <c r="R278" i="58"/>
  <c r="R522" i="58"/>
  <c r="R594" i="58"/>
  <c r="R22" i="58"/>
  <c r="R338" i="58"/>
  <c r="R449" i="58"/>
  <c r="R433" i="58"/>
  <c r="R114" i="58"/>
  <c r="R82" i="58"/>
  <c r="R168" i="58"/>
  <c r="R426" i="58"/>
  <c r="R401" i="58"/>
  <c r="R387" i="58"/>
  <c r="R118" i="58"/>
  <c r="R533" i="58"/>
  <c r="R142" i="58"/>
  <c r="R547" i="58"/>
  <c r="R386" i="58"/>
  <c r="R443" i="58"/>
  <c r="R281" i="58"/>
  <c r="R92" i="58"/>
  <c r="R56" i="58"/>
  <c r="R328" i="58"/>
  <c r="R388" i="58"/>
  <c r="R368" i="58"/>
  <c r="R295" i="58"/>
  <c r="R569" i="58"/>
  <c r="R287" i="58"/>
  <c r="R488" i="58"/>
  <c r="R428" i="58"/>
  <c r="R54" i="58"/>
  <c r="R282" i="58"/>
  <c r="R93" i="58"/>
  <c r="R291" i="58"/>
  <c r="R529" i="58"/>
  <c r="R167" i="58"/>
  <c r="R331" i="58"/>
  <c r="R570" i="58"/>
  <c r="R95" i="58"/>
  <c r="R531" i="58"/>
  <c r="R322" i="58"/>
  <c r="R593" i="58"/>
  <c r="R166" i="58"/>
  <c r="R55" i="58"/>
  <c r="R123" i="58"/>
  <c r="R400" i="58"/>
  <c r="R583" i="58"/>
  <c r="R339" i="58"/>
  <c r="R316" i="58"/>
  <c r="R361" i="58"/>
  <c r="R526" i="58"/>
  <c r="R385" i="58"/>
  <c r="R325" i="58"/>
  <c r="R374" i="58"/>
  <c r="R5" i="58"/>
  <c r="Q327" i="58"/>
  <c r="T327" i="58" s="1"/>
  <c r="R327"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<sst xmlns="http://schemas.openxmlformats.org/spreadsheetml/2006/main" count="9356" uniqueCount="2412">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</sst>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4">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2" fontId="25" fillId="15" borderId="12" xfId="0" applyNumberFormat="1" applyFont="1" applyFill="1" applyBorder="1" applyProtection="1"/>
    <xf numFmtId="165" fontId="25" fillId="15" borderId="12" xfId="0" applyNumberFormat="1" applyFont="1" applyFill="1" applyBorder="1" applyProtection="1"/>
    <xf numFmtId="1" fontId="25" fillId="15" borderId="12" xfId="0" applyNumberFormat="1" applyFont="1" applyFill="1" applyBorder="1" applyProtection="1"/>
    <xf numFmtId="165" fontId="25" fillId="15" borderId="13" xfId="0" applyNumberFormat="1" applyFont="1" applyFill="1" applyBorder="1" applyProtection="1"/>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S1" sqref="S1:S1048576"/>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41" t="s">
        <v>2315</v>
      </c>
      <c r="B2" s="241"/>
      <c r="C2" s="241"/>
      <c r="D2" s="241"/>
      <c r="E2" s="241"/>
      <c r="F2" s="241"/>
      <c r="G2" s="241"/>
      <c r="H2" s="241"/>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153.9</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t="s">
        <v>422</v>
      </c>
      <c r="W3" s="200" t="s">
        <v>422</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7.44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0.36779769775258381</v>
      </c>
      <c r="F5" s="128">
        <f>VLOOKUP(A5,'Tüm - Sektör'!$A:$H,6,0)</f>
        <v>2.8849030339595226E-3</v>
      </c>
      <c r="G5" s="127">
        <f>VLOOKUP(A5,'Tüm - Sektör'!$A:$H,7,0)</f>
        <v>3.4871699999999996E-4</v>
      </c>
      <c r="H5" s="159">
        <v>11515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1.2825730976718777E-6</v>
      </c>
      <c r="R5" s="166">
        <f t="shared" si="1"/>
        <v>0.13221884498480244</v>
      </c>
      <c r="S5" s="191">
        <v>1.2825730976718777E-6</v>
      </c>
      <c r="T5" s="208">
        <f t="shared" si="2"/>
        <v>0</v>
      </c>
      <c r="U5" s="222"/>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5.0494879403976691</v>
      </c>
      <c r="F6" s="128">
        <f>VLOOKUP(A6,'Tüm - Sektör'!$A:$H,6,0)</f>
        <v>0.22529320406215039</v>
      </c>
      <c r="G6" s="127">
        <f>VLOOKUP(A6,'Tüm - Sektör'!$A:$H,7,0)</f>
        <v>6.0773900000000004E-4</v>
      </c>
      <c r="H6" s="159">
        <v>13037.5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3.0687707514093393E-5</v>
      </c>
      <c r="R6" s="166" t="str">
        <f t="shared" si="1"/>
        <v/>
      </c>
      <c r="S6" s="191">
        <v>3.0687707514093393E-5</v>
      </c>
      <c r="T6" s="208">
        <f t="shared" si="2"/>
        <v>0</v>
      </c>
      <c r="U6" s="222"/>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36.149512594414887</v>
      </c>
      <c r="F7" s="128">
        <f>VLOOKUP(A7,'Tüm - Sektör'!$A:$H,6,0)</f>
        <v>2.107738952754195</v>
      </c>
      <c r="G7" s="127">
        <f>VLOOKUP(A7,'Tüm - Sektör'!$A:$H,7,0)</f>
        <v>7.01302E-4</v>
      </c>
      <c r="H7" s="159">
        <v>1580</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2.5351725481488347E-4</v>
      </c>
      <c r="R7" s="166" t="str">
        <f t="shared" si="1"/>
        <v/>
      </c>
      <c r="S7" s="191">
        <v>2.5351725481488347E-4</v>
      </c>
      <c r="T7" s="208">
        <f t="shared" si="2"/>
        <v>0</v>
      </c>
      <c r="U7" s="222"/>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29.781006485595917</v>
      </c>
      <c r="F8" s="128">
        <f>VLOOKUP(A8,'Tüm - Sektör'!$A:$H,6,0)</f>
        <v>11.187119277255348</v>
      </c>
      <c r="G8" s="127">
        <f>VLOOKUP(A8,'Tüm - Sektör'!$A:$H,7,0)</f>
        <v>8.7624699999999992E-4</v>
      </c>
      <c r="H8" s="159">
        <v>1533</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2.6095517589983961E-4</v>
      </c>
      <c r="R8" s="166">
        <f t="shared" si="1"/>
        <v>7.6320939334637961E-2</v>
      </c>
      <c r="S8" s="191">
        <v>2.6095517589983961E-4</v>
      </c>
      <c r="T8" s="208">
        <f t="shared" si="2"/>
        <v>0</v>
      </c>
      <c r="U8" s="222"/>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1.4314858650570792</v>
      </c>
      <c r="F9" s="128">
        <f>VLOOKUP(A9,'Tüm - Sektör'!$A:$H,6,0)</f>
        <v>2.0371130151397972E-2</v>
      </c>
      <c r="G9" s="127">
        <f>VLOOKUP(A9,'Tüm - Sektör'!$A:$H,7,0)</f>
        <v>16.937048000000001</v>
      </c>
      <c r="H9" s="159">
        <v>1650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0.24245144807793273</v>
      </c>
      <c r="R9" s="166" t="str">
        <f t="shared" si="1"/>
        <v/>
      </c>
      <c r="S9" s="191">
        <v>0.24245144807793273</v>
      </c>
      <c r="T9" s="208">
        <f t="shared" si="2"/>
        <v>0</v>
      </c>
      <c r="U9" s="222"/>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3.1191488666198297</v>
      </c>
      <c r="F10" s="128">
        <f>VLOOKUP(A10,'Tüm - Sektör'!$A:$H,6,0)</f>
        <v>5.7332025854605818E-2</v>
      </c>
      <c r="G10" s="127">
        <f>VLOOKUP(A10,'Tüm - Sektör'!$A:$H,7,0)</f>
        <v>10.211128</v>
      </c>
      <c r="H10" s="159">
        <v>1256</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0.31850028328110008</v>
      </c>
      <c r="R10" s="166" t="str">
        <f t="shared" si="1"/>
        <v/>
      </c>
      <c r="S10" s="191">
        <v>0.31850028328110008</v>
      </c>
      <c r="T10" s="208">
        <f t="shared" si="2"/>
        <v>0</v>
      </c>
      <c r="U10" s="222"/>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24.28491798343401</v>
      </c>
      <c r="F11" s="128">
        <f>VLOOKUP(A11,'Tüm - Sektör'!$A:$H,6,0)</f>
        <v>2.7829096841736023</v>
      </c>
      <c r="G11" s="127">
        <f>VLOOKUP(A11,'Tüm - Sektör'!$A:$H,7,0)</f>
        <v>1.6379030000000001</v>
      </c>
      <c r="H11" s="159">
        <v>1006</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0.39776340019820516</v>
      </c>
      <c r="R11" s="166" t="str">
        <f t="shared" si="1"/>
        <v/>
      </c>
      <c r="S11" s="191">
        <v>0.39776340019820516</v>
      </c>
      <c r="T11" s="208">
        <f t="shared" si="2"/>
        <v>0</v>
      </c>
      <c r="U11" s="222"/>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34.03029070205681</v>
      </c>
      <c r="F12" s="128">
        <f>VLOOKUP(A12,'Tüm - Sektör'!$A:$H,6,0)</f>
        <v>4.6474230719513834</v>
      </c>
      <c r="G12" s="127">
        <f>VLOOKUP(A12,'Tüm - Sektör'!$A:$H,7,0)</f>
        <v>1.717981</v>
      </c>
      <c r="H12" s="159">
        <v>684.5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0.58463392850610263</v>
      </c>
      <c r="R12" s="166" t="str">
        <f t="shared" si="1"/>
        <v/>
      </c>
      <c r="S12" s="191">
        <v>0.58463392850610263</v>
      </c>
      <c r="T12" s="208">
        <f t="shared" si="2"/>
        <v>0</v>
      </c>
      <c r="U12" s="222"/>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4.3965817895560741</v>
      </c>
      <c r="F13" s="128">
        <f>VLOOKUP(A13,'Tüm - Sektör'!$A:$H,6,0)</f>
        <v>9.1291150115366981E-2</v>
      </c>
      <c r="G13" s="127">
        <f>VLOOKUP(A13,'Tüm - Sektör'!$A:$H,7,0)</f>
        <v>14.69279</v>
      </c>
      <c r="H13" s="159">
        <v>619.5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0.6459805295177159</v>
      </c>
      <c r="R13" s="166" t="str">
        <f t="shared" si="1"/>
        <v/>
      </c>
      <c r="S13" s="191">
        <v>0.6459805295177159</v>
      </c>
      <c r="T13" s="208">
        <f t="shared" si="2"/>
        <v>0</v>
      </c>
      <c r="U13" s="222"/>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1.9764752796900287</v>
      </c>
      <c r="F14" s="128">
        <f>VLOOKUP(A14,'Tüm - Sektör'!$A:$H,6,0)</f>
        <v>4.0198407087740577E-2</v>
      </c>
      <c r="G14" s="127">
        <f>VLOOKUP(A14,'Tüm - Sektör'!$A:$H,7,0)</f>
        <v>44.440303</v>
      </c>
      <c r="H14" s="159">
        <v>455.5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0.87835160301434623</v>
      </c>
      <c r="R14" s="166" t="str">
        <f t="shared" si="1"/>
        <v/>
      </c>
      <c r="S14" s="191">
        <v>0.87835160301434623</v>
      </c>
      <c r="T14" s="208">
        <f t="shared" si="2"/>
        <v>0</v>
      </c>
      <c r="U14" s="222"/>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48.596731414218041</v>
      </c>
      <c r="F15" s="128">
        <f>VLOOKUP(A15,'Tüm - Sektör'!$A:$H,6,0)</f>
        <v>4.4686649576292448</v>
      </c>
      <c r="G15" s="127">
        <f>VLOOKUP(A15,'Tüm - Sektör'!$A:$H,7,0)</f>
        <v>1.8682810000000001</v>
      </c>
      <c r="H15" s="159">
        <v>440.75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0.907923499632867</v>
      </c>
      <c r="R15" s="166" t="str">
        <f t="shared" si="1"/>
        <v/>
      </c>
      <c r="S15" s="191">
        <v>0.907923499632867</v>
      </c>
      <c r="T15" s="208">
        <f t="shared" si="2"/>
        <v>0</v>
      </c>
      <c r="U15" s="222"/>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53.408532547159737</v>
      </c>
      <c r="F16" s="128">
        <f>VLOOKUP(A16,'Tüm - Sektör'!$A:$H,6,0)</f>
        <v>6.0307737745211991</v>
      </c>
      <c r="G16" s="127">
        <f>VLOOKUP(A16,'Tüm - Sektör'!$A:$H,7,0)</f>
        <v>2.016016</v>
      </c>
      <c r="H16" s="159">
        <v>371.5</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 t="shared" si="0"/>
        <v>1.076724561515948</v>
      </c>
      <c r="R16" s="166" t="str">
        <f t="shared" si="1"/>
        <v/>
      </c>
      <c r="S16" s="191">
        <v>1.076724561515948</v>
      </c>
      <c r="T16" s="208">
        <f t="shared" si="2"/>
        <v>0</v>
      </c>
      <c r="U16" s="222"/>
      <c r="W16" s="200"/>
      <c r="X16" s="209" t="str">
        <f>IF(COUNTIF('Yıldız Liste'!A:A, A16)&gt;0, "Yıldız Pazar", IF(COUNTIF('Ana Pazar Liste'!A:A, A16)&gt;0, "Ana Pazar", IF(COUNTIF('Alt Pazar Liste'!A:A, A16)&gt;0, "Alt Pazar", "")))</f>
        <v>Ana Pazar</v>
      </c>
    </row>
    <row r="17" spans="1:24" ht="30" customHeight="1" thickTop="1" thickBot="1">
      <c r="A17" s="125" t="s">
        <v>45</v>
      </c>
      <c r="B17" s="136" t="s">
        <v>255</v>
      </c>
      <c r="C17" s="137">
        <v>879240094</v>
      </c>
      <c r="D17" s="137">
        <v>14175000</v>
      </c>
      <c r="E17" s="128">
        <f>VLOOKUP(A17,'Tüm - Sektör'!$A:$H,5,0)</f>
        <v>19.859104247779857</v>
      </c>
      <c r="F17" s="128">
        <f>VLOOKUP(A17,'Tüm - Sektör'!$A:$H,6,0)</f>
        <v>3.9800994564253362</v>
      </c>
      <c r="G17" s="127">
        <f>VLOOKUP(A17,'Tüm - Sektör'!$A:$H,7,0)</f>
        <v>5.5196949999999996</v>
      </c>
      <c r="H17" s="159">
        <v>365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 t="shared" si="0"/>
        <v>1.0961619842094923</v>
      </c>
      <c r="R17" s="166" t="str">
        <f t="shared" si="1"/>
        <v/>
      </c>
      <c r="S17" s="191">
        <v>1.0961619842094923</v>
      </c>
      <c r="T17" s="208">
        <f t="shared" si="2"/>
        <v>0</v>
      </c>
      <c r="U17" s="222"/>
      <c r="W17" s="200"/>
      <c r="X17" s="209" t="str">
        <f>IF(COUNTIF('Yıldız Liste'!A:A, A17)&gt;0, "Yıldız Pazar", IF(COUNTIF('Ana Pazar Liste'!A:A, A17)&gt;0, "Ana Pazar", IF(COUNTIF('Alt Pazar Liste'!A:A, A17)&gt;0, "Alt Pazar", "")))</f>
        <v>Ana Pazar</v>
      </c>
    </row>
    <row r="18" spans="1:24" ht="30" customHeight="1" thickTop="1" thickBot="1">
      <c r="A18" s="125" t="s">
        <v>84</v>
      </c>
      <c r="B18" s="136" t="s">
        <v>605</v>
      </c>
      <c r="C18" s="137">
        <v>1981884130</v>
      </c>
      <c r="D18" s="137">
        <v>20000000</v>
      </c>
      <c r="E18" s="128">
        <f>VLOOKUP(A18,'Tüm - Sektör'!$A:$H,5,0)</f>
        <v>28.31081738638073</v>
      </c>
      <c r="F18" s="128">
        <f>VLOOKUP(A18,'Tüm - Sektör'!$A:$H,6,0)</f>
        <v>3.7647363545719057</v>
      </c>
      <c r="G18" s="127">
        <f>VLOOKUP(A18,'Tüm - Sektör'!$A:$H,7,0)</f>
        <v>3.9666589999999999</v>
      </c>
      <c r="H18" s="159">
        <v>356.25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1.1229935858304361</v>
      </c>
      <c r="R18" s="166" t="str">
        <f t="shared" si="1"/>
        <v/>
      </c>
      <c r="S18" s="191">
        <v>1.1229935858304361</v>
      </c>
      <c r="T18" s="208">
        <f t="shared" si="2"/>
        <v>0</v>
      </c>
      <c r="U18" s="222"/>
      <c r="W18" s="200"/>
      <c r="X18" s="209" t="str">
        <f>IF(COUNTIF('Yıldız Liste'!A:A, A18)&gt;0, "Yıldız Pazar", IF(COUNTIF('Ana Pazar Liste'!A:A, A18)&gt;0, "Ana Pazar", IF(COUNTIF('Alt Pazar Liste'!A:A, A18)&gt;0, "Alt Pazar", "")))</f>
        <v>Ana Pazar</v>
      </c>
    </row>
    <row r="19" spans="1:24" ht="30" customHeight="1" thickTop="1" thickBot="1">
      <c r="A19" s="125" t="s">
        <v>675</v>
      </c>
      <c r="B19" s="136" t="s">
        <v>691</v>
      </c>
      <c r="C19" s="137">
        <v>1459734156</v>
      </c>
      <c r="D19" s="137">
        <v>33811731</v>
      </c>
      <c r="E19" s="128">
        <f>VLOOKUP(A19,'Tüm - Sektör'!$A:$H,5,0)</f>
        <v>15.235499816619805</v>
      </c>
      <c r="F19" s="128">
        <f>VLOOKUP(A19,'Tüm - Sektör'!$A:$H,6,0)</f>
        <v>1.5019934320055739</v>
      </c>
      <c r="G19" s="127">
        <f>VLOOKUP(A19,'Tüm - Sektör'!$A:$H,7,0)</f>
        <v>7.956887</v>
      </c>
      <c r="H19" s="159">
        <v>330</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1.2122715042936452</v>
      </c>
      <c r="R19" s="166" t="str">
        <f t="shared" si="1"/>
        <v/>
      </c>
      <c r="S19" s="191">
        <v>1.2122715042936452</v>
      </c>
      <c r="T19" s="208">
        <f t="shared" si="2"/>
        <v>0</v>
      </c>
      <c r="U19" s="222"/>
      <c r="W19" s="200"/>
      <c r="X19" s="209" t="str">
        <f>IF(COUNTIF('Yıldız Liste'!A:A, A19)&gt;0, "Yıldız Pazar", IF(COUNTIF('Ana Pazar Liste'!A:A, A19)&gt;0, "Ana Pazar", IF(COUNTIF('Alt Pazar Liste'!A:A, A19)&gt;0, "Alt Pazar", "")))</f>
        <v>Ana Pazar</v>
      </c>
    </row>
    <row r="20" spans="1:24" ht="30" customHeight="1" thickTop="1" thickBot="1">
      <c r="A20" s="125" t="s">
        <v>54</v>
      </c>
      <c r="B20" s="136" t="s">
        <v>375</v>
      </c>
      <c r="C20" s="137">
        <v>646697458</v>
      </c>
      <c r="D20" s="137">
        <v>14276790</v>
      </c>
      <c r="E20" s="128">
        <f>VLOOKUP(A20,'Tüm - Sektör'!$A:$H,5,0)</f>
        <v>43.82264251852952</v>
      </c>
      <c r="F20" s="128">
        <f>VLOOKUP(A20,'Tüm - Sektör'!$A:$H,6,0)</f>
        <v>10.923496421727345</v>
      </c>
      <c r="G20" s="127">
        <f>VLOOKUP(A20,'Tüm - Sektör'!$A:$H,7,0)</f>
        <v>3.1674739999999999</v>
      </c>
      <c r="H20" s="159">
        <v>288.25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1.3880708078873676</v>
      </c>
      <c r="R20" s="166" t="str">
        <f t="shared" si="1"/>
        <v/>
      </c>
      <c r="S20" s="191">
        <v>1.3880708078873676</v>
      </c>
      <c r="T20" s="208">
        <f t="shared" si="2"/>
        <v>0</v>
      </c>
      <c r="U20" s="222"/>
      <c r="W20" s="200"/>
      <c r="X20" s="209" t="str">
        <f>IF(COUNTIF('Yıldız Liste'!A:A, A20)&gt;0, "Yıldız Pazar", IF(COUNTIF('Ana Pazar Liste'!A:A, A20)&gt;0, "Ana Pazar", IF(COUNTIF('Alt Pazar Liste'!A:A, A20)&gt;0, "Alt Pazar", "")))</f>
        <v>Ana Pazar</v>
      </c>
    </row>
    <row r="21" spans="1:24" ht="30" customHeight="1" thickTop="1" thickBot="1">
      <c r="A21" s="125" t="s">
        <v>147</v>
      </c>
      <c r="B21" s="136" t="s">
        <v>352</v>
      </c>
      <c r="C21" s="137">
        <v>-2968515000</v>
      </c>
      <c r="D21" s="137">
        <v>127773765</v>
      </c>
      <c r="E21" s="128">
        <f>VLOOKUP(A21,'Tüm - Sektör'!$A:$H,5,0)</f>
        <v>10.449930025068841</v>
      </c>
      <c r="F21" s="128">
        <f>VLOOKUP(A21,'Tüm - Sektör'!$A:$H,6,0)</f>
        <v>0.26814583292346966</v>
      </c>
      <c r="G21" s="127">
        <f>VLOOKUP(A21,'Tüm - Sektör'!$A:$H,7,0)</f>
        <v>13.658674</v>
      </c>
      <c r="H21" s="159">
        <v>280.5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1.4273218753522712</v>
      </c>
      <c r="R21" s="166" t="str">
        <f t="shared" si="1"/>
        <v/>
      </c>
      <c r="S21" s="191">
        <v>1.4273218753522712</v>
      </c>
      <c r="T21" s="208">
        <f t="shared" si="2"/>
        <v>0</v>
      </c>
      <c r="U21" s="222"/>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48.479965709631578</v>
      </c>
      <c r="F22" s="128">
        <f>VLOOKUP(A22,'Tüm - Sektör'!$A:$H,6,0)</f>
        <v>5.2885635288741346</v>
      </c>
      <c r="G22" s="127">
        <f>VLOOKUP(A22,'Tüm - Sektör'!$A:$H,7,0)</f>
        <v>3.3655849999999998</v>
      </c>
      <c r="H22" s="159">
        <v>245.2</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1.6316344539285037</v>
      </c>
      <c r="R22" s="166" t="str">
        <f t="shared" si="1"/>
        <v/>
      </c>
      <c r="S22" s="191">
        <v>1.6316344539285037</v>
      </c>
      <c r="T22" s="208">
        <f t="shared" si="2"/>
        <v>0</v>
      </c>
      <c r="U22" s="222"/>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66.417789909385618</v>
      </c>
      <c r="F23" s="128">
        <f>VLOOKUP(A23,'Tüm - Sektör'!$A:$H,6,0)</f>
        <v>14.415835353915025</v>
      </c>
      <c r="G23" s="127">
        <f>VLOOKUP(A23,'Tüm - Sektör'!$A:$H,7,0)</f>
        <v>2.4591859999999999</v>
      </c>
      <c r="H23" s="159">
        <v>244.9</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1.6333369909610238</v>
      </c>
      <c r="R23" s="166" t="str">
        <f t="shared" si="1"/>
        <v/>
      </c>
      <c r="S23" s="191">
        <v>1.6333369909610238</v>
      </c>
      <c r="T23" s="208">
        <f t="shared" si="2"/>
        <v>0</v>
      </c>
      <c r="U23" s="222"/>
      <c r="W23" s="200"/>
      <c r="X23" s="209" t="str">
        <f>IF(COUNTIF('Yıldız Liste'!A:A, A23)&gt;0, "Yıldız Pazar", IF(COUNTIF('Ana Pazar Liste'!A:A, A23)&gt;0, "Ana Pazar", IF(COUNTIF('Alt Pazar Liste'!A:A, A23)&gt;0, "Alt Pazar", "")))</f>
        <v>Ana Pazar</v>
      </c>
    </row>
    <row r="24" spans="1:24" ht="30" customHeight="1" thickTop="1" thickBot="1">
      <c r="A24" s="125" t="s">
        <v>104</v>
      </c>
      <c r="B24" s="136" t="s">
        <v>357</v>
      </c>
      <c r="C24" s="137">
        <v>360638941</v>
      </c>
      <c r="D24" s="137">
        <v>15000000</v>
      </c>
      <c r="E24" s="128">
        <f>VLOOKUP(A24,'Tüm - Sektör'!$A:$H,5,0)</f>
        <v>14.198045411880328</v>
      </c>
      <c r="F24" s="128">
        <f>VLOOKUP(A24,'Tüm - Sektör'!$A:$H,6,0)</f>
        <v>4.4647941546793479</v>
      </c>
      <c r="G24" s="127">
        <f>VLOOKUP(A24,'Tüm - Sektör'!$A:$H,7,0)</f>
        <v>12.081939999999999</v>
      </c>
      <c r="H24" s="159">
        <v>233.2</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1.7153993278361341</v>
      </c>
      <c r="R24" s="166" t="str">
        <f t="shared" si="1"/>
        <v/>
      </c>
      <c r="S24" s="191">
        <v>1.7153993278361341</v>
      </c>
      <c r="T24" s="208">
        <f t="shared" si="2"/>
        <v>0</v>
      </c>
      <c r="U24" s="222"/>
      <c r="W24" s="200"/>
      <c r="X24" s="209" t="str">
        <f>IF(COUNTIF('Yıldız Liste'!A:A, A24)&gt;0, "Yıldız Pazar", IF(COUNTIF('Ana Pazar Liste'!A:A, A24)&gt;0, "Ana Pazar", IF(COUNTIF('Alt Pazar Liste'!A:A, A24)&gt;0, "Alt Pazar", "")))</f>
        <v>Ana Pazar</v>
      </c>
    </row>
    <row r="25" spans="1:24" ht="30" customHeight="1" thickTop="1" thickBot="1">
      <c r="A25" s="125" t="s">
        <v>424</v>
      </c>
      <c r="B25" s="136" t="s">
        <v>375</v>
      </c>
      <c r="C25" s="137">
        <v>979739005</v>
      </c>
      <c r="D25" s="137">
        <v>80000000</v>
      </c>
      <c r="E25" s="128">
        <f>VLOOKUP(A25,'Tüm - Sektör'!$A:$H,5,0)</f>
        <v>34.702701952374014</v>
      </c>
      <c r="F25" s="128">
        <f>VLOOKUP(A25,'Tüm - Sektör'!$A:$H,6,0)</f>
        <v>1.9193972318790937</v>
      </c>
      <c r="G25" s="127">
        <f>VLOOKUP(A25,'Tüm - Sektör'!$A:$H,7,0)</f>
        <v>5.0446229999999996</v>
      </c>
      <c r="H25" s="159">
        <v>228.7</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1.7506204843109083</v>
      </c>
      <c r="R25" s="166" t="str">
        <f t="shared" si="1"/>
        <v/>
      </c>
      <c r="S25" s="191">
        <v>1.7506204843109083</v>
      </c>
      <c r="T25" s="208">
        <f t="shared" si="2"/>
        <v>0</v>
      </c>
      <c r="U25" s="222"/>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1.7467389257625476</v>
      </c>
      <c r="F26" s="128">
        <f>VLOOKUP(A26,'Tüm - Sektör'!$A:$H,6,0)</f>
        <v>3.3459226621253668E-2</v>
      </c>
      <c r="G26" s="127">
        <f>VLOOKUP(A26,'Tüm - Sektör'!$A:$H,7,0)</f>
        <v>112.25637500000001</v>
      </c>
      <c r="H26" s="159">
        <v>204</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1.9608257987749773</v>
      </c>
      <c r="R26" s="166" t="str">
        <f t="shared" si="1"/>
        <v/>
      </c>
      <c r="S26" s="191">
        <v>1.9608257987749773</v>
      </c>
      <c r="T26" s="208">
        <f t="shared" si="2"/>
        <v>0</v>
      </c>
      <c r="U26" s="222"/>
      <c r="W26" s="200"/>
      <c r="X26" s="209" t="str">
        <f>IF(COUNTIF('Yıldız Liste'!A:A, A26)&gt;0, "Yıldız Pazar", IF(COUNTIF('Ana Pazar Liste'!A:A, A26)&gt;0, "Ana Pazar", IF(COUNTIF('Alt Pazar Liste'!A:A, A26)&gt;0, "Alt Pazar", "")))</f>
        <v>Ana Pazar</v>
      </c>
    </row>
    <row r="27" spans="1:24" ht="30" customHeight="1" thickTop="1" thickBot="1">
      <c r="A27" s="125" t="s">
        <v>448</v>
      </c>
      <c r="B27" s="136" t="s">
        <v>255</v>
      </c>
      <c r="C27" s="137">
        <v>447250420</v>
      </c>
      <c r="D27" s="137">
        <v>23850000</v>
      </c>
      <c r="E27" s="128">
        <f>VLOOKUP(A27,'Tüm - Sektör'!$A:$H,5,0)</f>
        <v>20.202163270067359</v>
      </c>
      <c r="F27" s="128">
        <f>VLOOKUP(A27,'Tüm - Sektör'!$A:$H,6,0)</f>
        <v>4.7587127576537247</v>
      </c>
      <c r="G27" s="127">
        <f>VLOOKUP(A27,'Tüm - Sektör'!$A:$H,7,0)</f>
        <v>10.082440999999999</v>
      </c>
      <c r="H27" s="159">
        <v>196.4</v>
      </c>
      <c r="I27" s="141" t="e">
        <f>VLOOKUP(A27,'Tüm - Sektör'!$A:$H,9,0)</f>
        <v>#REF!</v>
      </c>
      <c r="J27" s="145" t="e">
        <f>VLOOKUP(A27,'Tüm - Sektör'!$A:$H,10,0)</f>
        <v>#REF!</v>
      </c>
      <c r="K27" s="146" t="e">
        <f>VLOOKUP(A27,'Tüm - Sektör'!$A:$H,11,0)</f>
        <v>#REF!</v>
      </c>
      <c r="L27" s="146" t="e">
        <f>VLOOKUP(A27,'Tüm - Sektör'!$A:$H,12,0)</f>
        <v>#REF!</v>
      </c>
      <c r="M27" s="146" t="e">
        <f>VLOOKUP(A27,'Tüm - Sektör'!$A:$H,13,0)</f>
        <v>#REF!</v>
      </c>
      <c r="N27" s="147" t="e">
        <f>VLOOKUP(A27,'Tüm - Sektör'!$A:$H,14,0)</f>
        <v>#REF!</v>
      </c>
      <c r="O27" s="148" t="e">
        <f>VLOOKUP(A27,'Tüm - Sektör'!$A:$H,15,0)</f>
        <v>#REF!</v>
      </c>
      <c r="P27" s="156" t="e">
        <f>VLOOKUP(A27,'Tüm - Sektör'!$A:$H,16,0)</f>
        <v>#REF!</v>
      </c>
      <c r="Q27" s="158">
        <f t="shared" si="0"/>
        <v>2.0368711924282121</v>
      </c>
      <c r="R27" s="166" t="str">
        <f t="shared" si="1"/>
        <v/>
      </c>
      <c r="S27" s="191">
        <v>2.0368711924282121</v>
      </c>
      <c r="T27" s="208">
        <f t="shared" si="2"/>
        <v>0</v>
      </c>
      <c r="U27" s="222"/>
      <c r="W27" s="200"/>
      <c r="X27" s="209" t="str">
        <f>IF(COUNTIF('Yıldız Liste'!A:A, A27)&gt;0, "Yıldız Pazar", IF(COUNTIF('Ana Pazar Liste'!A:A, A27)&gt;0, "Ana Pazar", IF(COUNTIF('Alt Pazar Liste'!A:A, A27)&gt;0, "Alt Pazar", "")))</f>
        <v>Ana Pazar</v>
      </c>
    </row>
    <row r="28" spans="1:24" ht="30" customHeight="1" thickTop="1" thickBot="1">
      <c r="A28" s="125" t="s">
        <v>452</v>
      </c>
      <c r="B28" s="136" t="s">
        <v>679</v>
      </c>
      <c r="C28" s="137">
        <v>9055647326</v>
      </c>
      <c r="D28" s="137">
        <v>675000000</v>
      </c>
      <c r="E28" s="128">
        <f>VLOOKUP(A28,'Tüm - Sektör'!$A:$H,5,0)</f>
        <v>1.2983424840511608</v>
      </c>
      <c r="F28" s="128">
        <f>VLOOKUP(A28,'Tüm - Sektör'!$A:$H,6,0)</f>
        <v>9.5606957588450728E-3</v>
      </c>
      <c r="G28" s="127">
        <f>VLOOKUP(A28,'Tüm - Sektör'!$A:$H,7,0)</f>
        <v>158.53750099999999</v>
      </c>
      <c r="H28" s="159">
        <v>194.4</v>
      </c>
      <c r="I28" s="141" t="e">
        <f>VLOOKUP(A28,'Tüm - Sektör'!$A:$H,9,0)</f>
        <v>#REF!</v>
      </c>
      <c r="J28" s="142" t="e">
        <f>VLOOKUP(A28,'Tüm - Sektör'!$A:$H,10,0)</f>
        <v>#REF!</v>
      </c>
      <c r="K28" s="141" t="e">
        <f>VLOOKUP(A28,'Tüm - Sektör'!$A:$H,11,0)</f>
        <v>#REF!</v>
      </c>
      <c r="L28" s="141" t="e">
        <f>VLOOKUP(A28,'Tüm - Sektör'!$A:$H,12,0)</f>
        <v>#REF!</v>
      </c>
      <c r="M28" s="141" t="e">
        <f>VLOOKUP(A28,'Tüm - Sektör'!$A:$H,13,0)</f>
        <v>#REF!</v>
      </c>
      <c r="N28" s="143" t="e">
        <f>VLOOKUP(A28,'Tüm - Sektör'!$A:$H,14,0)</f>
        <v>#REF!</v>
      </c>
      <c r="O28" s="144" t="e">
        <f>VLOOKUP(A28,'Tüm - Sektör'!$A:$H,15,0)</f>
        <v>#REF!</v>
      </c>
      <c r="P28" s="155" t="e">
        <f>VLOOKUP(A28,'Tüm - Sektör'!$A:$H,16,0)</f>
        <v>#REF!</v>
      </c>
      <c r="Q28" s="158">
        <f t="shared" si="0"/>
        <v>2.058359728636034</v>
      </c>
      <c r="R28" s="166" t="str">
        <f t="shared" si="1"/>
        <v/>
      </c>
      <c r="S28" s="191">
        <v>2.058359728636034</v>
      </c>
      <c r="T28" s="208">
        <f t="shared" si="2"/>
        <v>0</v>
      </c>
      <c r="U28" s="222"/>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12.959058446649502</v>
      </c>
      <c r="F29" s="128">
        <f>VLOOKUP(A29,'Tüm - Sektör'!$A:$H,6,0)</f>
        <v>1.5201241579647509</v>
      </c>
      <c r="G29" s="127">
        <f>VLOOKUP(A29,'Tüm - Sektör'!$A:$H,7,0)</f>
        <v>18.044423999999999</v>
      </c>
      <c r="H29" s="159">
        <v>171.1</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2.3383874525212498</v>
      </c>
      <c r="R29" s="166" t="str">
        <f t="shared" si="1"/>
        <v/>
      </c>
      <c r="S29" s="191">
        <v>2.3383874525212498</v>
      </c>
      <c r="T29" s="208">
        <f t="shared" si="2"/>
        <v>0</v>
      </c>
      <c r="U29" s="222"/>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14.697236919459144</v>
      </c>
      <c r="F30" s="128">
        <f>VLOOKUP(A30,'Tüm - Sektör'!$A:$H,6,0)</f>
        <v>1.2022279688719135</v>
      </c>
      <c r="G30" s="127">
        <f>VLOOKUP(A30,'Tüm - Sektör'!$A:$H,7,0)</f>
        <v>17.011634999999998</v>
      </c>
      <c r="H30" s="159">
        <v>160</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2.5002402998236333</v>
      </c>
      <c r="R30" s="166" t="str">
        <f t="shared" si="1"/>
        <v/>
      </c>
      <c r="S30" s="191">
        <v>2.5002402998236333</v>
      </c>
      <c r="T30" s="208">
        <f t="shared" si="2"/>
        <v>0</v>
      </c>
      <c r="U30" s="222"/>
      <c r="W30" s="200"/>
      <c r="X30" s="209" t="str">
        <f>IF(COUNTIF('Yıldız Liste'!A:A, A30)&gt;0, "Yıldız Pazar", IF(COUNTIF('Ana Pazar Liste'!A:A, A30)&gt;0, "Ana Pazar", IF(COUNTIF('Alt Pazar Liste'!A:A, A30)&gt;0, "Alt Pazar", "")))</f>
        <v>Ana Pazar</v>
      </c>
    </row>
    <row r="31" spans="1:24" ht="30" customHeight="1" thickTop="1" thickBot="1">
      <c r="A31" s="195" t="s">
        <v>773</v>
      </c>
      <c r="B31" s="212" t="s">
        <v>355</v>
      </c>
      <c r="C31" s="213">
        <v>2885058804</v>
      </c>
      <c r="D31" s="213">
        <v>92600000</v>
      </c>
      <c r="E31" s="197">
        <f>VLOOKUP(A31,'Tüm - Sektör'!$A:$H,5,0)</f>
        <v>13.367914524057326</v>
      </c>
      <c r="F31" s="197">
        <f>VLOOKUP(A31,'Tüm - Sektör'!$A:$H,6,0)</f>
        <v>0.90793665349425579</v>
      </c>
      <c r="G31" s="196">
        <f>VLOOKUP(A31,'Tüm - Sektör'!$A:$H,7,0)</f>
        <v>18.897796</v>
      </c>
      <c r="H31" s="198">
        <v>158.4</v>
      </c>
      <c r="I31" s="234" t="e">
        <f>VLOOKUP(A31,'Tüm - Sektör'!$A:$H,9,0)</f>
        <v>#REF!</v>
      </c>
      <c r="J31" s="213" t="e">
        <f>VLOOKUP(A31,'Tüm - Sektör'!$A:$H,10,0)</f>
        <v>#REF!</v>
      </c>
      <c r="K31" s="234" t="e">
        <f>VLOOKUP(A31,'Tüm - Sektör'!$A:$H,11,0)</f>
        <v>#REF!</v>
      </c>
      <c r="L31" s="234" t="e">
        <f>VLOOKUP(A31,'Tüm - Sektör'!$A:$H,12,0)</f>
        <v>#REF!</v>
      </c>
      <c r="M31" s="234" t="e">
        <f>VLOOKUP(A31,'Tüm - Sektör'!$A:$H,13,0)</f>
        <v>#REF!</v>
      </c>
      <c r="N31" s="235" t="e">
        <f>VLOOKUP(A31,'Tüm - Sektör'!$A:$H,14,0)</f>
        <v>#REF!</v>
      </c>
      <c r="O31" s="236" t="e">
        <f>VLOOKUP(A31,'Tüm - Sektör'!$A:$H,15,0)</f>
        <v>#REF!</v>
      </c>
      <c r="P31" s="237" t="e">
        <f>VLOOKUP(A31,'Tüm - Sektör'!$A:$H,16,0)</f>
        <v>#REF!</v>
      </c>
      <c r="Q31" s="199">
        <f t="shared" si="0"/>
        <v>2.5262412162107246</v>
      </c>
      <c r="R31" s="166" t="str">
        <f t="shared" si="1"/>
        <v/>
      </c>
      <c r="S31" s="191">
        <v>2.5262412162107246</v>
      </c>
      <c r="T31" s="208">
        <f t="shared" si="2"/>
        <v>0</v>
      </c>
      <c r="U31" s="222"/>
      <c r="W31" s="200"/>
      <c r="X31" s="209" t="str">
        <f>IF(COUNTIF('Yıldız Liste'!A:A, A31)&gt;0, "Yıldız Pazar", IF(COUNTIF('Ana Pazar Liste'!A:A, A31)&gt;0, "Ana Pazar", IF(COUNTIF('Alt Pazar Liste'!A:A, A31)&gt;0, "Alt Pazar", "")))</f>
        <v>Ana Pazar</v>
      </c>
    </row>
    <row r="32" spans="1:24" ht="33" thickTop="1" thickBot="1">
      <c r="A32" s="125" t="s">
        <v>64</v>
      </c>
      <c r="B32" s="136" t="s">
        <v>357</v>
      </c>
      <c r="C32" s="137">
        <v>240921520</v>
      </c>
      <c r="D32" s="137">
        <v>7425000</v>
      </c>
      <c r="E32" s="128">
        <f>VLOOKUP(A32,'Tüm - Sektör'!$A:$H,5,0)</f>
        <v>48.732174014406411</v>
      </c>
      <c r="F32" s="128">
        <f>VLOOKUP(A32,'Tüm - Sektör'!$A:$H,6,0)</f>
        <v>40.765563723701959</v>
      </c>
      <c r="G32" s="127">
        <f>VLOOKUP(A32,'Tüm - Sektör'!$A:$H,7,0)</f>
        <v>5.4653780000000003</v>
      </c>
      <c r="H32" s="159">
        <v>150.19999999999999</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2.6633975175050848</v>
      </c>
      <c r="R32" s="166" t="str">
        <f t="shared" si="1"/>
        <v/>
      </c>
      <c r="S32" s="191">
        <v>2.6633975175050848</v>
      </c>
      <c r="T32" s="208">
        <f t="shared" si="2"/>
        <v>0</v>
      </c>
      <c r="U32" s="222"/>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32.375523695041913</v>
      </c>
      <c r="F33" s="128">
        <f>VLOOKUP(A33,'Tüm - Sektör'!$A:$H,6,0)</f>
        <v>2.1870197074233158</v>
      </c>
      <c r="G33" s="127">
        <f>VLOOKUP(A33,'Tüm - Sektör'!$A:$H,7,0)</f>
        <v>8.2922969999999996</v>
      </c>
      <c r="H33" s="159">
        <v>149</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2.6846745800982497</v>
      </c>
      <c r="R33" s="166" t="str">
        <f t="shared" si="1"/>
        <v/>
      </c>
      <c r="S33" s="191">
        <v>2.6846745800982497</v>
      </c>
      <c r="T33" s="208">
        <f t="shared" si="2"/>
        <v>0</v>
      </c>
      <c r="U33" s="222"/>
      <c r="W33" s="200"/>
      <c r="X33" s="209" t="str">
        <f>IF(COUNTIF('Yıldız Liste'!A:A, A33)&gt;0, "Yıldız Pazar", IF(COUNTIF('Ana Pazar Liste'!A:A, A33)&gt;0, "Ana Pazar", IF(COUNTIF('Alt Pazar Liste'!A:A, A33)&gt;0, "Alt Pazar", "")))</f>
        <v>Ana Pazar</v>
      </c>
    </row>
    <row r="34" spans="1:24" ht="30" customHeight="1" thickTop="1" thickBot="1">
      <c r="A34" s="125" t="s">
        <v>201</v>
      </c>
      <c r="B34" s="126" t="s">
        <v>200</v>
      </c>
      <c r="C34" s="127">
        <v>3755081013</v>
      </c>
      <c r="D34" s="127">
        <v>20000000</v>
      </c>
      <c r="E34" s="128">
        <f>VLOOKUP(A34,'Tüm - Sektör'!$A:$H,5,0)</f>
        <v>23.63024898720753</v>
      </c>
      <c r="F34" s="128">
        <f>VLOOKUP(A34,'Tüm - Sektör'!$A:$H,6,0)</f>
        <v>8.2623248207019326</v>
      </c>
      <c r="G34" s="127">
        <f>VLOOKUP(A34,'Tüm - Sektör'!$A:$H,7,0)</f>
        <v>11.626663000000001</v>
      </c>
      <c r="H34" s="159">
        <v>145.6</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 t="shared" si="0"/>
        <v>2.7474094158035327</v>
      </c>
      <c r="R34" s="166" t="str">
        <f t="shared" si="1"/>
        <v/>
      </c>
      <c r="S34" s="191">
        <v>2.7474094158035327</v>
      </c>
      <c r="T34" s="208">
        <f t="shared" si="2"/>
        <v>0</v>
      </c>
      <c r="U34" s="222"/>
      <c r="W34" s="200"/>
      <c r="X34" s="209" t="str">
        <f>IF(COUNTIF('Yıldız Liste'!A:A, A34)&gt;0, "Yıldız Pazar", IF(COUNTIF('Ana Pazar Liste'!A:A, A34)&gt;0, "Ana Pazar", IF(COUNTIF('Alt Pazar Liste'!A:A, A34)&gt;0, "Alt Pazar", "")))</f>
        <v>Ana Pazar</v>
      </c>
    </row>
    <row r="35" spans="1:24" ht="30" customHeight="1" thickTop="1" thickBot="1">
      <c r="A35" s="125" t="s">
        <v>744</v>
      </c>
      <c r="B35" s="131" t="s">
        <v>233</v>
      </c>
      <c r="C35" s="132">
        <v>25145763000</v>
      </c>
      <c r="D35" s="132">
        <v>322508253</v>
      </c>
      <c r="E35" s="128">
        <f>VLOOKUP(A35,'Tüm - Sektör'!$A:$H,5,0)</f>
        <v>17.2156286994969</v>
      </c>
      <c r="F35" s="128">
        <f>VLOOKUP(A35,'Tüm - Sektör'!$A:$H,6,0)</f>
        <v>0.36561965924890938</v>
      </c>
      <c r="G35" s="127">
        <f>VLOOKUP(A35,'Tüm - Sektör'!$A:$H,7,0)</f>
        <v>16.157962000000001</v>
      </c>
      <c r="H35" s="159">
        <v>143.80000000000001</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 t="shared" si="0"/>
        <v>2.7816947433258035</v>
      </c>
      <c r="R35" s="166" t="str">
        <f t="shared" si="1"/>
        <v/>
      </c>
      <c r="S35" s="191">
        <v>2.7816947433258035</v>
      </c>
      <c r="T35" s="208">
        <f t="shared" si="2"/>
        <v>0</v>
      </c>
      <c r="U35" s="222"/>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53.096600199407632</v>
      </c>
      <c r="F36" s="128">
        <f>VLOOKUP(A36,'Tüm - Sektör'!$A:$H,6,0)</f>
        <v>52.681425680470845</v>
      </c>
      <c r="G36" s="127">
        <f>VLOOKUP(A36,'Tüm - Sektör'!$A:$H,7,0)</f>
        <v>5.6142630000000002</v>
      </c>
      <c r="H36" s="159">
        <v>134.19999999999999</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2.980982779253269</v>
      </c>
      <c r="R36" s="166" t="str">
        <f t="shared" si="1"/>
        <v/>
      </c>
      <c r="S36" s="191">
        <v>2.980982779253269</v>
      </c>
      <c r="T36" s="208">
        <f t="shared" si="2"/>
        <v>0</v>
      </c>
      <c r="U36" s="222"/>
      <c r="W36" s="200"/>
      <c r="X36" s="209" t="str">
        <f>IF(COUNTIF('Yıldız Liste'!A:A, A36)&gt;0, "Yıldız Pazar", IF(COUNTIF('Ana Pazar Liste'!A:A, A36)&gt;0, "Ana Pazar", IF(COUNTIF('Alt Pazar Liste'!A:A, A36)&gt;0, "Alt Pazar", "")))</f>
        <v>Ana Pazar</v>
      </c>
    </row>
    <row r="37" spans="1:24" ht="30" customHeight="1" thickTop="1" thickBot="1">
      <c r="A37" s="125" t="s">
        <v>63</v>
      </c>
      <c r="B37" s="136" t="s">
        <v>355</v>
      </c>
      <c r="C37" s="137">
        <v>549820175</v>
      </c>
      <c r="D37" s="137">
        <v>22750000</v>
      </c>
      <c r="E37" s="128">
        <f>VLOOKUP(A37,'Tüm - Sektör'!$A:$H,5,0)</f>
        <v>40.808864338276102</v>
      </c>
      <c r="F37" s="128">
        <f>VLOOKUP(A37,'Tüm - Sektör'!$A:$H,6,0)</f>
        <v>14.583709224792674</v>
      </c>
      <c r="G37" s="127">
        <f>VLOOKUP(A37,'Tüm - Sektör'!$A:$H,7,0)</f>
        <v>7.6577849999999996</v>
      </c>
      <c r="H37" s="159">
        <v>128</v>
      </c>
      <c r="I37" s="138" t="e">
        <f>VLOOKUP(A37,'Tüm - Sektör'!$A:$H,9,0)</f>
        <v>#REF!</v>
      </c>
      <c r="J37" s="137" t="e">
        <f>VLOOKUP(A37,'Tüm - Sektör'!$A:$H,10,0)</f>
        <v>#REF!</v>
      </c>
      <c r="K37" s="138" t="e">
        <f>VLOOKUP(A37,'Tüm - Sektör'!$A:$H,11,0)</f>
        <v>#REF!</v>
      </c>
      <c r="L37" s="138" t="e">
        <f>VLOOKUP(A37,'Tüm - Sektör'!$A:$H,12,0)</f>
        <v>#REF!</v>
      </c>
      <c r="M37" s="138" t="e">
        <f>VLOOKUP(A37,'Tüm - Sektör'!$A:$H,13,0)</f>
        <v>#REF!</v>
      </c>
      <c r="N37" s="139" t="e">
        <f>VLOOKUP(A37,'Tüm - Sektör'!$A:$H,14,0)</f>
        <v>#REF!</v>
      </c>
      <c r="O37" s="140" t="e">
        <f>VLOOKUP(A37,'Tüm - Sektör'!$A:$H,15,0)</f>
        <v>#REF!</v>
      </c>
      <c r="P37" s="154" t="e">
        <f>VLOOKUP(A37,'Tüm - Sektör'!$A:$H,16,0)</f>
        <v>#REF!</v>
      </c>
      <c r="Q37" s="158">
        <f t="shared" si="0"/>
        <v>3.1250550919668565</v>
      </c>
      <c r="R37" s="166" t="str">
        <f t="shared" si="1"/>
        <v/>
      </c>
      <c r="S37" s="191">
        <v>3.1250550919668565</v>
      </c>
      <c r="T37" s="208">
        <f t="shared" si="2"/>
        <v>0</v>
      </c>
      <c r="U37" s="222"/>
      <c r="W37" s="200"/>
      <c r="X37" s="209" t="str">
        <f>IF(COUNTIF('Yıldız Liste'!A:A, A37)&gt;0, "Yıldız Pazar", IF(COUNTIF('Ana Pazar Liste'!A:A, A37)&gt;0, "Ana Pazar", IF(COUNTIF('Alt Pazar Liste'!A:A, A37)&gt;0, "Alt Pazar", "")))</f>
        <v>Ana Pazar</v>
      </c>
    </row>
    <row r="38" spans="1:24" ht="30" customHeight="1" thickTop="1" thickBot="1">
      <c r="A38" s="125" t="s">
        <v>673</v>
      </c>
      <c r="B38" s="136" t="s">
        <v>349</v>
      </c>
      <c r="C38" s="137">
        <v>1474864054</v>
      </c>
      <c r="D38" s="137">
        <v>36732299</v>
      </c>
      <c r="E38" s="128">
        <f>VLOOKUP(A38,'Tüm - Sektör'!$A:$H,5,0)</f>
        <v>14.97062134455747</v>
      </c>
      <c r="F38" s="128">
        <f>VLOOKUP(A38,'Tüm - Sektör'!$A:$H,6,0)</f>
        <v>3.340656888377882</v>
      </c>
      <c r="G38" s="127">
        <f>VLOOKUP(A38,'Tüm - Sektör'!$A:$H,7,0)</f>
        <v>21.706330999999999</v>
      </c>
      <c r="H38" s="159">
        <v>123.1</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 t="shared" si="0"/>
        <v>3.2495726218062946</v>
      </c>
      <c r="R38" s="166" t="str">
        <f t="shared" si="1"/>
        <v/>
      </c>
      <c r="S38" s="191">
        <v>3.2495726218062946</v>
      </c>
      <c r="T38" s="208">
        <f t="shared" si="2"/>
        <v>0</v>
      </c>
      <c r="U38" s="222"/>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40.261354958510253</v>
      </c>
      <c r="F39" s="128">
        <f>VLOOKUP(A39,'Tüm - Sektör'!$A:$H,6,0)</f>
        <v>13.154581769771545</v>
      </c>
      <c r="G39" s="127">
        <f>VLOOKUP(A39,'Tüm - Sektör'!$A:$H,7,0)</f>
        <v>8.1175940000000004</v>
      </c>
      <c r="H39" s="159">
        <v>122.4</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3.2682533344307307</v>
      </c>
      <c r="R39" s="166" t="str">
        <f t="shared" si="1"/>
        <v/>
      </c>
      <c r="S39" s="191">
        <v>3.2682533344307307</v>
      </c>
      <c r="T39" s="208">
        <f t="shared" si="2"/>
        <v>0</v>
      </c>
      <c r="U39" s="222"/>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25.479255944958055</v>
      </c>
      <c r="F40" s="128">
        <f>VLOOKUP(A40,'Tüm - Sektör'!$A:$H,6,0)</f>
        <v>5.9851415754605277</v>
      </c>
      <c r="G40" s="127">
        <f>VLOOKUP(A40,'Tüm - Sektör'!$A:$H,7,0)</f>
        <v>13.534167</v>
      </c>
      <c r="H40" s="159">
        <v>116</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3.4484050499480516</v>
      </c>
      <c r="R40" s="166" t="str">
        <f t="shared" si="1"/>
        <v/>
      </c>
      <c r="S40" s="191">
        <v>3.4484050499480516</v>
      </c>
      <c r="T40" s="208">
        <f t="shared" si="2"/>
        <v>0</v>
      </c>
      <c r="U40" s="222"/>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67.951838832303991</v>
      </c>
      <c r="F41" s="128">
        <f>VLOOKUP(A41,'Tüm - Sektör'!$A:$H,6,0)</f>
        <v>58.144824555246053</v>
      </c>
      <c r="G41" s="127">
        <f>VLOOKUP(A41,'Tüm - Sektör'!$A:$H,7,0)</f>
        <v>5.1827810000000003</v>
      </c>
      <c r="H41" s="159">
        <v>113.6</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3.5217949921512735</v>
      </c>
      <c r="R41" s="166" t="str">
        <f t="shared" si="1"/>
        <v/>
      </c>
      <c r="S41" s="191">
        <v>3.5217949921512735</v>
      </c>
      <c r="T41" s="208">
        <f t="shared" si="2"/>
        <v>0</v>
      </c>
      <c r="U41" s="222"/>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15.239018809715214</v>
      </c>
      <c r="F42" s="128">
        <f>VLOOKUP(A42,'Tüm - Sektör'!$A:$H,6,0)</f>
        <v>2.1060003882967404</v>
      </c>
      <c r="G42" s="127">
        <f>VLOOKUP(A42,'Tüm - Sektör'!$A:$H,7,0)</f>
        <v>23.711504000000001</v>
      </c>
      <c r="H42" s="159">
        <v>110.7</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3.6134005546263754</v>
      </c>
      <c r="R42" s="166" t="str">
        <f t="shared" si="1"/>
        <v/>
      </c>
      <c r="S42" s="191">
        <v>3.6134005546263754</v>
      </c>
      <c r="T42" s="208">
        <f t="shared" si="2"/>
        <v>0</v>
      </c>
      <c r="U42" s="222"/>
      <c r="W42" s="200"/>
      <c r="X42" s="209" t="str">
        <f>IF(COUNTIF('Yıldız Liste'!A:A, A42)&gt;0, "Yıldız Pazar", IF(COUNTIF('Ana Pazar Liste'!A:A, A42)&gt;0, "Ana Pazar", IF(COUNTIF('Alt Pazar Liste'!A:A, A42)&gt;0, "Alt Pazar", "")))</f>
        <v>Ana Pazar</v>
      </c>
    </row>
    <row r="43" spans="1:24" ht="30" customHeight="1" thickTop="1" thickBot="1">
      <c r="A43" s="125" t="s">
        <v>280</v>
      </c>
      <c r="B43" s="136" t="s">
        <v>355</v>
      </c>
      <c r="C43" s="137">
        <v>-355894230</v>
      </c>
      <c r="D43" s="137">
        <v>64864800</v>
      </c>
      <c r="E43" s="128">
        <f>VLOOKUP(A43,'Tüm - Sektör'!$A:$H,5,0)</f>
        <v>16.209360326726493</v>
      </c>
      <c r="F43" s="128">
        <f>VLOOKUP(A43,'Tüm - Sektör'!$A:$H,6,0)</f>
        <v>2.5241874235513975</v>
      </c>
      <c r="G43" s="127">
        <f>VLOOKUP(A43,'Tüm - Sektör'!$A:$H,7,0)</f>
        <v>23.936191999999998</v>
      </c>
      <c r="H43" s="159">
        <v>103.1</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 t="shared" si="0"/>
        <v>3.8799036097770805</v>
      </c>
      <c r="R43" s="166" t="str">
        <f t="shared" si="1"/>
        <v/>
      </c>
      <c r="S43" s="191">
        <v>3.8799036097770805</v>
      </c>
      <c r="T43" s="208">
        <f t="shared" si="2"/>
        <v>0</v>
      </c>
      <c r="U43" s="222"/>
      <c r="W43" s="200"/>
      <c r="X43" s="209" t="str">
        <f>IF(COUNTIF('Yıldız Liste'!A:A, A43)&gt;0, "Yıldız Pazar", IF(COUNTIF('Ana Pazar Liste'!A:A, A43)&gt;0, "Ana Pazar", IF(COUNTIF('Alt Pazar Liste'!A:A, A43)&gt;0, "Alt Pazar", "")))</f>
        <v>Ana Pazar</v>
      </c>
    </row>
    <row r="44" spans="1:24" ht="30" customHeight="1" thickTop="1" thickBot="1">
      <c r="A44" s="125" t="s">
        <v>453</v>
      </c>
      <c r="B44" s="136" t="s">
        <v>375</v>
      </c>
      <c r="C44" s="137">
        <v>2638457366</v>
      </c>
      <c r="D44" s="137">
        <v>37600000</v>
      </c>
      <c r="E44" s="128">
        <f>VLOOKUP(A44,'Tüm - Sektör'!$A:$H,5,0)</f>
        <v>28.927566922942532</v>
      </c>
      <c r="F44" s="128">
        <f>VLOOKUP(A44,'Tüm - Sektör'!$A:$H,6,0)</f>
        <v>7.6935018412081204</v>
      </c>
      <c r="G44" s="127">
        <f>VLOOKUP(A44,'Tüm - Sektör'!$A:$H,7,0)</f>
        <v>13.732926000000001</v>
      </c>
      <c r="H44" s="159">
        <v>100.7</v>
      </c>
      <c r="I44" s="141" t="e">
        <f>VLOOKUP(A44,'Tüm - Sektör'!$A:$H,9,0)</f>
        <v>#REF!</v>
      </c>
      <c r="J44" s="145" t="e">
        <f>VLOOKUP(A44,'Tüm - Sektör'!$A:$H,10,0)</f>
        <v>#REF!</v>
      </c>
      <c r="K44" s="146" t="e">
        <f>VLOOKUP(A44,'Tüm - Sektör'!$A:$H,11,0)</f>
        <v>#REF!</v>
      </c>
      <c r="L44" s="146" t="e">
        <f>VLOOKUP(A44,'Tüm - Sektör'!$A:$H,12,0)</f>
        <v>#REF!</v>
      </c>
      <c r="M44" s="146" t="e">
        <f>VLOOKUP(A44,'Tüm - Sektör'!$A:$H,13,0)</f>
        <v>#REF!</v>
      </c>
      <c r="N44" s="147" t="e">
        <f>VLOOKUP(A44,'Tüm - Sektör'!$A:$H,14,0)</f>
        <v>#REF!</v>
      </c>
      <c r="O44" s="148" t="e">
        <f>VLOOKUP(A44,'Tüm - Sektör'!$A:$H,15,0)</f>
        <v>#REF!</v>
      </c>
      <c r="P44" s="156" t="e">
        <f>VLOOKUP(A44,'Tüm - Sektör'!$A:$H,16,0)</f>
        <v>#REF!</v>
      </c>
      <c r="Q44" s="158">
        <f t="shared" si="0"/>
        <v>3.9726013591281752</v>
      </c>
      <c r="R44" s="166" t="str">
        <f t="shared" si="1"/>
        <v/>
      </c>
      <c r="S44" s="191">
        <v>3.9726013591281752</v>
      </c>
      <c r="T44" s="208">
        <f t="shared" si="2"/>
        <v>0</v>
      </c>
      <c r="U44" s="222"/>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32.502088096649771</v>
      </c>
      <c r="F45" s="128">
        <f>VLOOKUP(A45,'Tüm - Sektör'!$A:$H,6,0)</f>
        <v>6.3120655823525542</v>
      </c>
      <c r="G45" s="127">
        <f>VLOOKUP(A45,'Tüm - Sektör'!$A:$H,7,0)</f>
        <v>13.570377000000001</v>
      </c>
      <c r="H45" s="159">
        <v>90.7</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 t="shared" si="0"/>
        <v>4.4106558875874988</v>
      </c>
      <c r="R45" s="166" t="str">
        <f t="shared" si="1"/>
        <v/>
      </c>
      <c r="S45" s="191">
        <v>4.4106558875874988</v>
      </c>
      <c r="T45" s="208">
        <f t="shared" si="2"/>
        <v>0</v>
      </c>
      <c r="U45" s="222"/>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36.649348017261104</v>
      </c>
      <c r="F46" s="128">
        <f>VLOOKUP(A46,'Tüm - Sektör'!$A:$H,6,0)</f>
        <v>14.543392070341708</v>
      </c>
      <c r="G46" s="127">
        <f>VLOOKUP(A46,'Tüm - Sektör'!$A:$H,7,0)</f>
        <v>12.224814</v>
      </c>
      <c r="H46" s="159">
        <v>89.3</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 t="shared" si="0"/>
        <v>4.4803146273228576</v>
      </c>
      <c r="R46" s="166" t="str">
        <f t="shared" si="1"/>
        <v/>
      </c>
      <c r="S46" s="191">
        <v>4.4803146273228576</v>
      </c>
      <c r="T46" s="208">
        <f t="shared" si="2"/>
        <v>0</v>
      </c>
      <c r="U46" s="222"/>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4.8455612200741172</v>
      </c>
      <c r="R47" s="166" t="str">
        <f t="shared" si="1"/>
        <v/>
      </c>
      <c r="S47" s="191">
        <v>4.8455612200741172</v>
      </c>
      <c r="T47" s="208">
        <f t="shared" si="2"/>
        <v>0</v>
      </c>
      <c r="U47" s="222"/>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102.28513166960431</v>
      </c>
      <c r="F48" s="128">
        <f>VLOOKUP(A48,'Tüm - Sektör'!$A:$H,6,0)</f>
        <v>45.099264404587437</v>
      </c>
      <c r="G48" s="127">
        <f>VLOOKUP(A48,'Tüm - Sektör'!$A:$H,7,0)</f>
        <v>4.7491070000000004</v>
      </c>
      <c r="H48" s="159">
        <v>82.35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4.8576303480803951</v>
      </c>
      <c r="R48" s="166" t="str">
        <f t="shared" si="1"/>
        <v/>
      </c>
      <c r="S48" s="191">
        <v>4.8576303480803951</v>
      </c>
      <c r="T48" s="208">
        <f t="shared" si="2"/>
        <v>0</v>
      </c>
      <c r="U48" s="222"/>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49.982409638594184</v>
      </c>
      <c r="F49" s="128">
        <f>VLOOKUP(A49,'Tüm - Sektör'!$A:$H,6,0)</f>
        <v>16.261879787423485</v>
      </c>
      <c r="G49" s="127">
        <f>VLOOKUP(A49,'Tüm - Sektör'!$A:$H,7,0)</f>
        <v>10.270289999999999</v>
      </c>
      <c r="H49" s="159">
        <v>77.95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5.133338418871574</v>
      </c>
      <c r="R49" s="166" t="str">
        <f t="shared" si="1"/>
        <v/>
      </c>
      <c r="S49" s="191">
        <v>5.133338418871574</v>
      </c>
      <c r="T49" s="208">
        <f t="shared" si="2"/>
        <v>0</v>
      </c>
      <c r="U49" s="222"/>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62.532338012362423</v>
      </c>
      <c r="F50" s="128">
        <f>VLOOKUP(A50,'Tüm - Sektör'!$A:$H,6,0)</f>
        <v>38.671823136896982</v>
      </c>
      <c r="G50" s="127">
        <f>VLOOKUP(A50,'Tüm - Sektör'!$A:$H,7,0)</f>
        <v>8.2712769999999995</v>
      </c>
      <c r="H50" s="159">
        <v>77.349999999999994</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5.17222289157879</v>
      </c>
      <c r="R50" s="166" t="str">
        <f t="shared" si="1"/>
        <v/>
      </c>
      <c r="S50" s="191">
        <v>5.17222289157879</v>
      </c>
      <c r="T50" s="208">
        <f t="shared" si="2"/>
        <v>0</v>
      </c>
      <c r="U50" s="222"/>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35.501586832177431</v>
      </c>
      <c r="F51" s="128">
        <f>VLOOKUP(A51,'Tüm - Sektör'!$A:$H,6,0)</f>
        <v>10.290315023819545</v>
      </c>
      <c r="G51" s="127">
        <f>VLOOKUP(A51,'Tüm - Sektör'!$A:$H,7,0)</f>
        <v>14.636780999999999</v>
      </c>
      <c r="H51" s="159">
        <v>77</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5.1962895161506477</v>
      </c>
      <c r="R51" s="166" t="str">
        <f t="shared" si="1"/>
        <v/>
      </c>
      <c r="S51" s="191">
        <v>5.1962895161506477</v>
      </c>
      <c r="T51" s="208">
        <f t="shared" si="2"/>
        <v>0</v>
      </c>
      <c r="U51" s="222"/>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9.843990490058717</v>
      </c>
      <c r="F52" s="128">
        <f>VLOOKUP(A52,'Tüm - Sektör'!$A:$H,6,0)</f>
        <v>1.6946920550441154</v>
      </c>
      <c r="G52" s="127">
        <f>VLOOKUP(A52,'Tüm - Sektör'!$A:$H,7,0)</f>
        <v>54.217528999999999</v>
      </c>
      <c r="H52" s="159">
        <v>74.95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5.3371683987048266</v>
      </c>
      <c r="R52" s="166" t="str">
        <f t="shared" si="1"/>
        <v/>
      </c>
      <c r="S52" s="191">
        <v>5.3371683987048266</v>
      </c>
      <c r="T52" s="208">
        <f t="shared" si="2"/>
        <v>0</v>
      </c>
      <c r="U52" s="222"/>
      <c r="W52" s="200"/>
      <c r="X52" s="209" t="str">
        <f>IF(COUNTIF('Yıldız Liste'!A:A, A52)&gt;0, "Yıldız Pazar", IF(COUNTIF('Ana Pazar Liste'!A:A, A52)&gt;0, "Ana Pazar", IF(COUNTIF('Alt Pazar Liste'!A:A, A52)&gt;0, "Alt Pazar", "")))</f>
        <v>Ana Pazar</v>
      </c>
    </row>
    <row r="53" spans="1:24" ht="30" customHeight="1" thickTop="1" thickBot="1">
      <c r="A53" s="125" t="s">
        <v>518</v>
      </c>
      <c r="B53" s="126" t="s">
        <v>208</v>
      </c>
      <c r="C53" s="127">
        <v>13276708610</v>
      </c>
      <c r="D53" s="127">
        <v>165200000</v>
      </c>
      <c r="E53" s="128">
        <f>VLOOKUP(A53,'Tüm - Sektör'!$A:$H,5,0)</f>
        <v>16.823046982194356</v>
      </c>
      <c r="F53" s="128">
        <f>VLOOKUP(A53,'Tüm - Sektör'!$A:$H,6,0)</f>
        <v>1.4758612294447095</v>
      </c>
      <c r="G53" s="127">
        <f>VLOOKUP(A53,'Tüm - Sektör'!$A:$H,7,0)</f>
        <v>33.030631999999997</v>
      </c>
      <c r="H53" s="159">
        <v>72</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5.5567587398757219</v>
      </c>
      <c r="R53" s="166" t="str">
        <f t="shared" si="1"/>
        <v/>
      </c>
      <c r="S53" s="191">
        <v>5.5567587398757219</v>
      </c>
      <c r="T53" s="208">
        <f t="shared" si="2"/>
        <v>0</v>
      </c>
      <c r="U53" s="222"/>
      <c r="W53" s="200"/>
      <c r="X53" s="209" t="str">
        <f>IF(COUNTIF('Yıldız Liste'!A:A, A53)&gt;0, "Yıldız Pazar", IF(COUNTIF('Ana Pazar Liste'!A:A, A53)&gt;0, "Ana Pazar", IF(COUNTIF('Alt Pazar Liste'!A:A, A53)&gt;0, "Alt Pazar", "")))</f>
        <v>Ana Pazar</v>
      </c>
    </row>
    <row r="54" spans="1:24" ht="30" customHeight="1" thickTop="1" thickBot="1">
      <c r="A54" s="125" t="s">
        <v>127</v>
      </c>
      <c r="B54" s="126" t="s">
        <v>208</v>
      </c>
      <c r="C54" s="127">
        <v>666088085</v>
      </c>
      <c r="D54" s="127">
        <v>31095331</v>
      </c>
      <c r="E54" s="128">
        <f>VLOOKUP(A54,'Tüm - Sektör'!$A:$H,5,0)</f>
        <v>75.614457047991507</v>
      </c>
      <c r="F54" s="128">
        <f>VLOOKUP(A54,'Tüm - Sektör'!$A:$H,6,0)</f>
        <v>33.310932760595882</v>
      </c>
      <c r="G54" s="127">
        <f>VLOOKUP(A54,'Tüm - Sektör'!$A:$H,7,0)</f>
        <v>7.4210630000000002</v>
      </c>
      <c r="H54" s="159">
        <v>71.3</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 t="shared" si="0"/>
        <v>5.6113964946393899</v>
      </c>
      <c r="R54" s="166" t="str">
        <f t="shared" si="1"/>
        <v/>
      </c>
      <c r="S54" s="191">
        <v>5.6113964946393899</v>
      </c>
      <c r="T54" s="208">
        <f t="shared" si="2"/>
        <v>0</v>
      </c>
      <c r="U54" s="222"/>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25.142882285739429</v>
      </c>
      <c r="F55" s="128">
        <f>VLOOKUP(A55,'Tüm - Sektör'!$A:$H,6,0)</f>
        <v>2.5281932916781726</v>
      </c>
      <c r="G55" s="127">
        <f>VLOOKUP(A55,'Tüm - Sektör'!$A:$H,7,0)</f>
        <v>22.737297000000002</v>
      </c>
      <c r="H55" s="159">
        <v>70</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5.7168118196689628</v>
      </c>
      <c r="R55" s="166" t="str">
        <f t="shared" si="1"/>
        <v/>
      </c>
      <c r="S55" s="191">
        <v>5.7168118196689628</v>
      </c>
      <c r="T55" s="208">
        <f t="shared" si="2"/>
        <v>0</v>
      </c>
      <c r="U55" s="222"/>
      <c r="W55" s="200"/>
      <c r="X55" s="209"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15.443421557997228</v>
      </c>
      <c r="F56" s="128">
        <f>VLOOKUP(A56,'Tüm - Sektör'!$A:$H,6,0)</f>
        <v>1.2444336468974397</v>
      </c>
      <c r="G56" s="127">
        <f>VLOOKUP(A56,'Tüm - Sektör'!$A:$H,7,0)</f>
        <v>37.993921</v>
      </c>
      <c r="H56" s="159">
        <v>68.2</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 t="shared" si="0"/>
        <v>5.8675613864424356</v>
      </c>
      <c r="R56" s="166" t="str">
        <f t="shared" si="1"/>
        <v/>
      </c>
      <c r="S56" s="191">
        <v>5.8675613864424356</v>
      </c>
      <c r="T56" s="208">
        <f t="shared" si="2"/>
        <v>0</v>
      </c>
      <c r="U56" s="222"/>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30.980430296506007</v>
      </c>
      <c r="F57" s="128">
        <f>VLOOKUP(A57,'Tüm - Sektör'!$A:$H,6,0)</f>
        <v>8.8050607923040651</v>
      </c>
      <c r="G57" s="127">
        <f>VLOOKUP(A57,'Tüm - Sektör'!$A:$H,7,0)</f>
        <v>22.243836999999999</v>
      </c>
      <c r="H57" s="159">
        <v>58.05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6.8912364170534124</v>
      </c>
      <c r="R57" s="166" t="str">
        <f t="shared" si="1"/>
        <v/>
      </c>
      <c r="S57" s="191">
        <v>6.8912364170534124</v>
      </c>
      <c r="T57" s="208">
        <f t="shared" si="2"/>
        <v>0</v>
      </c>
      <c r="U57" s="222"/>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32.246208846015129</v>
      </c>
      <c r="F58" s="128">
        <f>VLOOKUP(A58,'Tüm - Sektör'!$A:$H,6,0)</f>
        <v>6.363546806500576</v>
      </c>
      <c r="G58" s="127">
        <f>VLOOKUP(A58,'Tüm - Sektör'!$A:$H,7,0)</f>
        <v>21.769193000000001</v>
      </c>
      <c r="H58" s="159">
        <v>57</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7.0197394388721071</v>
      </c>
      <c r="R58" s="166" t="str">
        <f t="shared" si="1"/>
        <v/>
      </c>
      <c r="S58" s="191">
        <v>7.0197394388721071</v>
      </c>
      <c r="T58" s="208">
        <f t="shared" si="2"/>
        <v>0</v>
      </c>
      <c r="U58" s="222"/>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16.983086187820739</v>
      </c>
      <c r="F59" s="128">
        <f>VLOOKUP(A59,'Tüm - Sektör'!$A:$H,6,0)</f>
        <v>4.1480335074362191</v>
      </c>
      <c r="G59" s="127">
        <f>VLOOKUP(A59,'Tüm - Sektör'!$A:$H,7,0)</f>
        <v>42.211663999999999</v>
      </c>
      <c r="H59" s="159">
        <v>55.8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7.1688432784332985</v>
      </c>
      <c r="R59" s="166" t="str">
        <f t="shared" si="1"/>
        <v/>
      </c>
      <c r="S59" s="191">
        <v>7.1688432784332985</v>
      </c>
      <c r="T59" s="208">
        <f t="shared" si="2"/>
        <v>0</v>
      </c>
      <c r="U59" s="222"/>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25.62168127166553</v>
      </c>
      <c r="F60" s="128">
        <f>VLOOKUP(A60,'Tüm - Sektör'!$A:$H,6,0)</f>
        <v>7.7290139582701451</v>
      </c>
      <c r="G60" s="127">
        <f>VLOOKUP(A60,'Tüm - Sektör'!$A:$H,7,0)</f>
        <v>29.489985999999998</v>
      </c>
      <c r="H60" s="159">
        <v>52.95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7.5558302199787866</v>
      </c>
      <c r="R60" s="166" t="str">
        <f t="shared" si="1"/>
        <v/>
      </c>
      <c r="S60" s="191">
        <v>7.5558302199787866</v>
      </c>
      <c r="T60" s="208">
        <f t="shared" si="2"/>
        <v>0</v>
      </c>
      <c r="U60" s="222"/>
      <c r="W60" s="200"/>
      <c r="X60" s="209" t="str">
        <f>IF(COUNTIF('Yıldız Liste'!A:A, A60)&gt;0, "Yıldız Pazar", IF(COUNTIF('Ana Pazar Liste'!A:A, A60)&gt;0, "Ana Pazar", IF(COUNTIF('Alt Pazar Liste'!A:A, A60)&gt;0, "Alt Pazar", "")))</f>
        <v>Ana Pazar</v>
      </c>
    </row>
    <row r="61" spans="1:24" ht="30" customHeight="1" thickTop="1" thickBot="1">
      <c r="A61" s="125" t="s">
        <v>307</v>
      </c>
      <c r="B61" s="136" t="s">
        <v>255</v>
      </c>
      <c r="C61" s="137">
        <v>402238316</v>
      </c>
      <c r="D61" s="137">
        <v>177187500</v>
      </c>
      <c r="E61" s="128">
        <f>VLOOKUP(A61,'Tüm - Sektör'!$A:$H,5,0)</f>
        <v>6.2892915118885222</v>
      </c>
      <c r="F61" s="128">
        <f>VLOOKUP(A61,'Tüm - Sektör'!$A:$H,6,0)</f>
        <v>0.72439019681255701</v>
      </c>
      <c r="G61" s="127">
        <f>VLOOKUP(A61,'Tüm - Sektör'!$A:$H,7,0)</f>
        <v>124.842961</v>
      </c>
      <c r="H61" s="159">
        <v>50.95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7.8517377493632976</v>
      </c>
      <c r="R61" s="166" t="str">
        <f t="shared" si="1"/>
        <v/>
      </c>
      <c r="S61" s="191">
        <v>7.8517377493632976</v>
      </c>
      <c r="T61" s="208">
        <f t="shared" si="2"/>
        <v>0</v>
      </c>
      <c r="U61" s="222"/>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14.138439463735354</v>
      </c>
      <c r="F62" s="128">
        <f>VLOOKUP(A62,'Tüm - Sektör'!$A:$H,6,0)</f>
        <v>1.7701814778684555</v>
      </c>
      <c r="G62" s="127">
        <f>VLOOKUP(A62,'Tüm - Sektör'!$A:$H,7,0)</f>
        <v>56.026116999999999</v>
      </c>
      <c r="H62" s="159">
        <v>50.5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7.9212186359265422</v>
      </c>
      <c r="R62" s="166" t="str">
        <f t="shared" si="1"/>
        <v/>
      </c>
      <c r="S62" s="191">
        <v>7.9212186359265422</v>
      </c>
      <c r="T62" s="208">
        <f t="shared" si="2"/>
        <v>0</v>
      </c>
      <c r="U62" s="222"/>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66.477541030347297</v>
      </c>
      <c r="F63" s="128">
        <f>VLOOKUP(A63,'Tüm - Sektör'!$A:$H,6,0)</f>
        <v>79.083640322383602</v>
      </c>
      <c r="G63" s="127">
        <f>VLOOKUP(A63,'Tüm - Sektör'!$A:$H,7,0)</f>
        <v>12.279838</v>
      </c>
      <c r="H63" s="159">
        <v>49</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8.1633343449101794</v>
      </c>
      <c r="R63" s="166" t="str">
        <f t="shared" si="1"/>
        <v/>
      </c>
      <c r="S63" s="191">
        <v>8.1633343449101794</v>
      </c>
      <c r="T63" s="208">
        <f t="shared" si="2"/>
        <v>0</v>
      </c>
      <c r="U63" s="222"/>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18.368201912973838</v>
      </c>
      <c r="F64" s="128">
        <f>VLOOKUP(A64,'Tüm - Sektör'!$A:$H,6,0)</f>
        <v>2.1833117690447925</v>
      </c>
      <c r="G64" s="127">
        <f>VLOOKUP(A64,'Tüm - Sektör'!$A:$H,7,0)</f>
        <v>47.254246999999999</v>
      </c>
      <c r="H64" s="159">
        <v>46.1</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8.6797555014153822</v>
      </c>
      <c r="R64" s="166" t="str">
        <f t="shared" si="1"/>
        <v/>
      </c>
      <c r="S64" s="191">
        <v>8.6797555014153822</v>
      </c>
      <c r="T64" s="208">
        <f t="shared" si="2"/>
        <v>0</v>
      </c>
      <c r="U64" s="222"/>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0.71100066369921155</v>
      </c>
      <c r="F65" s="128">
        <f>VLOOKUP(A65,'Tüm - Sektör'!$A:$H,6,0)</f>
        <v>8.2846817158668123E-3</v>
      </c>
      <c r="G65" s="127">
        <f>VLOOKUP(A65,'Tüm - Sektör'!$A:$H,7,0)</f>
        <v>1250.3727839999999</v>
      </c>
      <c r="H65" s="159">
        <v>45</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 t="shared" si="0"/>
        <v>8.890158792954308</v>
      </c>
      <c r="R65" s="166" t="str">
        <f t="shared" si="1"/>
        <v/>
      </c>
      <c r="S65" s="191">
        <v>8.890158792954308</v>
      </c>
      <c r="T65" s="208">
        <f t="shared" si="2"/>
        <v>0</v>
      </c>
      <c r="U65" s="222"/>
      <c r="W65" s="200"/>
      <c r="X65" s="209" t="str">
        <f>IF(COUNTIF('Yıldız Liste'!A:A, A65)&gt;0, "Yıldız Pazar", IF(COUNTIF('Ana Pazar Liste'!A:A, A65)&gt;0, "Ana Pazar", IF(COUNTIF('Alt Pazar Liste'!A:A, A65)&gt;0, "Alt Pazar", "")))</f>
        <v>Ana Pazar</v>
      </c>
    </row>
    <row r="66" spans="1:24" ht="30" customHeight="1" thickTop="1" thickBot="1">
      <c r="A66" s="125" t="s">
        <v>202</v>
      </c>
      <c r="B66" s="126" t="s">
        <v>200</v>
      </c>
      <c r="C66" s="127">
        <v>5927165415</v>
      </c>
      <c r="D66" s="127">
        <v>77770481</v>
      </c>
      <c r="E66" s="128">
        <f>VLOOKUP(A66,'Tüm - Sektör'!$A:$H,5,0)</f>
        <v>28.993647349040607</v>
      </c>
      <c r="F66" s="128">
        <f>VLOOKUP(A66,'Tüm - Sektör'!$A:$H,6,0)</f>
        <v>8.8764390808116413</v>
      </c>
      <c r="G66" s="127">
        <f>VLOOKUP(A66,'Tüm - Sektör'!$A:$H,7,0)</f>
        <v>31.848393999999999</v>
      </c>
      <c r="H66" s="159">
        <v>43.32</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 t="shared" si="0"/>
        <v>9.2340110426930071</v>
      </c>
      <c r="R66" s="166" t="str">
        <f t="shared" si="1"/>
        <v/>
      </c>
      <c r="S66" s="191">
        <v>9.2340110426930071</v>
      </c>
      <c r="T66" s="208">
        <f t="shared" si="2"/>
        <v>0</v>
      </c>
      <c r="U66" s="222"/>
      <c r="W66" s="200"/>
      <c r="X66" s="209" t="str">
        <f>IF(COUNTIF('Yıldız Liste'!A:A, A66)&gt;0, "Yıldız Pazar", IF(COUNTIF('Ana Pazar Liste'!A:A, A66)&gt;0, "Ana Pazar", IF(COUNTIF('Alt Pazar Liste'!A:A, A66)&gt;0, "Alt Pazar", "")))</f>
        <v>Ana Pazar</v>
      </c>
    </row>
    <row r="67" spans="1:24" ht="30" customHeight="1" thickTop="1" thickBot="1">
      <c r="A67" s="125" t="s">
        <v>322</v>
      </c>
      <c r="B67" s="126" t="s">
        <v>200</v>
      </c>
      <c r="C67" s="127">
        <v>1380911336</v>
      </c>
      <c r="D67" s="127">
        <v>150000000</v>
      </c>
      <c r="E67" s="128">
        <f>VLOOKUP(A67,'Tüm - Sektör'!$A:$H,5,0)</f>
        <v>12.378822162498532</v>
      </c>
      <c r="F67" s="128">
        <f>VLOOKUP(A67,'Tüm - Sektör'!$A:$H,6,0)</f>
        <v>1.9191972344958963</v>
      </c>
      <c r="G67" s="127">
        <f>VLOOKUP(A67,'Tüm - Sektör'!$A:$H,7,0)</f>
        <v>74.740385000000003</v>
      </c>
      <c r="H67" s="159">
        <v>43.24</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9.2519793427167283</v>
      </c>
      <c r="R67" s="166" t="str">
        <f t="shared" ref="R67:R130" si="4">IF(OR(H67="", H68="", Q67=0), "", IF(H67&lt;H68, (H68-H67)/H67, ""))</f>
        <v/>
      </c>
      <c r="S67" s="191">
        <v>9.2519793427167283</v>
      </c>
      <c r="T67" s="208">
        <f t="shared" ref="T67:T130" si="5">S67-Q67</f>
        <v>0</v>
      </c>
      <c r="U67" s="222"/>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47.706812251319299</v>
      </c>
      <c r="F68" s="128">
        <f>VLOOKUP(A68,'Tüm - Sektör'!$A:$H,6,0)</f>
        <v>16.622582665964913</v>
      </c>
      <c r="G68" s="127">
        <f>VLOOKUP(A68,'Tüm - Sektör'!$A:$H,7,0)</f>
        <v>19.831706000000001</v>
      </c>
      <c r="H68" s="159">
        <v>42.28</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9.4610747476536243</v>
      </c>
      <c r="R68" s="166" t="str">
        <f t="shared" si="4"/>
        <v/>
      </c>
      <c r="S68" s="191">
        <v>9.4610747476536243</v>
      </c>
      <c r="T68" s="208">
        <f t="shared" si="5"/>
        <v>0</v>
      </c>
      <c r="U68" s="222"/>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40.915333287099003</v>
      </c>
      <c r="F69" s="128">
        <f>VLOOKUP(A69,'Tüm - Sektör'!$A:$H,6,0)</f>
        <v>8.7425925827134616</v>
      </c>
      <c r="G69" s="127">
        <f>VLOOKUP(A69,'Tüm - Sektör'!$A:$H,7,0)</f>
        <v>23.988026999999999</v>
      </c>
      <c r="H69" s="159">
        <v>40.76</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9.8147811960492959</v>
      </c>
      <c r="R69" s="166" t="str">
        <f t="shared" si="4"/>
        <v/>
      </c>
      <c r="S69" s="191">
        <v>9.8147811960492959</v>
      </c>
      <c r="T69" s="208">
        <f t="shared" si="5"/>
        <v>0</v>
      </c>
      <c r="U69" s="222"/>
      <c r="W69" s="200"/>
      <c r="X69" s="209" t="str">
        <f>IF(COUNTIF('Yıldız Liste'!A:A, A69)&gt;0, "Yıldız Pazar", IF(COUNTIF('Ana Pazar Liste'!A:A, A69)&gt;0, "Ana Pazar", IF(COUNTIF('Alt Pazar Liste'!A:A, A69)&gt;0, "Alt Pazar", "")))</f>
        <v>Ana Pazar</v>
      </c>
    </row>
    <row r="70" spans="1:24" ht="30" customHeight="1" thickTop="1" thickBot="1">
      <c r="A70" s="125" t="s">
        <v>672</v>
      </c>
      <c r="B70" s="136" t="s">
        <v>349</v>
      </c>
      <c r="C70" s="137">
        <v>620166725</v>
      </c>
      <c r="D70" s="137">
        <v>174710255</v>
      </c>
      <c r="E70" s="128">
        <f>VLOOKUP(A70,'Tüm - Sektör'!$A:$H,5,0)</f>
        <v>7.4379470378663397</v>
      </c>
      <c r="F70" s="128">
        <f>VLOOKUP(A70,'Tüm - Sektör'!$A:$H,6,0)</f>
        <v>1.0916164573333436</v>
      </c>
      <c r="G70" s="127">
        <f>VLOOKUP(A70,'Tüm - Sektör'!$A:$H,7,0)</f>
        <v>132.143317</v>
      </c>
      <c r="H70" s="159">
        <v>40.700000000000003</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9.8287499325398269</v>
      </c>
      <c r="R70" s="166" t="str">
        <f t="shared" si="4"/>
        <v/>
      </c>
      <c r="S70" s="191">
        <v>9.8287499325398269</v>
      </c>
      <c r="T70" s="208">
        <f t="shared" si="5"/>
        <v>0</v>
      </c>
      <c r="U70" s="222"/>
      <c r="W70" s="200"/>
      <c r="X70" s="209" t="str">
        <f>IF(COUNTIF('Yıldız Liste'!A:A, A70)&gt;0, "Yıldız Pazar", IF(COUNTIF('Ana Pazar Liste'!A:A, A70)&gt;0, "Ana Pazar", IF(COUNTIF('Alt Pazar Liste'!A:A, A70)&gt;0, "Alt Pazar", "")))</f>
        <v>Ana Pazar</v>
      </c>
    </row>
    <row r="71" spans="1:24" ht="30" customHeight="1" thickTop="1" thickBot="1">
      <c r="A71" s="125" t="s">
        <v>766</v>
      </c>
      <c r="B71" s="131" t="s">
        <v>233</v>
      </c>
      <c r="C71" s="132">
        <v>5199468670</v>
      </c>
      <c r="D71" s="132">
        <v>273350000</v>
      </c>
      <c r="E71" s="128">
        <f>VLOOKUP(A71,'Tüm - Sektör'!$A:$H,5,0)</f>
        <v>18.355812932606359</v>
      </c>
      <c r="F71" s="128">
        <f>VLOOKUP(A71,'Tüm - Sektör'!$A:$H,6,0)</f>
        <v>1.7671399625125257</v>
      </c>
      <c r="G71" s="127">
        <f>VLOOKUP(A71,'Tüm - Sektör'!$A:$H,7,0)</f>
        <v>54.497838000000002</v>
      </c>
      <c r="H71" s="159">
        <v>40</v>
      </c>
      <c r="I71" s="133" t="e">
        <f>VLOOKUP(A71,'Tüm - Sektör'!$A:$H,9,0)</f>
        <v>#REF!</v>
      </c>
      <c r="J71" s="132" t="e">
        <f>VLOOKUP(A71,'Tüm - Sektör'!$A:$H,10,0)</f>
        <v>#REF!</v>
      </c>
      <c r="K71" s="133" t="e">
        <f>VLOOKUP(A71,'Tüm - Sektör'!$A:$H,11,0)</f>
        <v>#REF!</v>
      </c>
      <c r="L71" s="133" t="e">
        <f>VLOOKUP(A71,'Tüm - Sektör'!$A:$H,12,0)</f>
        <v>#REF!</v>
      </c>
      <c r="M71" s="133" t="e">
        <f>VLOOKUP(A71,'Tüm - Sektör'!$A:$H,13,0)</f>
        <v>#REF!</v>
      </c>
      <c r="N71" s="134" t="e">
        <f>VLOOKUP(A71,'Tüm - Sektör'!$A:$H,14,0)</f>
        <v>#REF!</v>
      </c>
      <c r="O71" s="135" t="e">
        <f>VLOOKUP(A71,'Tüm - Sektör'!$A:$H,15,0)</f>
        <v>#REF!</v>
      </c>
      <c r="P71" s="153" t="e">
        <f>VLOOKUP(A71,'Tüm - Sektör'!$A:$H,16,0)</f>
        <v>#REF!</v>
      </c>
      <c r="Q71" s="158">
        <f t="shared" si="3"/>
        <v>10.003521195594862</v>
      </c>
      <c r="R71" s="166" t="str">
        <f t="shared" si="4"/>
        <v/>
      </c>
      <c r="S71" s="191">
        <v>10.003521195594862</v>
      </c>
      <c r="T71" s="208">
        <f t="shared" si="5"/>
        <v>0</v>
      </c>
      <c r="U71" s="222"/>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47.978285028196247</v>
      </c>
      <c r="F72" s="128">
        <f>VLOOKUP(A72,'Tüm - Sektör'!$A:$H,6,0)</f>
        <v>16.402832488272221</v>
      </c>
      <c r="G72" s="127">
        <f>VLOOKUP(A72,'Tüm - Sektör'!$A:$H,7,0)</f>
        <v>20.950914999999998</v>
      </c>
      <c r="H72" s="159">
        <v>39.799999999999997</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 t="shared" si="3"/>
        <v>10.051889714715122</v>
      </c>
      <c r="R72" s="166" t="str">
        <f t="shared" si="4"/>
        <v/>
      </c>
      <c r="S72" s="191">
        <v>10.051889714715122</v>
      </c>
      <c r="T72" s="208">
        <f t="shared" si="5"/>
        <v>0</v>
      </c>
      <c r="U72" s="222"/>
      <c r="W72" s="200"/>
      <c r="X72" s="209" t="str">
        <f>IF(COUNTIF('Yıldız Liste'!A:A, A72)&gt;0, "Yıldız Pazar", IF(COUNTIF('Ana Pazar Liste'!A:A, A72)&gt;0, "Ana Pazar", IF(COUNTIF('Alt Pazar Liste'!A:A, A72)&gt;0, "Alt Pazar", "")))</f>
        <v>Ana Pazar</v>
      </c>
    </row>
    <row r="73" spans="1:24" ht="30" customHeight="1" thickTop="1" thickBot="1">
      <c r="A73" s="125" t="s">
        <v>95</v>
      </c>
      <c r="B73" s="136" t="s">
        <v>355</v>
      </c>
      <c r="C73" s="137">
        <v>418442261</v>
      </c>
      <c r="D73" s="137">
        <v>23000000</v>
      </c>
      <c r="E73" s="128">
        <f>VLOOKUP(A73,'Tüm - Sektör'!$A:$H,5,0)</f>
        <v>86.673057504561768</v>
      </c>
      <c r="F73" s="128">
        <f>VLOOKUP(A73,'Tüm - Sektör'!$A:$H,6,0)</f>
        <v>99.168258014372739</v>
      </c>
      <c r="G73" s="127">
        <f>VLOOKUP(A73,'Tüm - Sektör'!$A:$H,7,0)</f>
        <v>11.696857</v>
      </c>
      <c r="H73" s="159">
        <v>39.46</v>
      </c>
      <c r="I73" s="138" t="e">
        <f>VLOOKUP(A73,'Tüm - Sektör'!$A:$H,9,0)</f>
        <v>#REF!</v>
      </c>
      <c r="J73" s="137" t="e">
        <f>VLOOKUP(A73,'Tüm - Sektör'!$A:$H,10,0)</f>
        <v>#REF!</v>
      </c>
      <c r="K73" s="138" t="e">
        <f>VLOOKUP(A73,'Tüm - Sektör'!$A:$H,11,0)</f>
        <v>#REF!</v>
      </c>
      <c r="L73" s="138" t="e">
        <f>VLOOKUP(A73,'Tüm - Sektör'!$A:$H,12,0)</f>
        <v>#REF!</v>
      </c>
      <c r="M73" s="138" t="e">
        <f>VLOOKUP(A73,'Tüm - Sektör'!$A:$H,13,0)</f>
        <v>#REF!</v>
      </c>
      <c r="N73" s="139" t="e">
        <f>VLOOKUP(A73,'Tüm - Sektör'!$A:$H,14,0)</f>
        <v>#REF!</v>
      </c>
      <c r="O73" s="140" t="e">
        <f>VLOOKUP(A73,'Tüm - Sektör'!$A:$H,15,0)</f>
        <v>#REF!</v>
      </c>
      <c r="P73" s="154" t="e">
        <f>VLOOKUP(A73,'Tüm - Sektör'!$A:$H,16,0)</f>
        <v>#REF!</v>
      </c>
      <c r="Q73" s="158">
        <f t="shared" si="3"/>
        <v>10.138023593836358</v>
      </c>
      <c r="R73" s="166" t="str">
        <f t="shared" si="4"/>
        <v/>
      </c>
      <c r="S73" s="191">
        <v>10.138023593836358</v>
      </c>
      <c r="T73" s="208">
        <f t="shared" si="5"/>
        <v>0</v>
      </c>
      <c r="U73" s="222"/>
      <c r="W73" s="200"/>
      <c r="X73" s="209" t="str">
        <f>IF(COUNTIF('Yıldız Liste'!A:A, A73)&gt;0, "Yıldız Pazar", IF(COUNTIF('Ana Pazar Liste'!A:A, A73)&gt;0, "Ana Pazar", IF(COUNTIF('Alt Pazar Liste'!A:A, A73)&gt;0, "Alt Pazar", "")))</f>
        <v>Ana Pazar</v>
      </c>
    </row>
    <row r="74" spans="1:24" ht="30" customHeight="1" thickTop="1" thickBot="1">
      <c r="A74" s="125" t="s">
        <v>89</v>
      </c>
      <c r="B74" s="136" t="s">
        <v>355</v>
      </c>
      <c r="C74" s="137">
        <v>1056734129</v>
      </c>
      <c r="D74" s="137">
        <v>117000000</v>
      </c>
      <c r="E74" s="128">
        <f>VLOOKUP(A74,'Tüm - Sektör'!$A:$H,5,0)</f>
        <v>19.342812472013367</v>
      </c>
      <c r="F74" s="128">
        <f>VLOOKUP(A74,'Tüm - Sektör'!$A:$H,6,0)</f>
        <v>4.4681941492292374</v>
      </c>
      <c r="G74" s="127">
        <f>VLOOKUP(A74,'Tüm - Sektör'!$A:$H,7,0)</f>
        <v>53.028322000000003</v>
      </c>
      <c r="H74" s="159">
        <v>39</v>
      </c>
      <c r="I74" s="138" t="e">
        <f>VLOOKUP(A74,'Tüm - Sektör'!$A:$H,9,0)</f>
        <v>#REF!</v>
      </c>
      <c r="J74" s="137" t="e">
        <f>VLOOKUP(A74,'Tüm - Sektör'!$A:$H,10,0)</f>
        <v>#REF!</v>
      </c>
      <c r="K74" s="138" t="e">
        <f>VLOOKUP(A74,'Tüm - Sektör'!$A:$H,11,0)</f>
        <v>#REF!</v>
      </c>
      <c r="L74" s="138" t="e">
        <f>VLOOKUP(A74,'Tüm - Sektör'!$A:$H,12,0)</f>
        <v>#REF!</v>
      </c>
      <c r="M74" s="138" t="e">
        <f>VLOOKUP(A74,'Tüm - Sektör'!$A:$H,13,0)</f>
        <v>#REF!</v>
      </c>
      <c r="N74" s="139" t="e">
        <f>VLOOKUP(A74,'Tüm - Sektör'!$A:$H,14,0)</f>
        <v>#REF!</v>
      </c>
      <c r="O74" s="140" t="e">
        <f>VLOOKUP(A74,'Tüm - Sektör'!$A:$H,15,0)</f>
        <v>#REF!</v>
      </c>
      <c r="P74" s="154" t="e">
        <f>VLOOKUP(A74,'Tüm - Sektör'!$A:$H,16,0)</f>
        <v>#REF!</v>
      </c>
      <c r="Q74" s="158">
        <f t="shared" si="3"/>
        <v>10.257168881515408</v>
      </c>
      <c r="R74" s="166" t="str">
        <f t="shared" si="4"/>
        <v/>
      </c>
      <c r="S74" s="191">
        <v>10.257168881515408</v>
      </c>
      <c r="T74" s="208">
        <f t="shared" si="5"/>
        <v>0</v>
      </c>
      <c r="U74" s="222"/>
      <c r="W74" s="200"/>
      <c r="X74" s="209" t="str">
        <f>IF(COUNTIF('Yıldız Liste'!A:A, A74)&gt;0, "Yıldız Pazar", IF(COUNTIF('Ana Pazar Liste'!A:A, A74)&gt;0, "Ana Pazar", IF(COUNTIF('Alt Pazar Liste'!A:A, A74)&gt;0, "Alt Pazar", "")))</f>
        <v>Ana Pazar</v>
      </c>
    </row>
    <row r="75" spans="1:24" ht="30" customHeight="1" thickTop="1" thickBot="1">
      <c r="A75" s="125" t="s">
        <v>449</v>
      </c>
      <c r="B75" s="136" t="s">
        <v>426</v>
      </c>
      <c r="C75" s="137">
        <v>1225783772</v>
      </c>
      <c r="D75" s="137">
        <v>120000000</v>
      </c>
      <c r="E75" s="128">
        <f>VLOOKUP(A75,'Tüm - Sektör'!$A:$H,5,0)</f>
        <v>24.325598328228121</v>
      </c>
      <c r="F75" s="128">
        <f>VLOOKUP(A75,'Tüm - Sektör'!$A:$H,6,0)</f>
        <v>4.8265076048071673</v>
      </c>
      <c r="G75" s="127">
        <f>VLOOKUP(A75,'Tüm - Sektör'!$A:$H,7,0)</f>
        <v>42.238092000000002</v>
      </c>
      <c r="H75" s="159">
        <v>38.94</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10.274668601427457</v>
      </c>
      <c r="R75" s="166" t="str">
        <f t="shared" si="4"/>
        <v/>
      </c>
      <c r="S75" s="191">
        <v>10.274668601427457</v>
      </c>
      <c r="T75" s="208">
        <f t="shared" si="5"/>
        <v>0</v>
      </c>
      <c r="U75" s="222"/>
      <c r="W75" s="200"/>
      <c r="X75" s="209" t="str">
        <f>IF(COUNTIF('Yıldız Liste'!A:A, A75)&gt;0, "Yıldız Pazar", IF(COUNTIF('Ana Pazar Liste'!A:A, A75)&gt;0, "Ana Pazar", IF(COUNTIF('Alt Pazar Liste'!A:A, A75)&gt;0, "Alt Pazar", "")))</f>
        <v>Ana Pazar</v>
      </c>
    </row>
    <row r="76" spans="1:24" ht="30" customHeight="1" thickTop="1" thickBot="1">
      <c r="A76" s="125" t="s">
        <v>55</v>
      </c>
      <c r="B76" s="136" t="s">
        <v>375</v>
      </c>
      <c r="C76" s="137">
        <v>3590822435</v>
      </c>
      <c r="D76" s="137">
        <v>372475397</v>
      </c>
      <c r="E76" s="128">
        <f>VLOOKUP(A76,'Tüm - Sektör'!$A:$H,5,0)</f>
        <v>5.3346596378143323</v>
      </c>
      <c r="F76" s="128">
        <f>VLOOKUP(A76,'Tüm - Sektör'!$A:$H,6,0)</f>
        <v>0.40920513951340309</v>
      </c>
      <c r="G76" s="127">
        <f>VLOOKUP(A76,'Tüm - Sektör'!$A:$H,7,0)</f>
        <v>194.679441</v>
      </c>
      <c r="H76" s="159">
        <v>38.520000000000003</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 t="shared" si="3"/>
        <v>10.385485562149567</v>
      </c>
      <c r="R76" s="166" t="str">
        <f t="shared" si="4"/>
        <v/>
      </c>
      <c r="S76" s="191">
        <v>10.385485562149567</v>
      </c>
      <c r="T76" s="208">
        <f t="shared" si="5"/>
        <v>0</v>
      </c>
      <c r="U76" s="222"/>
      <c r="W76" s="200"/>
      <c r="X76" s="209" t="str">
        <f>IF(COUNTIF('Yıldız Liste'!A:A, A76)&gt;0, "Yıldız Pazar", IF(COUNTIF('Ana Pazar Liste'!A:A, A76)&gt;0, "Ana Pazar", IF(COUNTIF('Alt Pazar Liste'!A:A, A76)&gt;0, "Alt Pazar", "")))</f>
        <v>Ana Pazar</v>
      </c>
    </row>
    <row r="77" spans="1:24" ht="30" customHeight="1" thickTop="1" thickBot="1">
      <c r="A77" s="125" t="s">
        <v>94</v>
      </c>
      <c r="B77" s="136" t="s">
        <v>605</v>
      </c>
      <c r="C77" s="137">
        <v>3080653025</v>
      </c>
      <c r="D77" s="137">
        <v>72000000</v>
      </c>
      <c r="E77" s="128">
        <f>VLOOKUP(A77,'Tüm - Sektör'!$A:$H,5,0)</f>
        <v>84.656084656084658</v>
      </c>
      <c r="F77" s="128">
        <f>VLOOKUP(A77,'Tüm - Sektör'!$A:$H,6,0)</f>
        <v>31.777809555587336</v>
      </c>
      <c r="G77" s="127">
        <f>VLOOKUP(A77,'Tüm - Sektör'!$A:$H,7,0)</f>
        <v>12.606714999999999</v>
      </c>
      <c r="H77" s="159">
        <v>37.5</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 t="shared" si="3"/>
        <v>10.672351322751322</v>
      </c>
      <c r="R77" s="166" t="str">
        <f t="shared" si="4"/>
        <v/>
      </c>
      <c r="S77" s="191">
        <v>10.672351322751322</v>
      </c>
      <c r="T77" s="208">
        <f t="shared" si="5"/>
        <v>0</v>
      </c>
      <c r="U77" s="222"/>
      <c r="W77" s="200"/>
      <c r="X77" s="209" t="str">
        <f>IF(COUNTIF('Yıldız Liste'!A:A, A77)&gt;0, "Yıldız Pazar", IF(COUNTIF('Ana Pazar Liste'!A:A, A77)&gt;0, "Ana Pazar", IF(COUNTIF('Alt Pazar Liste'!A:A, A77)&gt;0, "Alt Pazar", "")))</f>
        <v>Ana Pazar</v>
      </c>
    </row>
    <row r="78" spans="1:24" ht="30" customHeight="1" thickTop="1" thickBot="1">
      <c r="A78" s="125" t="s">
        <v>128</v>
      </c>
      <c r="B78" s="126" t="s">
        <v>208</v>
      </c>
      <c r="C78" s="127">
        <v>739991756</v>
      </c>
      <c r="D78" s="127">
        <v>331056000</v>
      </c>
      <c r="E78" s="128">
        <f>VLOOKUP(A78,'Tüm - Sektör'!$A:$H,5,0)</f>
        <v>3.5018893948502452</v>
      </c>
      <c r="F78" s="128">
        <f>VLOOKUP(A78,'Tüm - Sektör'!$A:$H,6,0)</f>
        <v>0.3022267613636575</v>
      </c>
      <c r="G78" s="127">
        <f>VLOOKUP(A78,'Tüm - Sektör'!$A:$H,7,0)</f>
        <v>306.919645</v>
      </c>
      <c r="H78" s="159">
        <v>37.22</v>
      </c>
      <c r="I78" s="128" t="e">
        <f>VLOOKUP(A78,'Tüm - Sektör'!$A:$H,9,0)</f>
        <v>#REF!</v>
      </c>
      <c r="J78" s="127" t="e">
        <f>VLOOKUP(A78,'Tüm - Sektör'!$A:$H,10,0)</f>
        <v>#REF!</v>
      </c>
      <c r="K78" s="128" t="e">
        <f>VLOOKUP(A78,'Tüm - Sektör'!$A:$H,11,0)</f>
        <v>#REF!</v>
      </c>
      <c r="L78" s="128" t="e">
        <f>VLOOKUP(A78,'Tüm - Sektör'!$A:$H,12,0)</f>
        <v>#REF!</v>
      </c>
      <c r="M78" s="128" t="e">
        <f>VLOOKUP(A78,'Tüm - Sektör'!$A:$H,13,0)</f>
        <v>#REF!</v>
      </c>
      <c r="N78" s="129" t="e">
        <f>VLOOKUP(A78,'Tüm - Sektör'!$A:$H,14,0)</f>
        <v>#REF!</v>
      </c>
      <c r="O78" s="130" t="e">
        <f>VLOOKUP(A78,'Tüm - Sektör'!$A:$H,15,0)</f>
        <v>#REF!</v>
      </c>
      <c r="P78" s="152" t="e">
        <f>VLOOKUP(A78,'Tüm - Sektör'!$A:$H,16,0)</f>
        <v>#REF!</v>
      </c>
      <c r="Q78" s="158">
        <f t="shared" si="3"/>
        <v>10.74798649896702</v>
      </c>
      <c r="R78" s="166" t="str">
        <f t="shared" si="4"/>
        <v/>
      </c>
      <c r="S78" s="191">
        <v>10.74798649896702</v>
      </c>
      <c r="T78" s="208">
        <f t="shared" si="5"/>
        <v>0</v>
      </c>
      <c r="U78" s="222"/>
      <c r="W78" s="200"/>
      <c r="X78" s="209" t="str">
        <f>IF(COUNTIF('Yıldız Liste'!A:A, A78)&gt;0, "Yıldız Pazar", IF(COUNTIF('Ana Pazar Liste'!A:A, A78)&gt;0, "Ana Pazar", IF(COUNTIF('Alt Pazar Liste'!A:A, A78)&gt;0, "Alt Pazar", "")))</f>
        <v>Ana Pazar</v>
      </c>
    </row>
    <row r="79" spans="1:24" ht="30" customHeight="1" thickTop="1" thickBot="1">
      <c r="A79" s="125" t="s">
        <v>488</v>
      </c>
      <c r="B79" s="136" t="s">
        <v>608</v>
      </c>
      <c r="C79" s="137">
        <v>1606779225</v>
      </c>
      <c r="D79" s="137">
        <v>84000000</v>
      </c>
      <c r="E79" s="128">
        <f>VLOOKUP(A79,'Tüm - Sektör'!$A:$H,5,0)</f>
        <v>62.429856934241542</v>
      </c>
      <c r="F79" s="128">
        <f>VLOOKUP(A79,'Tüm - Sektör'!$A:$H,6,0)</f>
        <v>20.64479395973596</v>
      </c>
      <c r="G79" s="127">
        <f>VLOOKUP(A79,'Tüm - Sektör'!$A:$H,7,0)</f>
        <v>17.924288000000001</v>
      </c>
      <c r="H79" s="159">
        <v>35.76</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11.190107354881425</v>
      </c>
      <c r="R79" s="166" t="str">
        <f t="shared" si="4"/>
        <v/>
      </c>
      <c r="S79" s="191">
        <v>11.190107354881425</v>
      </c>
      <c r="T79" s="208">
        <f t="shared" si="5"/>
        <v>0</v>
      </c>
      <c r="U79" s="222"/>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36.481539392547347</v>
      </c>
      <c r="F80" s="128">
        <f>VLOOKUP(A80,'Tüm - Sektör'!$A:$H,6,0)</f>
        <v>16.035841491229604</v>
      </c>
      <c r="G80" s="127">
        <f>VLOOKUP(A80,'Tüm - Sektör'!$A:$H,7,0)</f>
        <v>31.101011</v>
      </c>
      <c r="H80" s="159">
        <v>35.26</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11.346127579445483</v>
      </c>
      <c r="R80" s="166" t="str">
        <f t="shared" si="4"/>
        <v/>
      </c>
      <c r="S80" s="191">
        <v>11.346127579445483</v>
      </c>
      <c r="T80" s="208">
        <f t="shared" si="5"/>
        <v>0</v>
      </c>
      <c r="U80" s="222"/>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73.330189142591763</v>
      </c>
      <c r="F81" s="128">
        <f>VLOOKUP(A81,'Tüm - Sektör'!$A:$H,6,0)</f>
        <v>47.401544371423249</v>
      </c>
      <c r="G81" s="127">
        <f>VLOOKUP(A81,'Tüm - Sektör'!$A:$H,7,0)</f>
        <v>15.667655999999999</v>
      </c>
      <c r="H81" s="159">
        <v>34.82</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 t="shared" si="3"/>
        <v>11.489121779010627</v>
      </c>
      <c r="R81" s="166" t="str">
        <f t="shared" si="4"/>
        <v/>
      </c>
      <c r="S81" s="191">
        <v>11.489121779010627</v>
      </c>
      <c r="T81" s="208">
        <f t="shared" si="5"/>
        <v>0</v>
      </c>
      <c r="U81" s="222"/>
      <c r="W81" s="200"/>
      <c r="X81" s="209" t="str">
        <f>IF(COUNTIF('Yıldız Liste'!A:A, A81)&gt;0, "Yıldız Pazar", IF(COUNTIF('Ana Pazar Liste'!A:A, A81)&gt;0, "Ana Pazar", IF(COUNTIF('Alt Pazar Liste'!A:A, A81)&gt;0, "Alt Pazar", "")))</f>
        <v>Ana Pazar</v>
      </c>
    </row>
    <row r="82" spans="1:24" ht="30" customHeight="1" thickTop="1" thickBot="1">
      <c r="A82" s="125" t="s">
        <v>730</v>
      </c>
      <c r="B82" s="136" t="s">
        <v>693</v>
      </c>
      <c r="C82" s="137">
        <v>818057024</v>
      </c>
      <c r="D82" s="137">
        <v>100000000</v>
      </c>
      <c r="E82" s="128">
        <f>VLOOKUP(A82,'Tüm - Sektör'!$A:$H,5,0)</f>
        <v>37.954423569089762</v>
      </c>
      <c r="F82" s="128">
        <f>VLOOKUP(A82,'Tüm - Sektör'!$A:$H,6,0)</f>
        <v>11.163065755614635</v>
      </c>
      <c r="G82" s="127">
        <f>VLOOKUP(A82,'Tüm - Sektör'!$A:$H,7,0)</f>
        <v>30.53511</v>
      </c>
      <c r="H82" s="159">
        <v>34.520000000000003</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11.589424986687483</v>
      </c>
      <c r="R82" s="166" t="str">
        <f t="shared" si="4"/>
        <v/>
      </c>
      <c r="S82" s="191">
        <v>11.589424986687483</v>
      </c>
      <c r="T82" s="208">
        <f t="shared" si="5"/>
        <v>0</v>
      </c>
      <c r="U82" s="222"/>
      <c r="W82" s="200"/>
      <c r="X82" s="209" t="str">
        <f>IF(COUNTIF('Yıldız Liste'!A:A, A82)&gt;0, "Yıldız Pazar", IF(COUNTIF('Ana Pazar Liste'!A:A, A82)&gt;0, "Ana Pazar", IF(COUNTIF('Alt Pazar Liste'!A:A, A82)&gt;0, "Alt Pazar", "")))</f>
        <v>Ana Pazar</v>
      </c>
    </row>
    <row r="83" spans="1:24" ht="30" customHeight="1" thickTop="1" thickBot="1">
      <c r="A83" s="125" t="s">
        <v>18</v>
      </c>
      <c r="B83" s="136" t="s">
        <v>287</v>
      </c>
      <c r="C83" s="137">
        <v>723569532</v>
      </c>
      <c r="D83" s="137">
        <v>54000000</v>
      </c>
      <c r="E83" s="128">
        <f>VLOOKUP(A83,'Tüm - Sektör'!$A:$H,5,0)</f>
        <v>80.061280825814819</v>
      </c>
      <c r="F83" s="128">
        <f>VLOOKUP(A83,'Tüm - Sektör'!$A:$H,6,0)</f>
        <v>43.606362105563626</v>
      </c>
      <c r="G83" s="127">
        <f>VLOOKUP(A83,'Tüm - Sektör'!$A:$H,7,0)</f>
        <v>14.576017</v>
      </c>
      <c r="H83" s="159">
        <v>34.28</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11.66974590358851</v>
      </c>
      <c r="R83" s="166" t="str">
        <f t="shared" si="4"/>
        <v/>
      </c>
      <c r="S83" s="191">
        <v>11.66974590358851</v>
      </c>
      <c r="T83" s="208">
        <f t="shared" si="5"/>
        <v>0</v>
      </c>
      <c r="U83" s="222"/>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44.80611876300766</v>
      </c>
      <c r="F84" s="128">
        <f>VLOOKUP(A84,'Tüm - Sektör'!$A:$H,6,0)</f>
        <v>36.449964419774382</v>
      </c>
      <c r="G84" s="127">
        <f>VLOOKUP(A84,'Tüm - Sektör'!$A:$H,7,0)</f>
        <v>26.585895000000001</v>
      </c>
      <c r="H84" s="159">
        <v>33.58</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11.912107687908515</v>
      </c>
      <c r="R84" s="166" t="str">
        <f t="shared" si="4"/>
        <v/>
      </c>
      <c r="S84" s="191">
        <v>11.912107687908515</v>
      </c>
      <c r="T84" s="208">
        <f t="shared" si="5"/>
        <v>0</v>
      </c>
      <c r="U84" s="222"/>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63.399714863586397</v>
      </c>
      <c r="F85" s="128">
        <f>VLOOKUP(A85,'Tüm - Sektör'!$A:$H,6,0)</f>
        <v>36.946220782975757</v>
      </c>
      <c r="G85" s="127">
        <f>VLOOKUP(A85,'Tüm - Sektör'!$A:$H,7,0)</f>
        <v>18.913271000000002</v>
      </c>
      <c r="H85" s="159">
        <v>33.36</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11.990959885377377</v>
      </c>
      <c r="R85" s="166" t="str">
        <f t="shared" si="4"/>
        <v/>
      </c>
      <c r="S85" s="191">
        <v>11.990959885377377</v>
      </c>
      <c r="T85" s="208">
        <f t="shared" si="5"/>
        <v>0</v>
      </c>
      <c r="U85" s="222"/>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27.324161180767504</v>
      </c>
      <c r="F86" s="128">
        <f>VLOOKUP(A86,'Tüm - Sektör'!$A:$H,6,0)</f>
        <v>10.463254442287591</v>
      </c>
      <c r="G86" s="127">
        <f>VLOOKUP(A86,'Tüm - Sektör'!$A:$H,7,0)</f>
        <v>44.361629999999998</v>
      </c>
      <c r="H86" s="159">
        <v>33</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12.121443283615712</v>
      </c>
      <c r="R86" s="166" t="str">
        <f t="shared" si="4"/>
        <v/>
      </c>
      <c r="S86" s="191">
        <v>12.121443283615712</v>
      </c>
      <c r="T86" s="208">
        <f t="shared" si="5"/>
        <v>0</v>
      </c>
      <c r="U86" s="222"/>
      <c r="W86" s="200"/>
      <c r="X86" s="209" t="str">
        <f>IF(COUNTIF('Yıldız Liste'!A:A, A86)&gt;0, "Yıldız Pazar", IF(COUNTIF('Ana Pazar Liste'!A:A, A86)&gt;0, "Ana Pazar", IF(COUNTIF('Alt Pazar Liste'!A:A, A86)&gt;0, "Alt Pazar", "")))</f>
        <v>Ana Pazar</v>
      </c>
    </row>
    <row r="87" spans="1:24" ht="30" customHeight="1" thickTop="1" thickBot="1">
      <c r="A87" s="125" t="s">
        <v>761</v>
      </c>
      <c r="B87" s="136" t="s">
        <v>255</v>
      </c>
      <c r="C87" s="137">
        <v>3597943991</v>
      </c>
      <c r="D87" s="137">
        <v>160000000</v>
      </c>
      <c r="E87" s="128">
        <f>VLOOKUP(A87,'Tüm - Sektör'!$A:$H,5,0)</f>
        <v>31.321232312586901</v>
      </c>
      <c r="F87" s="128">
        <f>VLOOKUP(A87,'Tüm - Sektör'!$A:$H,6,0)</f>
        <v>6.3147645791505846</v>
      </c>
      <c r="G87" s="127">
        <f>VLOOKUP(A87,'Tüm - Sektör'!$A:$H,7,0)</f>
        <v>39.992564999999999</v>
      </c>
      <c r="H87" s="159">
        <v>31.94</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12.52616419141232</v>
      </c>
      <c r="R87" s="166" t="str">
        <f t="shared" si="4"/>
        <v/>
      </c>
      <c r="S87" s="191">
        <v>12.52616419141232</v>
      </c>
      <c r="T87" s="208">
        <f t="shared" si="5"/>
        <v>0</v>
      </c>
      <c r="U87" s="222"/>
      <c r="W87" s="200"/>
      <c r="X87" s="209" t="str">
        <f>IF(COUNTIF('Yıldız Liste'!A:A, A87)&gt;0, "Yıldız Pazar", IF(COUNTIF('Ana Pazar Liste'!A:A, A87)&gt;0, "Ana Pazar", IF(COUNTIF('Alt Pazar Liste'!A:A, A87)&gt;0, "Alt Pazar", "")))</f>
        <v>Ana Pazar</v>
      </c>
    </row>
    <row r="88" spans="1:24" ht="30" customHeight="1" thickTop="1" thickBot="1">
      <c r="A88" s="125" t="s">
        <v>650</v>
      </c>
      <c r="B88" s="136" t="s">
        <v>696</v>
      </c>
      <c r="C88" s="137">
        <v>1357332842</v>
      </c>
      <c r="D88" s="137">
        <v>535000000</v>
      </c>
      <c r="E88" s="128">
        <f>VLOOKUP(A88,'Tüm - Sektör'!$A:$H,5,0)</f>
        <v>17.434423831903366</v>
      </c>
      <c r="F88" s="128">
        <f>VLOOKUP(A88,'Tüm - Sektör'!$A:$H,6,0)</f>
        <v>2.0985103312353597</v>
      </c>
      <c r="G88" s="127">
        <f>VLOOKUP(A88,'Tüm - Sektör'!$A:$H,7,0)</f>
        <v>72.488142999999994</v>
      </c>
      <c r="H88" s="159">
        <v>31.66</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12.637890078496191</v>
      </c>
      <c r="R88" s="166" t="str">
        <f t="shared" si="4"/>
        <v/>
      </c>
      <c r="S88" s="191">
        <v>12.637890078496191</v>
      </c>
      <c r="T88" s="208">
        <f t="shared" si="5"/>
        <v>0</v>
      </c>
      <c r="U88" s="222"/>
      <c r="W88" s="200"/>
      <c r="X88" s="209" t="str">
        <f>IF(COUNTIF('Yıldız Liste'!A:A, A88)&gt;0, "Yıldız Pazar", IF(COUNTIF('Ana Pazar Liste'!A:A, A88)&gt;0, "Ana Pazar", IF(COUNTIF('Alt Pazar Liste'!A:A, A88)&gt;0, "Alt Pazar", "")))</f>
        <v>Ana Pazar</v>
      </c>
    </row>
    <row r="89" spans="1:24" ht="30" customHeight="1" thickTop="1" thickBot="1">
      <c r="A89" s="125" t="s">
        <v>768</v>
      </c>
      <c r="B89" s="126" t="s">
        <v>208</v>
      </c>
      <c r="C89" s="127">
        <v>4337630740</v>
      </c>
      <c r="D89" s="127">
        <v>188205000</v>
      </c>
      <c r="E89" s="128">
        <f>VLOOKUP(A89,'Tüm - Sektör'!$A:$H,5,0)</f>
        <v>23.185622113971636</v>
      </c>
      <c r="F89" s="128">
        <f>VLOOKUP(A89,'Tüm - Sektör'!$A:$H,6,0)</f>
        <v>3.8497951226673766</v>
      </c>
      <c r="G89" s="127">
        <f>VLOOKUP(A89,'Tüm - Sektör'!$A:$H,7,0)</f>
        <v>54.564166</v>
      </c>
      <c r="H89" s="159">
        <v>31.62</v>
      </c>
      <c r="I89" s="128" t="e">
        <f>VLOOKUP(A89,'Tüm - Sektör'!$A:$H,9,0)</f>
        <v>#REF!</v>
      </c>
      <c r="J89" s="127" t="e">
        <f>VLOOKUP(A89,'Tüm - Sektör'!$A:$H,10,0)</f>
        <v>#REF!</v>
      </c>
      <c r="K89" s="128" t="e">
        <f>VLOOKUP(A89,'Tüm - Sektör'!$A:$H,11,0)</f>
        <v>#REF!</v>
      </c>
      <c r="L89" s="128" t="e">
        <f>VLOOKUP(A89,'Tüm - Sektör'!$A:$H,12,0)</f>
        <v>#REF!</v>
      </c>
      <c r="M89" s="128" t="e">
        <f>VLOOKUP(A89,'Tüm - Sektör'!$A:$H,13,0)</f>
        <v>#REF!</v>
      </c>
      <c r="N89" s="129" t="e">
        <f>VLOOKUP(A89,'Tüm - Sektör'!$A:$H,14,0)</f>
        <v>#REF!</v>
      </c>
      <c r="O89" s="130" t="e">
        <f>VLOOKUP(A89,'Tüm - Sektör'!$A:$H,15,0)</f>
        <v>#REF!</v>
      </c>
      <c r="P89" s="152" t="e">
        <f>VLOOKUP(A89,'Tüm - Sektör'!$A:$H,16,0)</f>
        <v>#REF!</v>
      </c>
      <c r="Q89" s="158">
        <f t="shared" si="3"/>
        <v>12.651041338400194</v>
      </c>
      <c r="R89" s="166" t="str">
        <f t="shared" si="4"/>
        <v/>
      </c>
      <c r="S89" s="191">
        <v>12.651041338400194</v>
      </c>
      <c r="T89" s="208">
        <f t="shared" si="5"/>
        <v>0</v>
      </c>
      <c r="U89" s="222"/>
      <c r="W89" s="200"/>
      <c r="X89" s="209" t="str">
        <f>IF(COUNTIF('Yıldız Liste'!A:A, A89)&gt;0, "Yıldız Pazar", IF(COUNTIF('Ana Pazar Liste'!A:A, A89)&gt;0, "Ana Pazar", IF(COUNTIF('Alt Pazar Liste'!A:A, A89)&gt;0, "Alt Pazar", "")))</f>
        <v>Ana Pazar</v>
      </c>
    </row>
    <row r="90" spans="1:24" ht="30" customHeight="1" thickTop="1" thickBot="1">
      <c r="A90" s="125" t="s">
        <v>373</v>
      </c>
      <c r="B90" s="136" t="s">
        <v>696</v>
      </c>
      <c r="C90" s="137">
        <v>1357332842</v>
      </c>
      <c r="D90" s="137">
        <v>535000000</v>
      </c>
      <c r="E90" s="128">
        <f>VLOOKUP(A90,'Tüm - Sektör'!$A:$H,5,0)</f>
        <v>17.760564238917418</v>
      </c>
      <c r="F90" s="128">
        <f>VLOOKUP(A90,'Tüm - Sektör'!$A:$H,6,0)</f>
        <v>2.2780906511357921</v>
      </c>
      <c r="G90" s="127">
        <f>VLOOKUP(A90,'Tüm - Sektör'!$A:$H,7,0)</f>
        <v>71.729606000000004</v>
      </c>
      <c r="H90" s="159">
        <v>31.4</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12.739582751952364</v>
      </c>
      <c r="R90" s="166" t="str">
        <f t="shared" si="4"/>
        <v/>
      </c>
      <c r="S90" s="191">
        <v>12.739582751952364</v>
      </c>
      <c r="T90" s="208">
        <f t="shared" si="5"/>
        <v>0</v>
      </c>
      <c r="U90" s="222"/>
      <c r="W90" s="200"/>
      <c r="X90" s="209" t="str">
        <f>IF(COUNTIF('Yıldız Liste'!A:A, A90)&gt;0, "Yıldız Pazar", IF(COUNTIF('Ana Pazar Liste'!A:A, A90)&gt;0, "Ana Pazar", IF(COUNTIF('Alt Pazar Liste'!A:A, A90)&gt;0, "Alt Pazar", "")))</f>
        <v>Ana Pazar</v>
      </c>
    </row>
    <row r="91" spans="1:24" ht="30" customHeight="1" thickTop="1" thickBot="1">
      <c r="A91" s="125" t="s">
        <v>189</v>
      </c>
      <c r="B91" s="136" t="s">
        <v>351</v>
      </c>
      <c r="C91" s="137">
        <v>2158486550</v>
      </c>
      <c r="D91" s="137">
        <v>118350000</v>
      </c>
      <c r="E91" s="128">
        <f>VLOOKUP(A91,'Tüm - Sektör'!$A:$H,5,0)</f>
        <v>28.789344103334834</v>
      </c>
      <c r="F91" s="128">
        <f>VLOOKUP(A91,'Tüm - Sektör'!$A:$H,6,0)</f>
        <v>7.6017490767149436</v>
      </c>
      <c r="G91" s="127">
        <f>VLOOKUP(A91,'Tüm - Sektör'!$A:$H,7,0)</f>
        <v>44.628962999999999</v>
      </c>
      <c r="H91" s="159">
        <v>31.14</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 t="shared" si="3"/>
        <v>12.848385727819984</v>
      </c>
      <c r="R91" s="166" t="str">
        <f t="shared" si="4"/>
        <v/>
      </c>
      <c r="S91" s="191">
        <v>12.848385727819984</v>
      </c>
      <c r="T91" s="208">
        <f t="shared" si="5"/>
        <v>0</v>
      </c>
      <c r="U91" s="222"/>
      <c r="W91" s="200"/>
      <c r="X91" s="209" t="str">
        <f>IF(COUNTIF('Yıldız Liste'!A:A, A91)&gt;0, "Yıldız Pazar", IF(COUNTIF('Ana Pazar Liste'!A:A, A91)&gt;0, "Ana Pazar", IF(COUNTIF('Alt Pazar Liste'!A:A, A91)&gt;0, "Alt Pazar", "")))</f>
        <v>Ana Pazar</v>
      </c>
    </row>
    <row r="92" spans="1:24" ht="30" customHeight="1" thickTop="1" thickBot="1">
      <c r="A92" s="125" t="s">
        <v>154</v>
      </c>
      <c r="B92" s="136" t="s">
        <v>355</v>
      </c>
      <c r="C92" s="137">
        <v>1139133952</v>
      </c>
      <c r="D92" s="137">
        <v>100500000</v>
      </c>
      <c r="E92" s="128">
        <f>VLOOKUP(A92,'Tüm - Sektör'!$A:$H,5,0)</f>
        <v>31.906625770189553</v>
      </c>
      <c r="F92" s="128">
        <f>VLOOKUP(A92,'Tüm - Sektör'!$A:$H,6,0)</f>
        <v>10.2412536575797</v>
      </c>
      <c r="G92" s="127">
        <f>VLOOKUP(A92,'Tüm - Sektör'!$A:$H,7,0)</f>
        <v>40.319831000000001</v>
      </c>
      <c r="H92" s="159">
        <v>31.1</v>
      </c>
      <c r="I92" s="138" t="e">
        <f>VLOOKUP(A92,'Tüm - Sektör'!$A:$H,9,0)</f>
        <v>#REF!</v>
      </c>
      <c r="J92" s="137" t="e">
        <f>VLOOKUP(A92,'Tüm - Sektör'!$A:$H,10,0)</f>
        <v>#REF!</v>
      </c>
      <c r="K92" s="138" t="e">
        <f>VLOOKUP(A92,'Tüm - Sektör'!$A:$H,11,0)</f>
        <v>#REF!</v>
      </c>
      <c r="L92" s="138" t="e">
        <f>VLOOKUP(A92,'Tüm - Sektör'!$A:$H,12,0)</f>
        <v>#REF!</v>
      </c>
      <c r="M92" s="138" t="e">
        <f>VLOOKUP(A92,'Tüm - Sektör'!$A:$H,13,0)</f>
        <v>#REF!</v>
      </c>
      <c r="N92" s="139" t="e">
        <f>VLOOKUP(A92,'Tüm - Sektör'!$A:$H,14,0)</f>
        <v>#REF!</v>
      </c>
      <c r="O92" s="140" t="e">
        <f>VLOOKUP(A92,'Tüm - Sektör'!$A:$H,15,0)</f>
        <v>#REF!</v>
      </c>
      <c r="P92" s="154" t="e">
        <f>VLOOKUP(A92,'Tüm - Sektör'!$A:$H,16,0)</f>
        <v>#REF!</v>
      </c>
      <c r="Q92" s="158">
        <f t="shared" si="3"/>
        <v>12.864697588342876</v>
      </c>
      <c r="R92" s="166" t="str">
        <f t="shared" si="4"/>
        <v/>
      </c>
      <c r="S92" s="191">
        <v>12.864697588342876</v>
      </c>
      <c r="T92" s="208">
        <f t="shared" si="5"/>
        <v>0</v>
      </c>
      <c r="U92" s="222"/>
      <c r="W92" s="200"/>
      <c r="X92" s="209" t="str">
        <f>IF(COUNTIF('Yıldız Liste'!A:A, A92)&gt;0, "Yıldız Pazar", IF(COUNTIF('Ana Pazar Liste'!A:A, A92)&gt;0, "Ana Pazar", IF(COUNTIF('Alt Pazar Liste'!A:A, A92)&gt;0, "Alt Pazar", "")))</f>
        <v>Ana Pazar</v>
      </c>
    </row>
    <row r="93" spans="1:24" ht="30" customHeight="1" thickTop="1" thickBot="1">
      <c r="A93" s="125" t="s">
        <v>343</v>
      </c>
      <c r="B93" s="136" t="s">
        <v>287</v>
      </c>
      <c r="C93" s="137">
        <v>4894491923</v>
      </c>
      <c r="D93" s="137">
        <v>81950000</v>
      </c>
      <c r="E93" s="128">
        <f>VLOOKUP(A93,'Tüm - Sektör'!$A:$H,5,0)</f>
        <v>26.951503088022367</v>
      </c>
      <c r="F93" s="128">
        <f>VLOOKUP(A93,'Tüm - Sektör'!$A:$H,6,0)</f>
        <v>10.962580064275928</v>
      </c>
      <c r="G93" s="127">
        <f>VLOOKUP(A93,'Tüm - Sektör'!$A:$H,7,0)</f>
        <v>48.191560000000003</v>
      </c>
      <c r="H93" s="159">
        <v>30.8</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12.988349781566153</v>
      </c>
      <c r="R93" s="166" t="str">
        <f t="shared" si="4"/>
        <v/>
      </c>
      <c r="S93" s="191">
        <v>12.988349781566153</v>
      </c>
      <c r="T93" s="208">
        <f t="shared" si="5"/>
        <v>0</v>
      </c>
      <c r="U93" s="222"/>
      <c r="W93" s="200"/>
      <c r="X93" s="209" t="str">
        <f>IF(COUNTIF('Yıldız Liste'!A:A, A93)&gt;0, "Yıldız Pazar", IF(COUNTIF('Ana Pazar Liste'!A:A, A93)&gt;0, "Ana Pazar", IF(COUNTIF('Alt Pazar Liste'!A:A, A93)&gt;0, "Alt Pazar", "")))</f>
        <v>Ana Pazar</v>
      </c>
    </row>
    <row r="94" spans="1:24" ht="30" customHeight="1" thickTop="1" thickBot="1">
      <c r="A94" s="125" t="s">
        <v>331</v>
      </c>
      <c r="B94" s="136" t="s">
        <v>375</v>
      </c>
      <c r="C94" s="137">
        <v>868771214</v>
      </c>
      <c r="D94" s="137">
        <v>216733652</v>
      </c>
      <c r="E94" s="128">
        <f>VLOOKUP(A94,'Tüm - Sektör'!$A:$H,5,0)</f>
        <v>37.622198031105064</v>
      </c>
      <c r="F94" s="128">
        <f>VLOOKUP(A94,'Tüm - Sektör'!$A:$H,6,0)</f>
        <v>5.7862415740749951</v>
      </c>
      <c r="G94" s="127">
        <f>VLOOKUP(A94,'Tüm - Sektör'!$A:$H,7,0)</f>
        <v>35.091225000000001</v>
      </c>
      <c r="H94" s="159">
        <v>30.3</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 t="shared" si="3"/>
        <v>13.202090161040649</v>
      </c>
      <c r="R94" s="166" t="str">
        <f t="shared" si="4"/>
        <v/>
      </c>
      <c r="S94" s="191">
        <v>13.202090161040649</v>
      </c>
      <c r="T94" s="208">
        <f t="shared" si="5"/>
        <v>0</v>
      </c>
      <c r="U94" s="222"/>
      <c r="W94" s="200"/>
      <c r="X94" s="209" t="str">
        <f>IF(COUNTIF('Yıldız Liste'!A:A, A94)&gt;0, "Yıldız Pazar", IF(COUNTIF('Ana Pazar Liste'!A:A, A94)&gt;0, "Ana Pazar", IF(COUNTIF('Alt Pazar Liste'!A:A, A94)&gt;0, "Alt Pazar", "")))</f>
        <v>Ana Pazar</v>
      </c>
    </row>
    <row r="95" spans="1:24" ht="30" customHeight="1" thickTop="1" thickBot="1">
      <c r="A95" s="125" t="s">
        <v>36</v>
      </c>
      <c r="B95" s="126" t="s">
        <v>208</v>
      </c>
      <c r="C95" s="127">
        <v>18685926047</v>
      </c>
      <c r="D95" s="127">
        <v>277500000</v>
      </c>
      <c r="E95" s="128">
        <f>VLOOKUP(A95,'Tüm - Sektör'!$A:$H,5,0)</f>
        <v>28.361510547239849</v>
      </c>
      <c r="F95" s="128">
        <f>VLOOKUP(A95,'Tüm - Sektör'!$A:$H,6,0)</f>
        <v>3.4067880537225044</v>
      </c>
      <c r="G95" s="127">
        <f>VLOOKUP(A95,'Tüm - Sektör'!$A:$H,7,0)</f>
        <v>46.985779999999998</v>
      </c>
      <c r="H95" s="159">
        <v>30.02</v>
      </c>
      <c r="I95" s="128" t="e">
        <f>VLOOKUP(A95,'Tüm - Sektör'!$A:$H,9,0)</f>
        <v>#REF!</v>
      </c>
      <c r="J95" s="127" t="e">
        <f>VLOOKUP(A95,'Tüm - Sektör'!$A:$H,10,0)</f>
        <v>#REF!</v>
      </c>
      <c r="K95" s="128" t="e">
        <f>VLOOKUP(A95,'Tüm - Sektör'!$A:$H,11,0)</f>
        <v>#REF!</v>
      </c>
      <c r="L95" s="128" t="e">
        <f>VLOOKUP(A95,'Tüm - Sektör'!$A:$H,12,0)</f>
        <v>#REF!</v>
      </c>
      <c r="M95" s="128" t="e">
        <f>VLOOKUP(A95,'Tüm - Sektör'!$A:$H,13,0)</f>
        <v>#REF!</v>
      </c>
      <c r="N95" s="129" t="e">
        <f>VLOOKUP(A95,'Tüm - Sektör'!$A:$H,14,0)</f>
        <v>#REF!</v>
      </c>
      <c r="O95" s="130" t="e">
        <f>VLOOKUP(A95,'Tüm - Sektör'!$A:$H,15,0)</f>
        <v>#REF!</v>
      </c>
      <c r="P95" s="152" t="e">
        <f>VLOOKUP(A95,'Tüm - Sektör'!$A:$H,16,0)</f>
        <v>#REF!</v>
      </c>
      <c r="Q95" s="158">
        <f t="shared" si="3"/>
        <v>13.325876950402909</v>
      </c>
      <c r="R95" s="166" t="str">
        <f t="shared" si="4"/>
        <v/>
      </c>
      <c r="S95" s="191">
        <v>13.325876950402909</v>
      </c>
      <c r="T95" s="208">
        <f t="shared" si="5"/>
        <v>0</v>
      </c>
      <c r="U95" s="222"/>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25.377541365677924</v>
      </c>
      <c r="F96" s="128">
        <f>VLOOKUP(A96,'Tüm - Sektör'!$A:$H,6,0)</f>
        <v>13.732435803938271</v>
      </c>
      <c r="G96" s="127">
        <f>VLOOKUP(A96,'Tüm - Sektör'!$A:$H,7,0)</f>
        <v>53.070768999999999</v>
      </c>
      <c r="H96" s="159">
        <v>29.7</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3"/>
        <v>13.468056356058376</v>
      </c>
      <c r="R96" s="166" t="str">
        <f t="shared" si="4"/>
        <v/>
      </c>
      <c r="S96" s="191">
        <v>13.468056356058376</v>
      </c>
      <c r="T96" s="208">
        <f t="shared" si="5"/>
        <v>0</v>
      </c>
      <c r="U96" s="222"/>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46.254290527350797</v>
      </c>
      <c r="F97" s="128">
        <f>VLOOKUP(A97,'Tüm - Sektör'!$A:$H,6,0)</f>
        <v>12.888401374673593</v>
      </c>
      <c r="G97" s="127">
        <f>VLOOKUP(A97,'Tüm - Sektör'!$A:$H,7,0)</f>
        <v>29.906797999999998</v>
      </c>
      <c r="H97" s="159">
        <v>28.92</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13.833177234347936</v>
      </c>
      <c r="R97" s="166" t="str">
        <f t="shared" si="4"/>
        <v/>
      </c>
      <c r="S97" s="191">
        <v>13.833177234347936</v>
      </c>
      <c r="T97" s="208">
        <f t="shared" si="5"/>
        <v>0</v>
      </c>
      <c r="U97" s="222"/>
      <c r="W97" s="200"/>
      <c r="X97" s="209" t="str">
        <f>IF(COUNTIF('Yıldız Liste'!A:A, A97)&gt;0, "Yıldız Pazar", IF(COUNTIF('Ana Pazar Liste'!A:A, A97)&gt;0, "Ana Pazar", IF(COUNTIF('Alt Pazar Liste'!A:A, A97)&gt;0, "Alt Pazar", "")))</f>
        <v>Ana Pazar</v>
      </c>
    </row>
    <row r="98" spans="1:24" ht="30" customHeight="1" thickTop="1" thickBot="1">
      <c r="A98" s="125" t="s">
        <v>508</v>
      </c>
      <c r="B98" s="126" t="s">
        <v>200</v>
      </c>
      <c r="C98" s="127">
        <v>1552282099</v>
      </c>
      <c r="D98" s="127">
        <v>55750000</v>
      </c>
      <c r="E98" s="128">
        <f>VLOOKUP(A98,'Tüm - Sektör'!$A:$H,5,0)</f>
        <v>76.203037934695274</v>
      </c>
      <c r="F98" s="128">
        <f>VLOOKUP(A98,'Tüm - Sektör'!$A:$H,6,0)</f>
        <v>50.624838355552413</v>
      </c>
      <c r="G98" s="127">
        <f>VLOOKUP(A98,'Tüm - Sektör'!$A:$H,7,0)</f>
        <v>18.855746</v>
      </c>
      <c r="H98" s="159">
        <v>27.84</v>
      </c>
      <c r="I98" s="128" t="e">
        <f>VLOOKUP(A98,'Tüm - Sektör'!$A:$H,9,0)</f>
        <v>#REF!</v>
      </c>
      <c r="J98" s="127" t="e">
        <f>VLOOKUP(A98,'Tüm - Sektör'!$A:$H,10,0)</f>
        <v>#REF!</v>
      </c>
      <c r="K98" s="128" t="e">
        <f>VLOOKUP(A98,'Tüm - Sektör'!$A:$H,11,0)</f>
        <v>#REF!</v>
      </c>
      <c r="L98" s="128" t="e">
        <f>VLOOKUP(A98,'Tüm - Sektör'!$A:$H,12,0)</f>
        <v>#REF!</v>
      </c>
      <c r="M98" s="128" t="e">
        <f>VLOOKUP(A98,'Tüm - Sektör'!$A:$H,13,0)</f>
        <v>#REF!</v>
      </c>
      <c r="N98" s="129" t="e">
        <f>VLOOKUP(A98,'Tüm - Sektör'!$A:$H,14,0)</f>
        <v>#REF!</v>
      </c>
      <c r="O98" s="130" t="e">
        <f>VLOOKUP(A98,'Tüm - Sektör'!$A:$H,15,0)</f>
        <v>#REF!</v>
      </c>
      <c r="P98" s="152" t="e">
        <f>VLOOKUP(A98,'Tüm - Sektör'!$A:$H,16,0)</f>
        <v>#REF!</v>
      </c>
      <c r="Q98" s="158">
        <f t="shared" si="3"/>
        <v>14.368651277249787</v>
      </c>
      <c r="R98" s="166" t="str">
        <f t="shared" si="4"/>
        <v/>
      </c>
      <c r="S98" s="191">
        <v>14.368651277249787</v>
      </c>
      <c r="T98" s="208">
        <f t="shared" si="5"/>
        <v>0</v>
      </c>
      <c r="U98" s="222"/>
      <c r="W98" s="200"/>
      <c r="X98" s="209" t="str">
        <f>IF(COUNTIF('Yıldız Liste'!A:A, A98)&gt;0, "Yıldız Pazar", IF(COUNTIF('Ana Pazar Liste'!A:A, A98)&gt;0, "Ana Pazar", IF(COUNTIF('Alt Pazar Liste'!A:A, A98)&gt;0, "Alt Pazar", "")))</f>
        <v>Ana Pazar</v>
      </c>
    </row>
    <row r="99" spans="1:24" ht="30" customHeight="1" thickTop="1" thickBot="1">
      <c r="A99" s="125" t="s">
        <v>58</v>
      </c>
      <c r="B99" s="136" t="s">
        <v>375</v>
      </c>
      <c r="C99" s="137">
        <v>3984705965</v>
      </c>
      <c r="D99" s="137">
        <v>79200000</v>
      </c>
      <c r="E99" s="128">
        <f>VLOOKUP(A99,'Tüm - Sektör'!$A:$H,5,0)</f>
        <v>57.953527645716171</v>
      </c>
      <c r="F99" s="128">
        <f>VLOOKUP(A99,'Tüm - Sektör'!$A:$H,6,0)</f>
        <v>27.101350376784591</v>
      </c>
      <c r="G99" s="127">
        <f>VLOOKUP(A99,'Tüm - Sektör'!$A:$H,7,0)</f>
        <v>25.101271000000001</v>
      </c>
      <c r="H99" s="159">
        <v>27.5</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 t="shared" si="3"/>
        <v>14.547072028411137</v>
      </c>
      <c r="R99" s="166" t="str">
        <f t="shared" si="4"/>
        <v/>
      </c>
      <c r="S99" s="191">
        <v>14.547072028411137</v>
      </c>
      <c r="T99" s="208">
        <f t="shared" si="5"/>
        <v>0</v>
      </c>
      <c r="U99" s="222"/>
      <c r="W99" s="200"/>
      <c r="X99" s="209" t="str">
        <f>IF(COUNTIF('Yıldız Liste'!A:A, A99)&gt;0, "Yıldız Pazar", IF(COUNTIF('Ana Pazar Liste'!A:A, A99)&gt;0, "Ana Pazar", IF(COUNTIF('Alt Pazar Liste'!A:A, A99)&gt;0, "Alt Pazar", "")))</f>
        <v>Ana Pazar</v>
      </c>
    </row>
    <row r="100" spans="1:24" ht="30" customHeight="1" thickTop="1" thickBot="1">
      <c r="A100" s="125" t="s">
        <v>102</v>
      </c>
      <c r="B100" s="136" t="s">
        <v>255</v>
      </c>
      <c r="C100" s="137">
        <v>1186366071</v>
      </c>
      <c r="D100" s="137">
        <v>46656000</v>
      </c>
      <c r="E100" s="128">
        <f>VLOOKUP(A100,'Tüm - Sektör'!$A:$H,5,0)</f>
        <v>58.708856720019931</v>
      </c>
      <c r="F100" s="128">
        <f>VLOOKUP(A100,'Tüm - Sektör'!$A:$H,6,0)</f>
        <v>46.604983297785473</v>
      </c>
      <c r="G100" s="127">
        <f>VLOOKUP(A100,'Tüm - Sektör'!$A:$H,7,0)</f>
        <v>24.81212</v>
      </c>
      <c r="H100" s="159">
        <v>27.46</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 t="shared" si="3"/>
        <v>14.566911979999409</v>
      </c>
      <c r="R100" s="166" t="str">
        <f t="shared" si="4"/>
        <v/>
      </c>
      <c r="S100" s="191">
        <v>14.566911979999409</v>
      </c>
      <c r="T100" s="208">
        <f t="shared" si="5"/>
        <v>0</v>
      </c>
      <c r="U100" s="222"/>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45.491131697212943</v>
      </c>
      <c r="F101" s="128">
        <f>VLOOKUP(A101,'Tüm - Sektör'!$A:$H,6,0)</f>
        <v>3.7745085293318184</v>
      </c>
      <c r="G101" s="127">
        <f>VLOOKUP(A101,'Tüm - Sektör'!$A:$H,7,0)</f>
        <v>33.254894999999998</v>
      </c>
      <c r="H101" s="159">
        <v>26.46</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15.128028080219881</v>
      </c>
      <c r="R101" s="166" t="str">
        <f t="shared" si="4"/>
        <v/>
      </c>
      <c r="S101" s="191">
        <v>15.128028080219881</v>
      </c>
      <c r="T101" s="208">
        <f t="shared" si="5"/>
        <v>0</v>
      </c>
      <c r="U101" s="222"/>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37.751784013406052</v>
      </c>
      <c r="F102" s="128">
        <f>VLOOKUP(A102,'Tüm - Sektör'!$A:$H,6,0)</f>
        <v>11.203639605118131</v>
      </c>
      <c r="G102" s="127">
        <f>VLOOKUP(A102,'Tüm - Sektör'!$A:$H,7,0)</f>
        <v>40.565173999999999</v>
      </c>
      <c r="H102" s="159">
        <v>26.12</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15.314076873142348</v>
      </c>
      <c r="R102" s="166" t="str">
        <f t="shared" si="4"/>
        <v/>
      </c>
      <c r="S102" s="191">
        <v>15.314076873142348</v>
      </c>
      <c r="T102" s="208">
        <f t="shared" si="5"/>
        <v>0</v>
      </c>
      <c r="U102" s="222"/>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18.673157941869366</v>
      </c>
      <c r="F103" s="128">
        <f>VLOOKUP(A103,'Tüm - Sektör'!$A:$H,6,0)</f>
        <v>5.5327875383316645</v>
      </c>
      <c r="G103" s="127">
        <f>VLOOKUP(A103,'Tüm - Sektör'!$A:$H,7,0)</f>
        <v>82.584238999999997</v>
      </c>
      <c r="H103" s="159">
        <v>25.94</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15.421085383560879</v>
      </c>
      <c r="R103" s="166" t="str">
        <f t="shared" si="4"/>
        <v/>
      </c>
      <c r="S103" s="191">
        <v>15.421085383560879</v>
      </c>
      <c r="T103" s="208">
        <f t="shared" si="5"/>
        <v>0</v>
      </c>
      <c r="U103" s="222"/>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22.535190954194068</v>
      </c>
      <c r="F104" s="128">
        <f>VLOOKUP(A104,'Tüm - Sektör'!$A:$H,6,0)</f>
        <v>4.6948314487904312</v>
      </c>
      <c r="G104" s="127">
        <f>VLOOKUP(A104,'Tüm - Sektör'!$A:$H,7,0)</f>
        <v>69.12876</v>
      </c>
      <c r="H104" s="159">
        <v>25.68</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15.578298070266529</v>
      </c>
      <c r="R104" s="166" t="str">
        <f t="shared" si="4"/>
        <v/>
      </c>
      <c r="S104" s="191">
        <v>15.578298070266529</v>
      </c>
      <c r="T104" s="208">
        <f t="shared" si="5"/>
        <v>0</v>
      </c>
      <c r="U104" s="222"/>
      <c r="W104" s="200"/>
      <c r="X104" s="209" t="str">
        <f>IF(COUNTIF('Yıldız Liste'!A:A, A104)&gt;0, "Yıldız Pazar", IF(COUNTIF('Ana Pazar Liste'!A:A, A104)&gt;0, "Ana Pazar", IF(COUNTIF('Alt Pazar Liste'!A:A, A104)&gt;0, "Alt Pazar", "")))</f>
        <v>Ana Pazar</v>
      </c>
    </row>
    <row r="105" spans="1:24" ht="30" customHeight="1" thickTop="1" thickBot="1">
      <c r="A105" s="125" t="s">
        <v>153</v>
      </c>
      <c r="B105" s="136" t="s">
        <v>355</v>
      </c>
      <c r="C105" s="137">
        <v>824789585</v>
      </c>
      <c r="D105" s="137">
        <v>171222156</v>
      </c>
      <c r="E105" s="128">
        <f>VLOOKUP(A105,'Tüm - Sektör'!$A:$H,5,0)</f>
        <v>14.456636911671378</v>
      </c>
      <c r="F105" s="128">
        <f>VLOOKUP(A105,'Tüm - Sektör'!$A:$H,6,0)</f>
        <v>3.6709585115972598</v>
      </c>
      <c r="G105" s="127">
        <f>VLOOKUP(A105,'Tüm - Sektör'!$A:$H,7,0)</f>
        <v>111.579138</v>
      </c>
      <c r="H105" s="159">
        <v>24.8</v>
      </c>
      <c r="I105" s="138" t="e">
        <f>VLOOKUP(A105,'Tüm - Sektör'!$A:$H,9,0)</f>
        <v>#REF!</v>
      </c>
      <c r="J105" s="137" t="e">
        <f>VLOOKUP(A105,'Tüm - Sektör'!$A:$H,10,0)</f>
        <v>#REF!</v>
      </c>
      <c r="K105" s="138" t="e">
        <f>VLOOKUP(A105,'Tüm - Sektör'!$A:$H,11,0)</f>
        <v>#REF!</v>
      </c>
      <c r="L105" s="138" t="e">
        <f>VLOOKUP(A105,'Tüm - Sektör'!$A:$H,12,0)</f>
        <v>#REF!</v>
      </c>
      <c r="M105" s="138" t="e">
        <f>VLOOKUP(A105,'Tüm - Sektör'!$A:$H,13,0)</f>
        <v>#REF!</v>
      </c>
      <c r="N105" s="139" t="e">
        <f>VLOOKUP(A105,'Tüm - Sektör'!$A:$H,14,0)</f>
        <v>#REF!</v>
      </c>
      <c r="O105" s="140" t="e">
        <f>VLOOKUP(A105,'Tüm - Sektör'!$A:$H,15,0)</f>
        <v>#REF!</v>
      </c>
      <c r="P105" s="154" t="e">
        <f>VLOOKUP(A105,'Tüm - Sektör'!$A:$H,16,0)</f>
        <v>#REF!</v>
      </c>
      <c r="Q105" s="158">
        <f t="shared" si="3"/>
        <v>16.130590849832746</v>
      </c>
      <c r="R105" s="166" t="str">
        <f t="shared" si="4"/>
        <v/>
      </c>
      <c r="S105" s="191">
        <v>16.130590849832746</v>
      </c>
      <c r="T105" s="208">
        <f t="shared" si="5"/>
        <v>0</v>
      </c>
      <c r="U105" s="222"/>
      <c r="W105" s="200"/>
      <c r="X105" s="209" t="str">
        <f>IF(COUNTIF('Yıldız Liste'!A:A, A105)&gt;0, "Yıldız Pazar", IF(COUNTIF('Ana Pazar Liste'!A:A, A105)&gt;0, "Ana Pazar", IF(COUNTIF('Alt Pazar Liste'!A:A, A105)&gt;0, "Alt Pazar", "")))</f>
        <v>Ana Pazar</v>
      </c>
    </row>
    <row r="106" spans="1:24" ht="30" customHeight="1" thickTop="1" thickBot="1">
      <c r="A106" s="125" t="s">
        <v>87</v>
      </c>
      <c r="B106" s="136" t="s">
        <v>255</v>
      </c>
      <c r="C106" s="137">
        <v>3143931773</v>
      </c>
      <c r="D106" s="137">
        <v>119000000</v>
      </c>
      <c r="E106" s="128">
        <f>VLOOKUP(A106,'Tüm - Sektör'!$A:$H,5,0)</f>
        <v>66.502702922557049</v>
      </c>
      <c r="F106" s="128">
        <f>VLOOKUP(A106,'Tüm - Sektör'!$A:$H,6,0)</f>
        <v>23.285260126945744</v>
      </c>
      <c r="G106" s="127">
        <f>VLOOKUP(A106,'Tüm - Sektör'!$A:$H,7,0)</f>
        <v>24.496238000000002</v>
      </c>
      <c r="H106" s="159">
        <v>24.56</v>
      </c>
      <c r="I106" s="141" t="e">
        <f>VLOOKUP(A106,'Tüm - Sektör'!$A:$H,9,0)</f>
        <v>#REF!</v>
      </c>
      <c r="J106" s="145" t="e">
        <f>VLOOKUP(A106,'Tüm - Sektör'!$A:$H,10,0)</f>
        <v>#REF!</v>
      </c>
      <c r="K106" s="146" t="e">
        <f>VLOOKUP(A106,'Tüm - Sektör'!$A:$H,11,0)</f>
        <v>#REF!</v>
      </c>
      <c r="L106" s="146" t="e">
        <f>VLOOKUP(A106,'Tüm - Sektör'!$A:$H,12,0)</f>
        <v>#REF!</v>
      </c>
      <c r="M106" s="146" t="e">
        <f>VLOOKUP(A106,'Tüm - Sektör'!$A:$H,13,0)</f>
        <v>#REF!</v>
      </c>
      <c r="N106" s="147" t="e">
        <f>VLOOKUP(A106,'Tüm - Sektör'!$A:$H,14,0)</f>
        <v>#REF!</v>
      </c>
      <c r="O106" s="148" t="e">
        <f>VLOOKUP(A106,'Tüm - Sektör'!$A:$H,15,0)</f>
        <v>#REF!</v>
      </c>
      <c r="P106" s="156" t="e">
        <f>VLOOKUP(A106,'Tüm - Sektör'!$A:$H,16,0)</f>
        <v>#REF!</v>
      </c>
      <c r="Q106" s="158">
        <f t="shared" si="3"/>
        <v>16.29066038434253</v>
      </c>
      <c r="R106" s="166" t="str">
        <f t="shared" si="4"/>
        <v/>
      </c>
      <c r="S106" s="191">
        <v>16.29066038434253</v>
      </c>
      <c r="T106" s="208">
        <f t="shared" si="5"/>
        <v>0</v>
      </c>
      <c r="U106" s="222"/>
      <c r="W106" s="200"/>
      <c r="X106" s="209" t="str">
        <f>IF(COUNTIF('Yıldız Liste'!A:A, A106)&gt;0, "Yıldız Pazar", IF(COUNTIF('Ana Pazar Liste'!A:A, A106)&gt;0, "Ana Pazar", IF(COUNTIF('Alt Pazar Liste'!A:A, A106)&gt;0, "Alt Pazar", "")))</f>
        <v>Ana Pazar</v>
      </c>
    </row>
    <row r="107" spans="1:24" ht="30" customHeight="1" thickTop="1" thickBot="1">
      <c r="A107" s="125" t="s">
        <v>48</v>
      </c>
      <c r="B107" s="126" t="s">
        <v>200</v>
      </c>
      <c r="C107" s="127">
        <v>4404805235</v>
      </c>
      <c r="D107" s="127">
        <v>385499653</v>
      </c>
      <c r="E107" s="128">
        <f>VLOOKUP(A107,'Tüm - Sektör'!$A:$H,5,0)</f>
        <v>22.156969418061305</v>
      </c>
      <c r="F107" s="128">
        <f>VLOOKUP(A107,'Tüm - Sektör'!$A:$H,6,0)</f>
        <v>2.3948323997217389</v>
      </c>
      <c r="G107" s="127">
        <f>VLOOKUP(A107,'Tüm - Sektör'!$A:$H,7,0)</f>
        <v>74.176674000000006</v>
      </c>
      <c r="H107" s="159">
        <v>24.34</v>
      </c>
      <c r="I107" s="128" t="e">
        <f>VLOOKUP(A107,'Tüm - Sektör'!$A:$H,9,0)</f>
        <v>#REF!</v>
      </c>
      <c r="J107" s="127" t="e">
        <f>VLOOKUP(A107,'Tüm - Sektör'!$A:$H,10,0)</f>
        <v>#REF!</v>
      </c>
      <c r="K107" s="128" t="e">
        <f>VLOOKUP(A107,'Tüm - Sektör'!$A:$H,11,0)</f>
        <v>#REF!</v>
      </c>
      <c r="L107" s="128" t="e">
        <f>VLOOKUP(A107,'Tüm - Sektör'!$A:$H,12,0)</f>
        <v>#REF!</v>
      </c>
      <c r="M107" s="128" t="e">
        <f>VLOOKUP(A107,'Tüm - Sektör'!$A:$H,13,0)</f>
        <v>#REF!</v>
      </c>
      <c r="N107" s="129" t="e">
        <f>VLOOKUP(A107,'Tüm - Sektör'!$A:$H,14,0)</f>
        <v>#REF!</v>
      </c>
      <c r="O107" s="130" t="e">
        <f>VLOOKUP(A107,'Tüm - Sektör'!$A:$H,15,0)</f>
        <v>#REF!</v>
      </c>
      <c r="P107" s="152" t="e">
        <f>VLOOKUP(A107,'Tüm - Sektör'!$A:$H,16,0)</f>
        <v>#REF!</v>
      </c>
      <c r="Q107" s="158">
        <f t="shared" si="3"/>
        <v>16.435302973515032</v>
      </c>
      <c r="R107" s="166" t="str">
        <f t="shared" si="4"/>
        <v/>
      </c>
      <c r="S107" s="191">
        <v>16.435302973515032</v>
      </c>
      <c r="T107" s="208">
        <f t="shared" si="5"/>
        <v>0</v>
      </c>
      <c r="U107" s="222"/>
      <c r="W107" s="200"/>
      <c r="X107" s="209" t="str">
        <f>IF(COUNTIF('Yıldız Liste'!A:A, A107)&gt;0, "Yıldız Pazar", IF(COUNTIF('Ana Pazar Liste'!A:A, A107)&gt;0, "Ana Pazar", IF(COUNTIF('Alt Pazar Liste'!A:A, A107)&gt;0, "Alt Pazar", "")))</f>
        <v>Ana Pazar</v>
      </c>
    </row>
    <row r="108" spans="1:24" ht="30" customHeight="1" thickTop="1" thickBot="1">
      <c r="A108" s="125" t="s">
        <v>103</v>
      </c>
      <c r="B108" s="126" t="s">
        <v>200</v>
      </c>
      <c r="C108" s="127">
        <v>739485696</v>
      </c>
      <c r="D108" s="127">
        <v>71250000</v>
      </c>
      <c r="E108" s="128">
        <f>VLOOKUP(A108,'Tüm - Sektör'!$A:$H,5,0)</f>
        <v>90.465053985727721</v>
      </c>
      <c r="F108" s="128">
        <f>VLOOKUP(A108,'Tüm - Sektör'!$A:$H,6,0)</f>
        <v>55.203694270466954</v>
      </c>
      <c r="G108" s="127">
        <f>VLOOKUP(A108,'Tüm - Sektör'!$A:$H,7,0)</f>
        <v>18.348433</v>
      </c>
      <c r="H108" s="159">
        <v>24.1</v>
      </c>
      <c r="I108" s="128" t="e">
        <f>VLOOKUP(A108,'Tüm - Sektör'!$A:$H,9,0)</f>
        <v>#REF!</v>
      </c>
      <c r="J108" s="127" t="e">
        <f>VLOOKUP(A108,'Tüm - Sektör'!$A:$H,10,0)</f>
        <v>#REF!</v>
      </c>
      <c r="K108" s="128" t="e">
        <f>VLOOKUP(A108,'Tüm - Sektör'!$A:$H,11,0)</f>
        <v>#REF!</v>
      </c>
      <c r="L108" s="128" t="e">
        <f>VLOOKUP(A108,'Tüm - Sektör'!$A:$H,12,0)</f>
        <v>#REF!</v>
      </c>
      <c r="M108" s="128" t="e">
        <f>VLOOKUP(A108,'Tüm - Sektör'!$A:$H,13,0)</f>
        <v>#REF!</v>
      </c>
      <c r="N108" s="129" t="e">
        <f>VLOOKUP(A108,'Tüm - Sektör'!$A:$H,14,0)</f>
        <v>#REF!</v>
      </c>
      <c r="O108" s="130" t="e">
        <f>VLOOKUP(A108,'Tüm - Sektör'!$A:$H,15,0)</f>
        <v>#REF!</v>
      </c>
      <c r="P108" s="152" t="e">
        <f>VLOOKUP(A108,'Tüm - Sektör'!$A:$H,16,0)</f>
        <v>#REF!</v>
      </c>
      <c r="Q108" s="158">
        <f t="shared" si="3"/>
        <v>16.598919818985081</v>
      </c>
      <c r="R108" s="166" t="str">
        <f t="shared" si="4"/>
        <v/>
      </c>
      <c r="S108" s="191">
        <v>16.598919818985081</v>
      </c>
      <c r="T108" s="208">
        <f t="shared" si="5"/>
        <v>0</v>
      </c>
      <c r="U108" s="222"/>
      <c r="W108" s="200"/>
      <c r="X108" s="209" t="str">
        <f>IF(COUNTIF('Yıldız Liste'!A:A, A108)&gt;0, "Yıldız Pazar", IF(COUNTIF('Ana Pazar Liste'!A:A, A108)&gt;0, "Ana Pazar", IF(COUNTIF('Alt Pazar Liste'!A:A, A108)&gt;0, "Alt Pazar", "")))</f>
        <v>Ana Pazar</v>
      </c>
    </row>
    <row r="109" spans="1:24" ht="30" customHeight="1" thickTop="1" thickBot="1">
      <c r="A109" s="125" t="s">
        <v>183</v>
      </c>
      <c r="B109" s="136" t="s">
        <v>352</v>
      </c>
      <c r="C109" s="137">
        <v>130759168</v>
      </c>
      <c r="D109" s="137">
        <v>80476074</v>
      </c>
      <c r="E109" s="128">
        <f>VLOOKUP(A109,'Tüm - Sektör'!$A:$H,5,0)</f>
        <v>64.254272741558196</v>
      </c>
      <c r="F109" s="128">
        <f>VLOOKUP(A109,'Tüm - Sektör'!$A:$H,6,0)</f>
        <v>34.714218691156091</v>
      </c>
      <c r="G109" s="127">
        <f>VLOOKUP(A109,'Tüm - Sektör'!$A:$H,7,0)</f>
        <v>26.361856</v>
      </c>
      <c r="H109" s="159">
        <v>23.62</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 t="shared" si="3"/>
        <v>16.938618853976823</v>
      </c>
      <c r="R109" s="166" t="str">
        <f t="shared" si="4"/>
        <v/>
      </c>
      <c r="S109" s="191">
        <v>16.938618853976823</v>
      </c>
      <c r="T109" s="208">
        <f t="shared" si="5"/>
        <v>0</v>
      </c>
      <c r="U109" s="222"/>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77.007014568957089</v>
      </c>
      <c r="F110" s="128">
        <f>VLOOKUP(A110,'Tüm - Sektör'!$A:$H,6,0)</f>
        <v>76.093887913989221</v>
      </c>
      <c r="G110" s="127">
        <f>VLOOKUP(A110,'Tüm - Sektör'!$A:$H,7,0)</f>
        <v>22.200189999999999</v>
      </c>
      <c r="H110" s="159">
        <v>23.4</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3"/>
        <v>17.095703547636152</v>
      </c>
      <c r="R110" s="166" t="str">
        <f t="shared" si="4"/>
        <v/>
      </c>
      <c r="S110" s="191">
        <v>17.095703547636152</v>
      </c>
      <c r="T110" s="208">
        <f t="shared" si="5"/>
        <v>0</v>
      </c>
      <c r="U110" s="222"/>
      <c r="W110" s="200"/>
      <c r="X110" s="209" t="str">
        <f>IF(COUNTIF('Yıldız Liste'!A:A, A110)&gt;0, "Yıldız Pazar", IF(COUNTIF('Ana Pazar Liste'!A:A, A110)&gt;0, "Ana Pazar", IF(COUNTIF('Alt Pazar Liste'!A:A, A110)&gt;0, "Alt Pazar", "")))</f>
        <v>Ana Pazar</v>
      </c>
    </row>
    <row r="111" spans="1:24" ht="30" customHeight="1" thickTop="1" thickBot="1">
      <c r="A111" s="125" t="s">
        <v>335</v>
      </c>
      <c r="B111" s="136" t="s">
        <v>355</v>
      </c>
      <c r="C111" s="137">
        <v>447890029</v>
      </c>
      <c r="D111" s="137">
        <v>31862500</v>
      </c>
      <c r="E111" s="128">
        <f>VLOOKUP(A111,'Tüm - Sektör'!$A:$H,5,0)</f>
        <v>59.388466884209308</v>
      </c>
      <c r="F111" s="128">
        <f>VLOOKUP(A111,'Tüm - Sektör'!$A:$H,6,0)</f>
        <v>84.722660414721361</v>
      </c>
      <c r="G111" s="127">
        <f>VLOOKUP(A111,'Tüm - Sektör'!$A:$H,7,0)</f>
        <v>29.645479000000002</v>
      </c>
      <c r="H111" s="159">
        <v>22.72</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17.605995478580226</v>
      </c>
      <c r="R111" s="166" t="str">
        <f t="shared" si="4"/>
        <v/>
      </c>
      <c r="S111" s="191">
        <v>17.605995478580226</v>
      </c>
      <c r="T111" s="208">
        <f t="shared" si="5"/>
        <v>0</v>
      </c>
      <c r="U111" s="222"/>
      <c r="W111" s="200"/>
      <c r="X111" s="209" t="str">
        <f>IF(COUNTIF('Yıldız Liste'!A:A, A111)&gt;0, "Yıldız Pazar", IF(COUNTIF('Ana Pazar Liste'!A:A, A111)&gt;0, "Ana Pazar", IF(COUNTIF('Alt Pazar Liste'!A:A, A111)&gt;0, "Alt Pazar", "")))</f>
        <v>Ana Pazar</v>
      </c>
    </row>
    <row r="112" spans="1:24" ht="30" customHeight="1" thickTop="1" thickBot="1">
      <c r="A112" s="125" t="s">
        <v>475</v>
      </c>
      <c r="B112" s="136" t="s">
        <v>221</v>
      </c>
      <c r="C112" s="137">
        <v>13860116923</v>
      </c>
      <c r="D112" s="137">
        <v>200000000</v>
      </c>
      <c r="E112" s="128">
        <f>VLOOKUP(A112,'Tüm - Sektör'!$A:$H,5,0)</f>
        <v>36.248274582129895</v>
      </c>
      <c r="F112" s="128">
        <f>VLOOKUP(A112,'Tüm - Sektör'!$A:$H,6,0)</f>
        <v>8.6305415671737844</v>
      </c>
      <c r="G112" s="127">
        <f>VLOOKUP(A112,'Tüm - Sektör'!$A:$H,7,0)</f>
        <v>49.455556000000001</v>
      </c>
      <c r="H112" s="159">
        <v>22.32</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3"/>
        <v>17.926785734999015</v>
      </c>
      <c r="R112" s="166" t="str">
        <f t="shared" si="4"/>
        <v/>
      </c>
      <c r="S112" s="191">
        <v>17.926785734999015</v>
      </c>
      <c r="T112" s="208">
        <f t="shared" si="5"/>
        <v>0</v>
      </c>
      <c r="U112" s="222"/>
      <c r="W112" s="200"/>
      <c r="X112" s="209" t="str">
        <f>IF(COUNTIF('Yıldız Liste'!A:A, A112)&gt;0, "Yıldız Pazar", IF(COUNTIF('Ana Pazar Liste'!A:A, A112)&gt;0, "Ana Pazar", IF(COUNTIF('Alt Pazar Liste'!A:A, A112)&gt;0, "Alt Pazar", "")))</f>
        <v>Ana Pazar</v>
      </c>
    </row>
    <row r="113" spans="1:24" ht="30" customHeight="1" thickTop="1" thickBot="1">
      <c r="A113" s="125" t="s">
        <v>361</v>
      </c>
      <c r="B113" s="126" t="s">
        <v>200</v>
      </c>
      <c r="C113" s="127">
        <v>6812645348</v>
      </c>
      <c r="D113" s="127">
        <v>324000000</v>
      </c>
      <c r="E113" s="128">
        <f>VLOOKUP(A113,'Tüm - Sektör'!$A:$H,5,0)</f>
        <v>56.242296492649409</v>
      </c>
      <c r="F113" s="128">
        <f>VLOOKUP(A113,'Tüm - Sektör'!$A:$H,6,0)</f>
        <v>7.8903334024480092</v>
      </c>
      <c r="G113" s="127">
        <f>VLOOKUP(A113,'Tüm - Sektör'!$A:$H,7,0)</f>
        <v>32.008808999999999</v>
      </c>
      <c r="H113" s="159">
        <v>22.24</v>
      </c>
      <c r="I113" s="128" t="e">
        <f>VLOOKUP(A113,'Tüm - Sektör'!$A:$H,9,0)</f>
        <v>#REF!</v>
      </c>
      <c r="J113" s="127" t="e">
        <f>VLOOKUP(A113,'Tüm - Sektör'!$A:$H,10,0)</f>
        <v>#REF!</v>
      </c>
      <c r="K113" s="128" t="e">
        <f>VLOOKUP(A113,'Tüm - Sektör'!$A:$H,11,0)</f>
        <v>#REF!</v>
      </c>
      <c r="L113" s="128" t="e">
        <f>VLOOKUP(A113,'Tüm - Sektör'!$A:$H,12,0)</f>
        <v>#REF!</v>
      </c>
      <c r="M113" s="128" t="e">
        <f>VLOOKUP(A113,'Tüm - Sektör'!$A:$H,13,0)</f>
        <v>#REF!</v>
      </c>
      <c r="N113" s="129" t="e">
        <f>VLOOKUP(A113,'Tüm - Sektör'!$A:$H,14,0)</f>
        <v>#REF!</v>
      </c>
      <c r="O113" s="130" t="e">
        <f>VLOOKUP(A113,'Tüm - Sektör'!$A:$H,15,0)</f>
        <v>#REF!</v>
      </c>
      <c r="P113" s="152" t="e">
        <f>VLOOKUP(A113,'Tüm - Sektör'!$A:$H,16,0)</f>
        <v>#REF!</v>
      </c>
      <c r="Q113" s="158">
        <f t="shared" si="3"/>
        <v>18.002489261545847</v>
      </c>
      <c r="R113" s="166" t="str">
        <f t="shared" si="4"/>
        <v/>
      </c>
      <c r="S113" s="191">
        <v>18.002489261545847</v>
      </c>
      <c r="T113" s="208">
        <f t="shared" si="5"/>
        <v>0</v>
      </c>
      <c r="U113" s="222"/>
      <c r="W113" s="200"/>
      <c r="X113" s="209" t="str">
        <f>IF(COUNTIF('Yıldız Liste'!A:A, A113)&gt;0, "Yıldız Pazar", IF(COUNTIF('Ana Pazar Liste'!A:A, A113)&gt;0, "Ana Pazar", IF(COUNTIF('Alt Pazar Liste'!A:A, A113)&gt;0, "Alt Pazar", "")))</f>
        <v>Ana Pazar</v>
      </c>
    </row>
    <row r="114" spans="1:24" ht="30" customHeight="1" thickTop="1" thickBot="1">
      <c r="A114" s="125" t="s">
        <v>757</v>
      </c>
      <c r="B114" s="136" t="s">
        <v>376</v>
      </c>
      <c r="C114" s="137">
        <v>903452863</v>
      </c>
      <c r="D114" s="137">
        <v>49875000</v>
      </c>
      <c r="E114" s="128">
        <f>VLOOKUP(A114,'Tüm - Sektör'!$A:$H,5,0)</f>
        <v>49.115552773188142</v>
      </c>
      <c r="F114" s="128">
        <f>VLOOKUP(A114,'Tüm - Sektör'!$A:$H,6,0)</f>
        <v>49.23864939667984</v>
      </c>
      <c r="G114" s="127">
        <f>VLOOKUP(A114,'Tüm - Sektör'!$A:$H,7,0)</f>
        <v>37.056989999999999</v>
      </c>
      <c r="H114" s="159">
        <v>21.98</v>
      </c>
      <c r="I114" s="141" t="e">
        <f>VLOOKUP(A114,'Tüm - Sektör'!$A:$H,9,0)</f>
        <v>#REF!</v>
      </c>
      <c r="J114" s="145" t="e">
        <f>VLOOKUP(A114,'Tüm - Sektör'!$A:$H,10,0)</f>
        <v>#REF!</v>
      </c>
      <c r="K114" s="146" t="e">
        <f>VLOOKUP(A114,'Tüm - Sektör'!$A:$H,11,0)</f>
        <v>#REF!</v>
      </c>
      <c r="L114" s="146" t="e">
        <f>VLOOKUP(A114,'Tüm - Sektör'!$A:$H,12,0)</f>
        <v>#REF!</v>
      </c>
      <c r="M114" s="146" t="e">
        <f>VLOOKUP(A114,'Tüm - Sektör'!$A:$H,13,0)</f>
        <v>#REF!</v>
      </c>
      <c r="N114" s="147" t="e">
        <f>VLOOKUP(A114,'Tüm - Sektör'!$A:$H,14,0)</f>
        <v>#REF!</v>
      </c>
      <c r="O114" s="148" t="e">
        <f>VLOOKUP(A114,'Tüm - Sektör'!$A:$H,15,0)</f>
        <v>#REF!</v>
      </c>
      <c r="P114" s="156" t="e">
        <f>VLOOKUP(A114,'Tüm - Sektör'!$A:$H,16,0)</f>
        <v>#REF!</v>
      </c>
      <c r="Q114" s="158">
        <f t="shared" si="3"/>
        <v>18.200745479605054</v>
      </c>
      <c r="R114" s="166" t="str">
        <f t="shared" si="4"/>
        <v/>
      </c>
      <c r="S114" s="191">
        <v>18.200745479605054</v>
      </c>
      <c r="T114" s="208">
        <f t="shared" si="5"/>
        <v>0</v>
      </c>
      <c r="U114" s="222"/>
      <c r="W114" s="200"/>
      <c r="X114" s="209" t="str">
        <f>IF(COUNTIF('Yıldız Liste'!A:A, A114)&gt;0, "Yıldız Pazar", IF(COUNTIF('Ana Pazar Liste'!A:A, A114)&gt;0, "Ana Pazar", IF(COUNTIF('Alt Pazar Liste'!A:A, A114)&gt;0, "Alt Pazar", "")))</f>
        <v>Ana Pazar</v>
      </c>
    </row>
    <row r="115" spans="1:24" ht="30" customHeight="1" thickTop="1" thickBot="1">
      <c r="A115" s="125" t="s">
        <v>542</v>
      </c>
      <c r="B115" s="136" t="s">
        <v>375</v>
      </c>
      <c r="C115" s="137">
        <v>7612948946</v>
      </c>
      <c r="D115" s="137">
        <v>300500000</v>
      </c>
      <c r="E115" s="128">
        <f>VLOOKUP(A115,'Tüm - Sektör'!$A:$H,5,0)</f>
        <v>20.294997777839807</v>
      </c>
      <c r="F115" s="128">
        <f>VLOOKUP(A115,'Tüm - Sektör'!$A:$H,6,0)</f>
        <v>3.0698831913235223</v>
      </c>
      <c r="G115" s="127">
        <f>VLOOKUP(A115,'Tüm - Sektör'!$A:$H,7,0)</f>
        <v>89.692524000000006</v>
      </c>
      <c r="H115" s="159">
        <v>21.98</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 t="shared" si="3"/>
        <v>18.203095752688437</v>
      </c>
      <c r="R115" s="166" t="str">
        <f t="shared" si="4"/>
        <v/>
      </c>
      <c r="S115" s="191">
        <v>18.203095752688437</v>
      </c>
      <c r="T115" s="208">
        <f t="shared" si="5"/>
        <v>0</v>
      </c>
      <c r="U115" s="222"/>
      <c r="W115" s="200"/>
      <c r="X115" s="209" t="str">
        <f>IF(COUNTIF('Yıldız Liste'!A:A, A115)&gt;0, "Yıldız Pazar", IF(COUNTIF('Ana Pazar Liste'!A:A, A115)&gt;0, "Ana Pazar", IF(COUNTIF('Alt Pazar Liste'!A:A, A115)&gt;0, "Alt Pazar", "")))</f>
        <v>Ana Pazar</v>
      </c>
    </row>
    <row r="116" spans="1:24" ht="30" customHeight="1" thickTop="1" thickBot="1">
      <c r="A116" s="125" t="s">
        <v>552</v>
      </c>
      <c r="B116" s="131" t="s">
        <v>233</v>
      </c>
      <c r="C116" s="132">
        <v>2574862803</v>
      </c>
      <c r="D116" s="132">
        <v>132500000</v>
      </c>
      <c r="E116" s="128">
        <f>VLOOKUP(A116,'Tüm - Sektör'!$A:$H,5,0)</f>
        <v>43.063995762287504</v>
      </c>
      <c r="F116" s="128">
        <f>VLOOKUP(A116,'Tüm - Sektör'!$A:$H,6,0)</f>
        <v>14.773240398726417</v>
      </c>
      <c r="G116" s="127">
        <f>VLOOKUP(A116,'Tüm - Sektör'!$A:$H,7,0)</f>
        <v>42.424709</v>
      </c>
      <c r="H116" s="159">
        <v>21.9</v>
      </c>
      <c r="I116" s="133" t="e">
        <f>VLOOKUP(A116,'Tüm - Sektör'!$A:$H,9,0)</f>
        <v>#REF!</v>
      </c>
      <c r="J116" s="132" t="e">
        <f>VLOOKUP(A116,'Tüm - Sektör'!$A:$H,10,0)</f>
        <v>#REF!</v>
      </c>
      <c r="K116" s="133" t="e">
        <f>VLOOKUP(A116,'Tüm - Sektör'!$A:$H,11,0)</f>
        <v>#REF!</v>
      </c>
      <c r="L116" s="133" t="e">
        <f>VLOOKUP(A116,'Tüm - Sektör'!$A:$H,12,0)</f>
        <v>#REF!</v>
      </c>
      <c r="M116" s="133" t="e">
        <f>VLOOKUP(A116,'Tüm - Sektör'!$A:$H,13,0)</f>
        <v>#REF!</v>
      </c>
      <c r="N116" s="134" t="e">
        <f>VLOOKUP(A116,'Tüm - Sektör'!$A:$H,14,0)</f>
        <v>#REF!</v>
      </c>
      <c r="O116" s="135" t="e">
        <f>VLOOKUP(A116,'Tüm - Sektör'!$A:$H,15,0)</f>
        <v>#REF!</v>
      </c>
      <c r="P116" s="153" t="e">
        <f>VLOOKUP(A116,'Tüm - Sektör'!$A:$H,16,0)</f>
        <v>#REF!</v>
      </c>
      <c r="Q116" s="158">
        <f t="shared" si="3"/>
        <v>18.269774885922804</v>
      </c>
      <c r="R116" s="166" t="str">
        <f t="shared" si="4"/>
        <v/>
      </c>
      <c r="S116" s="191">
        <v>18.269774885922804</v>
      </c>
      <c r="T116" s="208">
        <f t="shared" si="5"/>
        <v>0</v>
      </c>
      <c r="U116" s="222"/>
      <c r="W116" s="200"/>
      <c r="X116" s="209" t="str">
        <f>IF(COUNTIF('Yıldız Liste'!A:A, A116)&gt;0, "Yıldız Pazar", IF(COUNTIF('Ana Pazar Liste'!A:A, A116)&gt;0, "Ana Pazar", IF(COUNTIF('Alt Pazar Liste'!A:A, A116)&gt;0, "Alt Pazar", "")))</f>
        <v>Ana Pazar</v>
      </c>
    </row>
    <row r="117" spans="1:24" ht="30" customHeight="1" thickTop="1" thickBot="1">
      <c r="A117" s="125" t="s">
        <v>66</v>
      </c>
      <c r="B117" s="136" t="s">
        <v>356</v>
      </c>
      <c r="C117" s="137">
        <v>1306156803</v>
      </c>
      <c r="D117" s="137">
        <v>99687500</v>
      </c>
      <c r="E117" s="128">
        <f>VLOOKUP(A117,'Tüm - Sektör'!$A:$H,5,0)</f>
        <v>75.7693022409929</v>
      </c>
      <c r="F117" s="128">
        <f>VLOOKUP(A117,'Tüm - Sektör'!$A:$H,6,0)</f>
        <v>36.193725506967802</v>
      </c>
      <c r="G117" s="127">
        <f>VLOOKUP(A117,'Tüm - Sektör'!$A:$H,7,0)</f>
        <v>24.468298000000001</v>
      </c>
      <c r="H117" s="159">
        <v>21.58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18.539458664846823</v>
      </c>
      <c r="R117" s="166" t="str">
        <f t="shared" si="4"/>
        <v/>
      </c>
      <c r="S117" s="191">
        <v>18.539458664846823</v>
      </c>
      <c r="T117" s="208">
        <f t="shared" si="5"/>
        <v>0</v>
      </c>
      <c r="U117" s="222"/>
      <c r="W117" s="200"/>
      <c r="X117" s="209" t="str">
        <f>IF(COUNTIF('Yıldız Liste'!A:A, A117)&gt;0, "Yıldız Pazar", IF(COUNTIF('Ana Pazar Liste'!A:A, A117)&gt;0, "Ana Pazar", IF(COUNTIF('Alt Pazar Liste'!A:A, A117)&gt;0, "Alt Pazar", "")))</f>
        <v>Ana Pazar</v>
      </c>
    </row>
    <row r="118" spans="1:24" ht="30" customHeight="1" thickTop="1" thickBot="1">
      <c r="A118" s="125" t="s">
        <v>763</v>
      </c>
      <c r="B118" s="136" t="s">
        <v>221</v>
      </c>
      <c r="C118" s="137">
        <v>3157167716</v>
      </c>
      <c r="D118" s="137">
        <v>210492225</v>
      </c>
      <c r="E118" s="128">
        <f>VLOOKUP(A118,'Tüm - Sektör'!$A:$H,5,0)</f>
        <v>38.101407903846727</v>
      </c>
      <c r="F118" s="128">
        <f>VLOOKUP(A118,'Tüm - Sektör'!$A:$H,6,0)</f>
        <v>8.6195713752659255</v>
      </c>
      <c r="G118" s="127">
        <f>VLOOKUP(A118,'Tüm - Sektör'!$A:$H,7,0)</f>
        <v>50.002209999999998</v>
      </c>
      <c r="H118" s="159">
        <v>21</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19.051545993038037</v>
      </c>
      <c r="R118" s="166" t="str">
        <f t="shared" si="4"/>
        <v/>
      </c>
      <c r="S118" s="191">
        <v>19.051545993038037</v>
      </c>
      <c r="T118" s="208">
        <f t="shared" si="5"/>
        <v>0</v>
      </c>
      <c r="U118" s="222"/>
      <c r="W118" s="200"/>
      <c r="X118" s="209" t="str">
        <f>IF(COUNTIF('Yıldız Liste'!A:A, A118)&gt;0, "Yıldız Pazar", IF(COUNTIF('Ana Pazar Liste'!A:A, A118)&gt;0, "Ana Pazar", IF(COUNTIF('Alt Pazar Liste'!A:A, A118)&gt;0, "Alt Pazar", "")))</f>
        <v>Ana Pazar</v>
      </c>
    </row>
    <row r="119" spans="1:24" ht="30" customHeight="1" thickTop="1" thickBot="1">
      <c r="A119" s="125" t="s">
        <v>53</v>
      </c>
      <c r="B119" s="136" t="s">
        <v>375</v>
      </c>
      <c r="C119" s="137">
        <v>1141807084</v>
      </c>
      <c r="D119" s="137">
        <v>170000000</v>
      </c>
      <c r="E119" s="128">
        <f>VLOOKUP(A119,'Tüm - Sektör'!$A:$H,5,0)</f>
        <v>35.069218747232817</v>
      </c>
      <c r="F119" s="128">
        <f>VLOOKUP(A119,'Tüm - Sektör'!$A:$H,6,0)</f>
        <v>10.314476102127299</v>
      </c>
      <c r="G119" s="127">
        <f>VLOOKUP(A119,'Tüm - Sektör'!$A:$H,7,0)</f>
        <v>55.376739000000001</v>
      </c>
      <c r="H119" s="159">
        <v>20.6</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19.420189734994189</v>
      </c>
      <c r="R119" s="166" t="str">
        <f t="shared" si="4"/>
        <v/>
      </c>
      <c r="S119" s="191">
        <v>19.420189734994189</v>
      </c>
      <c r="T119" s="208">
        <f t="shared" si="5"/>
        <v>0</v>
      </c>
      <c r="U119" s="222"/>
      <c r="W119" s="200"/>
      <c r="X119" s="209" t="str">
        <f>IF(COUNTIF('Yıldız Liste'!A:A, A119)&gt;0, "Yıldız Pazar", IF(COUNTIF('Ana Pazar Liste'!A:A, A119)&gt;0, "Ana Pazar", IF(COUNTIF('Alt Pazar Liste'!A:A, A119)&gt;0, "Alt Pazar", "")))</f>
        <v>Ana Pazar</v>
      </c>
    </row>
    <row r="120" spans="1:24" ht="30" customHeight="1" thickTop="1" thickBot="1">
      <c r="A120" s="125" t="s">
        <v>443</v>
      </c>
      <c r="B120" s="136" t="s">
        <v>607</v>
      </c>
      <c r="C120" s="137">
        <v>9403353877</v>
      </c>
      <c r="D120" s="137">
        <v>244750000</v>
      </c>
      <c r="E120" s="128">
        <f>VLOOKUP(A120,'Tüm - Sektör'!$A:$H,5,0)</f>
        <v>39.485807600379871</v>
      </c>
      <c r="F120" s="128">
        <f>VLOOKUP(A120,'Tüm - Sektör'!$A:$H,6,0)</f>
        <v>8.0665592646332733</v>
      </c>
      <c r="G120" s="127">
        <f>VLOOKUP(A120,'Tüm - Sektör'!$A:$H,7,0)</f>
        <v>49.484341999999998</v>
      </c>
      <c r="H120" s="159">
        <v>20.48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19.539292074433966</v>
      </c>
      <c r="R120" s="166" t="str">
        <f t="shared" si="4"/>
        <v/>
      </c>
      <c r="S120" s="191">
        <v>19.539292074433966</v>
      </c>
      <c r="T120" s="208">
        <f t="shared" si="5"/>
        <v>0</v>
      </c>
      <c r="U120" s="222"/>
      <c r="W120" s="200"/>
      <c r="X120" s="209" t="str">
        <f>IF(COUNTIF('Yıldız Liste'!A:A, A120)&gt;0, "Yıldız Pazar", IF(COUNTIF('Ana Pazar Liste'!A:A, A120)&gt;0, "Ana Pazar", IF(COUNTIF('Alt Pazar Liste'!A:A, A120)&gt;0, "Alt Pazar", "")))</f>
        <v>Ana Pazar</v>
      </c>
    </row>
    <row r="121" spans="1:24" ht="30" customHeight="1" thickTop="1" thickBot="1">
      <c r="A121" s="125" t="s">
        <v>38</v>
      </c>
      <c r="B121" s="136" t="s">
        <v>605</v>
      </c>
      <c r="C121" s="137">
        <v>-97528469</v>
      </c>
      <c r="D121" s="137">
        <v>42000000</v>
      </c>
      <c r="E121" s="128">
        <f>VLOOKUP(A121,'Tüm - Sektör'!$A:$H,5,0)</f>
        <v>113.70110866540027</v>
      </c>
      <c r="F121" s="128">
        <f>VLOOKUP(A121,'Tüm - Sektör'!$A:$H,6,0)</f>
        <v>142.48259231253166</v>
      </c>
      <c r="G121" s="127">
        <f>VLOOKUP(A121,'Tüm - Sektör'!$A:$H,7,0)</f>
        <v>17.263808999999998</v>
      </c>
      <c r="H121" s="159">
        <v>20.38</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19.62914223087715</v>
      </c>
      <c r="R121" s="166" t="str">
        <f t="shared" si="4"/>
        <v/>
      </c>
      <c r="S121" s="191">
        <v>19.62914223087715</v>
      </c>
      <c r="T121" s="208">
        <f t="shared" si="5"/>
        <v>0</v>
      </c>
      <c r="U121" s="222"/>
      <c r="W121" s="200"/>
      <c r="X121" s="209" t="str">
        <f>IF(COUNTIF('Yıldız Liste'!A:A, A121)&gt;0, "Yıldız Pazar", IF(COUNTIF('Ana Pazar Liste'!A:A, A121)&gt;0, "Ana Pazar", IF(COUNTIF('Alt Pazar Liste'!A:A, A121)&gt;0, "Alt Pazar", "")))</f>
        <v>Ana Pazar</v>
      </c>
    </row>
    <row r="122" spans="1:24" ht="30" customHeight="1" thickTop="1" thickBot="1">
      <c r="A122" s="125" t="s">
        <v>65</v>
      </c>
      <c r="B122" s="136" t="s">
        <v>357</v>
      </c>
      <c r="C122" s="137">
        <v>2454857833</v>
      </c>
      <c r="D122" s="137">
        <v>150000000</v>
      </c>
      <c r="E122" s="128">
        <f>VLOOKUP(A122,'Tüm - Sektör'!$A:$H,5,0)</f>
        <v>99.559102514514478</v>
      </c>
      <c r="F122" s="128">
        <f>VLOOKUP(A122,'Tüm - Sektör'!$A:$H,6,0)</f>
        <v>34.933018426145431</v>
      </c>
      <c r="G122" s="127">
        <f>VLOOKUP(A122,'Tüm - Sektör'!$A:$H,7,0)</f>
        <v>20.225930999999999</v>
      </c>
      <c r="H122" s="159">
        <v>19.87</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 t="shared" si="3"/>
        <v>20.136755378804963</v>
      </c>
      <c r="R122" s="166" t="str">
        <f t="shared" si="4"/>
        <v/>
      </c>
      <c r="S122" s="191">
        <v>20.136755378804963</v>
      </c>
      <c r="T122" s="208">
        <f t="shared" si="5"/>
        <v>0</v>
      </c>
      <c r="U122" s="222"/>
      <c r="W122" s="200"/>
      <c r="X122" s="209" t="str">
        <f>IF(COUNTIF('Yıldız Liste'!A:A, A122)&gt;0, "Yıldız Pazar", IF(COUNTIF('Ana Pazar Liste'!A:A, A122)&gt;0, "Ana Pazar", IF(COUNTIF('Alt Pazar Liste'!A:A, A122)&gt;0, "Alt Pazar", "")))</f>
        <v>Ana Pazar</v>
      </c>
    </row>
    <row r="123" spans="1:24" ht="30" customHeight="1" thickTop="1" thickBot="1">
      <c r="A123" s="125" t="s">
        <v>717</v>
      </c>
      <c r="B123" s="136" t="s">
        <v>374</v>
      </c>
      <c r="C123" s="137">
        <v>1357332842</v>
      </c>
      <c r="D123" s="137">
        <v>535000000</v>
      </c>
      <c r="E123" s="128">
        <f>VLOOKUP(A123,'Tüm - Sektör'!$A:$H,5,0)</f>
        <v>33.474992807897792</v>
      </c>
      <c r="F123" s="128">
        <f>VLOOKUP(A123,'Tüm - Sektör'!$A:$H,6,0)</f>
        <v>2.1624672356523122</v>
      </c>
      <c r="G123" s="127">
        <f>VLOOKUP(A123,'Tüm - Sektör'!$A:$H,7,0)</f>
        <v>61.448740000000001</v>
      </c>
      <c r="H123" s="159">
        <v>19.46</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20.569961295543813</v>
      </c>
      <c r="R123" s="166" t="str">
        <f t="shared" si="4"/>
        <v/>
      </c>
      <c r="S123" s="191">
        <v>20.569961295543813</v>
      </c>
      <c r="T123" s="208">
        <f t="shared" si="5"/>
        <v>0</v>
      </c>
      <c r="U123" s="222"/>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40.819313004839223</v>
      </c>
      <c r="F124" s="128">
        <f>VLOOKUP(A124,'Tüm - Sektör'!$A:$H,6,0)</f>
        <v>21.48384894991538</v>
      </c>
      <c r="G124" s="127">
        <f>VLOOKUP(A124,'Tüm - Sektör'!$A:$H,7,0)</f>
        <v>50.595194999999997</v>
      </c>
      <c r="H124" s="159">
        <v>19.37</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 t="shared" si="3"/>
        <v>20.652611012458763</v>
      </c>
      <c r="R124" s="166" t="str">
        <f t="shared" si="4"/>
        <v/>
      </c>
      <c r="S124" s="191">
        <v>20.652611012458763</v>
      </c>
      <c r="T124" s="208">
        <f t="shared" si="5"/>
        <v>0</v>
      </c>
      <c r="U124" s="222"/>
      <c r="W124" s="200"/>
      <c r="X124" s="209" t="str">
        <f>IF(COUNTIF('Yıldız Liste'!A:A, A124)&gt;0, "Yıldız Pazar", IF(COUNTIF('Ana Pazar Liste'!A:A, A124)&gt;0, "Ana Pazar", IF(COUNTIF('Alt Pazar Liste'!A:A, A124)&gt;0, "Alt Pazar", "")))</f>
        <v>Ana Pazar</v>
      </c>
    </row>
    <row r="125" spans="1:24" ht="30" customHeight="1" thickTop="1" thickBot="1">
      <c r="A125" s="125" t="s">
        <v>327</v>
      </c>
      <c r="B125" s="136" t="s">
        <v>375</v>
      </c>
      <c r="C125" s="137">
        <v>1614800897</v>
      </c>
      <c r="D125" s="137">
        <v>224000000</v>
      </c>
      <c r="E125" s="128">
        <f>VLOOKUP(A125,'Tüm - Sektör'!$A:$H,5,0)</f>
        <v>19.245721676071408</v>
      </c>
      <c r="F125" s="128">
        <f>VLOOKUP(A125,'Tüm - Sektör'!$A:$H,6,0)</f>
        <v>4.5220210705054997</v>
      </c>
      <c r="G125" s="127">
        <f>VLOOKUP(A125,'Tüm - Sektör'!$A:$H,7,0)</f>
        <v>107.968583</v>
      </c>
      <c r="H125" s="159">
        <v>19.25</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20.779332981778147</v>
      </c>
      <c r="R125" s="166" t="str">
        <f t="shared" si="4"/>
        <v/>
      </c>
      <c r="S125" s="191">
        <v>20.779332981778147</v>
      </c>
      <c r="T125" s="208">
        <f t="shared" si="5"/>
        <v>0</v>
      </c>
      <c r="U125" s="222"/>
      <c r="W125" s="200"/>
      <c r="X125" s="209" t="str">
        <f>IF(COUNTIF('Yıldız Liste'!A:A, A125)&gt;0, "Yıldız Pazar", IF(COUNTIF('Ana Pazar Liste'!A:A, A125)&gt;0, "Ana Pazar", IF(COUNTIF('Alt Pazar Liste'!A:A, A125)&gt;0, "Alt Pazar", "")))</f>
        <v>Ana Pazar</v>
      </c>
    </row>
    <row r="126" spans="1:24" ht="30" customHeight="1" thickTop="1" thickBot="1">
      <c r="A126" s="125" t="s">
        <v>126</v>
      </c>
      <c r="B126" s="136" t="s">
        <v>350</v>
      </c>
      <c r="C126" s="137">
        <v>5067606276</v>
      </c>
      <c r="D126" s="137">
        <v>148867243</v>
      </c>
      <c r="E126" s="128">
        <f>VLOOKUP(A126,'Tüm - Sektör'!$A:$H,5,0)</f>
        <v>44.740022613864902</v>
      </c>
      <c r="F126" s="128">
        <f>VLOOKUP(A126,'Tüm - Sektör'!$A:$H,6,0)</f>
        <v>16.696465668282602</v>
      </c>
      <c r="G126" s="127">
        <f>VLOOKUP(A126,'Tüm - Sektör'!$A:$H,7,0)</f>
        <v>46.839131000000002</v>
      </c>
      <c r="H126" s="159">
        <v>19.09</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3"/>
        <v>20.955837801537804</v>
      </c>
      <c r="R126" s="166" t="str">
        <f t="shared" si="4"/>
        <v/>
      </c>
      <c r="S126" s="191">
        <v>20.955837801537804</v>
      </c>
      <c r="T126" s="208">
        <f t="shared" si="5"/>
        <v>0</v>
      </c>
      <c r="U126" s="222"/>
      <c r="W126" s="200"/>
      <c r="X126" s="209" t="str">
        <f>IF(COUNTIF('Yıldız Liste'!A:A, A126)&gt;0, "Yıldız Pazar", IF(COUNTIF('Ana Pazar Liste'!A:A, A126)&gt;0, "Ana Pazar", IF(COUNTIF('Alt Pazar Liste'!A:A, A126)&gt;0, "Alt Pazar", "")))</f>
        <v>Ana Pazar</v>
      </c>
    </row>
    <row r="127" spans="1:24" ht="30" customHeight="1" thickTop="1" thickBot="1">
      <c r="A127" s="125" t="s">
        <v>760</v>
      </c>
      <c r="B127" s="126" t="s">
        <v>208</v>
      </c>
      <c r="C127" s="127">
        <v>2062053729</v>
      </c>
      <c r="D127" s="127">
        <v>182837401</v>
      </c>
      <c r="E127" s="128">
        <f>VLOOKUP(A127,'Tüm - Sektör'!$A:$H,5,0)</f>
        <v>44.685523355048474</v>
      </c>
      <c r="F127" s="128">
        <f>VLOOKUP(A127,'Tüm - Sektör'!$A:$H,6,0)</f>
        <v>13.577796783933014</v>
      </c>
      <c r="G127" s="127">
        <f>VLOOKUP(A127,'Tüm - Sektör'!$A:$H,7,0)</f>
        <v>46.995370999999999</v>
      </c>
      <c r="H127" s="159">
        <v>19.05</v>
      </c>
      <c r="I127" s="128" t="e">
        <f>VLOOKUP(A127,'Tüm - Sektör'!$A:$H,9,0)</f>
        <v>#REF!</v>
      </c>
      <c r="J127" s="127" t="e">
        <f>VLOOKUP(A127,'Tüm - Sektör'!$A:$H,10,0)</f>
        <v>#REF!</v>
      </c>
      <c r="K127" s="128" t="e">
        <f>VLOOKUP(A127,'Tüm - Sektör'!$A:$H,11,0)</f>
        <v>#REF!</v>
      </c>
      <c r="L127" s="128" t="e">
        <f>VLOOKUP(A127,'Tüm - Sektör'!$A:$H,12,0)</f>
        <v>#REF!</v>
      </c>
      <c r="M127" s="128" t="e">
        <f>VLOOKUP(A127,'Tüm - Sektör'!$A:$H,13,0)</f>
        <v>#REF!</v>
      </c>
      <c r="N127" s="129" t="e">
        <f>VLOOKUP(A127,'Tüm - Sektör'!$A:$H,14,0)</f>
        <v>#REF!</v>
      </c>
      <c r="O127" s="130" t="e">
        <f>VLOOKUP(A127,'Tüm - Sektör'!$A:$H,15,0)</f>
        <v>#REF!</v>
      </c>
      <c r="P127" s="152" t="e">
        <f>VLOOKUP(A127,'Tüm - Sektör'!$A:$H,16,0)</f>
        <v>#REF!</v>
      </c>
      <c r="Q127" s="158">
        <f t="shared" si="3"/>
        <v>21.000127483996675</v>
      </c>
      <c r="R127" s="166" t="str">
        <f t="shared" si="4"/>
        <v/>
      </c>
      <c r="S127" s="191">
        <v>21.000127483996675</v>
      </c>
      <c r="T127" s="208">
        <f t="shared" si="5"/>
        <v>0</v>
      </c>
      <c r="U127" s="222"/>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15.513301075060401</v>
      </c>
      <c r="F128" s="128">
        <f>VLOOKUP(A128,'Tüm - Sektör'!$A:$H,6,0)</f>
        <v>2.1429993776899763</v>
      </c>
      <c r="G128" s="127">
        <f>VLOOKUP(A128,'Tüm - Sektör'!$A:$H,7,0)</f>
        <v>145.268338</v>
      </c>
      <c r="H128" s="159">
        <v>17.75</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 t="shared" si="3"/>
        <v>22.535914640676378</v>
      </c>
      <c r="R128" s="166" t="str">
        <f t="shared" si="4"/>
        <v/>
      </c>
      <c r="S128" s="191">
        <v>22.535914640676378</v>
      </c>
      <c r="T128" s="208">
        <f t="shared" si="5"/>
        <v>0</v>
      </c>
      <c r="U128" s="222"/>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21.373650343963845</v>
      </c>
      <c r="F129" s="128">
        <f>VLOOKUP(A129,'Tüm - Sektör'!$A:$H,6,0)</f>
        <v>5.1359213629286442</v>
      </c>
      <c r="G129" s="127">
        <f>VLOOKUP(A129,'Tüm - Sektör'!$A:$H,7,0)</f>
        <v>106.89830000000001</v>
      </c>
      <c r="H129" s="159">
        <v>17.510000000000002</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22.848068865641505</v>
      </c>
      <c r="R129" s="166" t="str">
        <f t="shared" si="4"/>
        <v/>
      </c>
      <c r="S129" s="191">
        <v>22.848068865641505</v>
      </c>
      <c r="T129" s="208">
        <f t="shared" si="5"/>
        <v>0</v>
      </c>
      <c r="U129" s="222"/>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31.833399113585742</v>
      </c>
      <c r="F130" s="128">
        <f>VLOOKUP(A130,'Tüm - Sektör'!$A:$H,6,0)</f>
        <v>10.451108671798631</v>
      </c>
      <c r="G130" s="127">
        <f>VLOOKUP(A130,'Tüm - Sektör'!$A:$H,7,0)</f>
        <v>74.278114000000002</v>
      </c>
      <c r="H130" s="159">
        <v>16.920000000000002</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3"/>
        <v>23.645248483664208</v>
      </c>
      <c r="R130" s="166" t="str">
        <f t="shared" si="4"/>
        <v/>
      </c>
      <c r="S130" s="191">
        <v>23.645248483664208</v>
      </c>
      <c r="T130" s="208">
        <f t="shared" si="5"/>
        <v>0</v>
      </c>
      <c r="U130" s="222"/>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23.909280500556282</v>
      </c>
      <c r="F131" s="128">
        <f>VLOOKUP(A131,'Tüm - Sektör'!$A:$H,6,0)</f>
        <v>7.4344777675859088</v>
      </c>
      <c r="G131" s="127">
        <f>VLOOKUP(A131,'Tüm - Sektör'!$A:$H,7,0)</f>
        <v>100.424344</v>
      </c>
      <c r="H131" s="159">
        <v>16.66</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24.010738097803564</v>
      </c>
      <c r="R131" s="166" t="str">
        <f t="shared" ref="R131:R194" si="7">IF(OR(H131="", H132="", Q131=0), "", IF(H131&lt;H132, (H132-H131)/H131, ""))</f>
        <v/>
      </c>
      <c r="S131" s="191">
        <v>24.010738097803564</v>
      </c>
      <c r="T131" s="208">
        <f t="shared" ref="T131:T194" si="8">S131-Q131</f>
        <v>0</v>
      </c>
      <c r="U131" s="222"/>
      <c r="W131" s="200"/>
      <c r="X131" s="209" t="str">
        <f>IF(COUNTIF('Yıldız Liste'!A:A, A131)&gt;0, "Yıldız Pazar", IF(COUNTIF('Ana Pazar Liste'!A:A, A131)&gt;0, "Ana Pazar", IF(COUNTIF('Alt Pazar Liste'!A:A, A131)&gt;0, "Alt Pazar", "")))</f>
        <v>Ana Pazar</v>
      </c>
    </row>
    <row r="132" spans="1:24" ht="30" customHeight="1" thickTop="1" thickBot="1">
      <c r="A132" s="125" t="s">
        <v>72</v>
      </c>
      <c r="B132" s="136" t="s">
        <v>221</v>
      </c>
      <c r="C132" s="137">
        <v>2304065148</v>
      </c>
      <c r="D132" s="137">
        <v>111600000</v>
      </c>
      <c r="E132" s="128">
        <f>VLOOKUP(A132,'Tüm - Sektör'!$A:$H,5,0)</f>
        <v>43.013505552527405</v>
      </c>
      <c r="F132" s="128">
        <f>VLOOKUP(A132,'Tüm - Sektör'!$A:$H,6,0)</f>
        <v>24.089104812123324</v>
      </c>
      <c r="G132" s="127">
        <f>VLOOKUP(A132,'Tüm - Sektör'!$A:$H,7,0)</f>
        <v>58.125256</v>
      </c>
      <c r="H132" s="159">
        <v>16</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25.001710216980769</v>
      </c>
      <c r="R132" s="166" t="str">
        <f t="shared" si="7"/>
        <v/>
      </c>
      <c r="S132" s="191">
        <v>25.001710216980769</v>
      </c>
      <c r="T132" s="208">
        <f t="shared" si="8"/>
        <v>0</v>
      </c>
      <c r="U132" s="222"/>
      <c r="W132" s="200"/>
      <c r="X132" s="209" t="str">
        <f>IF(COUNTIF('Yıldız Liste'!A:A, A132)&gt;0, "Yıldız Pazar", IF(COUNTIF('Ana Pazar Liste'!A:A, A132)&gt;0, "Ana Pazar", IF(COUNTIF('Alt Pazar Liste'!A:A, A132)&gt;0, "Alt Pazar", "")))</f>
        <v>Ana Pazar</v>
      </c>
    </row>
    <row r="133" spans="1:24" ht="30" customHeight="1" thickTop="1" thickBot="1">
      <c r="A133" s="125" t="s">
        <v>30</v>
      </c>
      <c r="B133" s="131" t="s">
        <v>233</v>
      </c>
      <c r="C133" s="132">
        <v>2031267319</v>
      </c>
      <c r="D133" s="132">
        <v>83895000</v>
      </c>
      <c r="E133" s="128">
        <f>VLOOKUP(A133,'Tüm - Sektör'!$A:$H,5,0)</f>
        <v>60.551509266949935</v>
      </c>
      <c r="F133" s="128">
        <f>VLOOKUP(A133,'Tüm - Sektör'!$A:$H,6,0)</f>
        <v>48.116899510856776</v>
      </c>
      <c r="G133" s="127">
        <f>VLOOKUP(A133,'Tüm - Sektör'!$A:$H,7,0)</f>
        <v>41.711512999999997</v>
      </c>
      <c r="H133" s="159">
        <v>15.84</v>
      </c>
      <c r="I133" s="133" t="e">
        <f>VLOOKUP(A133,'Tüm - Sektör'!$A:$H,9,0)</f>
        <v>#REF!</v>
      </c>
      <c r="J133" s="132" t="e">
        <f>VLOOKUP(A133,'Tüm - Sektör'!$A:$H,10,0)</f>
        <v>#REF!</v>
      </c>
      <c r="K133" s="133" t="e">
        <f>VLOOKUP(A133,'Tüm - Sektör'!$A:$H,11,0)</f>
        <v>#REF!</v>
      </c>
      <c r="L133" s="133" t="e">
        <f>VLOOKUP(A133,'Tüm - Sektör'!$A:$H,12,0)</f>
        <v>#REF!</v>
      </c>
      <c r="M133" s="133" t="e">
        <f>VLOOKUP(A133,'Tüm - Sektör'!$A:$H,13,0)</f>
        <v>#REF!</v>
      </c>
      <c r="N133" s="134" t="e">
        <f>VLOOKUP(A133,'Tüm - Sektör'!$A:$H,14,0)</f>
        <v>#REF!</v>
      </c>
      <c r="O133" s="135" t="e">
        <f>VLOOKUP(A133,'Tüm - Sektör'!$A:$H,15,0)</f>
        <v>#REF!</v>
      </c>
      <c r="P133" s="153" t="e">
        <f>VLOOKUP(A133,'Tüm - Sektör'!$A:$H,16,0)</f>
        <v>#REF!</v>
      </c>
      <c r="Q133" s="158">
        <f t="shared" si="6"/>
        <v>25.256950659580024</v>
      </c>
      <c r="R133" s="166" t="str">
        <f t="shared" si="7"/>
        <v/>
      </c>
      <c r="S133" s="191">
        <v>25.256950659580024</v>
      </c>
      <c r="T133" s="208">
        <f t="shared" si="8"/>
        <v>0</v>
      </c>
      <c r="U133" s="222"/>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81.412516410275046</v>
      </c>
      <c r="F134" s="128">
        <f>VLOOKUP(A134,'Tüm - Sektör'!$A:$H,6,0)</f>
        <v>63.816285209793001</v>
      </c>
      <c r="G134" s="127">
        <f>VLOOKUP(A134,'Tüm - Sektör'!$A:$H,7,0)</f>
        <v>31.079121000000001</v>
      </c>
      <c r="H134" s="159">
        <v>15.81</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25.30229448429424</v>
      </c>
      <c r="R134" s="166" t="str">
        <f t="shared" si="7"/>
        <v/>
      </c>
      <c r="S134" s="191">
        <v>25.30229448429424</v>
      </c>
      <c r="T134" s="208">
        <f t="shared" si="8"/>
        <v>0</v>
      </c>
      <c r="U134" s="222"/>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23.646708751789511</v>
      </c>
      <c r="F135" s="128">
        <f>VLOOKUP(A135,'Tüm - Sektör'!$A:$H,6,0)</f>
        <v>3.6540909611794481</v>
      </c>
      <c r="G135" s="127">
        <f>VLOOKUP(A135,'Tüm - Sektör'!$A:$H,7,0)</f>
        <v>107.825118</v>
      </c>
      <c r="H135" s="159">
        <v>15.69</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25.497091614733367</v>
      </c>
      <c r="R135" s="166" t="str">
        <f t="shared" si="7"/>
        <v/>
      </c>
      <c r="S135" s="191">
        <v>25.497091614733367</v>
      </c>
      <c r="T135" s="208">
        <f t="shared" si="8"/>
        <v>0</v>
      </c>
      <c r="U135" s="222"/>
      <c r="W135" s="200"/>
      <c r="X135" s="209" t="str">
        <f>IF(COUNTIF('Yıldız Liste'!A:A, A135)&gt;0, "Yıldız Pazar", IF(COUNTIF('Ana Pazar Liste'!A:A, A135)&gt;0, "Ana Pazar", IF(COUNTIF('Alt Pazar Liste'!A:A, A135)&gt;0, "Alt Pazar", "")))</f>
        <v>Ana Pazar</v>
      </c>
    </row>
    <row r="136" spans="1:24" ht="30" customHeight="1" thickTop="1" thickBot="1">
      <c r="A136" s="125" t="s">
        <v>517</v>
      </c>
      <c r="B136" s="136" t="s">
        <v>679</v>
      </c>
      <c r="C136" s="137">
        <v>31421246000</v>
      </c>
      <c r="D136" s="137">
        <v>1500000000</v>
      </c>
      <c r="E136" s="128">
        <f>VLOOKUP(A136,'Tüm - Sektör'!$A:$H,5,0)</f>
        <v>48.947496663493887</v>
      </c>
      <c r="F136" s="128">
        <f>VLOOKUP(A136,'Tüm - Sektör'!$A:$H,6,0)</f>
        <v>21.052686736986619</v>
      </c>
      <c r="G136" s="127">
        <f>VLOOKUP(A136,'Tüm - Sektör'!$A:$H,7,0)</f>
        <v>52.462822000000003</v>
      </c>
      <c r="H136" s="159">
        <v>15.58</v>
      </c>
      <c r="I136" s="141" t="e">
        <f>VLOOKUP(A136,'Tüm - Sektör'!$A:$H,9,0)</f>
        <v>#REF!</v>
      </c>
      <c r="J136" s="142" t="e">
        <f>VLOOKUP(A136,'Tüm - Sektör'!$A:$H,10,0)</f>
        <v>#REF!</v>
      </c>
      <c r="K136" s="141" t="e">
        <f>VLOOKUP(A136,'Tüm - Sektör'!$A:$H,11,0)</f>
        <v>#REF!</v>
      </c>
      <c r="L136" s="141" t="e">
        <f>VLOOKUP(A136,'Tüm - Sektör'!$A:$H,12,0)</f>
        <v>#REF!</v>
      </c>
      <c r="M136" s="141" t="e">
        <f>VLOOKUP(A136,'Tüm - Sektör'!$A:$H,13,0)</f>
        <v>#REF!</v>
      </c>
      <c r="N136" s="143" t="e">
        <f>VLOOKUP(A136,'Tüm - Sektör'!$A:$H,14,0)</f>
        <v>#REF!</v>
      </c>
      <c r="O136" s="144" t="e">
        <f>VLOOKUP(A136,'Tüm - Sektör'!$A:$H,15,0)</f>
        <v>#REF!</v>
      </c>
      <c r="P136" s="155" t="e">
        <f>VLOOKUP(A136,'Tüm - Sektör'!$A:$H,16,0)</f>
        <v>#REF!</v>
      </c>
      <c r="Q136" s="158">
        <f t="shared" si="6"/>
        <v>25.67923804802474</v>
      </c>
      <c r="R136" s="166" t="str">
        <f t="shared" si="7"/>
        <v/>
      </c>
      <c r="S136" s="191">
        <v>25.67923804802474</v>
      </c>
      <c r="T136" s="208">
        <f t="shared" si="8"/>
        <v>0</v>
      </c>
      <c r="U136" s="222"/>
      <c r="W136" s="200"/>
      <c r="X136" s="209" t="str">
        <f>IF(COUNTIF('Yıldız Liste'!A:A, A136)&gt;0, "Yıldız Pazar", IF(COUNTIF('Ana Pazar Liste'!A:A, A136)&gt;0, "Ana Pazar", IF(COUNTIF('Alt Pazar Liste'!A:A, A136)&gt;0, "Alt Pazar", "")))</f>
        <v>Ana Pazar</v>
      </c>
    </row>
    <row r="137" spans="1:24" ht="30" customHeight="1" thickTop="1" thickBot="1">
      <c r="A137" s="125" t="s">
        <v>182</v>
      </c>
      <c r="B137" s="136" t="s">
        <v>375</v>
      </c>
      <c r="C137" s="137">
        <v>7154261414</v>
      </c>
      <c r="D137" s="137">
        <v>700000000</v>
      </c>
      <c r="E137" s="128">
        <f>VLOOKUP(A137,'Tüm - Sektör'!$A:$H,5,0)</f>
        <v>21.758694339084013</v>
      </c>
      <c r="F137" s="128">
        <f>VLOOKUP(A137,'Tüm - Sektör'!$A:$H,6,0)</f>
        <v>2.0722566037222867</v>
      </c>
      <c r="G137" s="127">
        <f>VLOOKUP(A137,'Tüm - Sektör'!$A:$H,7,0)</f>
        <v>119.87214899999999</v>
      </c>
      <c r="H137" s="159">
        <v>15.34</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26.082614498601352</v>
      </c>
      <c r="R137" s="166" t="str">
        <f t="shared" si="7"/>
        <v/>
      </c>
      <c r="S137" s="191">
        <v>26.082614498601352</v>
      </c>
      <c r="T137" s="208">
        <f t="shared" si="8"/>
        <v>0</v>
      </c>
      <c r="U137" s="222"/>
      <c r="W137" s="200"/>
      <c r="X137" s="209" t="str">
        <f>IF(COUNTIF('Yıldız Liste'!A:A, A137)&gt;0, "Yıldız Pazar", IF(COUNTIF('Ana Pazar Liste'!A:A, A137)&gt;0, "Ana Pazar", IF(COUNTIF('Alt Pazar Liste'!A:A, A137)&gt;0, "Alt Pazar", "")))</f>
        <v>Ana Pazar</v>
      </c>
    </row>
    <row r="138" spans="1:24" ht="30" customHeight="1" thickTop="1" thickBot="1">
      <c r="A138" s="125" t="s">
        <v>257</v>
      </c>
      <c r="B138" s="136" t="s">
        <v>255</v>
      </c>
      <c r="C138" s="137">
        <v>4481586649</v>
      </c>
      <c r="D138" s="137">
        <v>300000000</v>
      </c>
      <c r="E138" s="128">
        <f>VLOOKUP(A138,'Tüm - Sektör'!$A:$H,5,0)</f>
        <v>18.589157316320534</v>
      </c>
      <c r="F138" s="128">
        <f>VLOOKUP(A138,'Tüm - Sektör'!$A:$H,6,0)</f>
        <v>4.1309238480712303</v>
      </c>
      <c r="G138" s="127">
        <f>VLOOKUP(A138,'Tüm - Sektör'!$A:$H,7,0)</f>
        <v>140.647705</v>
      </c>
      <c r="H138" s="159">
        <v>15.3</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 t="shared" si="6"/>
        <v>26.145223144244422</v>
      </c>
      <c r="R138" s="166" t="str">
        <f t="shared" si="7"/>
        <v/>
      </c>
      <c r="S138" s="191">
        <v>26.145223144244422</v>
      </c>
      <c r="T138" s="208">
        <f t="shared" si="8"/>
        <v>0</v>
      </c>
      <c r="U138" s="222"/>
      <c r="W138" s="200"/>
      <c r="X138" s="209" t="str">
        <f>IF(COUNTIF('Yıldız Liste'!A:A, A138)&gt;0, "Yıldız Pazar", IF(COUNTIF('Ana Pazar Liste'!A:A, A138)&gt;0, "Ana Pazar", IF(COUNTIF('Alt Pazar Liste'!A:A, A138)&gt;0, "Alt Pazar", "")))</f>
        <v>Ana Pazar</v>
      </c>
    </row>
    <row r="139" spans="1:24" ht="30" customHeight="1" thickTop="1" thickBot="1">
      <c r="A139" s="125" t="s">
        <v>772</v>
      </c>
      <c r="B139" s="136" t="s">
        <v>221</v>
      </c>
      <c r="C139" s="137">
        <v>4233251169</v>
      </c>
      <c r="D139" s="137">
        <v>1083000000</v>
      </c>
      <c r="E139" s="128">
        <f>VLOOKUP(A139,'Tüm - Sektör'!$A:$H,5,0)</f>
        <v>9.0233063953145862</v>
      </c>
      <c r="F139" s="128">
        <f>VLOOKUP(A139,'Tüm - Sektör'!$A:$H,6,0)</f>
        <v>0.52073559529747149</v>
      </c>
      <c r="G139" s="127">
        <f>VLOOKUP(A139,'Tüm - Sektör'!$A:$H,7,0)</f>
        <v>295.34477800000002</v>
      </c>
      <c r="H139" s="159">
        <v>15.01</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26.649864241501668</v>
      </c>
      <c r="R139" s="166" t="str">
        <f t="shared" si="7"/>
        <v/>
      </c>
      <c r="S139" s="191">
        <v>26.649864241501668</v>
      </c>
      <c r="T139" s="208">
        <f t="shared" si="8"/>
        <v>0</v>
      </c>
      <c r="U139" s="222"/>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63.520068784612086</v>
      </c>
      <c r="F140" s="128">
        <f>VLOOKUP(A140,'Tüm - Sektör'!$A:$H,6,0)</f>
        <v>40.510247949369955</v>
      </c>
      <c r="G140" s="127">
        <f>VLOOKUP(A140,'Tüm - Sektör'!$A:$H,7,0)</f>
        <v>42.556854000000001</v>
      </c>
      <c r="H140" s="159">
        <v>14.8</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27.032142933366941</v>
      </c>
      <c r="R140" s="166" t="str">
        <f t="shared" si="7"/>
        <v/>
      </c>
      <c r="S140" s="191">
        <v>27.032142933366941</v>
      </c>
      <c r="T140" s="208">
        <f t="shared" si="8"/>
        <v>0</v>
      </c>
      <c r="U140" s="222"/>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23.981752188832509</v>
      </c>
      <c r="F141" s="128">
        <f>VLOOKUP(A141,'Tüm - Sektör'!$A:$H,6,0)</f>
        <v>2.3741958408902595</v>
      </c>
      <c r="G141" s="127">
        <f>VLOOKUP(A141,'Tüm - Sektör'!$A:$H,7,0)</f>
        <v>112.720027</v>
      </c>
      <c r="H141" s="159">
        <v>14.8</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27.032237542325095</v>
      </c>
      <c r="R141" s="166" t="str">
        <f t="shared" si="7"/>
        <v/>
      </c>
      <c r="S141" s="191">
        <v>27.032237542325095</v>
      </c>
      <c r="T141" s="208">
        <f t="shared" si="8"/>
        <v>0</v>
      </c>
      <c r="U141" s="222"/>
      <c r="W141" s="200"/>
      <c r="X141" s="209" t="str">
        <f>IF(COUNTIF('Yıldız Liste'!A:A, A141)&gt;0, "Yıldız Pazar", IF(COUNTIF('Ana Pazar Liste'!A:A, A141)&gt;0, "Ana Pazar", IF(COUNTIF('Alt Pazar Liste'!A:A, A141)&gt;0, "Alt Pazar", "")))</f>
        <v>Ana Pazar</v>
      </c>
    </row>
    <row r="142" spans="1:24" ht="30" customHeight="1" thickTop="1" thickBot="1">
      <c r="A142" s="125" t="s">
        <v>392</v>
      </c>
      <c r="B142" s="136" t="s">
        <v>393</v>
      </c>
      <c r="C142" s="137">
        <v>2102739086</v>
      </c>
      <c r="D142" s="137">
        <v>500000000</v>
      </c>
      <c r="E142" s="128">
        <f>VLOOKUP(A142,'Tüm - Sektör'!$A:$H,5,0)</f>
        <v>26.276927281231444</v>
      </c>
      <c r="F142" s="128">
        <f>VLOOKUP(A142,'Tüm - Sektör'!$A:$H,6,0)</f>
        <v>3.5035903041641925</v>
      </c>
      <c r="G142" s="127">
        <f>VLOOKUP(A142,'Tüm - Sektör'!$A:$H,7,0)</f>
        <v>109.220557</v>
      </c>
      <c r="H142" s="159">
        <v>13.94</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28.699806339045939</v>
      </c>
      <c r="R142" s="166" t="str">
        <f t="shared" si="7"/>
        <v/>
      </c>
      <c r="S142" s="191">
        <v>28.699806339045939</v>
      </c>
      <c r="T142" s="208">
        <f t="shared" si="8"/>
        <v>0</v>
      </c>
      <c r="U142" s="222"/>
      <c r="W142" s="200"/>
      <c r="X142" s="209" t="str">
        <f>IF(COUNTIF('Yıldız Liste'!A:A, A142)&gt;0, "Yıldız Pazar", IF(COUNTIF('Ana Pazar Liste'!A:A, A142)&gt;0, "Ana Pazar", IF(COUNTIF('Alt Pazar Liste'!A:A, A142)&gt;0, "Alt Pazar", "")))</f>
        <v>Ana Pazar</v>
      </c>
    </row>
    <row r="143" spans="1:24" ht="30" customHeight="1" thickTop="1" thickBot="1">
      <c r="A143" s="125" t="s">
        <v>319</v>
      </c>
      <c r="B143" s="136" t="s">
        <v>255</v>
      </c>
      <c r="C143" s="137">
        <v>8232091507</v>
      </c>
      <c r="D143" s="137">
        <v>300000000</v>
      </c>
      <c r="E143" s="128">
        <f>VLOOKUP(A143,'Tüm - Sektör'!$A:$H,5,0)</f>
        <v>40.463816496592187</v>
      </c>
      <c r="F143" s="128">
        <f>VLOOKUP(A143,'Tüm - Sektör'!$A:$H,6,0)</f>
        <v>11.239949026831162</v>
      </c>
      <c r="G143" s="127">
        <f>VLOOKUP(A143,'Tüm - Sektör'!$A:$H,7,0)</f>
        <v>75.779038999999997</v>
      </c>
      <c r="H143" s="159">
        <v>13.05</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30.663091283841027</v>
      </c>
      <c r="R143" s="166" t="str">
        <f t="shared" si="7"/>
        <v/>
      </c>
      <c r="S143" s="191">
        <v>30.663091283841027</v>
      </c>
      <c r="T143" s="208">
        <f t="shared" si="8"/>
        <v>0</v>
      </c>
      <c r="U143" s="222"/>
      <c r="W143" s="200"/>
      <c r="X143" s="209" t="str">
        <f>IF(COUNTIF('Yıldız Liste'!A:A, A143)&gt;0, "Yıldız Pazar", IF(COUNTIF('Ana Pazar Liste'!A:A, A143)&gt;0, "Ana Pazar", IF(COUNTIF('Alt Pazar Liste'!A:A, A143)&gt;0, "Alt Pazar", "")))</f>
        <v>Ana Pazar</v>
      </c>
    </row>
    <row r="144" spans="1:24" ht="30" customHeight="1" thickTop="1" thickBot="1">
      <c r="A144" s="125" t="s">
        <v>148</v>
      </c>
      <c r="B144" s="136" t="s">
        <v>352</v>
      </c>
      <c r="C144" s="137">
        <v>4993766474</v>
      </c>
      <c r="D144" s="137">
        <v>240000000</v>
      </c>
      <c r="E144" s="128">
        <f>VLOOKUP(A144,'Tüm - Sektör'!$A:$H,5,0)</f>
        <v>47.324190867548012</v>
      </c>
      <c r="F144" s="128">
        <f>VLOOKUP(A144,'Tüm - Sektör'!$A:$H,6,0)</f>
        <v>15.168009893444875</v>
      </c>
      <c r="G144" s="127">
        <f>VLOOKUP(A144,'Tüm - Sektör'!$A:$H,7,0)</f>
        <v>64.982984999999999</v>
      </c>
      <c r="H144" s="159">
        <v>13.01</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30.752671852830094</v>
      </c>
      <c r="R144" s="166" t="str">
        <f t="shared" si="7"/>
        <v/>
      </c>
      <c r="S144" s="191">
        <v>30.752671852830094</v>
      </c>
      <c r="T144" s="208">
        <f t="shared" si="8"/>
        <v>0</v>
      </c>
      <c r="U144" s="222"/>
      <c r="W144" s="200"/>
      <c r="X144" s="209" t="str">
        <f>IF(COUNTIF('Yıldız Liste'!A:A, A144)&gt;0, "Yıldız Pazar", IF(COUNTIF('Ana Pazar Liste'!A:A, A144)&gt;0, "Ana Pazar", IF(COUNTIF('Alt Pazar Liste'!A:A, A144)&gt;0, "Alt Pazar", "")))</f>
        <v>Ana Pazar</v>
      </c>
    </row>
    <row r="145" spans="1:24" ht="30" customHeight="1" thickTop="1" thickBot="1">
      <c r="A145" s="125" t="s">
        <v>412</v>
      </c>
      <c r="B145" s="136" t="s">
        <v>393</v>
      </c>
      <c r="C145" s="137">
        <v>2598430651</v>
      </c>
      <c r="D145" s="137">
        <v>216000000</v>
      </c>
      <c r="E145" s="128">
        <f>VLOOKUP(A145,'Tüm - Sektör'!$A:$H,5,0)</f>
        <v>19.958014245599472</v>
      </c>
      <c r="F145" s="128">
        <f>VLOOKUP(A145,'Tüm - Sektör'!$A:$H,6,0)</f>
        <v>7.1075549307690427</v>
      </c>
      <c r="G145" s="127">
        <f>VLOOKUP(A145,'Tüm - Sektör'!$A:$H,7,0)</f>
        <v>154.526747</v>
      </c>
      <c r="H145" s="159">
        <v>12.97</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30.840470179521454</v>
      </c>
      <c r="R145" s="166" t="str">
        <f t="shared" si="7"/>
        <v/>
      </c>
      <c r="S145" s="191">
        <v>30.840470179521454</v>
      </c>
      <c r="T145" s="208">
        <f t="shared" si="8"/>
        <v>0</v>
      </c>
      <c r="U145" s="222"/>
      <c r="W145" s="200"/>
      <c r="X145" s="209" t="str">
        <f>IF(COUNTIF('Yıldız Liste'!A:A, A145)&gt;0, "Yıldız Pazar", IF(COUNTIF('Ana Pazar Liste'!A:A, A145)&gt;0, "Ana Pazar", IF(COUNTIF('Alt Pazar Liste'!A:A, A145)&gt;0, "Alt Pazar", "")))</f>
        <v>Ana Pazar</v>
      </c>
    </row>
    <row r="146" spans="1:24" ht="30" customHeight="1" thickTop="1" thickBot="1">
      <c r="A146" s="125" t="s">
        <v>86</v>
      </c>
      <c r="B146" s="136" t="s">
        <v>375</v>
      </c>
      <c r="C146" s="137">
        <v>1050946163</v>
      </c>
      <c r="D146" s="137">
        <v>150000000</v>
      </c>
      <c r="E146" s="128">
        <f>VLOOKUP(A146,'Tüm - Sektör'!$A:$H,5,0)</f>
        <v>26.543187757220082</v>
      </c>
      <c r="F146" s="128">
        <f>VLOOKUP(A146,'Tüm - Sektör'!$A:$H,6,0)</f>
        <v>13.61189115754876</v>
      </c>
      <c r="G146" s="127">
        <f>VLOOKUP(A146,'Tüm - Sektör'!$A:$H,7,0)</f>
        <v>116.820232</v>
      </c>
      <c r="H146" s="159">
        <v>12.9</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31.007813518180097</v>
      </c>
      <c r="R146" s="166" t="str">
        <f t="shared" si="7"/>
        <v/>
      </c>
      <c r="S146" s="191">
        <v>31.007813518180097</v>
      </c>
      <c r="T146" s="208">
        <f t="shared" si="8"/>
        <v>0</v>
      </c>
      <c r="U146" s="222"/>
      <c r="W146" s="200"/>
      <c r="X146" s="209" t="str">
        <f>IF(COUNTIF('Yıldız Liste'!A:A, A146)&gt;0, "Yıldız Pazar", IF(COUNTIF('Ana Pazar Liste'!A:A, A146)&gt;0, "Ana Pazar", IF(COUNTIF('Alt Pazar Liste'!A:A, A146)&gt;0, "Alt Pazar", "")))</f>
        <v>Ana Pazar</v>
      </c>
    </row>
    <row r="147" spans="1:24" ht="30" customHeight="1" thickTop="1" thickBot="1">
      <c r="A147" s="125" t="s">
        <v>400</v>
      </c>
      <c r="B147" s="136" t="s">
        <v>375</v>
      </c>
      <c r="C147" s="137">
        <v>1053946708</v>
      </c>
      <c r="D147" s="137">
        <v>105000000</v>
      </c>
      <c r="E147" s="128">
        <f>VLOOKUP(A147,'Tüm - Sektör'!$A:$H,5,0)</f>
        <v>44.568657292318129</v>
      </c>
      <c r="F147" s="128">
        <f>VLOOKUP(A147,'Tüm - Sektör'!$A:$H,6,0)</f>
        <v>32.651030983383244</v>
      </c>
      <c r="G147" s="127">
        <f>VLOOKUP(A147,'Tüm - Sektör'!$A:$H,7,0)</f>
        <v>69.578063</v>
      </c>
      <c r="H147" s="159">
        <v>12.9</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31.010008449103204</v>
      </c>
      <c r="R147" s="166" t="str">
        <f t="shared" si="7"/>
        <v/>
      </c>
      <c r="S147" s="191">
        <v>31.010008449103204</v>
      </c>
      <c r="T147" s="208">
        <f t="shared" si="8"/>
        <v>0</v>
      </c>
      <c r="U147" s="222"/>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19.308177880263685</v>
      </c>
      <c r="F148" s="128">
        <f>VLOOKUP(A148,'Tüm - Sektör'!$A:$H,6,0)</f>
        <v>4.0888167783655733</v>
      </c>
      <c r="G148" s="127">
        <f>VLOOKUP(A148,'Tüm - Sektör'!$A:$H,7,0)</f>
        <v>160.62860900000001</v>
      </c>
      <c r="H148" s="159">
        <v>12.9</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 t="shared" si="6"/>
        <v>31.014457552313242</v>
      </c>
      <c r="R148" s="166" t="str">
        <f t="shared" si="7"/>
        <v/>
      </c>
      <c r="S148" s="191">
        <v>31.014457552313242</v>
      </c>
      <c r="T148" s="208">
        <f t="shared" si="8"/>
        <v>0</v>
      </c>
      <c r="U148" s="222"/>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68.378803528209502</v>
      </c>
      <c r="F149" s="128">
        <f>VLOOKUP(A149,'Tüm - Sektör'!$A:$H,6,0)</f>
        <v>37.988224182338612</v>
      </c>
      <c r="G149" s="127">
        <f>VLOOKUP(A149,'Tüm - Sektör'!$A:$H,7,0)</f>
        <v>45.644831000000003</v>
      </c>
      <c r="H149" s="159">
        <v>12.82</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31.211389310273265</v>
      </c>
      <c r="R149" s="166" t="str">
        <f t="shared" si="7"/>
        <v/>
      </c>
      <c r="S149" s="191">
        <v>31.211389310273265</v>
      </c>
      <c r="T149" s="208">
        <f t="shared" si="8"/>
        <v>0</v>
      </c>
      <c r="U149" s="222"/>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69.579428535803899</v>
      </c>
      <c r="F150" s="128">
        <f>VLOOKUP(A150,'Tüm - Sektör'!$A:$H,6,0)</f>
        <v>92.036281132015745</v>
      </c>
      <c r="G150" s="127">
        <f>VLOOKUP(A150,'Tüm - Sektör'!$A:$H,7,0)</f>
        <v>44.915382999999999</v>
      </c>
      <c r="H150" s="159">
        <v>12.8</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31.251866816067615</v>
      </c>
      <c r="R150" s="166" t="str">
        <f t="shared" si="7"/>
        <v/>
      </c>
      <c r="S150" s="191">
        <v>31.251866816067615</v>
      </c>
      <c r="T150" s="208">
        <f t="shared" si="8"/>
        <v>0</v>
      </c>
      <c r="U150" s="222"/>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16.657638226747771</v>
      </c>
      <c r="F151" s="128">
        <f>VLOOKUP(A151,'Tüm - Sektör'!$A:$H,6,0)</f>
        <v>3.470341297239119</v>
      </c>
      <c r="G151" s="127">
        <f>VLOOKUP(A151,'Tüm - Sektör'!$A:$H,7,0)</f>
        <v>194.30446800000001</v>
      </c>
      <c r="H151" s="159">
        <v>12.36</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32.366535337846898</v>
      </c>
      <c r="R151" s="166" t="str">
        <f t="shared" si="7"/>
        <v/>
      </c>
      <c r="S151" s="191">
        <v>32.366535337846898</v>
      </c>
      <c r="T151" s="208">
        <f t="shared" si="8"/>
        <v>0</v>
      </c>
      <c r="U151" s="222"/>
      <c r="W151" s="200"/>
      <c r="X151" s="209" t="str">
        <f>IF(COUNTIF('Yıldız Liste'!A:A, A151)&gt;0, "Yıldız Pazar", IF(COUNTIF('Ana Pazar Liste'!A:A, A151)&gt;0, "Ana Pazar", IF(COUNTIF('Alt Pazar Liste'!A:A, A151)&gt;0, "Alt Pazar", "")))</f>
        <v>Ana Pazar</v>
      </c>
    </row>
    <row r="152" spans="1:24" ht="29.25" customHeight="1" thickTop="1" thickBot="1">
      <c r="A152" s="125" t="s">
        <v>107</v>
      </c>
      <c r="B152" s="136" t="s">
        <v>221</v>
      </c>
      <c r="C152" s="137">
        <v>1367528517</v>
      </c>
      <c r="D152" s="137">
        <v>1000000000</v>
      </c>
      <c r="E152" s="128">
        <f>VLOOKUP(A152,'Tüm - Sektör'!$A:$H,5,0)</f>
        <v>11.166515639542641</v>
      </c>
      <c r="F152" s="128">
        <f>VLOOKUP(A152,'Tüm - Sektör'!$A:$H,6,0)</f>
        <v>0.93054296996188679</v>
      </c>
      <c r="G152" s="127">
        <f>VLOOKUP(A152,'Tüm - Sektör'!$A:$H,7,0)</f>
        <v>294.12620600000002</v>
      </c>
      <c r="H152" s="159">
        <v>12.18</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32.843648792983409</v>
      </c>
      <c r="R152" s="166" t="str">
        <f t="shared" si="7"/>
        <v/>
      </c>
      <c r="S152" s="191">
        <v>32.843648792983409</v>
      </c>
      <c r="T152" s="208">
        <f t="shared" si="8"/>
        <v>0</v>
      </c>
      <c r="U152" s="222"/>
      <c r="W152" s="200"/>
      <c r="X152" s="209" t="str">
        <f>IF(COUNTIF('Yıldız Liste'!A:A, A152)&gt;0, "Yıldız Pazar", IF(COUNTIF('Ana Pazar Liste'!A:A, A152)&gt;0, "Ana Pazar", IF(COUNTIF('Alt Pazar Liste'!A:A, A152)&gt;0, "Alt Pazar", "")))</f>
        <v>Ana Pazar</v>
      </c>
    </row>
    <row r="153" spans="1:24" ht="30" customHeight="1" thickTop="1" thickBot="1">
      <c r="A153" s="125" t="s">
        <v>513</v>
      </c>
      <c r="B153" s="136" t="s">
        <v>353</v>
      </c>
      <c r="C153" s="137">
        <v>2452293810</v>
      </c>
      <c r="D153" s="137">
        <v>228600000</v>
      </c>
      <c r="E153" s="128">
        <f>VLOOKUP(A153,'Tüm - Sektör'!$A:$H,5,0)</f>
        <v>53.845653446070457</v>
      </c>
      <c r="F153" s="128">
        <f>VLOOKUP(A153,'Tüm - Sektör'!$A:$H,6,0)</f>
        <v>19.628774222102091</v>
      </c>
      <c r="G153" s="127">
        <f>VLOOKUP(A153,'Tüm - Sektör'!$A:$H,7,0)</f>
        <v>61.006332999999998</v>
      </c>
      <c r="H153" s="159">
        <v>12.18</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32.849258647335716</v>
      </c>
      <c r="R153" s="166" t="str">
        <f t="shared" si="7"/>
        <v/>
      </c>
      <c r="S153" s="191">
        <v>32.849258647335716</v>
      </c>
      <c r="T153" s="208">
        <f t="shared" si="8"/>
        <v>0</v>
      </c>
      <c r="U153" s="222"/>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57.06099776153129</v>
      </c>
      <c r="F154" s="128">
        <f>VLOOKUP(A154,'Tüm - Sektör'!$A:$H,6,0)</f>
        <v>19.649103912373032</v>
      </c>
      <c r="G154" s="127">
        <f>VLOOKUP(A154,'Tüm - Sektör'!$A:$H,7,0)</f>
        <v>59.070202000000002</v>
      </c>
      <c r="H154" s="159">
        <v>11.87</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 t="shared" si="6"/>
        <v>33.70604664095201</v>
      </c>
      <c r="R154" s="166" t="str">
        <f t="shared" si="7"/>
        <v/>
      </c>
      <c r="S154" s="191">
        <v>33.70604664095201</v>
      </c>
      <c r="T154" s="208">
        <f t="shared" si="8"/>
        <v>0</v>
      </c>
      <c r="U154" s="222"/>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34.080275254502851</v>
      </c>
      <c r="F155" s="128">
        <f>VLOOKUP(A155,'Tüm - Sektör'!$A:$H,6,0)</f>
        <v>10.213475881647764</v>
      </c>
      <c r="G155" s="127">
        <f>VLOOKUP(A155,'Tüm - Sektör'!$A:$H,7,0)</f>
        <v>100.333235</v>
      </c>
      <c r="H155" s="159">
        <v>11.7</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34.19384265974719</v>
      </c>
      <c r="R155" s="166" t="str">
        <f t="shared" si="7"/>
        <v/>
      </c>
      <c r="S155" s="191">
        <v>34.19384265974719</v>
      </c>
      <c r="T155" s="208">
        <f t="shared" si="8"/>
        <v>0</v>
      </c>
      <c r="U155" s="222"/>
      <c r="W155" s="200"/>
      <c r="X155" s="209" t="str">
        <f>IF(COUNTIF('Yıldız Liste'!A:A, A155)&gt;0, "Yıldız Pazar", IF(COUNTIF('Ana Pazar Liste'!A:A, A155)&gt;0, "Ana Pazar", IF(COUNTIF('Alt Pazar Liste'!A:A, A155)&gt;0, "Alt Pazar", "")))</f>
        <v>Ana Pazar</v>
      </c>
    </row>
    <row r="156" spans="1:24" ht="30" customHeight="1" thickTop="1" thickBot="1">
      <c r="A156" s="125" t="s">
        <v>451</v>
      </c>
      <c r="B156" s="131" t="s">
        <v>233</v>
      </c>
      <c r="C156" s="132">
        <v>4310209139</v>
      </c>
      <c r="D156" s="132">
        <v>386500000</v>
      </c>
      <c r="E156" s="128">
        <f>VLOOKUP(A156,'Tüm - Sektör'!$A:$H,5,0)</f>
        <v>37.03483548752488</v>
      </c>
      <c r="F156" s="128">
        <f>VLOOKUP(A156,'Tüm - Sektör'!$A:$H,6,0)</f>
        <v>8.7110044660766501</v>
      </c>
      <c r="G156" s="127">
        <f>VLOOKUP(A156,'Tüm - Sektör'!$A:$H,7,0)</f>
        <v>94.595506999999998</v>
      </c>
      <c r="H156" s="159">
        <v>11.42</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35.033290396040087</v>
      </c>
      <c r="R156" s="166" t="str">
        <f t="shared" si="7"/>
        <v/>
      </c>
      <c r="S156" s="191">
        <v>35.033290396040087</v>
      </c>
      <c r="T156" s="208">
        <f t="shared" si="8"/>
        <v>0</v>
      </c>
      <c r="U156" s="222"/>
      <c r="W156" s="200"/>
      <c r="X156" s="209" t="str">
        <f>IF(COUNTIF('Yıldız Liste'!A:A, A156)&gt;0, "Yıldız Pazar", IF(COUNTIF('Ana Pazar Liste'!A:A, A156)&gt;0, "Ana Pazar", IF(COUNTIF('Alt Pazar Liste'!A:A, A156)&gt;0, "Alt Pazar", "")))</f>
        <v>Ana Pazar</v>
      </c>
    </row>
    <row r="157" spans="1:24" ht="30" customHeight="1" thickTop="1" thickBot="1">
      <c r="A157" s="125" t="s">
        <v>409</v>
      </c>
      <c r="B157" s="136" t="s">
        <v>255</v>
      </c>
      <c r="C157" s="137">
        <v>932814398</v>
      </c>
      <c r="D157" s="137">
        <v>174600000</v>
      </c>
      <c r="E157" s="128">
        <f>VLOOKUP(A157,'Tüm - Sektör'!$A:$H,5,0)</f>
        <v>45.113263004733788</v>
      </c>
      <c r="F157" s="128">
        <f>VLOOKUP(A157,'Tüm - Sektör'!$A:$H,6,0)</f>
        <v>25.838065867545126</v>
      </c>
      <c r="G157" s="127">
        <f>VLOOKUP(A157,'Tüm - Sektör'!$A:$H,7,0)</f>
        <v>78.469515999999999</v>
      </c>
      <c r="H157" s="159">
        <v>11.3</v>
      </c>
      <c r="I157" s="141" t="e">
        <f>VLOOKUP(A157,'Tüm - Sektör'!$A:$H,9,0)</f>
        <v>#REF!</v>
      </c>
      <c r="J157" s="145" t="e">
        <f>VLOOKUP(A157,'Tüm - Sektör'!$A:$H,10,0)</f>
        <v>#REF!</v>
      </c>
      <c r="K157" s="146" t="e">
        <f>VLOOKUP(A157,'Tüm - Sektör'!$A:$H,11,0)</f>
        <v>#REF!</v>
      </c>
      <c r="L157" s="146" t="e">
        <f>VLOOKUP(A157,'Tüm - Sektör'!$A:$H,12,0)</f>
        <v>#REF!</v>
      </c>
      <c r="M157" s="146" t="e">
        <f>VLOOKUP(A157,'Tüm - Sektör'!$A:$H,13,0)</f>
        <v>#REF!</v>
      </c>
      <c r="N157" s="147" t="e">
        <f>VLOOKUP(A157,'Tüm - Sektör'!$A:$H,14,0)</f>
        <v>#REF!</v>
      </c>
      <c r="O157" s="148" t="e">
        <f>VLOOKUP(A157,'Tüm - Sektör'!$A:$H,15,0)</f>
        <v>#REF!</v>
      </c>
      <c r="P157" s="156" t="e">
        <f>VLOOKUP(A157,'Tüm - Sektör'!$A:$H,16,0)</f>
        <v>#REF!</v>
      </c>
      <c r="Q157" s="158">
        <f t="shared" si="6"/>
        <v>35.400159131621656</v>
      </c>
      <c r="R157" s="166" t="str">
        <f t="shared" si="7"/>
        <v/>
      </c>
      <c r="S157" s="191">
        <v>35.400159131621656</v>
      </c>
      <c r="T157" s="208">
        <f t="shared" si="8"/>
        <v>0</v>
      </c>
      <c r="U157" s="222"/>
      <c r="W157" s="200"/>
      <c r="X157" s="209" t="str">
        <f>IF(COUNTIF('Yıldız Liste'!A:A, A157)&gt;0, "Yıldız Pazar", IF(COUNTIF('Ana Pazar Liste'!A:A, A157)&gt;0, "Ana Pazar", IF(COUNTIF('Alt Pazar Liste'!A:A, A157)&gt;0, "Alt Pazar", "")))</f>
        <v>Ana Pazar</v>
      </c>
    </row>
    <row r="158" spans="1:24" ht="30" customHeight="1" thickTop="1" thickBot="1">
      <c r="A158" s="125" t="s">
        <v>162</v>
      </c>
      <c r="B158" s="131" t="s">
        <v>233</v>
      </c>
      <c r="C158" s="132">
        <v>11759814183</v>
      </c>
      <c r="D158" s="132">
        <v>314657358</v>
      </c>
      <c r="E158" s="128">
        <f>VLOOKUP(A158,'Tüm - Sektör'!$A:$H,5,0)</f>
        <v>30.02115144678103</v>
      </c>
      <c r="F158" s="128">
        <f>VLOOKUP(A158,'Tüm - Sektör'!$A:$H,6,0)</f>
        <v>9.5409023778086919</v>
      </c>
      <c r="G158" s="127">
        <f>VLOOKUP(A158,'Tüm - Sektör'!$A:$H,7,0)</f>
        <v>118.75529</v>
      </c>
      <c r="H158" s="159">
        <v>11.22</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35.651705461964006</v>
      </c>
      <c r="R158" s="166" t="str">
        <f t="shared" si="7"/>
        <v/>
      </c>
      <c r="S158" s="191">
        <v>35.651705461964006</v>
      </c>
      <c r="T158" s="208">
        <f t="shared" si="8"/>
        <v>0</v>
      </c>
      <c r="U158" s="222"/>
      <c r="W158" s="200"/>
      <c r="X158" s="209" t="str">
        <f>IF(COUNTIF('Yıldız Liste'!A:A, A158)&gt;0, "Yıldız Pazar", IF(COUNTIF('Ana Pazar Liste'!A:A, A158)&gt;0, "Ana Pazar", IF(COUNTIF('Alt Pazar Liste'!A:A, A158)&gt;0, "Alt Pazar", "")))</f>
        <v>Ana Pazar</v>
      </c>
    </row>
    <row r="159" spans="1:24" ht="30" customHeight="1" thickTop="1" thickBot="1">
      <c r="A159" s="125" t="s">
        <v>771</v>
      </c>
      <c r="B159" s="136" t="s">
        <v>255</v>
      </c>
      <c r="C159" s="137">
        <v>6697968298</v>
      </c>
      <c r="D159" s="137">
        <v>609000000</v>
      </c>
      <c r="E159" s="128">
        <f>VLOOKUP(A159,'Tüm - Sektör'!$A:$H,5,0)</f>
        <v>29.032590218420268</v>
      </c>
      <c r="F159" s="128">
        <f>VLOOKUP(A159,'Tüm - Sektör'!$A:$H,6,0)</f>
        <v>4.7672561935008648</v>
      </c>
      <c r="G159" s="127">
        <f>VLOOKUP(A159,'Tüm - Sektör'!$A:$H,7,0)</f>
        <v>123.570446</v>
      </c>
      <c r="H159" s="159">
        <v>11.15</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 t="shared" si="6"/>
        <v>35.875701218254299</v>
      </c>
      <c r="R159" s="166" t="str">
        <f t="shared" si="7"/>
        <v/>
      </c>
      <c r="S159" s="191">
        <v>35.875701218254299</v>
      </c>
      <c r="T159" s="208">
        <f t="shared" si="8"/>
        <v>0</v>
      </c>
      <c r="U159" s="222"/>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26.40449760331316</v>
      </c>
      <c r="F160" s="128">
        <f>VLOOKUP(A160,'Tüm - Sektör'!$A:$H,6,0)</f>
        <v>9.5222519059843709</v>
      </c>
      <c r="G160" s="127">
        <f>VLOOKUP(A160,'Tüm - Sektör'!$A:$H,7,0)</f>
        <v>137.36788300000001</v>
      </c>
      <c r="H160" s="159">
        <v>11.03</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36.271299374457023</v>
      </c>
      <c r="R160" s="166" t="str">
        <f t="shared" si="7"/>
        <v/>
      </c>
      <c r="S160" s="191">
        <v>36.271299374457023</v>
      </c>
      <c r="T160" s="208">
        <f t="shared" si="8"/>
        <v>0</v>
      </c>
      <c r="U160" s="222"/>
      <c r="W160" s="200"/>
      <c r="X160" s="209" t="str">
        <f>IF(COUNTIF('Yıldız Liste'!A:A, A160)&gt;0, "Yıldız Pazar", IF(COUNTIF('Ana Pazar Liste'!A:A, A160)&gt;0, "Ana Pazar", IF(COUNTIF('Alt Pazar Liste'!A:A, A160)&gt;0, "Alt Pazar", "")))</f>
        <v>Ana Pazar</v>
      </c>
    </row>
    <row r="161" spans="1:24" ht="30" customHeight="1" thickTop="1" thickBot="1">
      <c r="A161" s="125" t="s">
        <v>762</v>
      </c>
      <c r="B161" s="131" t="s">
        <v>233</v>
      </c>
      <c r="C161" s="132">
        <v>4581844648</v>
      </c>
      <c r="D161" s="132">
        <v>870000000</v>
      </c>
      <c r="E161" s="128">
        <f>VLOOKUP(A161,'Tüm - Sektör'!$A:$H,5,0)</f>
        <v>20.738109765881774</v>
      </c>
      <c r="F161" s="128">
        <f>VLOOKUP(A161,'Tüm - Sektör'!$A:$H,6,0)</f>
        <v>2.1669916160796001</v>
      </c>
      <c r="G161" s="127">
        <f>VLOOKUP(A161,'Tüm - Sektör'!$A:$H,7,0)</f>
        <v>174.93409199999999</v>
      </c>
      <c r="H161" s="159">
        <v>11.03</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36.278024016908603</v>
      </c>
      <c r="R161" s="166" t="str">
        <f t="shared" si="7"/>
        <v/>
      </c>
      <c r="S161" s="191">
        <v>36.278024016908603</v>
      </c>
      <c r="T161" s="208">
        <f t="shared" si="8"/>
        <v>0</v>
      </c>
      <c r="U161" s="222"/>
      <c r="W161" s="200"/>
      <c r="X161" s="209" t="str">
        <f>IF(COUNTIF('Yıldız Liste'!A:A, A161)&gt;0, "Yıldız Pazar", IF(COUNTIF('Ana Pazar Liste'!A:A, A161)&gt;0, "Ana Pazar", IF(COUNTIF('Alt Pazar Liste'!A:A, A161)&gt;0, "Alt Pazar", "")))</f>
        <v>Ana Pazar</v>
      </c>
    </row>
    <row r="162" spans="1:24" ht="30" customHeight="1" thickTop="1" thickBot="1">
      <c r="A162" s="125" t="s">
        <v>485</v>
      </c>
      <c r="B162" s="131" t="s">
        <v>233</v>
      </c>
      <c r="C162" s="132">
        <v>1973820337</v>
      </c>
      <c r="D162" s="132">
        <v>1482400000</v>
      </c>
      <c r="E162" s="128">
        <f>VLOOKUP(A162,'Tüm - Sektör'!$A:$H,5,0)</f>
        <v>5.1391908893015952</v>
      </c>
      <c r="F162" s="128">
        <f>VLOOKUP(A162,'Tüm - Sektör'!$A:$H,6,0)</f>
        <v>0.34668044315310276</v>
      </c>
      <c r="G162" s="127">
        <f>VLOOKUP(A162,'Tüm - Sektör'!$A:$H,7,0)</f>
        <v>727.55648099999996</v>
      </c>
      <c r="H162" s="159">
        <v>10.7</v>
      </c>
      <c r="I162" s="133" t="e">
        <f>VLOOKUP(A162,'Tüm - Sektör'!$A:$H,9,0)</f>
        <v>#REF!</v>
      </c>
      <c r="J162" s="132" t="e">
        <f>VLOOKUP(A162,'Tüm - Sektör'!$A:$H,10,0)</f>
        <v>#REF!</v>
      </c>
      <c r="K162" s="133" t="e">
        <f>VLOOKUP(A162,'Tüm - Sektör'!$A:$H,11,0)</f>
        <v>#REF!</v>
      </c>
      <c r="L162" s="133" t="e">
        <f>VLOOKUP(A162,'Tüm - Sektör'!$A:$H,12,0)</f>
        <v>#REF!</v>
      </c>
      <c r="M162" s="133" t="e">
        <f>VLOOKUP(A162,'Tüm - Sektör'!$A:$H,13,0)</f>
        <v>#REF!</v>
      </c>
      <c r="N162" s="134" t="e">
        <f>VLOOKUP(A162,'Tüm - Sektör'!$A:$H,14,0)</f>
        <v>#REF!</v>
      </c>
      <c r="O162" s="135" t="e">
        <f>VLOOKUP(A162,'Tüm - Sektör'!$A:$H,15,0)</f>
        <v>#REF!</v>
      </c>
      <c r="P162" s="153" t="e">
        <f>VLOOKUP(A162,'Tüm - Sektör'!$A:$H,16,0)</f>
        <v>#REF!</v>
      </c>
      <c r="Q162" s="158">
        <f t="shared" si="6"/>
        <v>37.390516386075291</v>
      </c>
      <c r="R162" s="166" t="str">
        <f t="shared" si="7"/>
        <v/>
      </c>
      <c r="S162" s="191">
        <v>37.390516386075291</v>
      </c>
      <c r="T162" s="208">
        <f t="shared" si="8"/>
        <v>0</v>
      </c>
      <c r="U162" s="222"/>
      <c r="W162" s="200"/>
      <c r="X162" s="209" t="str">
        <f>IF(COUNTIF('Yıldız Liste'!A:A, A162)&gt;0, "Yıldız Pazar", IF(COUNTIF('Ana Pazar Liste'!A:A, A162)&gt;0, "Ana Pazar", IF(COUNTIF('Alt Pazar Liste'!A:A, A162)&gt;0, "Alt Pazar", "")))</f>
        <v>Ana Pazar</v>
      </c>
    </row>
    <row r="163" spans="1:24" ht="30" customHeight="1" thickTop="1" thickBot="1">
      <c r="A163" s="125" t="s">
        <v>130</v>
      </c>
      <c r="B163" s="136" t="s">
        <v>426</v>
      </c>
      <c r="C163" s="137">
        <v>753453064</v>
      </c>
      <c r="D163" s="137">
        <v>298200000</v>
      </c>
      <c r="E163" s="128">
        <f>VLOOKUP(A163,'Tüm - Sektör'!$A:$H,5,0)</f>
        <v>45.344153217327829</v>
      </c>
      <c r="F163" s="128">
        <f>VLOOKUP(A163,'Tüm - Sektör'!$A:$H,6,0)</f>
        <v>15.205953459868487</v>
      </c>
      <c r="G163" s="127">
        <f>VLOOKUP(A163,'Tüm - Sektör'!$A:$H,7,0)</f>
        <v>83.863085999999996</v>
      </c>
      <c r="H163" s="159">
        <v>10.52</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38.027006208619397</v>
      </c>
      <c r="R163" s="166" t="str">
        <f t="shared" si="7"/>
        <v/>
      </c>
      <c r="S163" s="191">
        <v>38.027006208619397</v>
      </c>
      <c r="T163" s="208">
        <f t="shared" si="8"/>
        <v>0</v>
      </c>
      <c r="U163" s="222"/>
      <c r="W163" s="200"/>
      <c r="X163" s="209" t="str">
        <f>IF(COUNTIF('Yıldız Liste'!A:A, A163)&gt;0, "Yıldız Pazar", IF(COUNTIF('Ana Pazar Liste'!A:A, A163)&gt;0, "Ana Pazar", IF(COUNTIF('Alt Pazar Liste'!A:A, A163)&gt;0, "Alt Pazar", "")))</f>
        <v>Ana Pazar</v>
      </c>
    </row>
    <row r="164" spans="1:24" ht="30" customHeight="1" thickTop="1" thickBot="1">
      <c r="A164" s="125" t="s">
        <v>26</v>
      </c>
      <c r="B164" s="136" t="s">
        <v>221</v>
      </c>
      <c r="C164" s="137">
        <v>8135775636</v>
      </c>
      <c r="D164" s="137">
        <v>5000000000</v>
      </c>
      <c r="E164" s="128">
        <f>VLOOKUP(A164,'Tüm - Sektör'!$A:$H,5,0)</f>
        <v>1.164457835709555</v>
      </c>
      <c r="F164" s="128">
        <f>VLOOKUP(A164,'Tüm - Sektör'!$A:$H,6,0)</f>
        <v>2.1171960649264635E-2</v>
      </c>
      <c r="G164" s="127">
        <f>VLOOKUP(A164,'Tüm - Sektör'!$A:$H,7,0)</f>
        <v>3271.9011879999998</v>
      </c>
      <c r="H164" s="159">
        <v>10.5</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38.099909760340012</v>
      </c>
      <c r="R164" s="166" t="str">
        <f t="shared" si="7"/>
        <v/>
      </c>
      <c r="S164" s="191">
        <v>38.099909760340012</v>
      </c>
      <c r="T164" s="208">
        <f t="shared" si="8"/>
        <v>0</v>
      </c>
      <c r="U164" s="222"/>
      <c r="W164" s="200"/>
      <c r="X164" s="209" t="str">
        <f>IF(COUNTIF('Yıldız Liste'!A:A, A164)&gt;0, "Yıldız Pazar", IF(COUNTIF('Ana Pazar Liste'!A:A, A164)&gt;0, "Ana Pazar", IF(COUNTIF('Alt Pazar Liste'!A:A, A164)&gt;0, "Alt Pazar", "")))</f>
        <v>Ana Pazar</v>
      </c>
    </row>
    <row r="165" spans="1:24" ht="30" customHeight="1" thickTop="1" thickBot="1">
      <c r="A165" s="125" t="s">
        <v>752</v>
      </c>
      <c r="B165" s="136" t="s">
        <v>349</v>
      </c>
      <c r="C165" s="137">
        <v>2885537108</v>
      </c>
      <c r="D165" s="137">
        <v>175740000</v>
      </c>
      <c r="E165" s="128">
        <f>VLOOKUP(A165,'Tüm - Sektör'!$A:$H,5,0)</f>
        <v>61.982818634779015</v>
      </c>
      <c r="F165" s="128">
        <f>VLOOKUP(A165,'Tüm - Sektör'!$A:$H,6,0)</f>
        <v>35.269613425958241</v>
      </c>
      <c r="G165" s="127">
        <f>VLOOKUP(A165,'Tüm - Sektör'!$A:$H,7,0)</f>
        <v>61.770183000000003</v>
      </c>
      <c r="H165" s="159">
        <v>10.45</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6"/>
        <v>38.286900499261101</v>
      </c>
      <c r="R165" s="166" t="str">
        <f t="shared" si="7"/>
        <v/>
      </c>
      <c r="S165" s="191">
        <v>38.286900499261101</v>
      </c>
      <c r="T165" s="208">
        <f t="shared" si="8"/>
        <v>0</v>
      </c>
      <c r="U165" s="222"/>
      <c r="W165" s="200"/>
      <c r="X165" s="209" t="str">
        <f>IF(COUNTIF('Yıldız Liste'!A:A, A165)&gt;0, "Yıldız Pazar", IF(COUNTIF('Ana Pazar Liste'!A:A, A165)&gt;0, "Ana Pazar", IF(COUNTIF('Alt Pazar Liste'!A:A, A165)&gt;0, "Alt Pazar", "")))</f>
        <v>Ana Pazar</v>
      </c>
    </row>
    <row r="166" spans="1:24" ht="30" customHeight="1" thickTop="1" thickBot="1">
      <c r="A166" s="125" t="s">
        <v>742</v>
      </c>
      <c r="B166" s="136" t="s">
        <v>695</v>
      </c>
      <c r="C166" s="137">
        <v>2485538000</v>
      </c>
      <c r="D166" s="137">
        <v>600000000</v>
      </c>
      <c r="E166" s="128">
        <f>VLOOKUP(A166,'Tüm - Sektör'!$A:$H,5,0)</f>
        <v>24.080602592999288</v>
      </c>
      <c r="F166" s="128">
        <f>VLOOKUP(A166,'Tüm - Sektör'!$A:$H,6,0)</f>
        <v>2.5993742004532909</v>
      </c>
      <c r="G166" s="127">
        <f>VLOOKUP(A166,'Tüm - Sektör'!$A:$H,7,0)</f>
        <v>159.75809699999999</v>
      </c>
      <c r="H166" s="159">
        <v>10.4</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38.470712448708312</v>
      </c>
      <c r="R166" s="166" t="str">
        <f t="shared" si="7"/>
        <v/>
      </c>
      <c r="S166" s="191">
        <v>38.470712448708312</v>
      </c>
      <c r="T166" s="208">
        <f t="shared" si="8"/>
        <v>0</v>
      </c>
      <c r="U166" s="222"/>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21.362517783145815</v>
      </c>
      <c r="F167" s="128">
        <f>VLOOKUP(A167,'Tüm - Sektör'!$A:$H,6,0)</f>
        <v>2.9297274389774888</v>
      </c>
      <c r="G167" s="127">
        <f>VLOOKUP(A167,'Tüm - Sektör'!$A:$H,7,0)</f>
        <v>184.162025</v>
      </c>
      <c r="H167" s="159">
        <v>10.17</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6"/>
        <v>39.341645340426446</v>
      </c>
      <c r="R167" s="166" t="str">
        <f t="shared" si="7"/>
        <v/>
      </c>
      <c r="S167" s="191">
        <v>39.341645340426446</v>
      </c>
      <c r="T167" s="208">
        <f t="shared" si="8"/>
        <v>0</v>
      </c>
      <c r="U167" s="222"/>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40.234587632706692</v>
      </c>
      <c r="F168" s="128">
        <f>VLOOKUP(A168,'Tüm - Sektör'!$A:$H,6,0)</f>
        <v>14.15275000765744</v>
      </c>
      <c r="G168" s="127">
        <f>VLOOKUP(A168,'Tüm - Sektör'!$A:$H,7,0)</f>
        <v>98.355564999999999</v>
      </c>
      <c r="H168" s="159">
        <v>10.11</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 t="shared" si="6"/>
        <v>39.57295599156879</v>
      </c>
      <c r="R168" s="166" t="str">
        <f t="shared" si="7"/>
        <v/>
      </c>
      <c r="S168" s="191">
        <v>39.57295599156879</v>
      </c>
      <c r="T168" s="208">
        <f t="shared" si="8"/>
        <v>0</v>
      </c>
      <c r="U168" s="222"/>
      <c r="W168" s="200"/>
      <c r="X168" s="209" t="str">
        <f>IF(COUNTIF('Yıldız Liste'!A:A, A168)&gt;0, "Yıldız Pazar", IF(COUNTIF('Ana Pazar Liste'!A:A, A168)&gt;0, "Ana Pazar", IF(COUNTIF('Alt Pazar Liste'!A:A, A168)&gt;0, "Alt Pazar", "")))</f>
        <v>Ana Pazar</v>
      </c>
    </row>
    <row r="169" spans="1:24" ht="30" customHeight="1" thickTop="1" thickBot="1">
      <c r="A169" s="125" t="s">
        <v>85</v>
      </c>
      <c r="B169" s="126" t="s">
        <v>200</v>
      </c>
      <c r="C169" s="127">
        <v>1271636030</v>
      </c>
      <c r="D169" s="127">
        <v>100000000</v>
      </c>
      <c r="E169" s="128">
        <f>VLOOKUP(A169,'Tüm - Sektör'!$A:$H,5,0)</f>
        <v>63.410213990449158</v>
      </c>
      <c r="F169" s="128">
        <f>VLOOKUP(A169,'Tüm - Sektör'!$A:$H,6,0)</f>
        <v>70.455793322721291</v>
      </c>
      <c r="G169" s="127">
        <f>VLOOKUP(A169,'Tüm - Sektör'!$A:$H,7,0)</f>
        <v>62.830463000000002</v>
      </c>
      <c r="H169" s="159">
        <v>10.039999999999999</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 t="shared" si="6"/>
        <v>39.84093103948998</v>
      </c>
      <c r="R169" s="166" t="str">
        <f t="shared" si="7"/>
        <v/>
      </c>
      <c r="S169" s="191">
        <v>39.84093103948998</v>
      </c>
      <c r="T169" s="208">
        <f t="shared" si="8"/>
        <v>0</v>
      </c>
      <c r="U169" s="222"/>
      <c r="W169" s="200"/>
      <c r="X169" s="209" t="str">
        <f>IF(COUNTIF('Yıldız Liste'!A:A, A169)&gt;0, "Yıldız Pazar", IF(COUNTIF('Ana Pazar Liste'!A:A, A169)&gt;0, "Ana Pazar", IF(COUNTIF('Alt Pazar Liste'!A:A, A169)&gt;0, "Alt Pazar", "")))</f>
        <v>Ana Pazar</v>
      </c>
    </row>
    <row r="170" spans="1:24" ht="30" customHeight="1" thickTop="1" thickBot="1">
      <c r="A170" s="125" t="s">
        <v>324</v>
      </c>
      <c r="B170" s="126" t="s">
        <v>200</v>
      </c>
      <c r="C170" s="127">
        <v>19079519513</v>
      </c>
      <c r="D170" s="127">
        <v>1500000000</v>
      </c>
      <c r="E170" s="128">
        <f>VLOOKUP(A170,'Tüm - Sektör'!$A:$H,5,0)</f>
        <v>11.014732204323282</v>
      </c>
      <c r="F170" s="128">
        <f>VLOOKUP(A170,'Tüm - Sektör'!$A:$H,6,0)</f>
        <v>0.81590608920913199</v>
      </c>
      <c r="G170" s="127">
        <f>VLOOKUP(A170,'Tüm - Sektör'!$A:$H,7,0)</f>
        <v>363.24555199999998</v>
      </c>
      <c r="H170" s="159">
        <v>10</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 t="shared" si="6"/>
        <v>40.010524796915867</v>
      </c>
      <c r="R170" s="166" t="str">
        <f t="shared" si="7"/>
        <v/>
      </c>
      <c r="S170" s="191">
        <v>40.010524796915867</v>
      </c>
      <c r="T170" s="208">
        <f t="shared" si="8"/>
        <v>0</v>
      </c>
      <c r="U170" s="222"/>
      <c r="W170" s="200"/>
      <c r="X170" s="209" t="str">
        <f>IF(COUNTIF('Yıldız Liste'!A:A, A170)&gt;0, "Yıldız Pazar", IF(COUNTIF('Ana Pazar Liste'!A:A, A170)&gt;0, "Ana Pazar", IF(COUNTIF('Alt Pazar Liste'!A:A, A170)&gt;0, "Alt Pazar", "")))</f>
        <v>Ana Pazar</v>
      </c>
    </row>
    <row r="171" spans="1:24" ht="30" customHeight="1" thickTop="1" thickBot="1">
      <c r="A171" s="125" t="s">
        <v>330</v>
      </c>
      <c r="B171" s="136" t="s">
        <v>375</v>
      </c>
      <c r="C171" s="137">
        <v>1864832744</v>
      </c>
      <c r="D171" s="137">
        <v>200000000</v>
      </c>
      <c r="E171" s="128">
        <f>VLOOKUP(A171,'Tüm - Sektör'!$A:$H,5,0)</f>
        <v>39.218762255863204</v>
      </c>
      <c r="F171" s="128">
        <f>VLOOKUP(A171,'Tüm - Sektör'!$A:$H,6,0)</f>
        <v>21.788201253257334</v>
      </c>
      <c r="G171" s="127">
        <f>VLOOKUP(A171,'Tüm - Sektör'!$A:$H,7,0)</f>
        <v>104.516908</v>
      </c>
      <c r="H171" s="159">
        <v>9.76</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40.990237665699269</v>
      </c>
      <c r="R171" s="166" t="str">
        <f t="shared" si="7"/>
        <v/>
      </c>
      <c r="S171" s="191">
        <v>40.990237665699269</v>
      </c>
      <c r="T171" s="208">
        <f t="shared" si="8"/>
        <v>0</v>
      </c>
      <c r="U171" s="222"/>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46.617927623336463</v>
      </c>
      <c r="F172" s="128">
        <f>VLOOKUP(A172,'Tüm - Sektör'!$A:$H,6,0)</f>
        <v>10.570958644747497</v>
      </c>
      <c r="G172" s="127">
        <f>VLOOKUP(A172,'Tüm - Sektör'!$A:$H,7,0)</f>
        <v>88.016211999999996</v>
      </c>
      <c r="H172" s="159">
        <v>9.75</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41.031334006962382</v>
      </c>
      <c r="R172" s="166" t="str">
        <f t="shared" si="7"/>
        <v/>
      </c>
      <c r="S172" s="191">
        <v>41.031334006962382</v>
      </c>
      <c r="T172" s="208">
        <f t="shared" si="8"/>
        <v>0</v>
      </c>
      <c r="U172" s="222"/>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19.223597350219343</v>
      </c>
      <c r="F173" s="128">
        <f>VLOOKUP(A173,'Tüm - Sektör'!$A:$H,6,0)</f>
        <v>5.6958806963612867</v>
      </c>
      <c r="G173" s="127">
        <f>VLOOKUP(A173,'Tüm - Sektör'!$A:$H,7,0)</f>
        <v>217.20958099999999</v>
      </c>
      <c r="H173" s="159">
        <v>9.58</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41.755495257538534</v>
      </c>
      <c r="R173" s="166" t="str">
        <f t="shared" si="7"/>
        <v/>
      </c>
      <c r="S173" s="191">
        <v>41.755495257538534</v>
      </c>
      <c r="T173" s="208">
        <f t="shared" si="8"/>
        <v>0</v>
      </c>
      <c r="U173" s="222"/>
      <c r="W173" s="200"/>
      <c r="X173" s="209" t="str">
        <f>IF(COUNTIF('Yıldız Liste'!A:A, A173)&gt;0, "Yıldız Pazar", IF(COUNTIF('Ana Pazar Liste'!A:A, A173)&gt;0, "Ana Pazar", IF(COUNTIF('Alt Pazar Liste'!A:A, A173)&gt;0, "Alt Pazar", "")))</f>
        <v>Ana Pazar</v>
      </c>
    </row>
    <row r="174" spans="1:24" ht="30" customHeight="1" thickTop="1" thickBot="1">
      <c r="A174" s="125" t="s">
        <v>20</v>
      </c>
      <c r="B174" s="136" t="s">
        <v>287</v>
      </c>
      <c r="C174" s="137">
        <v>1735116415</v>
      </c>
      <c r="D174" s="137">
        <v>400000000</v>
      </c>
      <c r="E174" s="128">
        <f>VLOOKUP(A174,'Tüm - Sektör'!$A:$H,5,0)</f>
        <v>24.491243400834463</v>
      </c>
      <c r="F174" s="128">
        <f>VLOOKUP(A174,'Tüm - Sektör'!$A:$H,6,0)</f>
        <v>6.8031231668984624</v>
      </c>
      <c r="G174" s="127">
        <f>VLOOKUP(A174,'Tüm - Sektör'!$A:$H,7,0)</f>
        <v>175.248232</v>
      </c>
      <c r="H174" s="159">
        <v>9.32</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42.920471054779071</v>
      </c>
      <c r="R174" s="166" t="str">
        <f t="shared" si="7"/>
        <v/>
      </c>
      <c r="S174" s="191">
        <v>42.920471054779071</v>
      </c>
      <c r="T174" s="208">
        <f t="shared" si="8"/>
        <v>0</v>
      </c>
      <c r="U174" s="222"/>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58.617839413263574</v>
      </c>
      <c r="F175" s="128">
        <f>VLOOKUP(A175,'Tüm - Sektör'!$A:$H,6,0)</f>
        <v>16.700239149077941</v>
      </c>
      <c r="G175" s="127">
        <f>VLOOKUP(A175,'Tüm - Sektör'!$A:$H,7,0)</f>
        <v>74.35284</v>
      </c>
      <c r="H175" s="159">
        <v>9.18</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43.584028350400807</v>
      </c>
      <c r="R175" s="166" t="str">
        <f t="shared" si="7"/>
        <v/>
      </c>
      <c r="S175" s="191">
        <v>43.584028350400807</v>
      </c>
      <c r="T175" s="208">
        <f t="shared" si="8"/>
        <v>0</v>
      </c>
      <c r="U175" s="222"/>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36.978703132844984</v>
      </c>
      <c r="F176" s="128">
        <f>VLOOKUP(A176,'Tüm - Sektör'!$A:$H,6,0)</f>
        <v>14.00708452001704</v>
      </c>
      <c r="G176" s="127">
        <f>VLOOKUP(A176,'Tüm - Sektör'!$A:$H,7,0)</f>
        <v>119.817104</v>
      </c>
      <c r="H176" s="159">
        <v>9.0299999999999994</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44.306811190532137</v>
      </c>
      <c r="R176" s="166" t="str">
        <f t="shared" si="7"/>
        <v/>
      </c>
      <c r="S176" s="191">
        <v>44.306811190532137</v>
      </c>
      <c r="T176" s="208">
        <f t="shared" si="8"/>
        <v>0</v>
      </c>
      <c r="U176" s="222"/>
      <c r="W176" s="200"/>
      <c r="X176" s="209" t="str">
        <f>IF(COUNTIF('Yıldız Liste'!A:A, A176)&gt;0, "Yıldız Pazar", IF(COUNTIF('Ana Pazar Liste'!A:A, A176)&gt;0, "Ana Pazar", IF(COUNTIF('Alt Pazar Liste'!A:A, A176)&gt;0, "Alt Pazar", "")))</f>
        <v>Ana Pazar</v>
      </c>
    </row>
    <row r="177" spans="1:24" ht="30" customHeight="1" thickTop="1" thickBot="1">
      <c r="A177" s="125" t="s">
        <v>78</v>
      </c>
      <c r="B177" s="136" t="s">
        <v>221</v>
      </c>
      <c r="C177" s="137">
        <v>6825401407</v>
      </c>
      <c r="D177" s="137">
        <v>335348000</v>
      </c>
      <c r="E177" s="128">
        <f>VLOOKUP(A177,'Tüm - Sektör'!$A:$H,5,0)</f>
        <v>26.671731515251022</v>
      </c>
      <c r="F177" s="128">
        <f>VLOOKUP(A177,'Tüm - Sektör'!$A:$H,6,0)</f>
        <v>9.9418110124598265</v>
      </c>
      <c r="G177" s="127">
        <f>VLOOKUP(A177,'Tüm - Sektör'!$A:$H,7,0)</f>
        <v>166.28656799999999</v>
      </c>
      <c r="H177" s="159">
        <v>9.02</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 t="shared" si="6"/>
        <v>44.351506962885317</v>
      </c>
      <c r="R177" s="166" t="str">
        <f t="shared" si="7"/>
        <v/>
      </c>
      <c r="S177" s="191">
        <v>44.351506962885317</v>
      </c>
      <c r="T177" s="208">
        <f t="shared" si="8"/>
        <v>0</v>
      </c>
      <c r="U177" s="222"/>
      <c r="W177" s="200"/>
      <c r="X177" s="209" t="str">
        <f>IF(COUNTIF('Yıldız Liste'!A:A, A177)&gt;0, "Yıldız Pazar", IF(COUNTIF('Ana Pazar Liste'!A:A, A177)&gt;0, "Ana Pazar", IF(COUNTIF('Alt Pazar Liste'!A:A, A177)&gt;0, "Alt Pazar", "")))</f>
        <v>Ana Pazar</v>
      </c>
    </row>
    <row r="178" spans="1:24" ht="30" customHeight="1" thickTop="1" thickBot="1">
      <c r="A178" s="125" t="s">
        <v>101</v>
      </c>
      <c r="B178" s="131" t="s">
        <v>233</v>
      </c>
      <c r="C178" s="132">
        <v>4675184543</v>
      </c>
      <c r="D178" s="132">
        <v>175000000</v>
      </c>
      <c r="E178" s="128">
        <f>VLOOKUP(A178,'Tüm - Sektör'!$A:$H,5,0)</f>
        <v>33.319323945919244</v>
      </c>
      <c r="F178" s="128">
        <f>VLOOKUP(A178,'Tüm - Sektör'!$A:$H,6,0)</f>
        <v>23.79951710422803</v>
      </c>
      <c r="G178" s="127">
        <f>VLOOKUP(A178,'Tüm - Sektör'!$A:$H,7,0)</f>
        <v>134.44486900000001</v>
      </c>
      <c r="H178" s="159">
        <v>8.93</v>
      </c>
      <c r="I178" s="133" t="e">
        <f>VLOOKUP(A178,'Tüm - Sektör'!$A:$H,9,0)</f>
        <v>#REF!</v>
      </c>
      <c r="J178" s="132" t="e">
        <f>VLOOKUP(A178,'Tüm - Sektör'!$A:$H,10,0)</f>
        <v>#REF!</v>
      </c>
      <c r="K178" s="133" t="e">
        <f>VLOOKUP(A178,'Tüm - Sektör'!$A:$H,11,0)</f>
        <v>#REF!</v>
      </c>
      <c r="L178" s="133" t="e">
        <f>VLOOKUP(A178,'Tüm - Sektör'!$A:$H,12,0)</f>
        <v>#REF!</v>
      </c>
      <c r="M178" s="133" t="e">
        <f>VLOOKUP(A178,'Tüm - Sektör'!$A:$H,13,0)</f>
        <v>#REF!</v>
      </c>
      <c r="N178" s="134" t="e">
        <f>VLOOKUP(A178,'Tüm - Sektör'!$A:$H,14,0)</f>
        <v>#REF!</v>
      </c>
      <c r="O178" s="135" t="e">
        <f>VLOOKUP(A178,'Tüm - Sektör'!$A:$H,15,0)</f>
        <v>#REF!</v>
      </c>
      <c r="P178" s="153" t="e">
        <f>VLOOKUP(A178,'Tüm - Sektör'!$A:$H,16,0)</f>
        <v>#REF!</v>
      </c>
      <c r="Q178" s="158">
        <f t="shared" si="6"/>
        <v>44.796121430776765</v>
      </c>
      <c r="R178" s="166" t="str">
        <f t="shared" si="7"/>
        <v/>
      </c>
      <c r="S178" s="191">
        <v>44.796121430776765</v>
      </c>
      <c r="T178" s="208">
        <f t="shared" si="8"/>
        <v>0</v>
      </c>
      <c r="U178" s="222"/>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58.366649016592</v>
      </c>
      <c r="F179" s="128">
        <f>VLOOKUP(A179,'Tüm - Sektör'!$A:$H,6,0)</f>
        <v>33.162868759427269</v>
      </c>
      <c r="G179" s="127">
        <f>VLOOKUP(A179,'Tüm - Sektör'!$A:$H,7,0)</f>
        <v>78.150914</v>
      </c>
      <c r="H179" s="159">
        <v>8.77</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45.61406967763866</v>
      </c>
      <c r="R179" s="166" t="str">
        <f t="shared" si="7"/>
        <v/>
      </c>
      <c r="S179" s="191">
        <v>45.61406967763866</v>
      </c>
      <c r="T179" s="208">
        <f t="shared" si="8"/>
        <v>0</v>
      </c>
      <c r="U179" s="222"/>
      <c r="W179" s="200"/>
      <c r="X179" s="209" t="str">
        <f>IF(COUNTIF('Yıldız Liste'!A:A, A179)&gt;0, "Yıldız Pazar", IF(COUNTIF('Ana Pazar Liste'!A:A, A179)&gt;0, "Ana Pazar", IF(COUNTIF('Alt Pazar Liste'!A:A, A179)&gt;0, "Alt Pazar", "")))</f>
        <v>Ana Pazar</v>
      </c>
    </row>
    <row r="180" spans="1:24" ht="30" customHeight="1" thickTop="1" thickBot="1">
      <c r="A180" s="125" t="s">
        <v>203</v>
      </c>
      <c r="B180" s="126" t="s">
        <v>200</v>
      </c>
      <c r="C180" s="127">
        <v>6764257574</v>
      </c>
      <c r="D180" s="127">
        <v>500000000</v>
      </c>
      <c r="E180" s="128">
        <f>VLOOKUP(A180,'Tüm - Sektör'!$A:$H,5,0)</f>
        <v>23.533737819452103</v>
      </c>
      <c r="F180" s="128">
        <f>VLOOKUP(A180,'Tüm - Sektör'!$A:$H,6,0)</f>
        <v>5.8834344548630257</v>
      </c>
      <c r="G180" s="127">
        <f>VLOOKUP(A180,'Tüm - Sektör'!$A:$H,7,0)</f>
        <v>194.287902</v>
      </c>
      <c r="H180" s="159">
        <v>8.75</v>
      </c>
      <c r="I180" s="128" t="e">
        <f>VLOOKUP(A180,'Tüm - Sektör'!$A:$H,9,0)</f>
        <v>#REF!</v>
      </c>
      <c r="J180" s="127" t="e">
        <f>VLOOKUP(A180,'Tüm - Sektör'!$A:$H,10,0)</f>
        <v>#REF!</v>
      </c>
      <c r="K180" s="128" t="e">
        <f>VLOOKUP(A180,'Tüm - Sektör'!$A:$H,11,0)</f>
        <v>#REF!</v>
      </c>
      <c r="L180" s="128" t="e">
        <f>VLOOKUP(A180,'Tüm - Sektör'!$A:$H,12,0)</f>
        <v>#REF!</v>
      </c>
      <c r="M180" s="128" t="e">
        <f>VLOOKUP(A180,'Tüm - Sektör'!$A:$H,13,0)</f>
        <v>#REF!</v>
      </c>
      <c r="N180" s="129" t="e">
        <f>VLOOKUP(A180,'Tüm - Sektör'!$A:$H,14,0)</f>
        <v>#REF!</v>
      </c>
      <c r="O180" s="130" t="e">
        <f>VLOOKUP(A180,'Tüm - Sektör'!$A:$H,15,0)</f>
        <v>#REF!</v>
      </c>
      <c r="P180" s="152" t="e">
        <f>VLOOKUP(A180,'Tüm - Sektör'!$A:$H,16,0)</f>
        <v>#REF!</v>
      </c>
      <c r="Q180" s="158">
        <f t="shared" si="6"/>
        <v>45.723205471594035</v>
      </c>
      <c r="R180" s="166" t="str">
        <f t="shared" si="7"/>
        <v/>
      </c>
      <c r="S180" s="191">
        <v>45.723205471594035</v>
      </c>
      <c r="T180" s="208">
        <f t="shared" si="8"/>
        <v>0</v>
      </c>
      <c r="U180" s="222"/>
      <c r="W180" s="200"/>
      <c r="X180" s="209" t="str">
        <f>IF(COUNTIF('Yıldız Liste'!A:A, A180)&gt;0, "Yıldız Pazar", IF(COUNTIF('Ana Pazar Liste'!A:A, A180)&gt;0, "Ana Pazar", IF(COUNTIF('Alt Pazar Liste'!A:A, A180)&gt;0, "Alt Pazar", "")))</f>
        <v>Ana Pazar</v>
      </c>
    </row>
    <row r="181" spans="1:24" ht="30" customHeight="1" thickTop="1" thickBot="1">
      <c r="A181" s="125" t="s">
        <v>31</v>
      </c>
      <c r="B181" s="131" t="s">
        <v>233</v>
      </c>
      <c r="C181" s="132">
        <v>1994719643</v>
      </c>
      <c r="D181" s="132">
        <v>192000000</v>
      </c>
      <c r="E181" s="128">
        <f>VLOOKUP(A181,'Tüm - Sektör'!$A:$H,5,0)</f>
        <v>26.663049024175066</v>
      </c>
      <c r="F181" s="128">
        <f>VLOOKUP(A181,'Tüm - Sektör'!$A:$H,6,0)</f>
        <v>17.358755875113975</v>
      </c>
      <c r="G181" s="127">
        <f>VLOOKUP(A181,'Tüm - Sektör'!$A:$H,7,0)</f>
        <v>171.666124</v>
      </c>
      <c r="H181" s="159">
        <v>8.74</v>
      </c>
      <c r="I181" s="133" t="e">
        <f>VLOOKUP(A181,'Tüm - Sektör'!$A:$H,9,0)</f>
        <v>#REF!</v>
      </c>
      <c r="J181" s="132" t="e">
        <f>VLOOKUP(A181,'Tüm - Sektör'!$A:$H,10,0)</f>
        <v>#REF!</v>
      </c>
      <c r="K181" s="133" t="e">
        <f>VLOOKUP(A181,'Tüm - Sektör'!$A:$H,11,0)</f>
        <v>#REF!</v>
      </c>
      <c r="L181" s="133" t="e">
        <f>VLOOKUP(A181,'Tüm - Sektör'!$A:$H,12,0)</f>
        <v>#REF!</v>
      </c>
      <c r="M181" s="133" t="e">
        <f>VLOOKUP(A181,'Tüm - Sektör'!$A:$H,13,0)</f>
        <v>#REF!</v>
      </c>
      <c r="N181" s="134" t="e">
        <f>VLOOKUP(A181,'Tüm - Sektör'!$A:$H,14,0)</f>
        <v>#REF!</v>
      </c>
      <c r="O181" s="135" t="e">
        <f>VLOOKUP(A181,'Tüm - Sektör'!$A:$H,15,0)</f>
        <v>#REF!</v>
      </c>
      <c r="P181" s="153" t="e">
        <f>VLOOKUP(A181,'Tüm - Sektör'!$A:$H,16,0)</f>
        <v>#REF!</v>
      </c>
      <c r="Q181" s="158">
        <f t="shared" si="6"/>
        <v>45.771422800021156</v>
      </c>
      <c r="R181" s="166" t="str">
        <f t="shared" si="7"/>
        <v/>
      </c>
      <c r="S181" s="191">
        <v>45.771422800021156</v>
      </c>
      <c r="T181" s="208">
        <f t="shared" si="8"/>
        <v>0</v>
      </c>
      <c r="U181" s="222"/>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14.509997493470483</v>
      </c>
      <c r="F182" s="128">
        <f>VLOOKUP(A182,'Tüm - Sektör'!$A:$H,6,0)</f>
        <v>3.3587957160811301</v>
      </c>
      <c r="G182" s="127">
        <f>VLOOKUP(A182,'Tüm - Sektör'!$A:$H,7,0)</f>
        <v>324.72809000000001</v>
      </c>
      <c r="H182" s="159">
        <v>8.49</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 t="shared" si="6"/>
        <v>47.118037719594575</v>
      </c>
      <c r="R182" s="166" t="str">
        <f t="shared" si="7"/>
        <v/>
      </c>
      <c r="S182" s="191">
        <v>47.118037719594575</v>
      </c>
      <c r="T182" s="208">
        <f t="shared" si="8"/>
        <v>0</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42.518613905091904</v>
      </c>
      <c r="F183" s="128">
        <f>VLOOKUP(A183,'Tüm - Sektör'!$A:$H,6,0)</f>
        <v>12.86882987442249</v>
      </c>
      <c r="G183" s="127">
        <f>VLOOKUP(A183,'Tüm - Sektör'!$A:$H,7,0)</f>
        <v>112.701047</v>
      </c>
      <c r="H183" s="159">
        <v>8.35</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47.918923040926167</v>
      </c>
      <c r="R183" s="166" t="str">
        <f t="shared" si="7"/>
        <v/>
      </c>
      <c r="S183" s="191">
        <v>47.918923040926167</v>
      </c>
      <c r="T183" s="208">
        <f t="shared" si="8"/>
        <v>0</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108</v>
      </c>
      <c r="B184" s="131" t="s">
        <v>233</v>
      </c>
      <c r="C184" s="132">
        <v>15078182984</v>
      </c>
      <c r="D184" s="132">
        <v>750000000</v>
      </c>
      <c r="E184" s="128">
        <f>VLOOKUP(A184,'Tüm - Sektör'!$A:$H,5,0)</f>
        <v>16.603883233191162</v>
      </c>
      <c r="F184" s="128">
        <f>VLOOKUP(A184,'Tüm - Sektör'!$A:$H,6,0)</f>
        <v>2.7673138721985269</v>
      </c>
      <c r="G184" s="127">
        <f>VLOOKUP(A184,'Tüm - Sektör'!$A:$H,7,0)</f>
        <v>290.32257499999997</v>
      </c>
      <c r="H184" s="159">
        <v>8.3000000000000007</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 t="shared" si="6"/>
        <v>48.204821352593832</v>
      </c>
      <c r="R184" s="166" t="str">
        <f t="shared" si="7"/>
        <v/>
      </c>
      <c r="S184" s="191">
        <v>48.204821352593832</v>
      </c>
      <c r="T184" s="208">
        <f t="shared" si="8"/>
        <v>0</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49</v>
      </c>
      <c r="B185" s="126" t="s">
        <v>200</v>
      </c>
      <c r="C185" s="127">
        <v>1429330090</v>
      </c>
      <c r="D185" s="127">
        <v>200000000</v>
      </c>
      <c r="E185" s="128">
        <f>VLOOKUP(A185,'Tüm - Sektör'!$A:$H,5,0)</f>
        <v>46.346601670192491</v>
      </c>
      <c r="F185" s="128">
        <f>VLOOKUP(A185,'Tüm - Sektör'!$A:$H,6,0)</f>
        <v>28.966626043870306</v>
      </c>
      <c r="G185" s="127">
        <f>VLOOKUP(A185,'Tüm - Sektör'!$A:$H,7,0)</f>
        <v>105.381429</v>
      </c>
      <c r="H185" s="159">
        <v>8.19</v>
      </c>
      <c r="I185" s="128" t="e">
        <f>VLOOKUP(A185,'Tüm - Sektör'!$A:$H,9,0)</f>
        <v>#REF!</v>
      </c>
      <c r="J185" s="127" t="e">
        <f>VLOOKUP(A185,'Tüm - Sektör'!$A:$H,10,0)</f>
        <v>#REF!</v>
      </c>
      <c r="K185" s="128" t="e">
        <f>VLOOKUP(A185,'Tüm - Sektör'!$A:$H,11,0)</f>
        <v>#REF!</v>
      </c>
      <c r="L185" s="128" t="e">
        <f>VLOOKUP(A185,'Tüm - Sektör'!$A:$H,12,0)</f>
        <v>#REF!</v>
      </c>
      <c r="M185" s="128" t="e">
        <f>VLOOKUP(A185,'Tüm - Sektör'!$A:$H,13,0)</f>
        <v>#REF!</v>
      </c>
      <c r="N185" s="129" t="e">
        <f>VLOOKUP(A185,'Tüm - Sektör'!$A:$H,14,0)</f>
        <v>#REF!</v>
      </c>
      <c r="O185" s="130" t="e">
        <f>VLOOKUP(A185,'Tüm - Sektör'!$A:$H,15,0)</f>
        <v>#REF!</v>
      </c>
      <c r="P185" s="152" t="e">
        <f>VLOOKUP(A185,'Tüm - Sektör'!$A:$H,16,0)</f>
        <v>#REF!</v>
      </c>
      <c r="Q185" s="158">
        <f t="shared" si="6"/>
        <v>48.840711132986719</v>
      </c>
      <c r="R185" s="166" t="str">
        <f t="shared" si="7"/>
        <v/>
      </c>
      <c r="S185" s="191">
        <v>48.840711132986719</v>
      </c>
      <c r="T185" s="208">
        <f t="shared" si="8"/>
        <v>0</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665</v>
      </c>
      <c r="B186" s="136" t="s">
        <v>350</v>
      </c>
      <c r="C186" s="137">
        <v>1571604579</v>
      </c>
      <c r="D186" s="137">
        <v>275000000</v>
      </c>
      <c r="E186" s="128">
        <f>VLOOKUP(A186,'Tüm - Sektör'!$A:$H,5,0)</f>
        <v>24.242242425606054</v>
      </c>
      <c r="F186" s="128">
        <f>VLOOKUP(A186,'Tüm - Sektör'!$A:$H,6,0)</f>
        <v>12.593372688626522</v>
      </c>
      <c r="G186" s="127">
        <f>VLOOKUP(A186,'Tüm - Sektör'!$A:$H,7,0)</f>
        <v>204.47359800000001</v>
      </c>
      <c r="H186" s="159">
        <v>8.07</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6"/>
        <v>49.568985323519172</v>
      </c>
      <c r="R186" s="166" t="str">
        <f t="shared" si="7"/>
        <v/>
      </c>
      <c r="S186" s="191">
        <v>49.568985323519172</v>
      </c>
      <c r="T186" s="208">
        <f t="shared" si="8"/>
        <v>0</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97</v>
      </c>
      <c r="B187" s="136" t="s">
        <v>355</v>
      </c>
      <c r="C187" s="137">
        <v>1396248544</v>
      </c>
      <c r="D187" s="137">
        <v>197500000</v>
      </c>
      <c r="E187" s="128">
        <f>VLOOKUP(A187,'Tüm - Sektör'!$A:$H,5,0)</f>
        <v>34.354135552555526</v>
      </c>
      <c r="F187" s="128">
        <f>VLOOKUP(A187,'Tüm - Sektör'!$A:$H,6,0)</f>
        <v>24.849284305645948</v>
      </c>
      <c r="G187" s="127">
        <f>VLOOKUP(A187,'Tüm - Sektör'!$A:$H,7,0)</f>
        <v>147.57517300000001</v>
      </c>
      <c r="H187" s="159">
        <v>7.89</v>
      </c>
      <c r="I187" s="138" t="e">
        <f>VLOOKUP(A187,'Tüm - Sektör'!$A:$H,9,0)</f>
        <v>#REF!</v>
      </c>
      <c r="J187" s="137" t="e">
        <f>VLOOKUP(A187,'Tüm - Sektör'!$A:$H,10,0)</f>
        <v>#REF!</v>
      </c>
      <c r="K187" s="138" t="e">
        <f>VLOOKUP(A187,'Tüm - Sektör'!$A:$H,11,0)</f>
        <v>#REF!</v>
      </c>
      <c r="L187" s="138" t="e">
        <f>VLOOKUP(A187,'Tüm - Sektör'!$A:$H,12,0)</f>
        <v>#REF!</v>
      </c>
      <c r="M187" s="138" t="e">
        <f>VLOOKUP(A187,'Tüm - Sektör'!$A:$H,13,0)</f>
        <v>#REF!</v>
      </c>
      <c r="N187" s="139" t="e">
        <f>VLOOKUP(A187,'Tüm - Sektör'!$A:$H,14,0)</f>
        <v>#REF!</v>
      </c>
      <c r="O187" s="140" t="e">
        <f>VLOOKUP(A187,'Tüm - Sektör'!$A:$H,15,0)</f>
        <v>#REF!</v>
      </c>
      <c r="P187" s="154" t="e">
        <f>VLOOKUP(A187,'Tüm - Sektör'!$A:$H,16,0)</f>
        <v>#REF!</v>
      </c>
      <c r="Q187" s="158">
        <f t="shared" si="6"/>
        <v>50.698174974338329</v>
      </c>
      <c r="R187" s="166" t="str">
        <f t="shared" si="7"/>
        <v/>
      </c>
      <c r="S187" s="191">
        <v>50.698174974338329</v>
      </c>
      <c r="T187" s="208">
        <f t="shared" si="8"/>
        <v>0</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36.697029880932718</v>
      </c>
      <c r="F188" s="128">
        <f>VLOOKUP(A188,'Tüm - Sektör'!$A:$H,6,0)</f>
        <v>7.1325616872561159</v>
      </c>
      <c r="G188" s="127">
        <f>VLOOKUP(A188,'Tüm - Sektör'!$A:$H,7,0)</f>
        <v>139.25645700000001</v>
      </c>
      <c r="H188" s="159">
        <v>7.83</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 t="shared" si="6"/>
        <v>51.102983636418223</v>
      </c>
      <c r="R188" s="166" t="str">
        <f t="shared" si="7"/>
        <v/>
      </c>
      <c r="S188" s="191">
        <v>51.102983636418223</v>
      </c>
      <c r="T188" s="208">
        <f t="shared" si="8"/>
        <v>0</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725</v>
      </c>
      <c r="B189" s="136" t="s">
        <v>689</v>
      </c>
      <c r="C189" s="137">
        <v>726673508</v>
      </c>
      <c r="D189" s="137">
        <v>160599284</v>
      </c>
      <c r="E189" s="128">
        <f>VLOOKUP(A189,'Tüm - Sektör'!$A:$H,5,0)</f>
        <v>50.093344187710507</v>
      </c>
      <c r="F189" s="128">
        <f>VLOOKUP(A189,'Tüm - Sektör'!$A:$H,6,0)</f>
        <v>44.55930218727368</v>
      </c>
      <c r="G189" s="127">
        <f>VLOOKUP(A189,'Tüm - Sektör'!$A:$H,7,0)</f>
        <v>107.916184</v>
      </c>
      <c r="H189" s="159">
        <v>7.4</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54.058825485362973</v>
      </c>
      <c r="R189" s="166" t="str">
        <f t="shared" si="7"/>
        <v/>
      </c>
      <c r="S189" s="191">
        <v>54.058825485362973</v>
      </c>
      <c r="T189" s="208">
        <f t="shared" si="8"/>
        <v>0</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116</v>
      </c>
      <c r="B190" s="136" t="s">
        <v>691</v>
      </c>
      <c r="C190" s="137">
        <v>2293640501</v>
      </c>
      <c r="D190" s="137">
        <v>592000000</v>
      </c>
      <c r="E190" s="128">
        <f>VLOOKUP(A190,'Tüm - Sektör'!$A:$H,5,0)</f>
        <v>48.959876793449247</v>
      </c>
      <c r="F190" s="128">
        <f>VLOOKUP(A190,'Tüm - Sektör'!$A:$H,6,0)</f>
        <v>11.814642083361305</v>
      </c>
      <c r="G190" s="127">
        <f>VLOOKUP(A190,'Tüm - Sektör'!$A:$H,7,0)</f>
        <v>110.71429000000001</v>
      </c>
      <c r="H190" s="159">
        <v>7.38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54.205579976742101</v>
      </c>
      <c r="R190" s="166" t="str">
        <f t="shared" si="7"/>
        <v/>
      </c>
      <c r="S190" s="191">
        <v>54.205579976742101</v>
      </c>
      <c r="T190" s="208">
        <f t="shared" si="8"/>
        <v>0</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19</v>
      </c>
      <c r="B191" s="136" t="s">
        <v>287</v>
      </c>
      <c r="C191" s="137">
        <v>4880226905</v>
      </c>
      <c r="D191" s="137">
        <v>480000000</v>
      </c>
      <c r="E191" s="128">
        <f>VLOOKUP(A191,'Tüm - Sektör'!$A:$H,5,0)</f>
        <v>27.132671382976138</v>
      </c>
      <c r="F191" s="128">
        <f>VLOOKUP(A191,'Tüm - Sektör'!$A:$H,6,0)</f>
        <v>8.0751998163619465</v>
      </c>
      <c r="G191" s="127">
        <f>VLOOKUP(A191,'Tüm - Sektör'!$A:$H,7,0)</f>
        <v>200.330117</v>
      </c>
      <c r="H191" s="159">
        <v>7.36</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54.354912326741612</v>
      </c>
      <c r="R191" s="166" t="str">
        <f t="shared" si="7"/>
        <v/>
      </c>
      <c r="S191" s="191">
        <v>54.354912326741612</v>
      </c>
      <c r="T191" s="208">
        <f t="shared" si="8"/>
        <v>0</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22</v>
      </c>
      <c r="B192" s="136" t="s">
        <v>221</v>
      </c>
      <c r="C192" s="137">
        <v>6246124497</v>
      </c>
      <c r="D192" s="137">
        <v>400000000</v>
      </c>
      <c r="E192" s="128">
        <f>VLOOKUP(A192,'Tüm - Sektör'!$A:$H,5,0)</f>
        <v>48.720407224651744</v>
      </c>
      <c r="F192" s="128">
        <f>VLOOKUP(A192,'Tüm - Sektör'!$A:$H,6,0)</f>
        <v>17.400145437375624</v>
      </c>
      <c r="G192" s="127">
        <f>VLOOKUP(A192,'Tüm - Sektör'!$A:$H,7,0)</f>
        <v>112.187603</v>
      </c>
      <c r="H192" s="159">
        <v>7.32</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54.658257037175616</v>
      </c>
      <c r="R192" s="166" t="str">
        <f t="shared" si="7"/>
        <v/>
      </c>
      <c r="S192" s="191">
        <v>54.658257037175616</v>
      </c>
      <c r="T192" s="208">
        <f t="shared" si="8"/>
        <v>0</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28.565287034716111</v>
      </c>
      <c r="F193" s="128">
        <f>VLOOKUP(A193,'Tüm - Sektör'!$A:$H,6,0)</f>
        <v>13.602517635579101</v>
      </c>
      <c r="G193" s="127">
        <f>VLOOKUP(A193,'Tüm - Sektör'!$A:$H,7,0)</f>
        <v>195.306963</v>
      </c>
      <c r="H193" s="159">
        <v>7.17</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55.789994579736792</v>
      </c>
      <c r="R193" s="166" t="str">
        <f t="shared" si="7"/>
        <v/>
      </c>
      <c r="S193" s="191">
        <v>55.789994579736792</v>
      </c>
      <c r="T193" s="208">
        <f t="shared" si="8"/>
        <v>0</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389</v>
      </c>
      <c r="B194" s="136" t="s">
        <v>390</v>
      </c>
      <c r="C194" s="137">
        <v>1471327206</v>
      </c>
      <c r="D194" s="137">
        <v>350000000</v>
      </c>
      <c r="E194" s="128">
        <f>VLOOKUP(A194,'Tüm - Sektör'!$A:$H,5,0)</f>
        <v>32.43445301119435</v>
      </c>
      <c r="F194" s="128">
        <f>VLOOKUP(A194,'Tüm - Sektör'!$A:$H,6,0)</f>
        <v>13.238552249467082</v>
      </c>
      <c r="G194" s="127">
        <f>VLOOKUP(A194,'Tüm - Sektör'!$A:$H,7,0)</f>
        <v>172.747309</v>
      </c>
      <c r="H194" s="159">
        <v>7.14</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56.029644765707708</v>
      </c>
      <c r="R194" s="166" t="str">
        <f t="shared" si="7"/>
        <v/>
      </c>
      <c r="S194" s="191">
        <v>56.029644765707708</v>
      </c>
      <c r="T194" s="208">
        <f t="shared" si="8"/>
        <v>0</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51.054001696381526</v>
      </c>
      <c r="F195" s="128">
        <f>VLOOKUP(A195,'Tüm - Sektör'!$A:$H,6,0)</f>
        <v>37.211371498820355</v>
      </c>
      <c r="G195" s="127">
        <f>VLOOKUP(A195,'Tüm - Sektör'!$A:$H,7,0)</f>
        <v>110.663554</v>
      </c>
      <c r="H195" s="159">
        <v>7.08</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56.498172736436089</v>
      </c>
      <c r="R195" s="166" t="str">
        <f t="shared" ref="R195:R258" si="10">IF(OR(H195="", H196="", Q195=0), "", IF(H195&lt;H196, (H196-H195)/H195, ""))</f>
        <v/>
      </c>
      <c r="S195" s="191">
        <v>56.498172736436089</v>
      </c>
      <c r="T195" s="208">
        <f t="shared" ref="T195:T258" si="11">S195-Q195</f>
        <v>0</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69.234002212271434</v>
      </c>
      <c r="F196" s="128">
        <f>VLOOKUP(A196,'Tüm - Sektör'!$A:$H,6,0)</f>
        <v>27.189102818853428</v>
      </c>
      <c r="G196" s="127">
        <f>VLOOKUP(A196,'Tüm - Sektör'!$A:$H,7,0)</f>
        <v>82.424139999999994</v>
      </c>
      <c r="H196" s="159">
        <v>7.01</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57.065530911045698</v>
      </c>
      <c r="R196" s="166" t="str">
        <f t="shared" si="10"/>
        <v/>
      </c>
      <c r="S196" s="191">
        <v>57.065530911045698</v>
      </c>
      <c r="T196" s="208">
        <f t="shared" si="11"/>
        <v>0</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45.061080294338971</v>
      </c>
      <c r="F197" s="128">
        <f>VLOOKUP(A197,'Tüm - Sektör'!$A:$H,6,0)</f>
        <v>18.775450122641239</v>
      </c>
      <c r="G197" s="127">
        <f>VLOOKUP(A197,'Tüm - Sektör'!$A:$H,7,0)</f>
        <v>129.881788</v>
      </c>
      <c r="H197" s="159">
        <v>6.86</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9"/>
        <v>58.526136778403114</v>
      </c>
      <c r="R197" s="166" t="str">
        <f t="shared" si="10"/>
        <v/>
      </c>
      <c r="S197" s="191">
        <v>58.526136778403114</v>
      </c>
      <c r="T197" s="208">
        <f t="shared" si="11"/>
        <v>0</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21.76375565117679</v>
      </c>
      <c r="F198" s="128">
        <f>VLOOKUP(A198,'Tüm - Sektör'!$A:$H,6,0)</f>
        <v>3.778429800551526</v>
      </c>
      <c r="G198" s="127">
        <f>VLOOKUP(A198,'Tüm - Sektör'!$A:$H,7,0)</f>
        <v>279.81076200000001</v>
      </c>
      <c r="H198" s="159">
        <v>6.57</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60.897330527375843</v>
      </c>
      <c r="R198" s="166" t="str">
        <f t="shared" si="10"/>
        <v/>
      </c>
      <c r="S198" s="191">
        <v>60.897330527375843</v>
      </c>
      <c r="T198" s="208">
        <f t="shared" si="11"/>
        <v>0</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39.44282668595158</v>
      </c>
      <c r="F199" s="128">
        <f>VLOOKUP(A199,'Tüm - Sektör'!$A:$H,6,0)</f>
        <v>5.0567726520450744</v>
      </c>
      <c r="G199" s="127">
        <f>VLOOKUP(A199,'Tüm - Sektör'!$A:$H,7,0)</f>
        <v>158.22672900000001</v>
      </c>
      <c r="H199" s="159">
        <v>6.41</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62.409094490320292</v>
      </c>
      <c r="R199" s="166" t="str">
        <f t="shared" si="10"/>
        <v/>
      </c>
      <c r="S199" s="191">
        <v>62.409094490320292</v>
      </c>
      <c r="T199" s="208">
        <f t="shared" si="11"/>
        <v>0</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45.676596910138656</v>
      </c>
      <c r="F200" s="128">
        <f>VLOOKUP(A200,'Tüm - Sektör'!$A:$H,6,0)</f>
        <v>31.473968585797522</v>
      </c>
      <c r="G200" s="127">
        <f>VLOOKUP(A200,'Tüm - Sektör'!$A:$H,7,0)</f>
        <v>141.93746899999999</v>
      </c>
      <c r="H200" s="159">
        <v>6.17</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64.832205579583004</v>
      </c>
      <c r="R200" s="166" t="str">
        <f t="shared" si="10"/>
        <v/>
      </c>
      <c r="S200" s="191">
        <v>64.832205579583004</v>
      </c>
      <c r="T200" s="208">
        <f t="shared" si="11"/>
        <v>0</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43.349797044378327</v>
      </c>
      <c r="F201" s="128">
        <f>VLOOKUP(A201,'Tüm - Sektör'!$A:$H,6,0)</f>
        <v>18.525554292469369</v>
      </c>
      <c r="G201" s="127">
        <f>VLOOKUP(A201,'Tüm - Sektör'!$A:$H,7,0)</f>
        <v>151.529539</v>
      </c>
      <c r="H201" s="159">
        <v>6.09</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65.687747618782112</v>
      </c>
      <c r="R201" s="166" t="str">
        <f t="shared" si="10"/>
        <v/>
      </c>
      <c r="S201" s="191">
        <v>65.687747618782112</v>
      </c>
      <c r="T201" s="208">
        <f t="shared" si="11"/>
        <v>0</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23</v>
      </c>
      <c r="B202" s="136" t="s">
        <v>221</v>
      </c>
      <c r="C202" s="137">
        <v>5228066628</v>
      </c>
      <c r="D202" s="137">
        <v>469768118</v>
      </c>
      <c r="E202" s="128">
        <f>VLOOKUP(A202,'Tüm - Sektör'!$A:$H,5,0)</f>
        <v>48.016182180057022</v>
      </c>
      <c r="F202" s="128">
        <f>VLOOKUP(A202,'Tüm - Sektör'!$A:$H,6,0)</f>
        <v>20.442503584313918</v>
      </c>
      <c r="G202" s="127">
        <f>VLOOKUP(A202,'Tüm - Sektör'!$A:$H,7,0)</f>
        <v>141.922583</v>
      </c>
      <c r="H202" s="159">
        <v>5.87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68.145806007922644</v>
      </c>
      <c r="R202" s="166" t="str">
        <f t="shared" si="10"/>
        <v/>
      </c>
      <c r="S202" s="191">
        <v>68.145806007922644</v>
      </c>
      <c r="T202" s="208">
        <f t="shared" si="11"/>
        <v>0</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225</v>
      </c>
      <c r="B203" s="136" t="s">
        <v>221</v>
      </c>
      <c r="C203" s="137">
        <v>6768948418</v>
      </c>
      <c r="D203" s="137">
        <v>650000000</v>
      </c>
      <c r="E203" s="128">
        <f>VLOOKUP(A203,'Tüm - Sektör'!$A:$H,5,0)</f>
        <v>93.073970305215141</v>
      </c>
      <c r="F203" s="128">
        <f>VLOOKUP(A203,'Tüm - Sektör'!$A:$H,6,0)</f>
        <v>28.638144709296967</v>
      </c>
      <c r="G203" s="127">
        <f>VLOOKUP(A203,'Tüm - Sektör'!$A:$H,7,0)</f>
        <v>73.999791000000002</v>
      </c>
      <c r="H203" s="159">
        <v>5.81</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68.874543501261272</v>
      </c>
      <c r="R203" s="166" t="str">
        <f t="shared" si="10"/>
        <v/>
      </c>
      <c r="S203" s="191">
        <v>68.874543501261272</v>
      </c>
      <c r="T203" s="208">
        <f t="shared" si="11"/>
        <v>0</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311</v>
      </c>
      <c r="B204" s="136" t="s">
        <v>608</v>
      </c>
      <c r="C204" s="137">
        <v>530578724</v>
      </c>
      <c r="D204" s="137">
        <v>240000000</v>
      </c>
      <c r="E204" s="128">
        <f>VLOOKUP(A204,'Tüm - Sektör'!$A:$H,5,0)</f>
        <v>47.297196950541597</v>
      </c>
      <c r="F204" s="128">
        <f>VLOOKUP(A204,'Tüm - Sektör'!$A:$H,6,0)</f>
        <v>39.414330792117994</v>
      </c>
      <c r="G204" s="127">
        <f>VLOOKUP(A204,'Tüm - Sektör'!$A:$H,7,0)</f>
        <v>148.650609</v>
      </c>
      <c r="H204" s="159">
        <v>5.69</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70.307571306909509</v>
      </c>
      <c r="R204" s="166" t="str">
        <f t="shared" si="10"/>
        <v/>
      </c>
      <c r="S204" s="191">
        <v>70.307571306909509</v>
      </c>
      <c r="T204" s="208">
        <f t="shared" si="11"/>
        <v>0</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43.843784595486284</v>
      </c>
      <c r="F205" s="128">
        <f>VLOOKUP(A205,'Tüm - Sektör'!$A:$H,6,0)</f>
        <v>14.614594865162095</v>
      </c>
      <c r="G205" s="127">
        <f>VLOOKUP(A205,'Tüm - Sektör'!$A:$H,7,0)</f>
        <v>163.504896</v>
      </c>
      <c r="H205" s="159">
        <v>5.58</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 t="shared" si="9"/>
        <v>71.686734405313871</v>
      </c>
      <c r="R205" s="166" t="str">
        <f t="shared" si="10"/>
        <v/>
      </c>
      <c r="S205" s="191">
        <v>71.686734405313871</v>
      </c>
      <c r="T205" s="208">
        <f t="shared" si="11"/>
        <v>0</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167</v>
      </c>
      <c r="B206" s="136" t="s">
        <v>255</v>
      </c>
      <c r="C206" s="137">
        <v>3624383186</v>
      </c>
      <c r="D206" s="137">
        <v>190615223</v>
      </c>
      <c r="E206" s="128">
        <f>VLOOKUP(A206,'Tüm - Sektör'!$A:$H,5,0)</f>
        <v>53.550003839427653</v>
      </c>
      <c r="F206" s="128">
        <f>VLOOKUP(A206,'Tüm - Sektör'!$A:$H,6,0)</f>
        <v>56.186492344766876</v>
      </c>
      <c r="G206" s="127">
        <f>VLOOKUP(A206,'Tüm - Sektör'!$A:$H,7,0)</f>
        <v>136.56980300000001</v>
      </c>
      <c r="H206" s="159">
        <v>5.47</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73.133134749998788</v>
      </c>
      <c r="R206" s="166" t="str">
        <f t="shared" si="10"/>
        <v/>
      </c>
      <c r="S206" s="191">
        <v>73.133134749998788</v>
      </c>
      <c r="T206" s="208">
        <f t="shared" si="11"/>
        <v>0</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461</v>
      </c>
      <c r="B207" s="136" t="s">
        <v>608</v>
      </c>
      <c r="C207" s="137">
        <v>1357332842</v>
      </c>
      <c r="D207" s="137">
        <v>535000000</v>
      </c>
      <c r="E207" s="128">
        <f>VLOOKUP(A207,'Tüm - Sektör'!$A:$H,5,0)</f>
        <v>26.432189358089989</v>
      </c>
      <c r="F207" s="128">
        <f>VLOOKUP(A207,'Tüm - Sektör'!$A:$H,6,0)</f>
        <v>9.8811922833981267</v>
      </c>
      <c r="G207" s="127">
        <f>VLOOKUP(A207,'Tüm - Sektör'!$A:$H,7,0)</f>
        <v>285.553631</v>
      </c>
      <c r="H207" s="159">
        <v>5.3</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9"/>
        <v>75.478076464821555</v>
      </c>
      <c r="R207" s="166" t="str">
        <f t="shared" si="10"/>
        <v/>
      </c>
      <c r="S207" s="191">
        <v>75.478076464821555</v>
      </c>
      <c r="T207" s="208">
        <f t="shared" si="11"/>
        <v>0</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61</v>
      </c>
      <c r="B208" s="136" t="s">
        <v>355</v>
      </c>
      <c r="C208" s="137">
        <v>3787777042</v>
      </c>
      <c r="D208" s="137">
        <v>704842185</v>
      </c>
      <c r="E208" s="128">
        <f>VLOOKUP(A208,'Tüm - Sektör'!$A:$H,5,0)</f>
        <v>16.915986334272063</v>
      </c>
      <c r="F208" s="128">
        <f>VLOOKUP(A208,'Tüm - Sektör'!$A:$H,6,0)</f>
        <v>4.7999358421692833</v>
      </c>
      <c r="G208" s="127">
        <f>VLOOKUP(A208,'Tüm - Sektör'!$A:$H,7,0)</f>
        <v>465.53517099999999</v>
      </c>
      <c r="H208" s="159">
        <v>5.08</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 t="shared" si="9"/>
        <v>78.749865907590078</v>
      </c>
      <c r="R208" s="166" t="str">
        <f t="shared" si="10"/>
        <v/>
      </c>
      <c r="S208" s="191">
        <v>78.749865907590078</v>
      </c>
      <c r="T208" s="208">
        <f t="shared" si="11"/>
        <v>0</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109</v>
      </c>
      <c r="B209" s="136" t="s">
        <v>605</v>
      </c>
      <c r="C209" s="137">
        <v>1566155489</v>
      </c>
      <c r="D209" s="137">
        <v>500000000</v>
      </c>
      <c r="E209" s="128">
        <f>VLOOKUP(A209,'Tüm - Sektör'!$A:$H,5,0)</f>
        <v>47.875523638539796</v>
      </c>
      <c r="F209" s="128">
        <f>VLOOKUP(A209,'Tüm - Sektör'!$A:$H,6,0)</f>
        <v>23.937761819269898</v>
      </c>
      <c r="G209" s="127">
        <f>VLOOKUP(A209,'Tüm - Sektör'!$A:$H,7,0)</f>
        <v>167.149394</v>
      </c>
      <c r="H209" s="159">
        <v>5</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 t="shared" si="9"/>
        <v>80.023647636146023</v>
      </c>
      <c r="R209" s="166" t="str">
        <f t="shared" si="10"/>
        <v/>
      </c>
      <c r="S209" s="191">
        <v>80.023647636146023</v>
      </c>
      <c r="T209" s="208">
        <f t="shared" si="11"/>
        <v>0</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415</v>
      </c>
      <c r="B210" s="136" t="s">
        <v>605</v>
      </c>
      <c r="C210" s="137">
        <v>7934593883</v>
      </c>
      <c r="D210" s="137">
        <v>1049040805</v>
      </c>
      <c r="E210" s="128">
        <f>VLOOKUP(A210,'Tüm - Sektör'!$A:$H,5,0)</f>
        <v>50.723700155653759</v>
      </c>
      <c r="F210" s="128">
        <f>VLOOKUP(A210,'Tüm - Sektör'!$A:$H,6,0)</f>
        <v>12.088114176669539</v>
      </c>
      <c r="G210" s="127">
        <f>VLOOKUP(A210,'Tüm - Sektör'!$A:$H,7,0)</f>
        <v>160.647257</v>
      </c>
      <c r="H210" s="159">
        <v>4.91</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81.486232948962495</v>
      </c>
      <c r="R210" s="166" t="str">
        <f t="shared" si="10"/>
        <v/>
      </c>
      <c r="S210" s="191">
        <v>81.486232948962495</v>
      </c>
      <c r="T210" s="208">
        <f t="shared" si="11"/>
        <v>0</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187</v>
      </c>
      <c r="B211" s="136" t="s">
        <v>679</v>
      </c>
      <c r="C211" s="137">
        <v>3014472211</v>
      </c>
      <c r="D211" s="137">
        <v>401411202</v>
      </c>
      <c r="E211" s="128">
        <f>VLOOKUP(A211,'Tüm - Sektör'!$A:$H,5,0)</f>
        <v>17.817398335007688</v>
      </c>
      <c r="F211" s="128">
        <f>VLOOKUP(A211,'Tüm - Sektör'!$A:$H,6,0)</f>
        <v>3.710659255720433</v>
      </c>
      <c r="G211" s="127">
        <f>VLOOKUP(A211,'Tüm - Sektör'!$A:$H,7,0)</f>
        <v>464.88056799999998</v>
      </c>
      <c r="H211" s="159">
        <v>4.83</v>
      </c>
      <c r="I211" s="141" t="e">
        <f>VLOOKUP(A211,'Tüm - Sektör'!$A:$H,9,0)</f>
        <v>#REF!</v>
      </c>
      <c r="J211" s="142" t="e">
        <f>VLOOKUP(A211,'Tüm - Sektör'!$A:$H,10,0)</f>
        <v>#REF!</v>
      </c>
      <c r="K211" s="141" t="e">
        <f>VLOOKUP(A211,'Tüm - Sektör'!$A:$H,11,0)</f>
        <v>#REF!</v>
      </c>
      <c r="L211" s="141" t="e">
        <f>VLOOKUP(A211,'Tüm - Sektör'!$A:$H,12,0)</f>
        <v>#REF!</v>
      </c>
      <c r="M211" s="141" t="e">
        <f>VLOOKUP(A211,'Tüm - Sektör'!$A:$H,13,0)</f>
        <v>#REF!</v>
      </c>
      <c r="N211" s="143" t="e">
        <f>VLOOKUP(A211,'Tüm - Sektör'!$A:$H,14,0)</f>
        <v>#REF!</v>
      </c>
      <c r="O211" s="144" t="e">
        <f>VLOOKUP(A211,'Tüm - Sektör'!$A:$H,15,0)</f>
        <v>#REF!</v>
      </c>
      <c r="P211" s="155" t="e">
        <f>VLOOKUP(A211,'Tüm - Sektör'!$A:$H,16,0)</f>
        <v>#REF!</v>
      </c>
      <c r="Q211" s="158">
        <f t="shared" si="9"/>
        <v>82.829622582606277</v>
      </c>
      <c r="R211" s="166" t="str">
        <f t="shared" si="10"/>
        <v/>
      </c>
      <c r="S211" s="191">
        <v>82.829622582606277</v>
      </c>
      <c r="T211" s="208">
        <f t="shared" si="11"/>
        <v>0</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26.996210487941386</v>
      </c>
      <c r="F212" s="128">
        <f>VLOOKUP(A212,'Tüm - Sektör'!$A:$H,6,0)</f>
        <v>6.0259398410583449</v>
      </c>
      <c r="G212" s="127">
        <f>VLOOKUP(A212,'Tüm - Sektör'!$A:$H,7,0)</f>
        <v>306.82462600000002</v>
      </c>
      <c r="H212" s="159">
        <v>4.83</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82.831021863798938</v>
      </c>
      <c r="R212" s="166" t="str">
        <f t="shared" si="10"/>
        <v/>
      </c>
      <c r="S212" s="191">
        <v>82.831021863798938</v>
      </c>
      <c r="T212" s="208">
        <f t="shared" si="11"/>
        <v>0</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160</v>
      </c>
      <c r="B213" s="131" t="s">
        <v>233</v>
      </c>
      <c r="C213" s="132">
        <v>1300173375</v>
      </c>
      <c r="D213" s="132">
        <v>270000000</v>
      </c>
      <c r="E213" s="128">
        <f>VLOOKUP(A213,'Tüm - Sektör'!$A:$H,5,0)</f>
        <v>33.543733888368081</v>
      </c>
      <c r="F213" s="128">
        <f>VLOOKUP(A213,'Tüm - Sektör'!$A:$H,6,0)</f>
        <v>31.059012859600074</v>
      </c>
      <c r="G213" s="127">
        <f>VLOOKUP(A213,'Tüm - Sektör'!$A:$H,7,0)</f>
        <v>253.18759900000001</v>
      </c>
      <c r="H213" s="159">
        <v>4.71</v>
      </c>
      <c r="I213" s="133" t="e">
        <f>VLOOKUP(A213,'Tüm - Sektör'!$A:$H,9,0)</f>
        <v>#REF!</v>
      </c>
      <c r="J213" s="132" t="e">
        <f>VLOOKUP(A213,'Tüm - Sektör'!$A:$H,10,0)</f>
        <v>#REF!</v>
      </c>
      <c r="K213" s="133" t="e">
        <f>VLOOKUP(A213,'Tüm - Sektör'!$A:$H,11,0)</f>
        <v>#REF!</v>
      </c>
      <c r="L213" s="133" t="e">
        <f>VLOOKUP(A213,'Tüm - Sektör'!$A:$H,12,0)</f>
        <v>#REF!</v>
      </c>
      <c r="M213" s="133" t="e">
        <f>VLOOKUP(A213,'Tüm - Sektör'!$A:$H,13,0)</f>
        <v>#REF!</v>
      </c>
      <c r="N213" s="134" t="e">
        <f>VLOOKUP(A213,'Tüm - Sektör'!$A:$H,14,0)</f>
        <v>#REF!</v>
      </c>
      <c r="O213" s="135" t="e">
        <f>VLOOKUP(A213,'Tüm - Sektör'!$A:$H,15,0)</f>
        <v>#REF!</v>
      </c>
      <c r="P213" s="153" t="e">
        <f>VLOOKUP(A213,'Tüm - Sektör'!$A:$H,16,0)</f>
        <v>#REF!</v>
      </c>
      <c r="Q213" s="158">
        <f t="shared" si="9"/>
        <v>84.928574446908485</v>
      </c>
      <c r="R213" s="166" t="str">
        <f t="shared" si="10"/>
        <v/>
      </c>
      <c r="S213" s="191">
        <v>84.928574446908485</v>
      </c>
      <c r="T213" s="208">
        <f t="shared" si="11"/>
        <v>0</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14.78972473698567</v>
      </c>
      <c r="F214" s="128">
        <f>VLOOKUP(A214,'Tüm - Sektör'!$A:$H,6,0)</f>
        <v>3.9502469917162579</v>
      </c>
      <c r="G214" s="127">
        <f>VLOOKUP(A214,'Tüm - Sektör'!$A:$H,7,0)</f>
        <v>576.74861299999998</v>
      </c>
      <c r="H214" s="159">
        <v>4.6900000000000004</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85.299532287082741</v>
      </c>
      <c r="R214" s="166" t="str">
        <f t="shared" si="10"/>
        <v/>
      </c>
      <c r="S214" s="191">
        <v>85.299532287082741</v>
      </c>
      <c r="T214" s="208">
        <f t="shared" si="11"/>
        <v>0</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199</v>
      </c>
      <c r="B215" s="136" t="s">
        <v>287</v>
      </c>
      <c r="C215" s="137">
        <v>1509446134</v>
      </c>
      <c r="D215" s="137">
        <v>546000000</v>
      </c>
      <c r="E215" s="128">
        <f>VLOOKUP(A215,'Tüm - Sektör'!$A:$H,5,0)</f>
        <v>42.015161952672635</v>
      </c>
      <c r="F215" s="128">
        <f>VLOOKUP(A215,'Tüm - Sektör'!$A:$H,6,0)</f>
        <v>19.237711516791499</v>
      </c>
      <c r="G215" s="127">
        <f>VLOOKUP(A215,'Tüm - Sektör'!$A:$H,7,0)</f>
        <v>205.642202</v>
      </c>
      <c r="H215" s="159">
        <v>4.63</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86.400904213342201</v>
      </c>
      <c r="R215" s="166" t="str">
        <f t="shared" si="10"/>
        <v/>
      </c>
      <c r="S215" s="191">
        <v>86.400904213342201</v>
      </c>
      <c r="T215" s="208">
        <f t="shared" si="11"/>
        <v>0</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438</v>
      </c>
      <c r="B216" s="136" t="s">
        <v>349</v>
      </c>
      <c r="C216" s="137">
        <v>13120657000</v>
      </c>
      <c r="D216" s="137">
        <v>1000000000</v>
      </c>
      <c r="E216" s="128">
        <f>VLOOKUP(A216,'Tüm - Sektör'!$A:$H,5,0)</f>
        <v>16.0333493666827</v>
      </c>
      <c r="F216" s="128">
        <f>VLOOKUP(A216,'Tüm - Sektör'!$A:$H,6,0)</f>
        <v>4.0083373416706749</v>
      </c>
      <c r="G216" s="127">
        <f>VLOOKUP(A216,'Tüm - Sektör'!$A:$H,7,0)</f>
        <v>554.46052299999997</v>
      </c>
      <c r="H216" s="159">
        <v>4.5</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88.898592752926064</v>
      </c>
      <c r="R216" s="166" t="str">
        <f t="shared" si="10"/>
        <v/>
      </c>
      <c r="S216" s="191">
        <v>88.898592752926064</v>
      </c>
      <c r="T216" s="208">
        <f t="shared" si="11"/>
        <v>0</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168.71455884521174</v>
      </c>
      <c r="F217" s="128">
        <f>VLOOKUP(A217,'Tüm - Sektör'!$A:$H,6,0)</f>
        <v>352.28681407399421</v>
      </c>
      <c r="G217" s="127">
        <f>VLOOKUP(A217,'Tüm - Sektör'!$A:$H,7,0)</f>
        <v>53.051453000000002</v>
      </c>
      <c r="H217" s="159">
        <v>4.47</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89.505524889924857</v>
      </c>
      <c r="R217" s="166" t="str">
        <f t="shared" si="10"/>
        <v/>
      </c>
      <c r="S217" s="191">
        <v>89.505524889924857</v>
      </c>
      <c r="T217" s="208">
        <f t="shared" si="11"/>
        <v>0</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172</v>
      </c>
      <c r="B218" s="136" t="s">
        <v>353</v>
      </c>
      <c r="C218" s="137">
        <v>446326737</v>
      </c>
      <c r="D218" s="137">
        <v>324000000</v>
      </c>
      <c r="E218" s="128">
        <f>VLOOKUP(A218,'Tüm - Sektör'!$A:$H,5,0)</f>
        <v>34.61058577779594</v>
      </c>
      <c r="F218" s="128">
        <f>VLOOKUP(A218,'Tüm - Sektör'!$A:$H,6,0)</f>
        <v>26.705698902620323</v>
      </c>
      <c r="G218" s="127">
        <f>VLOOKUP(A218,'Tüm - Sektör'!$A:$H,7,0)</f>
        <v>267.548676</v>
      </c>
      <c r="H218" s="159">
        <v>4.32</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92.600164004337344</v>
      </c>
      <c r="R218" s="166" t="str">
        <f t="shared" si="10"/>
        <v/>
      </c>
      <c r="S218" s="191">
        <v>92.600164004337344</v>
      </c>
      <c r="T218" s="208">
        <f t="shared" si="11"/>
        <v>0</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50.792975179378601</v>
      </c>
      <c r="F219" s="128">
        <f>VLOOKUP(A219,'Tüm - Sektör'!$A:$H,6,0)</f>
        <v>50.792976804753856</v>
      </c>
      <c r="G219" s="127">
        <f>VLOOKUP(A219,'Tüm - Sektör'!$A:$H,7,0)</f>
        <v>187.95273599999999</v>
      </c>
      <c r="H219" s="159">
        <v>4.1900000000000004</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95.466786545442972</v>
      </c>
      <c r="R219" s="166" t="str">
        <f t="shared" si="10"/>
        <v/>
      </c>
      <c r="S219" s="191">
        <v>95.466786545442972</v>
      </c>
      <c r="T219" s="208">
        <f t="shared" si="11"/>
        <v>0</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14.433839834959779</v>
      </c>
      <c r="F220" s="128">
        <f>VLOOKUP(A220,'Tüm - Sektör'!$A:$H,6,0)</f>
        <v>4.5618962815928503</v>
      </c>
      <c r="G220" s="127">
        <f>VLOOKUP(A220,'Tüm - Sektör'!$A:$H,7,0)</f>
        <v>679.26380900000004</v>
      </c>
      <c r="H220" s="159">
        <v>4.08</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98.043850247907102</v>
      </c>
      <c r="R220" s="166" t="str">
        <f t="shared" si="10"/>
        <v/>
      </c>
      <c r="S220" s="191">
        <v>98.043850247907102</v>
      </c>
      <c r="T220" s="208">
        <f t="shared" si="11"/>
        <v>0</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29.558892408423098</v>
      </c>
      <c r="F221" s="128">
        <f>VLOOKUP(A221,'Tüm - Sektör'!$A:$H,6,0)</f>
        <v>28.353853629182829</v>
      </c>
      <c r="G221" s="127">
        <f>VLOOKUP(A221,'Tüm - Sektör'!$A:$H,7,0)</f>
        <v>335.80419000000001</v>
      </c>
      <c r="H221" s="159">
        <v>4.03</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99.259999225076683</v>
      </c>
      <c r="R221" s="166" t="str">
        <f t="shared" si="10"/>
        <v/>
      </c>
      <c r="S221" s="191">
        <v>99.259999225076683</v>
      </c>
      <c r="T221" s="208">
        <f t="shared" si="11"/>
        <v>0</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15.356595504203101</v>
      </c>
      <c r="F222" s="128">
        <f>VLOOKUP(A222,'Tüm - Sektör'!$A:$H,6,0)</f>
        <v>5.1188651680677006</v>
      </c>
      <c r="G222" s="127">
        <f>VLOOKUP(A222,'Tüm - Sektör'!$A:$H,7,0)</f>
        <v>669.65183400000001</v>
      </c>
      <c r="H222" s="159">
        <v>3.89</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102.83572343385762</v>
      </c>
      <c r="R222" s="166" t="str">
        <f t="shared" si="10"/>
        <v/>
      </c>
      <c r="S222" s="191">
        <v>102.83572343385762</v>
      </c>
      <c r="T222" s="208">
        <f t="shared" si="11"/>
        <v>0</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16.457571655316563</v>
      </c>
      <c r="F223" s="128">
        <f>VLOOKUP(A223,'Tüm - Sektör'!$A:$H,6,0)</f>
        <v>3.1134263441764212</v>
      </c>
      <c r="G223" s="127">
        <f>VLOOKUP(A223,'Tüm - Sektör'!$A:$H,7,0)</f>
        <v>624.90556200000003</v>
      </c>
      <c r="H223" s="159">
        <v>3.89</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 t="shared" si="9"/>
        <v>102.84428064420868</v>
      </c>
      <c r="R223" s="166" t="str">
        <f t="shared" si="10"/>
        <v/>
      </c>
      <c r="S223" s="191">
        <v>102.84428064420868</v>
      </c>
      <c r="T223" s="208">
        <f t="shared" si="11"/>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37.126698012737798</v>
      </c>
      <c r="F224" s="128">
        <f>VLOOKUP(A224,'Tüm - Sektör'!$A:$H,6,0)</f>
        <v>34.376572234016479</v>
      </c>
      <c r="G224" s="127">
        <f>VLOOKUP(A224,'Tüm - Sektör'!$A:$H,7,0)</f>
        <v>282.78303399999999</v>
      </c>
      <c r="H224" s="159">
        <v>3.81</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9"/>
        <v>104.98800306443765</v>
      </c>
      <c r="R224" s="166" t="str">
        <f t="shared" si="10"/>
        <v/>
      </c>
      <c r="S224" s="191">
        <v>104.98800306443765</v>
      </c>
      <c r="T224" s="208">
        <f t="shared" si="11"/>
        <v>0</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42.942414222527596</v>
      </c>
      <c r="F225" s="128">
        <f>VLOOKUP(A225,'Tüm - Sektör'!$A:$H,6,0)</f>
        <v>14.314138074175865</v>
      </c>
      <c r="G225" s="127">
        <f>VLOOKUP(A225,'Tüm - Sektör'!$A:$H,7,0)</f>
        <v>255.25220999999999</v>
      </c>
      <c r="H225" s="159">
        <v>3.65</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109.61146133035599</v>
      </c>
      <c r="R225" s="166" t="str">
        <f t="shared" si="10"/>
        <v/>
      </c>
      <c r="S225" s="191">
        <v>109.61146133035599</v>
      </c>
      <c r="T225" s="208">
        <f t="shared" si="11"/>
        <v>0</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55.243657886862287</v>
      </c>
      <c r="F226" s="128">
        <f>VLOOKUP(A226,'Tüm - Sektör'!$A:$H,6,0)</f>
        <v>22.634666646192862</v>
      </c>
      <c r="G226" s="127">
        <f>VLOOKUP(A226,'Tüm - Sektör'!$A:$H,7,0)</f>
        <v>202.870632</v>
      </c>
      <c r="H226" s="159">
        <v>3.57</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112.07315789499536</v>
      </c>
      <c r="R226" s="166" t="str">
        <f t="shared" si="10"/>
        <v/>
      </c>
      <c r="S226" s="191">
        <v>112.07315789499536</v>
      </c>
      <c r="T226" s="208">
        <f t="shared" si="11"/>
        <v>0</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41.765774020526429</v>
      </c>
      <c r="F227" s="128">
        <f>VLOOKUP(A227,'Tüm - Sektör'!$A:$H,6,0)</f>
        <v>17.08211616381449</v>
      </c>
      <c r="G227" s="127">
        <f>VLOOKUP(A227,'Tüm - Sektör'!$A:$H,7,0)</f>
        <v>284.200897</v>
      </c>
      <c r="H227" s="159">
        <v>3.37</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118.69870440532908</v>
      </c>
      <c r="R227" s="166" t="str">
        <f t="shared" si="10"/>
        <v/>
      </c>
      <c r="S227" s="191">
        <v>118.69870440532908</v>
      </c>
      <c r="T227" s="208">
        <f t="shared" si="11"/>
        <v>0</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40.849610626617711</v>
      </c>
      <c r="F228" s="128">
        <f>VLOOKUP(A228,'Tüm - Sektör'!$A:$H,6,0)</f>
        <v>27.233073751078475</v>
      </c>
      <c r="G228" s="127">
        <f>VLOOKUP(A228,'Tüm - Sektör'!$A:$H,7,0)</f>
        <v>299.480053</v>
      </c>
      <c r="H228" s="159">
        <v>3.27</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122.33643555488835</v>
      </c>
      <c r="R228" s="166" t="str">
        <f t="shared" si="10"/>
        <v/>
      </c>
      <c r="S228" s="191">
        <v>122.33643555488835</v>
      </c>
      <c r="T228" s="208">
        <f t="shared" si="11"/>
        <v>0</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47.868042817370721</v>
      </c>
      <c r="F229" s="128">
        <f>VLOOKUP(A229,'Tüm - Sektör'!$A:$H,6,0)</f>
        <v>12.862566926607744</v>
      </c>
      <c r="G229" s="127">
        <f>VLOOKUP(A229,'Tüm - Sektör'!$A:$H,7,0)</f>
        <v>259.57994600000001</v>
      </c>
      <c r="H229" s="159">
        <v>3.22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124.25583969658781</v>
      </c>
      <c r="R229" s="166" t="str">
        <f t="shared" si="10"/>
        <v/>
      </c>
      <c r="S229" s="191">
        <v>124.25583969658781</v>
      </c>
      <c r="T229" s="208">
        <f t="shared" si="11"/>
        <v>0</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40.15193492174388</v>
      </c>
      <c r="F230" s="128">
        <f>VLOOKUP(A230,'Tüm - Sektör'!$A:$H,6,0)</f>
        <v>22.306630512079934</v>
      </c>
      <c r="G230" s="127">
        <f>VLOOKUP(A230,'Tüm - Sektör'!$A:$H,7,0)</f>
        <v>321.37161300000002</v>
      </c>
      <c r="H230" s="159">
        <v>3.1</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129.0369209087186</v>
      </c>
      <c r="R230" s="166" t="str">
        <f t="shared" si="10"/>
        <v/>
      </c>
      <c r="S230" s="191">
        <v>129.0369209087186</v>
      </c>
      <c r="T230" s="208">
        <f t="shared" si="11"/>
        <v>0</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503</v>
      </c>
      <c r="B231" s="136" t="s">
        <v>375</v>
      </c>
      <c r="C231" s="137">
        <v>1513644763</v>
      </c>
      <c r="D231" s="137">
        <v>800000000</v>
      </c>
      <c r="E231" s="128">
        <f>VLOOKUP(A231,'Tüm - Sektör'!$A:$H,5,0)</f>
        <v>45.635719260007683</v>
      </c>
      <c r="F231" s="128">
        <f>VLOOKUP(A231,'Tüm - Sektör'!$A:$H,6,0)</f>
        <v>28.522324537504801</v>
      </c>
      <c r="G231" s="127">
        <f>VLOOKUP(A231,'Tüm - Sektör'!$A:$H,7,0)</f>
        <v>295.12339900000001</v>
      </c>
      <c r="H231" s="159">
        <v>2.97</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134.68168583823231</v>
      </c>
      <c r="R231" s="166" t="str">
        <f t="shared" si="10"/>
        <v/>
      </c>
      <c r="S231" s="191">
        <v>134.68168583823231</v>
      </c>
      <c r="T231" s="208">
        <f t="shared" si="11"/>
        <v>0</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77</v>
      </c>
      <c r="B232" s="136" t="s">
        <v>221</v>
      </c>
      <c r="C232" s="137">
        <v>2595983504</v>
      </c>
      <c r="D232" s="137">
        <v>990000000</v>
      </c>
      <c r="E232" s="128">
        <f>VLOOKUP(A232,'Tüm - Sektör'!$A:$H,5,0)</f>
        <v>53.308265654491962</v>
      </c>
      <c r="F232" s="128">
        <f>VLOOKUP(A232,'Tüm - Sektör'!$A:$H,6,0)</f>
        <v>26.923366492167656</v>
      </c>
      <c r="G232" s="127">
        <f>VLOOKUP(A232,'Tüm - Sektör'!$A:$H,7,0)</f>
        <v>255.32031000000001</v>
      </c>
      <c r="H232" s="159">
        <v>2.94</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136.1068291246724</v>
      </c>
      <c r="R232" s="166" t="str">
        <f t="shared" si="10"/>
        <v/>
      </c>
      <c r="S232" s="191">
        <v>136.1068291246724</v>
      </c>
      <c r="T232" s="208">
        <f t="shared" si="11"/>
        <v>0</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131</v>
      </c>
      <c r="B233" s="136" t="s">
        <v>349</v>
      </c>
      <c r="C233" s="137">
        <v>5420476820</v>
      </c>
      <c r="D233" s="137">
        <v>600000000</v>
      </c>
      <c r="E233" s="128">
        <f>VLOOKUP(A233,'Tüm - Sektör'!$A:$H,5,0)</f>
        <v>28.949132032648837</v>
      </c>
      <c r="F233" s="128">
        <f>VLOOKUP(A233,'Tüm - Sektör'!$A:$H,6,0)</f>
        <v>24.12427669387403</v>
      </c>
      <c r="G233" s="127">
        <f>VLOOKUP(A233,'Tüm - Sektör'!$A:$H,7,0)</f>
        <v>476.48790200000002</v>
      </c>
      <c r="H233" s="159">
        <v>2.9</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137.9391118695784</v>
      </c>
      <c r="R233" s="166" t="str">
        <f t="shared" si="10"/>
        <v/>
      </c>
      <c r="S233" s="191">
        <v>137.9391118695784</v>
      </c>
      <c r="T233" s="208">
        <f t="shared" si="11"/>
        <v>0</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55.819021336262722</v>
      </c>
      <c r="F234" s="128">
        <f>VLOOKUP(A234,'Tüm - Sektör'!$A:$H,6,0)</f>
        <v>38.763209261293554</v>
      </c>
      <c r="G234" s="127">
        <f>VLOOKUP(A234,'Tüm - Sektör'!$A:$H,7,0)</f>
        <v>247.17509200000001</v>
      </c>
      <c r="H234" s="159">
        <v>2.9</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137.97071734140701</v>
      </c>
      <c r="R234" s="166" t="str">
        <f t="shared" si="10"/>
        <v/>
      </c>
      <c r="S234" s="191">
        <v>137.97071734140701</v>
      </c>
      <c r="T234" s="208">
        <f t="shared" si="11"/>
        <v>0</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34.286145311541063</v>
      </c>
      <c r="F235" s="128">
        <f>VLOOKUP(A235,'Tüm - Sektör'!$A:$H,6,0)</f>
        <v>34.286145311541063</v>
      </c>
      <c r="G235" s="127">
        <f>VLOOKUP(A235,'Tüm - Sektör'!$A:$H,7,0)</f>
        <v>422.728272</v>
      </c>
      <c r="H235" s="159">
        <v>2.76</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144.93722961088656</v>
      </c>
      <c r="R235" s="166" t="str">
        <f t="shared" si="10"/>
        <v/>
      </c>
      <c r="S235" s="191">
        <v>144.93722961088656</v>
      </c>
      <c r="T235" s="208">
        <f t="shared" si="11"/>
        <v>0</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260</v>
      </c>
      <c r="B236" s="136" t="s">
        <v>255</v>
      </c>
      <c r="C236" s="137">
        <v>2324346355</v>
      </c>
      <c r="D236" s="137">
        <v>270000000</v>
      </c>
      <c r="E236" s="128">
        <f>VLOOKUP(A236,'Tüm - Sektör'!$A:$H,5,0)</f>
        <v>221.84508557674178</v>
      </c>
      <c r="F236" s="128">
        <f>VLOOKUP(A236,'Tüm - Sektör'!$A:$H,6,0)</f>
        <v>410.82423254952181</v>
      </c>
      <c r="G236" s="127">
        <f>VLOOKUP(A236,'Tüm - Sektör'!$A:$H,7,0)</f>
        <v>68.060782000000003</v>
      </c>
      <c r="H236" s="159">
        <v>2.65</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 t="shared" si="9"/>
        <v>150.98950007209967</v>
      </c>
      <c r="R236" s="166" t="str">
        <f t="shared" si="10"/>
        <v/>
      </c>
      <c r="S236" s="191">
        <v>150.98950007209967</v>
      </c>
      <c r="T236" s="208">
        <f t="shared" si="11"/>
        <v>0</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181</v>
      </c>
      <c r="B237" s="126" t="s">
        <v>200</v>
      </c>
      <c r="C237" s="127">
        <v>959761015</v>
      </c>
      <c r="D237" s="127">
        <v>500000000</v>
      </c>
      <c r="E237" s="128">
        <f>VLOOKUP(A237,'Tüm - Sektör'!$A:$H,5,0)</f>
        <v>77.75626521106939</v>
      </c>
      <c r="F237" s="128">
        <f>VLOOKUP(A237,'Tüm - Sektör'!$A:$H,6,0)</f>
        <v>77.75626521106939</v>
      </c>
      <c r="G237" s="127">
        <f>VLOOKUP(A237,'Tüm - Sektör'!$A:$H,7,0)</f>
        <v>195.60929400000001</v>
      </c>
      <c r="H237" s="159">
        <v>2.63</v>
      </c>
      <c r="I237" s="128" t="e">
        <f>VLOOKUP(A237,'Tüm - Sektör'!$A:$H,9,0)</f>
        <v>#REF!</v>
      </c>
      <c r="J237" s="127" t="e">
        <f>VLOOKUP(A237,'Tüm - Sektör'!$A:$H,10,0)</f>
        <v>#REF!</v>
      </c>
      <c r="K237" s="128" t="e">
        <f>VLOOKUP(A237,'Tüm - Sektör'!$A:$H,11,0)</f>
        <v>#REF!</v>
      </c>
      <c r="L237" s="128" t="e">
        <f>VLOOKUP(A237,'Tüm - Sektör'!$A:$H,12,0)</f>
        <v>#REF!</v>
      </c>
      <c r="M237" s="128" t="e">
        <f>VLOOKUP(A237,'Tüm - Sektör'!$A:$H,13,0)</f>
        <v>#REF!</v>
      </c>
      <c r="N237" s="129" t="e">
        <f>VLOOKUP(A237,'Tüm - Sektör'!$A:$H,14,0)</f>
        <v>#REF!</v>
      </c>
      <c r="O237" s="130" t="e">
        <f>VLOOKUP(A237,'Tüm - Sektör'!$A:$H,15,0)</f>
        <v>#REF!</v>
      </c>
      <c r="P237" s="152" t="e">
        <f>VLOOKUP(A237,'Tüm - Sektör'!$A:$H,16,0)</f>
        <v>#REF!</v>
      </c>
      <c r="Q237" s="158">
        <f t="shared" si="9"/>
        <v>152.09848142014044</v>
      </c>
      <c r="R237" s="166" t="str">
        <f t="shared" si="10"/>
        <v/>
      </c>
      <c r="S237" s="191">
        <v>152.09848142014044</v>
      </c>
      <c r="T237" s="208">
        <f t="shared" si="11"/>
        <v>0</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728</v>
      </c>
      <c r="B238" s="136" t="s">
        <v>699</v>
      </c>
      <c r="C238" s="137">
        <v>3173753000</v>
      </c>
      <c r="D238" s="137">
        <v>1088802000</v>
      </c>
      <c r="E238" s="128">
        <f>VLOOKUP(A238,'Tüm - Sektör'!$A:$H,5,0)</f>
        <v>34.654148664123241</v>
      </c>
      <c r="F238" s="128">
        <f>VLOOKUP(A238,'Tüm - Sektör'!$A:$H,6,0)</f>
        <v>9.9773599673641016</v>
      </c>
      <c r="G238" s="127">
        <f>VLOOKUP(A238,'Tüm - Sektör'!$A:$H,7,0)</f>
        <v>447.465259</v>
      </c>
      <c r="H238" s="159">
        <v>2.58</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155.0652760741641</v>
      </c>
      <c r="R238" s="166" t="str">
        <f t="shared" si="10"/>
        <v/>
      </c>
      <c r="S238" s="191">
        <v>155.0652760741641</v>
      </c>
      <c r="T238" s="208">
        <f t="shared" si="11"/>
        <v>0</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445</v>
      </c>
      <c r="B239" s="136" t="s">
        <v>221</v>
      </c>
      <c r="C239" s="137">
        <v>1936877995</v>
      </c>
      <c r="D239" s="137">
        <v>700000000</v>
      </c>
      <c r="E239" s="128">
        <f>VLOOKUP(A239,'Tüm - Sektör'!$A:$H,5,0)</f>
        <v>62.667910833589765</v>
      </c>
      <c r="F239" s="128">
        <f>VLOOKUP(A239,'Tüm - Sektör'!$A:$H,6,0)</f>
        <v>44.762793452564118</v>
      </c>
      <c r="G239" s="127">
        <f>VLOOKUP(A239,'Tüm - Sektör'!$A:$H,7,0)</f>
        <v>248.370544</v>
      </c>
      <c r="H239" s="159">
        <v>2.57</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155.64863105082182</v>
      </c>
      <c r="R239" s="166" t="str">
        <f t="shared" si="10"/>
        <v/>
      </c>
      <c r="S239" s="191">
        <v>155.64863105082182</v>
      </c>
      <c r="T239" s="208">
        <f t="shared" si="11"/>
        <v>0</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18.66335740455407</v>
      </c>
      <c r="F240" s="128">
        <f>VLOOKUP(A240,'Tüm - Sektör'!$A:$H,6,0)</f>
        <v>8.2581227453779071</v>
      </c>
      <c r="G240" s="127">
        <f>VLOOKUP(A240,'Tüm - Sektör'!$A:$H,7,0)</f>
        <v>889.34080200000005</v>
      </c>
      <c r="H240" s="159">
        <v>2.41</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165.98085242178757</v>
      </c>
      <c r="R240" s="166" t="str">
        <f t="shared" si="10"/>
        <v/>
      </c>
      <c r="S240" s="191">
        <v>165.98085242178757</v>
      </c>
      <c r="T240" s="208">
        <f t="shared" si="11"/>
        <v>0</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305</v>
      </c>
      <c r="B241" s="136" t="s">
        <v>349</v>
      </c>
      <c r="C241" s="137">
        <v>1496832828</v>
      </c>
      <c r="D241" s="137">
        <v>600000000</v>
      </c>
      <c r="E241" s="128">
        <f>VLOOKUP(A241,'Tüm - Sektör'!$A:$H,5,0)</f>
        <v>32.387740851434849</v>
      </c>
      <c r="F241" s="128">
        <f>VLOOKUP(A241,'Tüm - Sektör'!$A:$H,6,0)</f>
        <v>26.989784042862375</v>
      </c>
      <c r="G241" s="127">
        <f>VLOOKUP(A241,'Tüm - Sektör'!$A:$H,7,0)</f>
        <v>523.35924</v>
      </c>
      <c r="H241" s="159">
        <v>2.36</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169.50423437323894</v>
      </c>
      <c r="R241" s="166" t="str">
        <f t="shared" si="10"/>
        <v/>
      </c>
      <c r="S241" s="191">
        <v>169.50423437323894</v>
      </c>
      <c r="T241" s="208">
        <f t="shared" si="11"/>
        <v>0</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214</v>
      </c>
      <c r="B242" s="126" t="s">
        <v>208</v>
      </c>
      <c r="C242" s="127">
        <v>2238803365</v>
      </c>
      <c r="D242" s="127">
        <v>771000000</v>
      </c>
      <c r="E242" s="128">
        <f>VLOOKUP(A242,'Tüm - Sektör'!$A:$H,5,0)</f>
        <v>47.518129972273364</v>
      </c>
      <c r="F242" s="128">
        <f>VLOOKUP(A242,'Tüm - Sektör'!$A:$H,6,0)</f>
        <v>30.815907893821898</v>
      </c>
      <c r="G242" s="127">
        <f>VLOOKUP(A242,'Tüm - Sektör'!$A:$H,7,0)</f>
        <v>377.50861900000001</v>
      </c>
      <c r="H242" s="159">
        <v>2.23</v>
      </c>
      <c r="I242" s="128" t="e">
        <f>VLOOKUP(A242,'Tüm - Sektör'!$A:$H,9,0)</f>
        <v>#REF!</v>
      </c>
      <c r="J242" s="127" t="e">
        <f>VLOOKUP(A242,'Tüm - Sektör'!$A:$H,10,0)</f>
        <v>#REF!</v>
      </c>
      <c r="K242" s="128" t="e">
        <f>VLOOKUP(A242,'Tüm - Sektör'!$A:$H,11,0)</f>
        <v>#REF!</v>
      </c>
      <c r="L242" s="128" t="e">
        <f>VLOOKUP(A242,'Tüm - Sektör'!$A:$H,12,0)</f>
        <v>#REF!</v>
      </c>
      <c r="M242" s="128" t="e">
        <f>VLOOKUP(A242,'Tüm - Sektör'!$A:$H,13,0)</f>
        <v>#REF!</v>
      </c>
      <c r="N242" s="129" t="e">
        <f>VLOOKUP(A242,'Tüm - Sektör'!$A:$H,14,0)</f>
        <v>#REF!</v>
      </c>
      <c r="O242" s="130" t="e">
        <f>VLOOKUP(A242,'Tüm - Sektör'!$A:$H,15,0)</f>
        <v>#REF!</v>
      </c>
      <c r="P242" s="152" t="e">
        <f>VLOOKUP(A242,'Tüm - Sektör'!$A:$H,16,0)</f>
        <v>#REF!</v>
      </c>
      <c r="Q242" s="158">
        <f t="shared" si="9"/>
        <v>179.38503623295426</v>
      </c>
      <c r="R242" s="166" t="str">
        <f t="shared" si="10"/>
        <v/>
      </c>
      <c r="S242" s="191">
        <v>179.38503623295426</v>
      </c>
      <c r="T242" s="208">
        <f t="shared" si="11"/>
        <v>0</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8</v>
      </c>
      <c r="B243" s="131" t="s">
        <v>233</v>
      </c>
      <c r="C243" s="132">
        <v>7531082000</v>
      </c>
      <c r="D243" s="132">
        <v>2160000000</v>
      </c>
      <c r="E243" s="128">
        <f>VLOOKUP(A243,'Tüm - Sektör'!$A:$H,5,0)</f>
        <v>30.256347509400342</v>
      </c>
      <c r="F243" s="128">
        <f>VLOOKUP(A243,'Tüm - Sektör'!$A:$H,6,0)</f>
        <v>7.0037841456945236</v>
      </c>
      <c r="G243" s="127">
        <f>VLOOKUP(A243,'Tüm - Sektör'!$A:$H,7,0)</f>
        <v>595.52635199999997</v>
      </c>
      <c r="H243" s="159">
        <v>2.2200000000000002</v>
      </c>
      <c r="I243" s="133" t="e">
        <f>VLOOKUP(A243,'Tüm - Sektör'!$A:$H,9,0)</f>
        <v>#REF!</v>
      </c>
      <c r="J243" s="132" t="e">
        <f>VLOOKUP(A243,'Tüm - Sektör'!$A:$H,10,0)</f>
        <v>#REF!</v>
      </c>
      <c r="K243" s="133" t="e">
        <f>VLOOKUP(A243,'Tüm - Sektör'!$A:$H,11,0)</f>
        <v>#REF!</v>
      </c>
      <c r="L243" s="133" t="e">
        <f>VLOOKUP(A243,'Tüm - Sektör'!$A:$H,12,0)</f>
        <v>#REF!</v>
      </c>
      <c r="M243" s="133" t="e">
        <f>VLOOKUP(A243,'Tüm - Sektör'!$A:$H,13,0)</f>
        <v>#REF!</v>
      </c>
      <c r="N243" s="134" t="e">
        <f>VLOOKUP(A243,'Tüm - Sektör'!$A:$H,14,0)</f>
        <v>#REF!</v>
      </c>
      <c r="O243" s="135" t="e">
        <f>VLOOKUP(A243,'Tüm - Sektör'!$A:$H,15,0)</f>
        <v>#REF!</v>
      </c>
      <c r="P243" s="153" t="e">
        <f>VLOOKUP(A243,'Tüm - Sektör'!$A:$H,16,0)</f>
        <v>#REF!</v>
      </c>
      <c r="Q243" s="158">
        <f t="shared" si="9"/>
        <v>180.18452257117471</v>
      </c>
      <c r="R243" s="166" t="str">
        <f t="shared" si="10"/>
        <v/>
      </c>
      <c r="S243" s="191">
        <v>180.18452257117471</v>
      </c>
      <c r="T243" s="208">
        <f t="shared" si="11"/>
        <v>0</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329</v>
      </c>
      <c r="B244" s="136" t="s">
        <v>375</v>
      </c>
      <c r="C244" s="137">
        <v>3219973000</v>
      </c>
      <c r="D244" s="137">
        <v>925000000</v>
      </c>
      <c r="E244" s="128">
        <f>VLOOKUP(A244,'Tüm - Sektör'!$A:$H,5,0)</f>
        <v>27.889222335529936</v>
      </c>
      <c r="F244" s="128">
        <f>VLOOKUP(A244,'Tüm - Sektör'!$A:$H,6,0)</f>
        <v>15.075255316502668</v>
      </c>
      <c r="G244" s="127">
        <f>VLOOKUP(A244,'Tüm - Sektör'!$A:$H,7,0)</f>
        <v>648.99339299999997</v>
      </c>
      <c r="H244" s="159">
        <v>2.21</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 t="shared" si="9"/>
        <v>180.99921031666955</v>
      </c>
      <c r="R244" s="166" t="str">
        <f t="shared" si="10"/>
        <v/>
      </c>
      <c r="S244" s="191">
        <v>180.99921031666955</v>
      </c>
      <c r="T244" s="208">
        <f t="shared" si="11"/>
        <v>0</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671</v>
      </c>
      <c r="B245" s="136" t="s">
        <v>255</v>
      </c>
      <c r="C245" s="137">
        <v>4839967141</v>
      </c>
      <c r="D245" s="137">
        <v>3016276170</v>
      </c>
      <c r="E245" s="128">
        <f>VLOOKUP(A245,'Tüm - Sektör'!$A:$H,5,0)</f>
        <v>19.202033446521998</v>
      </c>
      <c r="F245" s="128">
        <f>VLOOKUP(A245,'Tüm - Sektör'!$A:$H,6,0)</f>
        <v>2.8044665327402591</v>
      </c>
      <c r="G245" s="127">
        <f>VLOOKUP(A245,'Tüm - Sektör'!$A:$H,7,0)</f>
        <v>955.68482200000005</v>
      </c>
      <c r="H245" s="159">
        <v>2.1800000000000002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183.51091916377425</v>
      </c>
      <c r="R245" s="166" t="str">
        <f t="shared" si="10"/>
        <v/>
      </c>
      <c r="S245" s="191">
        <v>183.51091916377425</v>
      </c>
      <c r="T245" s="208">
        <f t="shared" si="11"/>
        <v>0</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289</v>
      </c>
      <c r="B246" s="136" t="s">
        <v>287</v>
      </c>
      <c r="C246" s="137">
        <v>4489506254</v>
      </c>
      <c r="D246" s="137">
        <v>100000000</v>
      </c>
      <c r="E246" s="128">
        <f>VLOOKUP(A246,'Tüm - Sektör'!$A:$H,5,0)</f>
        <v>513.60210987746734</v>
      </c>
      <c r="F246" s="128">
        <f>VLOOKUP(A246,'Tüm - Sektör'!$A:$H,6,0)</f>
        <v>2568.0105493873366</v>
      </c>
      <c r="G246" s="127">
        <f>VLOOKUP(A246,'Tüm - Sektör'!$A:$H,7,0)</f>
        <v>35.895862999999999</v>
      </c>
      <c r="H246" s="159">
        <v>2.17</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184.36190972672514</v>
      </c>
      <c r="R246" s="166" t="str">
        <f t="shared" si="10"/>
        <v/>
      </c>
      <c r="S246" s="191">
        <v>184.36190972672514</v>
      </c>
      <c r="T246" s="208">
        <f t="shared" si="11"/>
        <v>0</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15</v>
      </c>
      <c r="B247" s="136" t="s">
        <v>349</v>
      </c>
      <c r="C247" s="137">
        <v>1874835039</v>
      </c>
      <c r="D247" s="137">
        <v>197281323</v>
      </c>
      <c r="E247" s="128">
        <f>VLOOKUP(A247,'Tüm - Sektör'!$A:$H,5,0)</f>
        <v>167.23949149471329</v>
      </c>
      <c r="F247" s="128">
        <f>VLOOKUP(A247,'Tüm - Sektör'!$A:$H,6,0)</f>
        <v>423.86042670322445</v>
      </c>
      <c r="G247" s="127">
        <f>VLOOKUP(A247,'Tüm - Sektör'!$A:$H,7,0)</f>
        <v>116.67577300000001</v>
      </c>
      <c r="H247" s="159">
        <v>2.0499999999999998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195.12796946272599</v>
      </c>
      <c r="R247" s="166" t="str">
        <f t="shared" si="10"/>
        <v/>
      </c>
      <c r="S247" s="191">
        <v>195.12796946272599</v>
      </c>
      <c r="T247" s="208">
        <f t="shared" si="11"/>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24</v>
      </c>
      <c r="B248" s="136" t="s">
        <v>221</v>
      </c>
      <c r="C248" s="137">
        <v>6689720832</v>
      </c>
      <c r="D248" s="137">
        <v>1000000000</v>
      </c>
      <c r="E248" s="128">
        <f>VLOOKUP(A248,'Tüm - Sektör'!$A:$H,5,0)</f>
        <v>58.159484939601377</v>
      </c>
      <c r="F248" s="128">
        <f>VLOOKUP(A248,'Tüm - Sektör'!$A:$H,6,0)</f>
        <v>29.079742469800689</v>
      </c>
      <c r="G248" s="127">
        <f>VLOOKUP(A248,'Tüm - Sektör'!$A:$H,7,0)</f>
        <v>338.83675399999998</v>
      </c>
      <c r="H248" s="159">
        <v>2.0299999999999998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197.06571091246417</v>
      </c>
      <c r="R248" s="166" t="str">
        <f t="shared" si="10"/>
        <v/>
      </c>
      <c r="S248" s="191">
        <v>197.06571091246417</v>
      </c>
      <c r="T248" s="208">
        <f t="shared" si="11"/>
        <v>0</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47</v>
      </c>
      <c r="B249" s="136" t="s">
        <v>609</v>
      </c>
      <c r="C249" s="137">
        <v>7288297817</v>
      </c>
      <c r="D249" s="137">
        <v>1500000000</v>
      </c>
      <c r="E249" s="128">
        <f>VLOOKUP(A249,'Tüm - Sektör'!$A:$H,5,0)</f>
        <v>21.519867545215263</v>
      </c>
      <c r="F249" s="128">
        <f>VLOOKUP(A249,'Tüm - Sektör'!$A:$H,6,0)</f>
        <v>7.1732891817384212</v>
      </c>
      <c r="G249" s="127">
        <f>VLOOKUP(A249,'Tüm - Sektör'!$A:$H,7,0)</f>
        <v>924.882115</v>
      </c>
      <c r="H249" s="159">
        <v>2.0099999999999998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199.03340609738549</v>
      </c>
      <c r="R249" s="166" t="str">
        <f t="shared" si="10"/>
        <v/>
      </c>
      <c r="S249" s="191">
        <v>199.03340609738549</v>
      </c>
      <c r="T249" s="208">
        <f t="shared" si="11"/>
        <v>0</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38.202875606852679</v>
      </c>
      <c r="F250" s="128">
        <f>VLOOKUP(A250,'Tüm - Sektör'!$A:$H,6,0)</f>
        <v>46.588872691283754</v>
      </c>
      <c r="G250" s="127">
        <f>VLOOKUP(A250,'Tüm - Sektör'!$A:$H,7,0)</f>
        <v>594.91427499999998</v>
      </c>
      <c r="H250" s="159">
        <v>1.76</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227.27436044565945</v>
      </c>
      <c r="R250" s="166" t="str">
        <f t="shared" si="10"/>
        <v/>
      </c>
      <c r="S250" s="191">
        <v>227.27436044565945</v>
      </c>
      <c r="T250" s="208">
        <f t="shared" si="11"/>
        <v>0</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39.963827940054905</v>
      </c>
      <c r="F251" s="128">
        <f>VLOOKUP(A251,'Tüm - Sektör'!$A:$H,6,0)</f>
        <v>19.272679369239441</v>
      </c>
      <c r="G251" s="127">
        <f>VLOOKUP(A251,'Tüm - Sektör'!$A:$H,7,0)</f>
        <v>610.40025600000001</v>
      </c>
      <c r="H251" s="159">
        <v>1.64</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243.93930805349467</v>
      </c>
      <c r="R251" s="166" t="str">
        <f t="shared" si="10"/>
        <v/>
      </c>
      <c r="S251" s="191">
        <v>243.93930805349467</v>
      </c>
      <c r="T251" s="208">
        <f t="shared" si="11"/>
        <v>0</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174</v>
      </c>
      <c r="B252" s="136" t="s">
        <v>221</v>
      </c>
      <c r="C252" s="137">
        <v>13585447982</v>
      </c>
      <c r="D252" s="137">
        <v>2400156000</v>
      </c>
      <c r="E252" s="128">
        <f>VLOOKUP(A252,'Tüm - Sektör'!$A:$H,5,0)</f>
        <v>15.406416946692262</v>
      </c>
      <c r="F252" s="128">
        <f>VLOOKUP(A252,'Tüm - Sektör'!$A:$H,6,0)</f>
        <v>6.4189231644494198</v>
      </c>
      <c r="G252" s="127">
        <f>VLOOKUP(A252,'Tüm - Sektör'!$A:$H,7,0)</f>
        <v>1653.7573420000001</v>
      </c>
      <c r="H252" s="159">
        <v>1.57</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254.78475139505554</v>
      </c>
      <c r="R252" s="166" t="str">
        <f t="shared" si="10"/>
        <v/>
      </c>
      <c r="S252" s="191">
        <v>254.78475139505554</v>
      </c>
      <c r="T252" s="208">
        <f t="shared" si="11"/>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403</v>
      </c>
      <c r="B253" s="136" t="s">
        <v>404</v>
      </c>
      <c r="C253" s="137">
        <v>2193688534</v>
      </c>
      <c r="D253" s="137">
        <v>1000000000</v>
      </c>
      <c r="E253" s="128">
        <f>VLOOKUP(A253,'Tüm - Sektör'!$A:$H,5,0)</f>
        <v>33.988403156842885</v>
      </c>
      <c r="F253" s="128">
        <f>VLOOKUP(A253,'Tüm - Sektör'!$A:$H,6,0)</f>
        <v>33.988403156842885</v>
      </c>
      <c r="G253" s="127">
        <f>VLOOKUP(A253,'Tüm - Sektör'!$A:$H,7,0)</f>
        <v>749.65266799999995</v>
      </c>
      <c r="H253" s="159">
        <v>1.57</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 t="shared" si="9"/>
        <v>254.79497107586889</v>
      </c>
      <c r="R253" s="166" t="str">
        <f t="shared" si="10"/>
        <v/>
      </c>
      <c r="S253" s="191">
        <v>254.79497107586889</v>
      </c>
      <c r="T253" s="208">
        <f t="shared" si="11"/>
        <v>0</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238</v>
      </c>
      <c r="B254" s="131" t="s">
        <v>233</v>
      </c>
      <c r="C254" s="132">
        <v>7606887578</v>
      </c>
      <c r="D254" s="132">
        <v>2344397132</v>
      </c>
      <c r="E254" s="128">
        <f>VLOOKUP(A254,'Tüm - Sektör'!$A:$H,5,0)</f>
        <v>34.642931796158557</v>
      </c>
      <c r="F254" s="128">
        <f>VLOOKUP(A254,'Tüm - Sektör'!$A:$H,6,0)</f>
        <v>14.776904187135202</v>
      </c>
      <c r="G254" s="127">
        <f>VLOOKUP(A254,'Tüm - Sektör'!$A:$H,7,0)</f>
        <v>735.54148399999997</v>
      </c>
      <c r="H254" s="159">
        <v>1.57</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 t="shared" si="9"/>
        <v>254.81313463457249</v>
      </c>
      <c r="R254" s="166" t="str">
        <f t="shared" si="10"/>
        <v/>
      </c>
      <c r="S254" s="191">
        <v>254.81313463457249</v>
      </c>
      <c r="T254" s="208">
        <f t="shared" si="11"/>
        <v>0</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33.53730976663222</v>
      </c>
      <c r="F255" s="128">
        <f>VLOOKUP(A255,'Tüm - Sektör'!$A:$H,6,0)</f>
        <v>31.849297024342089</v>
      </c>
      <c r="G255" s="127">
        <f>VLOOKUP(A255,'Tüm - Sektör'!$A:$H,7,0)</f>
        <v>774.54246000000001</v>
      </c>
      <c r="H255" s="159">
        <v>1.54</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 t="shared" si="9"/>
        <v>259.76070408429348</v>
      </c>
      <c r="R255" s="166" t="str">
        <f t="shared" si="10"/>
        <v/>
      </c>
      <c r="S255" s="191">
        <v>259.76070408429348</v>
      </c>
      <c r="T255" s="208">
        <f t="shared" si="11"/>
        <v>0</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13</v>
      </c>
      <c r="B256" s="136" t="s">
        <v>349</v>
      </c>
      <c r="C256" s="137">
        <v>2897114703</v>
      </c>
      <c r="D256" s="137">
        <v>796500000</v>
      </c>
      <c r="E256" s="128">
        <f>VLOOKUP(A256,'Tüm - Sektör'!$A:$H,5,0)</f>
        <v>52.660015355660477</v>
      </c>
      <c r="F256" s="128">
        <f>VLOOKUP(A256,'Tüm - Sektör'!$A:$H,6,0)</f>
        <v>89.254263314678781</v>
      </c>
      <c r="G256" s="127">
        <f>VLOOKUP(A256,'Tüm - Sektör'!$A:$H,7,0)</f>
        <v>499.73981700000002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263.16306437054959</v>
      </c>
      <c r="R256" s="166" t="str">
        <f t="shared" si="10"/>
        <v/>
      </c>
      <c r="S256" s="191">
        <v>263.16306437054959</v>
      </c>
      <c r="T256" s="208">
        <f t="shared" si="11"/>
        <v>0</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65.885006944279738</v>
      </c>
      <c r="F257" s="128">
        <f>VLOOKUP(A257,'Tüm - Sektör'!$A:$H,6,0)</f>
        <v>109.80834490713289</v>
      </c>
      <c r="G257" s="127">
        <f>VLOOKUP(A257,'Tüm - Sektör'!$A:$H,7,0)</f>
        <v>399.45994000000002</v>
      </c>
      <c r="H257" s="159">
        <v>1.52</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263.1842092086157</v>
      </c>
      <c r="R257" s="166" t="str">
        <f t="shared" si="10"/>
        <v/>
      </c>
      <c r="S257" s="191">
        <v>263.1842092086157</v>
      </c>
      <c r="T257" s="208">
        <f t="shared" si="11"/>
        <v>0</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28.060790256404601</v>
      </c>
      <c r="F258" s="128">
        <f>VLOOKUP(A258,'Tüm - Sektör'!$A:$H,6,0)</f>
        <v>26.072455182251439</v>
      </c>
      <c r="G258" s="127">
        <f>VLOOKUP(A258,'Tüm - Sektör'!$A:$H,7,0)</f>
        <v>1027.688572</v>
      </c>
      <c r="H258" s="159">
        <v>1.47</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288.3775346779596</v>
      </c>
      <c r="R258" s="166" t="str">
        <f t="shared" si="10"/>
        <v/>
      </c>
      <c r="S258" s="191">
        <v>288.3775346779596</v>
      </c>
      <c r="T258" s="208">
        <f t="shared" si="11"/>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23.735919852343592</v>
      </c>
      <c r="F259" s="128">
        <f>VLOOKUP(A259,'Tüm - Sektör'!$A:$H,6,0)</f>
        <v>14.834949907714744</v>
      </c>
      <c r="G259" s="127">
        <f>VLOOKUP(A259,'Tüm - Sektör'!$A:$H,7,0)</f>
        <v>1359.1032560000001</v>
      </c>
      <c r="H259" s="159">
        <v>1.24</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322.59565955475216</v>
      </c>
      <c r="R259" s="166" t="str">
        <f t="shared" ref="R259:R263" si="12">IF(OR(H259="", H260="", Q259=0), "", IF(H259&lt;H260, (H260-H259)/H259, ""))</f>
        <v/>
      </c>
      <c r="S259" s="191">
        <v>322.59565955475216</v>
      </c>
      <c r="T259" s="208">
        <f t="shared" ref="T259:T263" si="13">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46.519568689166945</v>
      </c>
      <c r="F260" s="128">
        <f>VLOOKUP(A260,'Tüm - Sektör'!$A:$H,6,0)</f>
        <v>32.383967065204978</v>
      </c>
      <c r="G260" s="127">
        <f>VLOOKUP(A260,'Tüm - Sektör'!$A:$H,7,0)</f>
        <v>693.49307699999997</v>
      </c>
      <c r="H260" s="159">
        <v>1.24</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322.6099883096324</v>
      </c>
      <c r="R260" s="166" t="str">
        <f t="shared" si="12"/>
        <v/>
      </c>
      <c r="S260" s="191">
        <v>322.6099883096324</v>
      </c>
      <c r="T260" s="208">
        <f t="shared" si="13"/>
        <v>0</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72.540303392564908</v>
      </c>
      <c r="F261" s="128">
        <f>VLOOKUP(A261,'Tüm - Sektör'!$A:$H,6,0)</f>
        <v>90.675379240706135</v>
      </c>
      <c r="G261" s="127">
        <f>VLOOKUP(A261,'Tüm - Sektör'!$A:$H,7,0)</f>
        <v>475.40234800000002</v>
      </c>
      <c r="H261" s="159">
        <v>1.1599999999999999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344.85830557457723</v>
      </c>
      <c r="R261" s="166" t="str">
        <f t="shared" si="12"/>
        <v/>
      </c>
      <c r="S261" s="191">
        <v>344.85830557457723</v>
      </c>
      <c r="T261" s="208">
        <f t="shared" si="13"/>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59.744150752654576</v>
      </c>
      <c r="F262" s="128">
        <f>VLOOKUP(A262,'Tüm - Sektör'!$A:$H,6,0)</f>
        <v>92.626590314193137</v>
      </c>
      <c r="G262" s="127">
        <f>VLOOKUP(A262,'Tüm - Sektör'!$A:$H,7,0)</f>
        <v>592.54522899999995</v>
      </c>
      <c r="H262" s="159">
        <v>1.1299999999999999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354.01111489142227</v>
      </c>
      <c r="R262" s="166" t="str">
        <f t="shared" si="12"/>
        <v/>
      </c>
      <c r="S262" s="191">
        <v>354.01111489142227</v>
      </c>
      <c r="T262" s="208">
        <f t="shared" si="13"/>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470.6346863030721</v>
      </c>
      <c r="R263" s="166" t="str">
        <f t="shared" si="12"/>
        <v/>
      </c>
      <c r="S263" s="191">
        <v>470.6346863030721</v>
      </c>
      <c r="T263" s="208">
        <f t="shared" si="13"/>
        <v>0</v>
      </c>
      <c r="U263" s="222"/>
      <c r="W263" s="200"/>
      <c r="X263" s="209" t="str">
        <f>IF(COUNTIF('Yıldız Liste'!A:A, A263)&gt;0, "Yıldız Pazar", IF(COUNTIF('Ana Pazar Liste'!A:A, A263)&gt;0, "Ana Pazar", IF(COUNTIF('Alt Pazar Liste'!A:A, A263)&gt;0, "Alt Pazar", "")))</f>
        <v>Ana Pazar</v>
      </c>
    </row>
    <row r="264" spans="1:24" ht="30" customHeight="1" thickTop="1" thickBot="1">
      <c r="A264" s="238" t="s">
        <v>2316</v>
      </c>
      <c r="B264" s="239"/>
      <c r="C264" s="239"/>
      <c r="D264" s="239"/>
      <c r="E264" s="239"/>
      <c r="F264" s="239"/>
      <c r="G264" s="239"/>
      <c r="H264" s="240"/>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259</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104.7</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26.18</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6.09</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6.08</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8.69</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2.35</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13.472129952165519</v>
      </c>
      <c r="F272" s="128">
        <f>VLOOKUP(A272,'Tüm - Sektör'!$A:$H,6,0)</f>
        <v>0.89814199681103457</v>
      </c>
      <c r="G272" s="127">
        <f>VLOOKUP(A272,'Tüm - Sektör'!$A:$H,7,0)</f>
        <v>7.3957799999999996E-4</v>
      </c>
      <c r="H272" s="159">
        <v>4015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9.963690925762669E-5</v>
      </c>
      <c r="R272" s="166" t="str">
        <f t="shared" si="18"/>
        <v/>
      </c>
      <c r="S272" s="191">
        <v>9.963690925762669E-5</v>
      </c>
      <c r="T272" s="208">
        <f t="shared" si="19"/>
        <v>0</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13.279813427651616</v>
      </c>
      <c r="F273" s="128">
        <f>VLOOKUP(A273,'Tüm - Sektör'!$A:$H,6,0)</f>
        <v>0.72088261176158741</v>
      </c>
      <c r="G273" s="127">
        <f>VLOOKUP(A273,'Tüm - Sektör'!$A:$H,7,0)</f>
        <v>7.7739300000000003E-4</v>
      </c>
      <c r="H273" s="159">
        <v>3875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1.0323633999962374E-4</v>
      </c>
      <c r="R273" s="166">
        <f t="shared" si="18"/>
        <v>0.32645161290322583</v>
      </c>
      <c r="S273" s="191">
        <v>1.0323633999962374E-4</v>
      </c>
      <c r="T273" s="208">
        <f t="shared" si="19"/>
        <v>0</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6.8720676135860428</v>
      </c>
      <c r="F274" s="128">
        <f>VLOOKUP(A274,'Tüm - Sektör'!$A:$H,6,0)</f>
        <v>0.45355691605359488</v>
      </c>
      <c r="G274" s="127">
        <f>VLOOKUP(A274,'Tüm - Sektör'!$A:$H,7,0)</f>
        <v>1.1325970000000001</v>
      </c>
      <c r="H274" s="159">
        <v>5140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7.7832831629447125E-2</v>
      </c>
      <c r="R274" s="166" t="str">
        <f t="shared" si="18"/>
        <v/>
      </c>
      <c r="S274" s="191">
        <v>7.7832831629447125E-2</v>
      </c>
      <c r="T274" s="208">
        <f t="shared" si="19"/>
        <v>0</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0.78089888223930071</v>
      </c>
      <c r="F275" s="128">
        <f>VLOOKUP(A275,'Tüm - Sektör'!$A:$H,6,0)</f>
        <v>2.3041312499223273E-3</v>
      </c>
      <c r="G275" s="127">
        <f>VLOOKUP(A275,'Tüm - Sektör'!$A:$H,7,0)</f>
        <v>10.951673</v>
      </c>
      <c r="H275" s="159">
        <v>4680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8.5521492043503289E-2</v>
      </c>
      <c r="R275" s="166" t="str">
        <f t="shared" si="18"/>
        <v/>
      </c>
      <c r="S275" s="191">
        <v>8.5521492043503289E-2</v>
      </c>
      <c r="T275" s="208">
        <f t="shared" si="19"/>
        <v>0</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0.2040399920424403</v>
      </c>
      <c r="F276" s="128">
        <f>VLOOKUP(A276,'Tüm - Sektör'!$A:$H,6,0)</f>
        <v>1.8381981283466692E-4</v>
      </c>
      <c r="G276" s="127">
        <f>VLOOKUP(A276,'Tüm - Sektör'!$A:$H,7,0)</f>
        <v>84.532953000000006</v>
      </c>
      <c r="H276" s="159">
        <v>2320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0.17248103057443981</v>
      </c>
      <c r="R276" s="166" t="str">
        <f t="shared" si="18"/>
        <v/>
      </c>
      <c r="S276" s="191">
        <v>0.17248103057443981</v>
      </c>
      <c r="T276" s="208">
        <f t="shared" si="19"/>
        <v>0</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5.5944588982534889</v>
      </c>
      <c r="F277" s="128">
        <f>VLOOKUP(A277,'Tüm - Sektör'!$A:$H,6,0)</f>
        <v>0.12210809954580973</v>
      </c>
      <c r="G277" s="127">
        <f>VLOOKUP(A277,'Tüm - Sektör'!$A:$H,7,0)</f>
        <v>4.3228220000000004</v>
      </c>
      <c r="H277" s="159">
        <v>1654</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0.24183850003465945</v>
      </c>
      <c r="R277" s="166" t="str">
        <f t="shared" si="18"/>
        <v/>
      </c>
      <c r="S277" s="191">
        <v>0.24183850003465945</v>
      </c>
      <c r="T277" s="208">
        <f t="shared" si="19"/>
        <v>0</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11.2880842855291</v>
      </c>
      <c r="F278" s="128">
        <f>VLOOKUP(A278,'Tüm - Sektör'!$A:$H,6,0)</f>
        <v>0.32507363016898921</v>
      </c>
      <c r="G278" s="127">
        <f>VLOOKUP(A278,'Tüm - Sektör'!$A:$H,7,0)</f>
        <v>2.442218</v>
      </c>
      <c r="H278" s="159">
        <v>1451</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 t="shared" si="17"/>
        <v>0.27567962627636311</v>
      </c>
      <c r="R278" s="166" t="str">
        <f t="shared" si="18"/>
        <v/>
      </c>
      <c r="S278" s="191">
        <v>0.27567962627636311</v>
      </c>
      <c r="T278" s="208">
        <f t="shared" si="19"/>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0.63384418639379925</v>
      </c>
      <c r="F279" s="128">
        <f>VLOOKUP(A279,'Tüm - Sektör'!$A:$H,6,0)</f>
        <v>3.9074567324262968E-3</v>
      </c>
      <c r="G279" s="127">
        <f>VLOOKUP(A279,'Tüm - Sektör'!$A:$H,7,0)</f>
        <v>47.739924000000002</v>
      </c>
      <c r="H279" s="159">
        <v>1322</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 t="shared" si="17"/>
        <v>0.30259673286281807</v>
      </c>
      <c r="R279" s="166" t="str">
        <f t="shared" si="18"/>
        <v/>
      </c>
      <c r="S279" s="191">
        <v>0.30259673286281807</v>
      </c>
      <c r="T279" s="208">
        <f t="shared" si="19"/>
        <v>0</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1.3957312432257967</v>
      </c>
      <c r="F280" s="128">
        <f>VLOOKUP(A280,'Tüm - Sektör'!$A:$H,6,0)</f>
        <v>9.4826751132113581E-3</v>
      </c>
      <c r="G280" s="127">
        <f>VLOOKUP(A280,'Tüm - Sektör'!$A:$H,7,0)</f>
        <v>37.479664</v>
      </c>
      <c r="H280" s="159">
        <v>765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0.52311538030405136</v>
      </c>
      <c r="R280" s="166" t="str">
        <f t="shared" si="18"/>
        <v/>
      </c>
      <c r="S280" s="191">
        <v>0.52311538030405136</v>
      </c>
      <c r="T280" s="208">
        <f t="shared" si="19"/>
        <v>0</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1.7907813901414786</v>
      </c>
      <c r="F281" s="128">
        <f>VLOOKUP(A281,'Tüm - Sektör'!$A:$H,6,0)</f>
        <v>1.8359619159856806E-2</v>
      </c>
      <c r="G281" s="127">
        <f>VLOOKUP(A281,'Tüm - Sektör'!$A:$H,7,0)</f>
        <v>31.219389</v>
      </c>
      <c r="H281" s="159">
        <v>715.5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0.55907100832787582</v>
      </c>
      <c r="R281" s="166" t="str">
        <f t="shared" si="18"/>
        <v/>
      </c>
      <c r="S281" s="191">
        <v>0.55907100832787582</v>
      </c>
      <c r="T281" s="208">
        <f t="shared" si="19"/>
        <v>0</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0.82604785055004171</v>
      </c>
      <c r="F282" s="128">
        <f>VLOOKUP(A282,'Tüm - Sektör'!$A:$H,6,0)</f>
        <v>8.8419362589203295E-3</v>
      </c>
      <c r="G282" s="127">
        <f>VLOOKUP(A282,'Tüm - Sektör'!$A:$H,7,0)</f>
        <v>91.899596000000003</v>
      </c>
      <c r="H282" s="159">
        <v>527</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0.75913463742217213</v>
      </c>
      <c r="R282" s="166" t="str">
        <f t="shared" si="18"/>
        <v/>
      </c>
      <c r="S282" s="191">
        <v>0.75913463742217213</v>
      </c>
      <c r="T282" s="208">
        <f t="shared" si="19"/>
        <v>0</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15.382450304734995</v>
      </c>
      <c r="F283" s="128">
        <f>VLOOKUP(A283,'Tüm - Sektör'!$A:$H,6,0)</f>
        <v>1.4362698697231555</v>
      </c>
      <c r="G283" s="127">
        <f>VLOOKUP(A283,'Tüm - Sektör'!$A:$H,7,0)</f>
        <v>4.9969520000000003</v>
      </c>
      <c r="H283" s="159">
        <v>520.5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0.76865365815146147</v>
      </c>
      <c r="R283" s="166" t="str">
        <f t="shared" si="18"/>
        <v/>
      </c>
      <c r="S283" s="191">
        <v>0.76865365815146147</v>
      </c>
      <c r="T283" s="208">
        <f t="shared" si="19"/>
        <v>0</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1.1844338856111656</v>
      </c>
      <c r="F284" s="128">
        <f>VLOOKUP(A284,'Tüm - Sektör'!$A:$H,6,0)</f>
        <v>7.3572805775036993E-3</v>
      </c>
      <c r="G284" s="127">
        <f>VLOOKUP(A284,'Tüm - Sektör'!$A:$H,7,0)</f>
        <v>70.556014000000005</v>
      </c>
      <c r="H284" s="159">
        <v>478.75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0.83568933815255808</v>
      </c>
      <c r="R284" s="166" t="str">
        <f t="shared" si="18"/>
        <v/>
      </c>
      <c r="S284" s="191">
        <v>0.83568933815255808</v>
      </c>
      <c r="T284" s="208">
        <f t="shared" si="19"/>
        <v>0</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3.7332253594915294</v>
      </c>
      <c r="F285" s="128">
        <f>VLOOKUP(A285,'Tüm - Sektör'!$A:$H,6,0)</f>
        <v>8.8405934443462481E-2</v>
      </c>
      <c r="G285" s="127">
        <f>VLOOKUP(A285,'Tüm - Sektör'!$A:$H,7,0)</f>
        <v>24.953838000000001</v>
      </c>
      <c r="H285" s="159">
        <v>429.5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0.93158300838243391</v>
      </c>
      <c r="R285" s="166" t="str">
        <f t="shared" si="18"/>
        <v/>
      </c>
      <c r="S285" s="191">
        <v>0.93158300838243391</v>
      </c>
      <c r="T285" s="208">
        <f t="shared" si="19"/>
        <v>0</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1.1759190469834835</v>
      </c>
      <c r="F286" s="128">
        <f>VLOOKUP(A286,'Tüm - Sektör'!$A:$H,6,0)</f>
        <v>1.4798695779980742E-2</v>
      </c>
      <c r="G286" s="127">
        <f>VLOOKUP(A286,'Tüm - Sektör'!$A:$H,7,0)</f>
        <v>79.717928999999998</v>
      </c>
      <c r="H286" s="159">
        <v>426.75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0.93741831097176997</v>
      </c>
      <c r="R286" s="166" t="str">
        <f t="shared" si="18"/>
        <v/>
      </c>
      <c r="S286" s="191">
        <v>0.93741831097176997</v>
      </c>
      <c r="T286" s="208">
        <f t="shared" si="19"/>
        <v>0</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0.10995043777541345</v>
      </c>
      <c r="F287" s="128">
        <f>VLOOKUP(A287,'Tüm - Sektör'!$A:$H,6,0)</f>
        <v>1.4594340327985894E-4</v>
      </c>
      <c r="G287" s="127">
        <f>VLOOKUP(A287,'Tüm - Sektör'!$A:$H,7,0)</f>
        <v>936.47786499999995</v>
      </c>
      <c r="H287" s="159">
        <v>388.5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1.0296615122373454</v>
      </c>
      <c r="R287" s="166" t="str">
        <f t="shared" si="18"/>
        <v/>
      </c>
      <c r="S287" s="191">
        <v>1.0296615122373454</v>
      </c>
      <c r="T287" s="208">
        <f t="shared" si="19"/>
        <v>0</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8.7639677598515792E-2</v>
      </c>
      <c r="F288" s="128">
        <f>VLOOKUP(A288,'Tüm - Sektör'!$A:$H,6,0)</f>
        <v>5.0576914588247799E-5</v>
      </c>
      <c r="G288" s="127">
        <f>VLOOKUP(A288,'Tüm - Sektör'!$A:$H,7,0)</f>
        <v>1175.783874</v>
      </c>
      <c r="H288" s="159">
        <v>388.25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1.0304531964289392</v>
      </c>
      <c r="R288" s="166" t="str">
        <f t="shared" si="18"/>
        <v/>
      </c>
      <c r="S288" s="191">
        <v>1.0304531964289392</v>
      </c>
      <c r="T288" s="208">
        <f t="shared" si="19"/>
        <v>0</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1.2143171390785348</v>
      </c>
      <c r="F289" s="128">
        <f>VLOOKUP(A289,'Tüm - Sektör'!$A:$H,6,0)</f>
        <v>5.5869203546286394E-3</v>
      </c>
      <c r="G289" s="127">
        <f>VLOOKUP(A289,'Tüm - Sektör'!$A:$H,7,0)</f>
        <v>92.579552000000007</v>
      </c>
      <c r="H289" s="159">
        <v>356</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1.1242093672181246</v>
      </c>
      <c r="R289" s="166" t="str">
        <f t="shared" si="18"/>
        <v/>
      </c>
      <c r="S289" s="191">
        <v>1.1242093672181246</v>
      </c>
      <c r="T289" s="208">
        <f t="shared" si="19"/>
        <v>0</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2.3651898670218081</v>
      </c>
      <c r="F290" s="128">
        <f>VLOOKUP(A290,'Tüm - Sektör'!$A:$H,6,0)</f>
        <v>3.2121183524035792E-2</v>
      </c>
      <c r="G290" s="127">
        <f>VLOOKUP(A290,'Tüm - Sektör'!$A:$H,7,0)</f>
        <v>51.918782</v>
      </c>
      <c r="H290" s="159">
        <v>325.75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1.2279777709451425</v>
      </c>
      <c r="R290" s="166" t="str">
        <f t="shared" si="18"/>
        <v/>
      </c>
      <c r="S290" s="191">
        <v>1.2279777709451425</v>
      </c>
      <c r="T290" s="208">
        <f t="shared" si="19"/>
        <v>0</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3.9307434450922307</v>
      </c>
      <c r="F291" s="128">
        <f>VLOOKUP(A291,'Tüm - Sektör'!$A:$H,6,0)</f>
        <v>0.10635128368756036</v>
      </c>
      <c r="G291" s="127">
        <f>VLOOKUP(A291,'Tüm - Sektör'!$A:$H,7,0)</f>
        <v>32.616509000000001</v>
      </c>
      <c r="H291" s="159">
        <v>312</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1.2820712895354174</v>
      </c>
      <c r="R291" s="166" t="str">
        <f t="shared" si="18"/>
        <v/>
      </c>
      <c r="S291" s="191">
        <v>1.2820712895354174</v>
      </c>
      <c r="T291" s="208">
        <f t="shared" si="19"/>
        <v>0</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141</v>
      </c>
      <c r="B292" s="136" t="s">
        <v>349</v>
      </c>
      <c r="C292" s="137">
        <v>30199553337</v>
      </c>
      <c r="D292" s="137">
        <v>105000000</v>
      </c>
      <c r="E292" s="128">
        <f>VLOOKUP(A292,'Tüm - Sektör'!$A:$H,5,0)</f>
        <v>6.6736280949732363</v>
      </c>
      <c r="F292" s="128">
        <f>VLOOKUP(A292,'Tüm - Sektör'!$A:$H,6,0)</f>
        <v>0.21256977528183585</v>
      </c>
      <c r="G292" s="127">
        <f>VLOOKUP(A292,'Tüm - Sektör'!$A:$H,7,0)</f>
        <v>19.260493</v>
      </c>
      <c r="H292" s="159">
        <v>311.25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1.2853736720783535</v>
      </c>
      <c r="R292" s="166" t="str">
        <f t="shared" si="18"/>
        <v/>
      </c>
      <c r="S292" s="191">
        <v>1.2853736720783535</v>
      </c>
      <c r="T292" s="208">
        <f t="shared" si="19"/>
        <v>0</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119</v>
      </c>
      <c r="B293" s="136" t="s">
        <v>355</v>
      </c>
      <c r="C293" s="137">
        <v>5256723777</v>
      </c>
      <c r="D293" s="137">
        <v>93750000</v>
      </c>
      <c r="E293" s="128">
        <f>VLOOKUP(A293,'Tüm - Sektör'!$A:$H,5,0)</f>
        <v>7.0246725158041414</v>
      </c>
      <c r="F293" s="128">
        <f>VLOOKUP(A293,'Tüm - Sektör'!$A:$H,6,0)</f>
        <v>0.25927280335147929</v>
      </c>
      <c r="G293" s="127">
        <f>VLOOKUP(A293,'Tüm - Sektör'!$A:$H,7,0)</f>
        <v>18.316268000000001</v>
      </c>
      <c r="H293" s="159">
        <v>311</v>
      </c>
      <c r="I293" s="138" t="e">
        <f>VLOOKUP(A293,'Tüm - Sektör'!$A:$H,9,0)</f>
        <v>#REF!</v>
      </c>
      <c r="J293" s="137" t="e">
        <f>VLOOKUP(A293,'Tüm - Sektör'!$A:$H,10,0)</f>
        <v>#REF!</v>
      </c>
      <c r="K293" s="138" t="e">
        <f>VLOOKUP(A293,'Tüm - Sektör'!$A:$H,11,0)</f>
        <v>#REF!</v>
      </c>
      <c r="L293" s="138" t="e">
        <f>VLOOKUP(A293,'Tüm - Sektör'!$A:$H,12,0)</f>
        <v>#REF!</v>
      </c>
      <c r="M293" s="138" t="e">
        <f>VLOOKUP(A293,'Tüm - Sektör'!$A:$H,13,0)</f>
        <v>#REF!</v>
      </c>
      <c r="N293" s="139" t="e">
        <f>VLOOKUP(A293,'Tüm - Sektör'!$A:$H,14,0)</f>
        <v>#REF!</v>
      </c>
      <c r="O293" s="140" t="e">
        <f>VLOOKUP(A293,'Tüm - Sektör'!$A:$H,15,0)</f>
        <v>#REF!</v>
      </c>
      <c r="P293" s="154" t="e">
        <f>VLOOKUP(A293,'Tüm - Sektör'!$A:$H,16,0)</f>
        <v>#REF!</v>
      </c>
      <c r="Q293" s="158">
        <f t="shared" si="17"/>
        <v>1.2866578441170291</v>
      </c>
      <c r="R293" s="166" t="str">
        <f t="shared" si="18"/>
        <v/>
      </c>
      <c r="S293" s="191">
        <v>1.2866578441170291</v>
      </c>
      <c r="T293" s="208">
        <f t="shared" si="19"/>
        <v>0</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337</v>
      </c>
      <c r="B294" s="136" t="s">
        <v>356</v>
      </c>
      <c r="C294" s="137">
        <v>12392289821</v>
      </c>
      <c r="D294" s="137">
        <v>102000000</v>
      </c>
      <c r="E294" s="128">
        <f>VLOOKUP(A294,'Tüm - Sektör'!$A:$H,5,0)</f>
        <v>5.9491981313806637</v>
      </c>
      <c r="F294" s="128">
        <f>VLOOKUP(A294,'Tüm - Sektör'!$A:$H,6,0)</f>
        <v>0.19313070157708945</v>
      </c>
      <c r="G294" s="127">
        <f>VLOOKUP(A294,'Tüm - Sektör'!$A:$H,7,0)</f>
        <v>22.563583000000001</v>
      </c>
      <c r="H294" s="159">
        <v>298</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1.3423522582085252</v>
      </c>
      <c r="R294" s="166" t="str">
        <f t="shared" si="18"/>
        <v/>
      </c>
      <c r="S294" s="191">
        <v>1.3423522582085252</v>
      </c>
      <c r="T294" s="208">
        <f t="shared" si="19"/>
        <v>0</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294</v>
      </c>
      <c r="B295" s="136" t="s">
        <v>356</v>
      </c>
      <c r="C295" s="137">
        <v>966388000000</v>
      </c>
      <c r="D295" s="137">
        <v>1380000000</v>
      </c>
      <c r="E295" s="128">
        <f>VLOOKUP(A295,'Tüm - Sektör'!$A:$H,5,0)</f>
        <v>0.19514549814166846</v>
      </c>
      <c r="F295" s="128">
        <f>VLOOKUP(A295,'Tüm - Sektör'!$A:$H,6,0)</f>
        <v>4.859442655054247E-4</v>
      </c>
      <c r="G295" s="127">
        <f>VLOOKUP(A295,'Tüm - Sektör'!$A:$H,7,0)</f>
        <v>692.54227100000003</v>
      </c>
      <c r="H295" s="159">
        <v>296</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1.3514650645845736</v>
      </c>
      <c r="R295" s="166" t="str">
        <f t="shared" si="18"/>
        <v/>
      </c>
      <c r="S295" s="191">
        <v>1.3514650645845736</v>
      </c>
      <c r="T295" s="208">
        <f t="shared" si="19"/>
        <v>0</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447</v>
      </c>
      <c r="B296" s="136" t="s">
        <v>375</v>
      </c>
      <c r="C296" s="137">
        <v>38403565895</v>
      </c>
      <c r="D296" s="137">
        <v>998000000</v>
      </c>
      <c r="E296" s="128">
        <f>VLOOKUP(A296,'Tüm - Sektör'!$A:$H,5,0)</f>
        <v>0.31825942899850546</v>
      </c>
      <c r="F296" s="128">
        <f>VLOOKUP(A296,'Tüm - Sektör'!$A:$H,6,0)</f>
        <v>1.0883864281412841E-3</v>
      </c>
      <c r="G296" s="127">
        <f>VLOOKUP(A296,'Tüm - Sektör'!$A:$H,7,0)</f>
        <v>426.09840800000001</v>
      </c>
      <c r="H296" s="159">
        <v>295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1.3560983602725221</v>
      </c>
      <c r="R296" s="166" t="str">
        <f t="shared" si="18"/>
        <v/>
      </c>
      <c r="S296" s="191">
        <v>1.3560983602725221</v>
      </c>
      <c r="T296" s="208">
        <f t="shared" si="19"/>
        <v>0</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113</v>
      </c>
      <c r="B297" s="136" t="s">
        <v>353</v>
      </c>
      <c r="C297" s="137">
        <v>10527575581</v>
      </c>
      <c r="D297" s="137">
        <v>18000000</v>
      </c>
      <c r="E297" s="128">
        <f>VLOOKUP(A297,'Tüm - Sektör'!$A:$H,5,0)</f>
        <v>11.211173638629287</v>
      </c>
      <c r="F297" s="128">
        <f>VLOOKUP(A297,'Tüm - Sektör'!$A:$H,6,0)</f>
        <v>2.133023903848799</v>
      </c>
      <c r="G297" s="127">
        <f>VLOOKUP(A297,'Tüm - Sektör'!$A:$H,7,0)</f>
        <v>12.229931000000001</v>
      </c>
      <c r="H297" s="159">
        <v>291.75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17"/>
        <v>1.3711188002945511</v>
      </c>
      <c r="R297" s="166" t="str">
        <f t="shared" si="18"/>
        <v/>
      </c>
      <c r="S297" s="191">
        <v>1.3711188002945511</v>
      </c>
      <c r="T297" s="208">
        <f t="shared" si="19"/>
        <v>0</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1.2103927346176104</v>
      </c>
      <c r="F298" s="128">
        <f>VLOOKUP(A298,'Tüm - Sektör'!$A:$H,6,0)</f>
        <v>9.3107133432123873E-3</v>
      </c>
      <c r="G298" s="127">
        <f>VLOOKUP(A298,'Tüm - Sektör'!$A:$H,7,0)</f>
        <v>120.540333</v>
      </c>
      <c r="H298" s="159">
        <v>274.25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1.4590114329158741</v>
      </c>
      <c r="R298" s="166" t="str">
        <f t="shared" si="18"/>
        <v/>
      </c>
      <c r="S298" s="191">
        <v>1.4590114329158741</v>
      </c>
      <c r="T298" s="208">
        <f t="shared" si="19"/>
        <v>0</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14</v>
      </c>
      <c r="B299" s="136" t="s">
        <v>349</v>
      </c>
      <c r="C299" s="137">
        <v>8079434926</v>
      </c>
      <c r="D299" s="137">
        <v>333000000</v>
      </c>
      <c r="E299" s="128">
        <f>VLOOKUP(A299,'Tüm - Sektör'!$A:$H,5,0)</f>
        <v>1.2747241005082668</v>
      </c>
      <c r="F299" s="128">
        <f>VLOOKUP(A299,'Tüm - Sektör'!$A:$H,6,0)</f>
        <v>1.4953126179010262E-2</v>
      </c>
      <c r="G299" s="127">
        <f>VLOOKUP(A299,'Tüm - Sektör'!$A:$H,7,0)</f>
        <v>115.707533</v>
      </c>
      <c r="H299" s="159">
        <v>271.25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1.4749518092545559</v>
      </c>
      <c r="R299" s="166" t="str">
        <f t="shared" si="18"/>
        <v/>
      </c>
      <c r="S299" s="191">
        <v>1.4749518092545559</v>
      </c>
      <c r="T299" s="208">
        <f t="shared" si="19"/>
        <v>0</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246</v>
      </c>
      <c r="B300" s="136" t="s">
        <v>349</v>
      </c>
      <c r="C300" s="137">
        <v>77122493000</v>
      </c>
      <c r="D300" s="137">
        <v>363281250</v>
      </c>
      <c r="E300" s="128">
        <f>VLOOKUP(A300,'Tüm - Sektör'!$A:$H,5,0)</f>
        <v>0.82671977020650089</v>
      </c>
      <c r="F300" s="128">
        <f>VLOOKUP(A300,'Tüm - Sektör'!$A:$H,6,0)</f>
        <v>8.5552755605899974E-3</v>
      </c>
      <c r="G300" s="127">
        <f>VLOOKUP(A300,'Tüm - Sektör'!$A:$H,7,0)</f>
        <v>180.39090300000001</v>
      </c>
      <c r="H300" s="159">
        <v>268.25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1.4913272587550321</v>
      </c>
      <c r="R300" s="166" t="str">
        <f t="shared" si="18"/>
        <v/>
      </c>
      <c r="S300" s="191">
        <v>1.4913272587550321</v>
      </c>
      <c r="T300" s="208">
        <f t="shared" si="19"/>
        <v>0</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4.1706062187724893</v>
      </c>
      <c r="F301" s="128">
        <f>VLOOKUP(A301,'Tüm - Sektör'!$A:$H,6,0)</f>
        <v>9.0019222003623153E-2</v>
      </c>
      <c r="G301" s="127">
        <f>VLOOKUP(A301,'Tüm - Sektör'!$A:$H,7,0)</f>
        <v>39.326844000000001</v>
      </c>
      <c r="H301" s="159">
        <v>243.9</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1.6401678015109555</v>
      </c>
      <c r="R301" s="166" t="str">
        <f t="shared" si="18"/>
        <v/>
      </c>
      <c r="S301" s="191">
        <v>1.6401678015109555</v>
      </c>
      <c r="T301" s="208">
        <f t="shared" si="19"/>
        <v>0</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2.6599720907871744</v>
      </c>
      <c r="F302" s="128">
        <f>VLOOKUP(A302,'Tüm - Sektör'!$A:$H,6,0)</f>
        <v>4.3879632530074271E-2</v>
      </c>
      <c r="G302" s="127">
        <f>VLOOKUP(A302,'Tüm - Sektör'!$A:$H,7,0)</f>
        <v>62.8855</v>
      </c>
      <c r="H302" s="159">
        <v>239.2</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1.6727367491519687</v>
      </c>
      <c r="R302" s="166" t="str">
        <f t="shared" si="18"/>
        <v/>
      </c>
      <c r="S302" s="191">
        <v>1.6727367491519687</v>
      </c>
      <c r="T302" s="208">
        <f t="shared" si="19"/>
        <v>0</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0.90032590080507591</v>
      </c>
      <c r="F303" s="128">
        <f>VLOOKUP(A303,'Tüm - Sektör'!$A:$H,6,0)</f>
        <v>1.6993539900074062E-2</v>
      </c>
      <c r="G303" s="127">
        <f>VLOOKUP(A303,'Tüm - Sektör'!$A:$H,7,0)</f>
        <v>199.069242</v>
      </c>
      <c r="H303" s="159">
        <v>223.2</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1.7922719462623364</v>
      </c>
      <c r="R303" s="166" t="str">
        <f t="shared" si="18"/>
        <v/>
      </c>
      <c r="S303" s="191">
        <v>1.7922719462623364</v>
      </c>
      <c r="T303" s="208">
        <f t="shared" si="19"/>
        <v>0</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0.27860213921955729</v>
      </c>
      <c r="F304" s="128">
        <f>VLOOKUP(A304,'Tüm - Sektör'!$A:$H,6,0)</f>
        <v>5.0860596159663313E-4</v>
      </c>
      <c r="G304" s="127">
        <f>VLOOKUP(A304,'Tüm - Sektör'!$A:$H,7,0)</f>
        <v>667.62948400000005</v>
      </c>
      <c r="H304" s="159">
        <v>215.1</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1.8600300244844918</v>
      </c>
      <c r="R304" s="166" t="str">
        <f t="shared" si="18"/>
        <v/>
      </c>
      <c r="S304" s="191">
        <v>1.8600300244844918</v>
      </c>
      <c r="T304" s="208">
        <f t="shared" si="19"/>
        <v>0</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0.94668563824876661</v>
      </c>
      <c r="F305" s="128">
        <f>VLOOKUP(A305,'Tüm - Sektör'!$A:$H,6,0)</f>
        <v>8.21474125446503E-3</v>
      </c>
      <c r="G305" s="127">
        <f>VLOOKUP(A305,'Tüm - Sektör'!$A:$H,7,0)</f>
        <v>196.92824899999999</v>
      </c>
      <c r="H305" s="159">
        <v>214.6</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1.8642914509377704</v>
      </c>
      <c r="R305" s="166" t="str">
        <f t="shared" si="18"/>
        <v/>
      </c>
      <c r="S305" s="191">
        <v>1.8642914509377704</v>
      </c>
      <c r="T305" s="208">
        <f t="shared" si="19"/>
        <v>0</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2.3964804329769129</v>
      </c>
      <c r="F306" s="128">
        <f>VLOOKUP(A306,'Tüm - Sektör'!$A:$H,6,0)</f>
        <v>3.1139298765292527E-2</v>
      </c>
      <c r="G306" s="127">
        <f>VLOOKUP(A306,'Tüm - Sektör'!$A:$H,7,0)</f>
        <v>79.204424000000003</v>
      </c>
      <c r="H306" s="159">
        <v>210.8</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1.8981185232120701</v>
      </c>
      <c r="R306" s="166" t="str">
        <f t="shared" si="18"/>
        <v/>
      </c>
      <c r="S306" s="191">
        <v>1.8981185232120701</v>
      </c>
      <c r="T306" s="208">
        <f t="shared" si="19"/>
        <v>0</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151</v>
      </c>
      <c r="B307" s="136" t="s">
        <v>353</v>
      </c>
      <c r="C307" s="137">
        <v>22759617000</v>
      </c>
      <c r="D307" s="137">
        <v>150213600</v>
      </c>
      <c r="E307" s="128">
        <f>VLOOKUP(A307,'Tüm - Sektör'!$A:$H,5,0)</f>
        <v>7.3249580634627787</v>
      </c>
      <c r="F307" s="128">
        <f>VLOOKUP(A307,'Tüm - Sektör'!$A:$H,6,0)</f>
        <v>0.23443982941589162</v>
      </c>
      <c r="G307" s="127">
        <f>VLOOKUP(A307,'Tüm - Sektör'!$A:$H,7,0)</f>
        <v>25.942046000000001</v>
      </c>
      <c r="H307" s="159">
        <v>210.5</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1.9002439903042232</v>
      </c>
      <c r="R307" s="166" t="str">
        <f t="shared" si="18"/>
        <v/>
      </c>
      <c r="S307" s="191">
        <v>1.9002439903042232</v>
      </c>
      <c r="T307" s="208">
        <f t="shared" si="19"/>
        <v>0</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2.1794774388995486</v>
      </c>
      <c r="F308" s="128">
        <f>VLOOKUP(A308,'Tüm - Sektör'!$A:$H,6,0)</f>
        <v>3.2277078355837166E-2</v>
      </c>
      <c r="G308" s="127">
        <f>VLOOKUP(A308,'Tüm - Sektör'!$A:$H,7,0)</f>
        <v>89.976471000000004</v>
      </c>
      <c r="H308" s="159">
        <v>204</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1.9610168857629953</v>
      </c>
      <c r="R308" s="166" t="str">
        <f t="shared" si="18"/>
        <v/>
      </c>
      <c r="S308" s="191">
        <v>1.9610168857629953</v>
      </c>
      <c r="T308" s="208">
        <f t="shared" si="19"/>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553</v>
      </c>
      <c r="B309" s="136" t="s">
        <v>357</v>
      </c>
      <c r="C309" s="137">
        <v>9944531679</v>
      </c>
      <c r="D309" s="137">
        <v>125000000</v>
      </c>
      <c r="E309" s="128">
        <f>VLOOKUP(A309,'Tüm - Sektör'!$A:$H,5,0)</f>
        <v>7.9192670322398309</v>
      </c>
      <c r="F309" s="128">
        <f>VLOOKUP(A309,'Tüm - Sektör'!$A:$H,6,0)</f>
        <v>0.33699008647829065</v>
      </c>
      <c r="G309" s="127">
        <f>VLOOKUP(A309,'Tüm - Sektör'!$A:$H,7,0)</f>
        <v>25.599695000000001</v>
      </c>
      <c r="H309" s="159">
        <v>197.4</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17"/>
        <v>2.0273082064889483</v>
      </c>
      <c r="R309" s="166" t="str">
        <f t="shared" si="18"/>
        <v/>
      </c>
      <c r="S309" s="191">
        <v>2.0273082064889483</v>
      </c>
      <c r="T309" s="208">
        <f t="shared" si="19"/>
        <v>0</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4.5843359220479272</v>
      </c>
      <c r="F310" s="128">
        <f>VLOOKUP(A310,'Tüm - Sektör'!$A:$H,6,0)</f>
        <v>8.8153141934831494E-2</v>
      </c>
      <c r="G310" s="127">
        <f>VLOOKUP(A310,'Tüm - Sektör'!$A:$H,7,0)</f>
        <v>46.937992000000001</v>
      </c>
      <c r="H310" s="159">
        <v>185.9</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 t="shared" si="17"/>
        <v>2.1517952283439823</v>
      </c>
      <c r="R310" s="166" t="str">
        <f t="shared" si="18"/>
        <v/>
      </c>
      <c r="S310" s="191">
        <v>2.1517952283439823</v>
      </c>
      <c r="T310" s="208">
        <f t="shared" si="19"/>
        <v>0</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13.497462477054315</v>
      </c>
      <c r="F311" s="128">
        <f>VLOOKUP(A311,'Tüm - Sektör'!$A:$H,6,0)</f>
        <v>0.70475472415697127</v>
      </c>
      <c r="G311" s="127">
        <f>VLOOKUP(A311,'Tüm - Sektör'!$A:$H,7,0)</f>
        <v>16.937535</v>
      </c>
      <c r="H311" s="159">
        <v>175</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 t="shared" si="17"/>
        <v>2.2861374311629414</v>
      </c>
      <c r="R311" s="166" t="str">
        <f t="shared" si="18"/>
        <v/>
      </c>
      <c r="S311" s="191">
        <v>2.2861374311629414</v>
      </c>
      <c r="T311" s="208">
        <f t="shared" si="19"/>
        <v>0</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2.8285192924956806</v>
      </c>
      <c r="F312" s="197">
        <f>VLOOKUP(A312,'Tüm - Sektör'!$A:$H,6,0)</f>
        <v>8.0861043238870223E-2</v>
      </c>
      <c r="G312" s="196">
        <f>VLOOKUP(A312,'Tüm - Sektör'!$A:$H,7,0)</f>
        <v>86.823064000000002</v>
      </c>
      <c r="H312" s="198">
        <v>162.9</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 t="shared" si="17"/>
        <v>2.4558071155758721</v>
      </c>
      <c r="R312" s="166" t="str">
        <f t="shared" si="18"/>
        <v/>
      </c>
      <c r="S312" s="191">
        <v>2.4558071155758721</v>
      </c>
      <c r="T312" s="208">
        <f t="shared" si="19"/>
        <v>0</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468</v>
      </c>
      <c r="B313" s="136" t="s">
        <v>356</v>
      </c>
      <c r="C313" s="137">
        <v>3885250224</v>
      </c>
      <c r="D313" s="137">
        <v>672000000</v>
      </c>
      <c r="E313" s="128">
        <f>VLOOKUP(A313,'Tüm - Sektör'!$A:$H,5,0)</f>
        <v>1.158746918845593</v>
      </c>
      <c r="F313" s="128">
        <f>VLOOKUP(A313,'Tüm - Sektör'!$A:$H,6,0)</f>
        <v>9.8532901262380363E-3</v>
      </c>
      <c r="G313" s="127">
        <f>VLOOKUP(A313,'Tüm - Sektör'!$A:$H,7,0)</f>
        <v>217.993559</v>
      </c>
      <c r="H313" s="159">
        <v>158.4</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 t="shared" si="17"/>
        <v>2.5259936481943499</v>
      </c>
      <c r="R313" s="166" t="str">
        <f t="shared" si="18"/>
        <v/>
      </c>
      <c r="S313" s="191">
        <v>2.5259936481943499</v>
      </c>
      <c r="T313" s="208">
        <f t="shared" si="19"/>
        <v>0</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635</v>
      </c>
      <c r="B314" s="136" t="s">
        <v>376</v>
      </c>
      <c r="C314" s="137">
        <v>18936263841</v>
      </c>
      <c r="D314" s="137">
        <v>322600000</v>
      </c>
      <c r="E314" s="128">
        <f>VLOOKUP(A314,'Tüm - Sektör'!$A:$H,5,0)</f>
        <v>2.9680780911425368</v>
      </c>
      <c r="F314" s="128">
        <f>VLOOKUP(A314,'Tüm - Sektör'!$A:$H,6,0)</f>
        <v>5.9358000342830168E-2</v>
      </c>
      <c r="G314" s="127">
        <f>VLOOKUP(A314,'Tüm - Sektör'!$A:$H,7,0)</f>
        <v>85.154841000000005</v>
      </c>
      <c r="H314" s="159">
        <v>158.30000000000001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2.5274621792682623</v>
      </c>
      <c r="R314" s="166" t="str">
        <f t="shared" si="18"/>
        <v/>
      </c>
      <c r="S314" s="191">
        <v>2.5274621792682623</v>
      </c>
      <c r="T314" s="208">
        <f t="shared" si="19"/>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631</v>
      </c>
      <c r="B315" s="126" t="s">
        <v>208</v>
      </c>
      <c r="C315" s="127">
        <v>3343455014</v>
      </c>
      <c r="D315" s="127">
        <v>577000000</v>
      </c>
      <c r="E315" s="128">
        <f>VLOOKUP(A315,'Tüm - Sektör'!$A:$H,5,0)</f>
        <v>2.286780376192008</v>
      </c>
      <c r="F315" s="128">
        <f>VLOOKUP(A315,'Tüm - Sektör'!$A:$H,6,0)</f>
        <v>2.3590620370058678E-2</v>
      </c>
      <c r="G315" s="127">
        <f>VLOOKUP(A315,'Tüm - Sektör'!$A:$H,7,0)</f>
        <v>115.48181</v>
      </c>
      <c r="H315" s="159">
        <v>151.5</v>
      </c>
      <c r="I315" s="128" t="e">
        <f>VLOOKUP(A315,'Tüm - Sektör'!$A:$H,9,0)</f>
        <v>#REF!</v>
      </c>
      <c r="J315" s="127" t="e">
        <f>VLOOKUP(A315,'Tüm - Sektör'!$A:$H,10,0)</f>
        <v>#REF!</v>
      </c>
      <c r="K315" s="128" t="e">
        <f>VLOOKUP(A315,'Tüm - Sektör'!$A:$H,11,0)</f>
        <v>#REF!</v>
      </c>
      <c r="L315" s="128" t="e">
        <f>VLOOKUP(A315,'Tüm - Sektör'!$A:$H,12,0)</f>
        <v>#REF!</v>
      </c>
      <c r="M315" s="128" t="e">
        <f>VLOOKUP(A315,'Tüm - Sektör'!$A:$H,13,0)</f>
        <v>#REF!</v>
      </c>
      <c r="N315" s="129" t="e">
        <f>VLOOKUP(A315,'Tüm - Sektör'!$A:$H,14,0)</f>
        <v>#REF!</v>
      </c>
      <c r="O315" s="130" t="e">
        <f>VLOOKUP(A315,'Tüm - Sektör'!$A:$H,15,0)</f>
        <v>#REF!</v>
      </c>
      <c r="P315" s="152" t="e">
        <f>VLOOKUP(A315,'Tüm - Sektör'!$A:$H,16,0)</f>
        <v>#REF!</v>
      </c>
      <c r="Q315" s="158">
        <f t="shared" si="17"/>
        <v>2.6408153691513401</v>
      </c>
      <c r="R315" s="166" t="str">
        <f t="shared" si="18"/>
        <v/>
      </c>
      <c r="S315" s="191">
        <v>2.6408153691513401</v>
      </c>
      <c r="T315" s="208">
        <f t="shared" si="19"/>
        <v>0</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1.1619783261992707</v>
      </c>
      <c r="F316" s="128">
        <f>VLOOKUP(A316,'Tüm - Sektör'!$A:$H,6,0)</f>
        <v>1.5702409813503657E-2</v>
      </c>
      <c r="G316" s="127">
        <f>VLOOKUP(A316,'Tüm - Sektör'!$A:$H,7,0)</f>
        <v>231.500754</v>
      </c>
      <c r="H316" s="159">
        <v>148.69999999999999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2.6899885864678912</v>
      </c>
      <c r="R316" s="166" t="str">
        <f t="shared" si="18"/>
        <v/>
      </c>
      <c r="S316" s="191">
        <v>2.6899885864678912</v>
      </c>
      <c r="T316" s="208">
        <f t="shared" si="19"/>
        <v>0</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729</v>
      </c>
      <c r="B317" s="136" t="s">
        <v>349</v>
      </c>
      <c r="C317" s="137">
        <v>6782904588</v>
      </c>
      <c r="D317" s="137">
        <v>351991313</v>
      </c>
      <c r="E317" s="128">
        <f>VLOOKUP(A317,'Tüm - Sektör'!$A:$H,5,0)</f>
        <v>5.1110950710208511</v>
      </c>
      <c r="F317" s="128">
        <f>VLOOKUP(A317,'Tüm - Sektör'!$A:$H,6,0)</f>
        <v>0.11000389971186453</v>
      </c>
      <c r="G317" s="127">
        <f>VLOOKUP(A317,'Tüm - Sektör'!$A:$H,7,0)</f>
        <v>53.715555000000002</v>
      </c>
      <c r="H317" s="159">
        <v>145.69999999999999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2.7454530839764941</v>
      </c>
      <c r="R317" s="166" t="str">
        <f t="shared" si="18"/>
        <v/>
      </c>
      <c r="S317" s="191">
        <v>2.7454530839764941</v>
      </c>
      <c r="T317" s="208">
        <f t="shared" si="19"/>
        <v>0</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5.3021111097679094</v>
      </c>
      <c r="F318" s="128">
        <f>VLOOKUP(A318,'Tüm - Sektör'!$A:$H,6,0)</f>
        <v>0.22277777772134072</v>
      </c>
      <c r="G318" s="127">
        <f>VLOOKUP(A318,'Tüm - Sektör'!$A:$H,7,0)</f>
        <v>53.288747999999998</v>
      </c>
      <c r="H318" s="159">
        <v>141.6</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 t="shared" si="17"/>
        <v>2.8254286279642247</v>
      </c>
      <c r="R318" s="166" t="str">
        <f t="shared" si="18"/>
        <v/>
      </c>
      <c r="S318" s="191">
        <v>2.8254286279642247</v>
      </c>
      <c r="T318" s="208">
        <f t="shared" si="19"/>
        <v>0</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25</v>
      </c>
      <c r="B319" s="136" t="s">
        <v>221</v>
      </c>
      <c r="C319" s="137">
        <v>16873295401</v>
      </c>
      <c r="D319" s="137">
        <v>87000000</v>
      </c>
      <c r="E319" s="128">
        <f>VLOOKUP(A319,'Tüm - Sektör'!$A:$H,5,0)</f>
        <v>8.8232719798292951</v>
      </c>
      <c r="F319" s="128">
        <f>VLOOKUP(A319,'Tüm - Sektör'!$A:$H,6,0)</f>
        <v>0.70428416186376874</v>
      </c>
      <c r="G319" s="127">
        <f>VLOOKUP(A319,'Tüm - Sektör'!$A:$H,7,0)</f>
        <v>32.857968999999997</v>
      </c>
      <c r="H319" s="159">
        <v>138</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2.8991479719179956</v>
      </c>
      <c r="R319" s="166" t="str">
        <f t="shared" si="18"/>
        <v/>
      </c>
      <c r="S319" s="191">
        <v>2.8991479719179956</v>
      </c>
      <c r="T319" s="208">
        <f t="shared" si="19"/>
        <v>0</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1.8172429701309816</v>
      </c>
      <c r="F320" s="128">
        <f>VLOOKUP(A320,'Tüm - Sektör'!$A:$H,6,0)</f>
        <v>3.3932249329493201E-2</v>
      </c>
      <c r="G320" s="127">
        <f>VLOOKUP(A320,'Tüm - Sektör'!$A:$H,7,0)</f>
        <v>160.34344200000001</v>
      </c>
      <c r="H320" s="159">
        <v>137.30000000000001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17"/>
        <v>2.9138299278110482</v>
      </c>
      <c r="R320" s="166" t="str">
        <f t="shared" si="18"/>
        <v/>
      </c>
      <c r="S320" s="191">
        <v>2.9138299278110482</v>
      </c>
      <c r="T320" s="208">
        <f t="shared" si="19"/>
        <v>0</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4.8877040225413086</v>
      </c>
      <c r="F321" s="128">
        <f>VLOOKUP(A321,'Tüm - Sektör'!$A:$H,6,0)</f>
        <v>0.38683846636654601</v>
      </c>
      <c r="G321" s="127">
        <f>VLOOKUP(A321,'Tüm - Sektör'!$A:$H,7,0)</f>
        <v>61.261921000000001</v>
      </c>
      <c r="H321" s="159">
        <v>133.6</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 t="shared" si="17"/>
        <v>2.9943013770030786</v>
      </c>
      <c r="R321" s="166" t="str">
        <f t="shared" si="18"/>
        <v/>
      </c>
      <c r="S321" s="191">
        <v>2.9943013770030786</v>
      </c>
      <c r="T321" s="208">
        <f t="shared" si="19"/>
        <v>0</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0.51845153458025073</v>
      </c>
      <c r="F322" s="128">
        <f>VLOOKUP(A322,'Tüm - Sektör'!$A:$H,6,0)</f>
        <v>9.4229650050936151E-4</v>
      </c>
      <c r="G322" s="127">
        <f>VLOOKUP(A322,'Tüm - Sektör'!$A:$H,7,0)</f>
        <v>587.28230399999995</v>
      </c>
      <c r="H322" s="159">
        <v>131.4</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3.044774117406253</v>
      </c>
      <c r="R322" s="166" t="str">
        <f t="shared" si="18"/>
        <v/>
      </c>
      <c r="S322" s="191">
        <v>3.044774117406253</v>
      </c>
      <c r="T322" s="208">
        <f t="shared" si="19"/>
        <v>0</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16.797085469292885</v>
      </c>
      <c r="F323" s="128">
        <f>VLOOKUP(A323,'Tüm - Sektör'!$A:$H,6,0)</f>
        <v>1.1055930818940423</v>
      </c>
      <c r="G323" s="127">
        <f>VLOOKUP(A323,'Tüm - Sektör'!$A:$H,7,0)</f>
        <v>18.936226999999999</v>
      </c>
      <c r="H323" s="159">
        <v>125.8</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3.1807342338493156</v>
      </c>
      <c r="R323" s="166" t="str">
        <f t="shared" si="18"/>
        <v/>
      </c>
      <c r="S323" s="191">
        <v>3.1807342338493156</v>
      </c>
      <c r="T323" s="208">
        <f t="shared" si="19"/>
        <v>0</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7.6600287729830789</v>
      </c>
      <c r="F324" s="128">
        <f>VLOOKUP(A324,'Tüm - Sektör'!$A:$H,6,0)</f>
        <v>0.25533429243276928</v>
      </c>
      <c r="G324" s="127">
        <f>VLOOKUP(A324,'Tüm - Sektör'!$A:$H,7,0)</f>
        <v>43.649664999999999</v>
      </c>
      <c r="H324" s="159">
        <v>119.7</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3.3435768983107241</v>
      </c>
      <c r="R324" s="166" t="str">
        <f t="shared" si="18"/>
        <v/>
      </c>
      <c r="S324" s="191">
        <v>3.3435768983107241</v>
      </c>
      <c r="T324" s="208">
        <f t="shared" si="19"/>
        <v>0</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8.5228734448493935</v>
      </c>
      <c r="F325" s="128">
        <f>VLOOKUP(A325,'Tüm - Sektör'!$A:$H,6,0)</f>
        <v>0.52720978874485913</v>
      </c>
      <c r="G325" s="127">
        <f>VLOOKUP(A325,'Tüm - Sektör'!$A:$H,7,0)</f>
        <v>39.979588999999997</v>
      </c>
      <c r="H325" s="159">
        <v>117.4</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3.4074097742409286</v>
      </c>
      <c r="R325" s="166" t="str">
        <f t="shared" si="18"/>
        <v/>
      </c>
      <c r="S325" s="191">
        <v>3.4074097742409286</v>
      </c>
      <c r="T325" s="208">
        <f t="shared" si="19"/>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2.3943367232352659</v>
      </c>
      <c r="F326" s="128">
        <f>VLOOKUP(A326,'Tüm - Sektör'!$A:$H,6,0)</f>
        <v>4.9587588759143958E-2</v>
      </c>
      <c r="G326" s="127">
        <f>VLOOKUP(A326,'Tüm - Sektör'!$A:$H,7,0)</f>
        <v>143.01765399999999</v>
      </c>
      <c r="H326" s="159">
        <v>113.9</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 t="shared" si="17"/>
        <v>3.4243242104315499</v>
      </c>
      <c r="R326" s="166" t="str">
        <f t="shared" si="18"/>
        <v/>
      </c>
      <c r="S326" s="191">
        <v>3.4243242104315499</v>
      </c>
      <c r="T326" s="208">
        <f t="shared" si="19"/>
        <v>0</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218</v>
      </c>
      <c r="B327" s="126" t="s">
        <v>208</v>
      </c>
      <c r="C327" s="127">
        <v>100728570000</v>
      </c>
      <c r="D327" s="127">
        <v>1181068967</v>
      </c>
      <c r="E327" s="128">
        <f>VLOOKUP(A327,'Tüm - Sektör'!$A:$H,5,0)</f>
        <v>1.4900864378597924</v>
      </c>
      <c r="F327" s="128">
        <f>VLOOKUP(A327,'Tüm - Sektör'!$A:$H,6,0)</f>
        <v>1.1067036443625881E-2</v>
      </c>
      <c r="G327" s="127">
        <f>VLOOKUP(A327,'Tüm - Sektör'!$A:$H,7,0)</f>
        <v>236.099774</v>
      </c>
      <c r="H327" s="159">
        <v>113.7</v>
      </c>
      <c r="I327" s="128" t="e">
        <f>VLOOKUP(A327,'Tüm - Sektör'!$A:$H,9,0)</f>
        <v>#REF!</v>
      </c>
      <c r="J327" s="127" t="e">
        <f>VLOOKUP(A327,'Tüm - Sektör'!$A:$H,10,0)</f>
        <v>#REF!</v>
      </c>
      <c r="K327" s="128" t="e">
        <f>VLOOKUP(A327,'Tüm - Sektör'!$A:$H,11,0)</f>
        <v>#REF!</v>
      </c>
      <c r="L327" s="128" t="e">
        <f>VLOOKUP(A327,'Tüm - Sektör'!$A:$H,12,0)</f>
        <v>#REF!</v>
      </c>
      <c r="M327" s="128" t="e">
        <f>VLOOKUP(A327,'Tüm - Sektör'!$A:$H,13,0)</f>
        <v>#REF!</v>
      </c>
      <c r="N327" s="129" t="e">
        <f>VLOOKUP(A327,'Tüm - Sektör'!$A:$H,14,0)</f>
        <v>#REF!</v>
      </c>
      <c r="O327" s="130" t="e">
        <f>VLOOKUP(A327,'Tüm - Sektör'!$A:$H,15,0)</f>
        <v>#REF!</v>
      </c>
      <c r="P327" s="152" t="e">
        <f>VLOOKUP(A327,'Tüm - Sektör'!$A:$H,16,0)</f>
        <v>#REF!</v>
      </c>
      <c r="Q327" s="158">
        <f t="shared" si="17"/>
        <v>3.5180907121916203</v>
      </c>
      <c r="R327" s="166" t="str">
        <f t="shared" si="18"/>
        <v/>
      </c>
      <c r="S327" s="191">
        <v>3.5180907121916203</v>
      </c>
      <c r="T327" s="208">
        <f t="shared" si="19"/>
        <v>0</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670</v>
      </c>
      <c r="B328" s="136" t="s">
        <v>355</v>
      </c>
      <c r="C328" s="137">
        <v>2142280161</v>
      </c>
      <c r="D328" s="137">
        <v>155000000</v>
      </c>
      <c r="E328" s="128">
        <f>VLOOKUP(A328,'Tüm - Sektör'!$A:$H,5,0)</f>
        <v>7.828031303357819</v>
      </c>
      <c r="F328" s="128">
        <f>VLOOKUP(A328,'Tüm - Sektör'!$A:$H,6,0)</f>
        <v>0.43165322874870798</v>
      </c>
      <c r="G328" s="127">
        <f>VLOOKUP(A328,'Tüm - Sektör'!$A:$H,7,0)</f>
        <v>44.987780999999998</v>
      </c>
      <c r="H328" s="159">
        <v>113.6</v>
      </c>
      <c r="I328" s="138" t="e">
        <f>VLOOKUP(A328,'Tüm - Sektör'!$A:$H,9,0)</f>
        <v>#REF!</v>
      </c>
      <c r="J328" s="137" t="e">
        <f>VLOOKUP(A328,'Tüm - Sektör'!$A:$H,10,0)</f>
        <v>#REF!</v>
      </c>
      <c r="K328" s="138" t="e">
        <f>VLOOKUP(A328,'Tüm - Sektör'!$A:$H,11,0)</f>
        <v>#REF!</v>
      </c>
      <c r="L328" s="138" t="e">
        <f>VLOOKUP(A328,'Tüm - Sektör'!$A:$H,12,0)</f>
        <v>#REF!</v>
      </c>
      <c r="M328" s="138" t="e">
        <f>VLOOKUP(A328,'Tüm - Sektör'!$A:$H,13,0)</f>
        <v>#REF!</v>
      </c>
      <c r="N328" s="139" t="e">
        <f>VLOOKUP(A328,'Tüm - Sektör'!$A:$H,14,0)</f>
        <v>#REF!</v>
      </c>
      <c r="O328" s="140" t="e">
        <f>VLOOKUP(A328,'Tüm - Sektör'!$A:$H,15,0)</f>
        <v>#REF!</v>
      </c>
      <c r="P328" s="154" t="e">
        <f>VLOOKUP(A328,'Tüm - Sektör'!$A:$H,16,0)</f>
        <v>#REF!</v>
      </c>
      <c r="Q328" s="158">
        <f t="shared" si="17"/>
        <v>3.5216575793660612</v>
      </c>
      <c r="R328" s="166" t="str">
        <f t="shared" si="18"/>
        <v/>
      </c>
      <c r="S328" s="191">
        <v>3.5216575793660612</v>
      </c>
      <c r="T328" s="208">
        <f t="shared" si="19"/>
        <v>0</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10</v>
      </c>
      <c r="B329" s="136" t="s">
        <v>255</v>
      </c>
      <c r="C329" s="137">
        <v>9551963345</v>
      </c>
      <c r="D329" s="137">
        <v>100000000</v>
      </c>
      <c r="E329" s="128">
        <f>VLOOKUP(A329,'Tüm - Sektör'!$A:$H,5,0)</f>
        <v>8.2852581230741951</v>
      </c>
      <c r="F329" s="128">
        <f>VLOOKUP(A329,'Tüm - Sektör'!$A:$H,6,0)</f>
        <v>0.79665943491098035</v>
      </c>
      <c r="G329" s="127">
        <f>VLOOKUP(A329,'Tüm - Sektör'!$A:$H,7,0)</f>
        <v>45.468504000000003</v>
      </c>
      <c r="H329" s="159">
        <v>106.2</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 t="shared" ref="Q329:Q392" si="20">E329*G329/100</f>
        <v>3.7671829211003156</v>
      </c>
      <c r="R329" s="166" t="str">
        <f t="shared" ref="R329:R392" si="21">IF(OR(H329="", H330="", Q329=0), "", IF(H329&lt;H330, (H330-H329)/H329, ""))</f>
        <v/>
      </c>
      <c r="S329" s="191">
        <v>3.7671829211003156</v>
      </c>
      <c r="T329" s="208">
        <f t="shared" ref="T329:T392" si="22">S329-Q329</f>
        <v>0</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4.3612055524775295</v>
      </c>
      <c r="F330" s="128">
        <f>VLOOKUP(A330,'Tüm - Sektör'!$A:$H,6,0)</f>
        <v>0.15988271491141351</v>
      </c>
      <c r="G330" s="127">
        <f>VLOOKUP(A330,'Tüm - Sektör'!$A:$H,7,0)</f>
        <v>87.197725000000005</v>
      </c>
      <c r="H330" s="159">
        <v>105.2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3.802872024334087</v>
      </c>
      <c r="R330" s="166" t="str">
        <f t="shared" si="21"/>
        <v/>
      </c>
      <c r="S330" s="191">
        <v>3.802872024334087</v>
      </c>
      <c r="T330" s="208">
        <f t="shared" si="22"/>
        <v>0</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3.4354504595005104</v>
      </c>
      <c r="F331" s="128">
        <f>VLOOKUP(A331,'Tüm - Sektör'!$A:$H,6,0)</f>
        <v>0.26141521549749014</v>
      </c>
      <c r="G331" s="127">
        <f>VLOOKUP(A331,'Tüm - Sektör'!$A:$H,7,0)</f>
        <v>116.852366</v>
      </c>
      <c r="H331" s="159">
        <v>99.65</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 t="shared" si="20"/>
        <v>4.0144051446842184</v>
      </c>
      <c r="R331" s="166" t="str">
        <f t="shared" si="21"/>
        <v/>
      </c>
      <c r="S331" s="191">
        <v>4.0144051446842184</v>
      </c>
      <c r="T331" s="208">
        <f t="shared" si="22"/>
        <v>0</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0.43301827573118545</v>
      </c>
      <c r="F332" s="128">
        <f>VLOOKUP(A332,'Tüm - Sektör'!$A:$H,6,0)</f>
        <v>2.0502759267575069E-3</v>
      </c>
      <c r="G332" s="127">
        <f>VLOOKUP(A332,'Tüm - Sektör'!$A:$H,7,0)</f>
        <v>941.18174399999998</v>
      </c>
      <c r="H332" s="159">
        <v>98.15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4.0754889593654999</v>
      </c>
      <c r="R332" s="166" t="str">
        <f t="shared" si="21"/>
        <v/>
      </c>
      <c r="S332" s="191">
        <v>4.0754889593654999</v>
      </c>
      <c r="T332" s="208">
        <f t="shared" si="22"/>
        <v>0</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229</v>
      </c>
      <c r="B333" s="136" t="s">
        <v>221</v>
      </c>
      <c r="C333" s="137">
        <v>145309566000</v>
      </c>
      <c r="D333" s="137">
        <v>1000000000</v>
      </c>
      <c r="E333" s="128">
        <f>VLOOKUP(A333,'Tüm - Sektör'!$A:$H,5,0)</f>
        <v>2.0546168524810784</v>
      </c>
      <c r="F333" s="128">
        <f>VLOOKUP(A333,'Tüm - Sektör'!$A:$H,6,0)</f>
        <v>2.2092654327753532E-2</v>
      </c>
      <c r="G333" s="127">
        <f>VLOOKUP(A333,'Tüm - Sektör'!$A:$H,7,0)</f>
        <v>207.02247700000001</v>
      </c>
      <c r="H333" s="159">
        <v>94.05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4.2535187008657651</v>
      </c>
      <c r="R333" s="166" t="str">
        <f t="shared" si="21"/>
        <v/>
      </c>
      <c r="S333" s="191">
        <v>4.2535187008657651</v>
      </c>
      <c r="T333" s="208">
        <f t="shared" si="22"/>
        <v>0</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0.39451564698695724</v>
      </c>
      <c r="F334" s="128">
        <f>VLOOKUP(A334,'Tüm - Sektör'!$A:$H,6,0)</f>
        <v>2.0196877754471345E-3</v>
      </c>
      <c r="G334" s="127">
        <f>VLOOKUP(A334,'Tüm - Sektör'!$A:$H,7,0)</f>
        <v>1095.0032759999999</v>
      </c>
      <c r="H334" s="159">
        <v>92.6</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4.319959258839777</v>
      </c>
      <c r="R334" s="166" t="str">
        <f t="shared" si="21"/>
        <v/>
      </c>
      <c r="S334" s="191">
        <v>4.319959258839777</v>
      </c>
      <c r="T334" s="208">
        <f t="shared" si="22"/>
        <v>0</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258</v>
      </c>
      <c r="B335" s="136" t="s">
        <v>255</v>
      </c>
      <c r="C335" s="137">
        <v>28844632356</v>
      </c>
      <c r="D335" s="137">
        <v>200019287</v>
      </c>
      <c r="E335" s="128">
        <f>VLOOKUP(A335,'Tüm - Sektör'!$A:$H,5,0)</f>
        <v>12.207239949112592</v>
      </c>
      <c r="F335" s="128">
        <f>VLOOKUP(A335,'Tüm - Sektör'!$A:$H,6,0)</f>
        <v>0.67811459980091704</v>
      </c>
      <c r="G335" s="127">
        <f>VLOOKUP(A335,'Tüm - Sektör'!$A:$H,7,0)</f>
        <v>35.457332999999998</v>
      </c>
      <c r="H335" s="159">
        <v>92.45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4.3283617188658816</v>
      </c>
      <c r="R335" s="166" t="str">
        <f t="shared" si="21"/>
        <v/>
      </c>
      <c r="S335" s="191">
        <v>4.3283617188658816</v>
      </c>
      <c r="T335" s="208">
        <f t="shared" si="22"/>
        <v>0</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267</v>
      </c>
      <c r="B336" s="136" t="s">
        <v>375</v>
      </c>
      <c r="C336" s="137">
        <v>73314458000</v>
      </c>
      <c r="D336" s="137">
        <v>675728205</v>
      </c>
      <c r="E336" s="128">
        <f>VLOOKUP(A336,'Tüm - Sektör'!$A:$H,5,0)</f>
        <v>3.7623949948003843</v>
      </c>
      <c r="F336" s="128">
        <f>VLOOKUP(A336,'Tüm - Sektör'!$A:$H,6,0)</f>
        <v>6.3271743330566579E-2</v>
      </c>
      <c r="G336" s="127">
        <f>VLOOKUP(A336,'Tüm - Sektör'!$A:$H,7,0)</f>
        <v>116.81877299999999</v>
      </c>
      <c r="H336" s="159">
        <v>91.05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4.3951836683392225</v>
      </c>
      <c r="R336" s="166" t="str">
        <f t="shared" si="21"/>
        <v/>
      </c>
      <c r="S336" s="191">
        <v>4.3951836683392225</v>
      </c>
      <c r="T336" s="208">
        <f t="shared" si="22"/>
        <v>0</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2.6935862031741116</v>
      </c>
      <c r="F337" s="128">
        <f>VLOOKUP(A337,'Tüm - Sektör'!$A:$H,6,0)</f>
        <v>8.2889042686171158E-2</v>
      </c>
      <c r="G337" s="127">
        <f>VLOOKUP(A337,'Tüm - Sektör'!$A:$H,7,0)</f>
        <v>164.20942500000001</v>
      </c>
      <c r="H337" s="159">
        <v>90.45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 t="shared" si="20"/>
        <v>4.4231224161115401</v>
      </c>
      <c r="R337" s="166" t="str">
        <f t="shared" si="21"/>
        <v/>
      </c>
      <c r="S337" s="191">
        <v>4.4231224161115401</v>
      </c>
      <c r="T337" s="208">
        <f t="shared" si="22"/>
        <v>0</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537</v>
      </c>
      <c r="B338" s="136" t="s">
        <v>356</v>
      </c>
      <c r="C338" s="137">
        <v>7584806686</v>
      </c>
      <c r="D338" s="137">
        <v>115200000</v>
      </c>
      <c r="E338" s="128">
        <f>VLOOKUP(A338,'Tüm - Sektör'!$A:$H,5,0)</f>
        <v>13.824852173620679</v>
      </c>
      <c r="F338" s="128">
        <f>VLOOKUP(A338,'Tüm - Sektör'!$A:$H,6,0)</f>
        <v>1.3187626081368933</v>
      </c>
      <c r="G338" s="127">
        <f>VLOOKUP(A338,'Tüm - Sektör'!$A:$H,7,0)</f>
        <v>32.517617000000001</v>
      </c>
      <c r="H338" s="159">
        <v>89</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0"/>
        <v>4.4955124806341473</v>
      </c>
      <c r="R338" s="166" t="str">
        <f t="shared" si="21"/>
        <v/>
      </c>
      <c r="S338" s="191">
        <v>4.4955124806341473</v>
      </c>
      <c r="T338" s="208">
        <f t="shared" si="22"/>
        <v>0</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0.92171400507547396</v>
      </c>
      <c r="F339" s="128">
        <f>VLOOKUP(A339,'Tüm - Sektör'!$A:$H,6,0)</f>
        <v>1.7798336496919601E-3</v>
      </c>
      <c r="G339" s="127">
        <f>VLOOKUP(A339,'Tüm - Sektör'!$A:$H,7,0)</f>
        <v>495.63727299999999</v>
      </c>
      <c r="H339" s="159">
        <v>87.25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4.568358159615161</v>
      </c>
      <c r="R339" s="166" t="str">
        <f t="shared" si="21"/>
        <v/>
      </c>
      <c r="S339" s="191">
        <v>4.568358159615161</v>
      </c>
      <c r="T339" s="208">
        <f t="shared" si="22"/>
        <v>0</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3.6662606135354516</v>
      </c>
      <c r="F340" s="128">
        <f>VLOOKUP(A340,'Tüm - Sektör'!$A:$H,6,0)</f>
        <v>0.13873437930413587</v>
      </c>
      <c r="G340" s="127">
        <f>VLOOKUP(A340,'Tüm - Sektör'!$A:$H,7,0)</f>
        <v>127.238255</v>
      </c>
      <c r="H340" s="159">
        <v>85.75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4.6648860284148022</v>
      </c>
      <c r="R340" s="166" t="str">
        <f t="shared" si="21"/>
        <v/>
      </c>
      <c r="S340" s="191">
        <v>4.6648860284148022</v>
      </c>
      <c r="T340" s="208">
        <f t="shared" si="22"/>
        <v>0</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12.082591764263801</v>
      </c>
      <c r="F341" s="128">
        <f>VLOOKUP(A341,'Tüm - Sektör'!$A:$H,6,0)</f>
        <v>0.95590124717276914</v>
      </c>
      <c r="G341" s="127">
        <f>VLOOKUP(A341,'Tüm - Sektör'!$A:$H,7,0)</f>
        <v>40.501919000000001</v>
      </c>
      <c r="H341" s="159">
        <v>81.75</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4.8936815294627953</v>
      </c>
      <c r="R341" s="166" t="str">
        <f t="shared" si="21"/>
        <v/>
      </c>
      <c r="S341" s="191">
        <v>4.8936815294627953</v>
      </c>
      <c r="T341" s="208">
        <f t="shared" si="22"/>
        <v>0</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235</v>
      </c>
      <c r="B342" s="131" t="s">
        <v>233</v>
      </c>
      <c r="C342" s="132">
        <v>83438856000</v>
      </c>
      <c r="D342" s="132">
        <v>2798078602</v>
      </c>
      <c r="E342" s="128">
        <f>VLOOKUP(A342,'Tüm - Sektör'!$A:$H,5,0)</f>
        <v>0.61654506005386622</v>
      </c>
      <c r="F342" s="128">
        <f>VLOOKUP(A342,'Tüm - Sektör'!$A:$H,6,0)</f>
        <v>2.8249466319015433E-3</v>
      </c>
      <c r="G342" s="127">
        <f>VLOOKUP(A342,'Tüm - Sektör'!$A:$H,7,0)</f>
        <v>821.38268200000005</v>
      </c>
      <c r="H342" s="159">
        <v>79</v>
      </c>
      <c r="I342" s="133" t="e">
        <f>VLOOKUP(A342,'Tüm - Sektör'!$A:$H,9,0)</f>
        <v>#REF!</v>
      </c>
      <c r="J342" s="132" t="e">
        <f>VLOOKUP(A342,'Tüm - Sektör'!$A:$H,10,0)</f>
        <v>#REF!</v>
      </c>
      <c r="K342" s="133" t="e">
        <f>VLOOKUP(A342,'Tüm - Sektör'!$A:$H,11,0)</f>
        <v>#REF!</v>
      </c>
      <c r="L342" s="133" t="e">
        <f>VLOOKUP(A342,'Tüm - Sektör'!$A:$H,12,0)</f>
        <v>#REF!</v>
      </c>
      <c r="M342" s="133" t="e">
        <f>VLOOKUP(A342,'Tüm - Sektör'!$A:$H,13,0)</f>
        <v>#REF!</v>
      </c>
      <c r="N342" s="134" t="e">
        <f>VLOOKUP(A342,'Tüm - Sektör'!$A:$H,14,0)</f>
        <v>#REF!</v>
      </c>
      <c r="O342" s="135" t="e">
        <f>VLOOKUP(A342,'Tüm - Sektör'!$A:$H,15,0)</f>
        <v>#REF!</v>
      </c>
      <c r="P342" s="153" t="e">
        <f>VLOOKUP(A342,'Tüm - Sektör'!$A:$H,16,0)</f>
        <v>#REF!</v>
      </c>
      <c r="Q342" s="158">
        <f t="shared" si="20"/>
        <v>5.0641943500089575</v>
      </c>
      <c r="R342" s="166" t="str">
        <f t="shared" si="21"/>
        <v/>
      </c>
      <c r="S342" s="191">
        <v>5.0641943500089575</v>
      </c>
      <c r="T342" s="208">
        <f t="shared" si="22"/>
        <v>0</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219</v>
      </c>
      <c r="B343" s="126" t="s">
        <v>208</v>
      </c>
      <c r="C343" s="127">
        <v>64142566183</v>
      </c>
      <c r="D343" s="127">
        <v>1226338236</v>
      </c>
      <c r="E343" s="128">
        <f>VLOOKUP(A343,'Tüm - Sektör'!$A:$H,5,0)</f>
        <v>2.1281581512232166</v>
      </c>
      <c r="F343" s="128">
        <f>VLOOKUP(A343,'Tüm - Sektör'!$A:$H,6,0)</f>
        <v>2.1966786963150211E-2</v>
      </c>
      <c r="G343" s="127">
        <f>VLOOKUP(A343,'Tüm - Sektör'!$A:$H,7,0)</f>
        <v>238.53873200000001</v>
      </c>
      <c r="H343" s="159">
        <v>78.8</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 t="shared" si="20"/>
        <v>5.0764814688825037</v>
      </c>
      <c r="R343" s="166" t="str">
        <f t="shared" si="21"/>
        <v/>
      </c>
      <c r="S343" s="191">
        <v>5.0764814688825037</v>
      </c>
      <c r="T343" s="208">
        <f t="shared" si="22"/>
        <v>0</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291</v>
      </c>
      <c r="B344" s="136" t="s">
        <v>287</v>
      </c>
      <c r="C344" s="137">
        <v>16001001473</v>
      </c>
      <c r="D344" s="137">
        <v>194529076</v>
      </c>
      <c r="E344" s="128">
        <f>VLOOKUP(A344,'Tüm - Sektör'!$A:$H,5,0)</f>
        <v>9.155624083004513</v>
      </c>
      <c r="F344" s="128">
        <f>VLOOKUP(A344,'Tüm - Sektör'!$A:$H,6,0)</f>
        <v>0.6275410868316339</v>
      </c>
      <c r="G344" s="127">
        <f>VLOOKUP(A344,'Tüm - Sektör'!$A:$H,7,0)</f>
        <v>55.665987999999999</v>
      </c>
      <c r="H344" s="159">
        <v>78.5</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 t="shared" si="20"/>
        <v>5.0965686033704021</v>
      </c>
      <c r="R344" s="166" t="str">
        <f t="shared" si="21"/>
        <v/>
      </c>
      <c r="S344" s="191">
        <v>5.0965686033704021</v>
      </c>
      <c r="T344" s="208">
        <f t="shared" si="22"/>
        <v>0</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191</v>
      </c>
      <c r="B345" s="136" t="s">
        <v>375</v>
      </c>
      <c r="C345" s="137">
        <v>164435643000</v>
      </c>
      <c r="D345" s="137">
        <v>3509100000</v>
      </c>
      <c r="E345" s="128">
        <f>VLOOKUP(A345,'Tüm - Sektör'!$A:$H,5,0)</f>
        <v>0.83562302251498621</v>
      </c>
      <c r="F345" s="128">
        <f>VLOOKUP(A345,'Tüm - Sektör'!$A:$H,6,0)</f>
        <v>3.1750706164543089E-3</v>
      </c>
      <c r="G345" s="127">
        <f>VLOOKUP(A345,'Tüm - Sektör'!$A:$H,7,0)</f>
        <v>620.28678500000001</v>
      </c>
      <c r="H345" s="159">
        <v>77.2</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0"/>
        <v>5.183259181078034</v>
      </c>
      <c r="R345" s="166" t="str">
        <f t="shared" si="21"/>
        <v/>
      </c>
      <c r="S345" s="191">
        <v>5.183259181078034</v>
      </c>
      <c r="T345" s="208">
        <f t="shared" si="22"/>
        <v>0</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17.172047776020595</v>
      </c>
      <c r="F346" s="128">
        <f>VLOOKUP(A346,'Tüm - Sektör'!$A:$H,6,0)</f>
        <v>0.76054333149563602</v>
      </c>
      <c r="G346" s="127">
        <f>VLOOKUP(A346,'Tüm - Sektör'!$A:$H,7,0)</f>
        <v>31.206356</v>
      </c>
      <c r="H346" s="159">
        <v>74.7</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5.3587703614750692</v>
      </c>
      <c r="R346" s="166" t="str">
        <f t="shared" si="21"/>
        <v/>
      </c>
      <c r="S346" s="191">
        <v>5.3587703614750692</v>
      </c>
      <c r="T346" s="208">
        <f t="shared" si="22"/>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249</v>
      </c>
      <c r="B347" s="136" t="s">
        <v>349</v>
      </c>
      <c r="C347" s="137">
        <v>66241618000</v>
      </c>
      <c r="D347" s="137">
        <v>685260000</v>
      </c>
      <c r="E347" s="128">
        <f>VLOOKUP(A347,'Tüm - Sektör'!$A:$H,5,0)</f>
        <v>3.6255194253344971</v>
      </c>
      <c r="F347" s="128">
        <f>VLOOKUP(A347,'Tüm - Sektör'!$A:$H,6,0)</f>
        <v>7.5581727588996395E-2</v>
      </c>
      <c r="G347" s="127">
        <f>VLOOKUP(A347,'Tüm - Sektör'!$A:$H,7,0)</f>
        <v>150.89256599999999</v>
      </c>
      <c r="H347" s="159">
        <v>73.150000000000006</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5.4706392917156768</v>
      </c>
      <c r="R347" s="166" t="str">
        <f t="shared" si="21"/>
        <v/>
      </c>
      <c r="S347" s="191">
        <v>5.4706392917156768</v>
      </c>
      <c r="T347" s="208">
        <f t="shared" si="22"/>
        <v>0</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0.20139324653526083</v>
      </c>
      <c r="F348" s="128">
        <f>VLOOKUP(A348,'Tüm - Sektör'!$A:$H,6,0)</f>
        <v>5.4548549982465016E-4</v>
      </c>
      <c r="G348" s="127">
        <f>VLOOKUP(A348,'Tüm - Sektör'!$A:$H,7,0)</f>
        <v>2764.7628810000001</v>
      </c>
      <c r="H348" s="159">
        <v>71.849999999999994</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5.5680457250477104</v>
      </c>
      <c r="R348" s="166" t="str">
        <f t="shared" si="21"/>
        <v/>
      </c>
      <c r="S348" s="191">
        <v>5.5680457250477104</v>
      </c>
      <c r="T348" s="208">
        <f t="shared" si="22"/>
        <v>0</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194</v>
      </c>
      <c r="B349" s="136" t="s">
        <v>375</v>
      </c>
      <c r="C349" s="137">
        <v>15094360742</v>
      </c>
      <c r="D349" s="137">
        <v>86788722</v>
      </c>
      <c r="E349" s="128">
        <f>VLOOKUP(A349,'Tüm - Sektör'!$A:$H,5,0)</f>
        <v>23.182590717888939</v>
      </c>
      <c r="F349" s="128">
        <f>VLOOKUP(A349,'Tüm - Sektör'!$A:$H,6,0)</f>
        <v>3.9281653638552352</v>
      </c>
      <c r="G349" s="127">
        <f>VLOOKUP(A349,'Tüm - Sektör'!$A:$H,7,0)</f>
        <v>24.411895999999999</v>
      </c>
      <c r="H349" s="159">
        <v>70.7</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5.659309936156701</v>
      </c>
      <c r="R349" s="166" t="str">
        <f t="shared" si="21"/>
        <v/>
      </c>
      <c r="S349" s="191">
        <v>5.659309936156701</v>
      </c>
      <c r="T349" s="208">
        <f t="shared" si="22"/>
        <v>0</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195</v>
      </c>
      <c r="B350" s="136" t="s">
        <v>375</v>
      </c>
      <c r="C350" s="137">
        <v>15443065482</v>
      </c>
      <c r="D350" s="137">
        <v>115000000</v>
      </c>
      <c r="E350" s="128">
        <f>VLOOKUP(A350,'Tüm - Sektör'!$A:$H,5,0)</f>
        <v>17.190400141373853</v>
      </c>
      <c r="F350" s="128">
        <f>VLOOKUP(A350,'Tüm - Sektör'!$A:$H,6,0)</f>
        <v>2.1354534337110378</v>
      </c>
      <c r="G350" s="127">
        <f>VLOOKUP(A350,'Tüm - Sektör'!$A:$H,7,0)</f>
        <v>32.987870999999998</v>
      </c>
      <c r="H350" s="159">
        <v>70.55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5.6707470230202235</v>
      </c>
      <c r="R350" s="166" t="str">
        <f t="shared" si="21"/>
        <v/>
      </c>
      <c r="S350" s="191">
        <v>5.6707470230202235</v>
      </c>
      <c r="T350" s="208">
        <f t="shared" si="22"/>
        <v>0</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460</v>
      </c>
      <c r="B351" s="136" t="s">
        <v>375</v>
      </c>
      <c r="C351" s="137">
        <v>12170740000</v>
      </c>
      <c r="D351" s="137">
        <v>660000000</v>
      </c>
      <c r="E351" s="128">
        <f>VLOOKUP(A351,'Tüm - Sektör'!$A:$H,5,0)</f>
        <v>2.2854911695363405</v>
      </c>
      <c r="F351" s="128">
        <f>VLOOKUP(A351,'Tüm - Sektör'!$A:$H,6,0)</f>
        <v>4.6795478491735064E-2</v>
      </c>
      <c r="G351" s="127">
        <f>VLOOKUP(A351,'Tüm - Sektör'!$A:$H,7,0)</f>
        <v>252.20048299999999</v>
      </c>
      <c r="H351" s="159">
        <v>69.400000000000006</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5.7640197684929992</v>
      </c>
      <c r="R351" s="166" t="str">
        <f t="shared" si="21"/>
        <v/>
      </c>
      <c r="S351" s="191">
        <v>5.7640197684929992</v>
      </c>
      <c r="T351" s="208">
        <f t="shared" si="22"/>
        <v>0</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487</v>
      </c>
      <c r="B352" s="136" t="s">
        <v>605</v>
      </c>
      <c r="C352" s="137">
        <v>3548163984</v>
      </c>
      <c r="D352" s="137">
        <v>132000000</v>
      </c>
      <c r="E352" s="128">
        <f>VLOOKUP(A352,'Tüm - Sektör'!$A:$H,5,0)</f>
        <v>11.214476812975775</v>
      </c>
      <c r="F352" s="128">
        <f>VLOOKUP(A352,'Tüm - Sektör'!$A:$H,6,0)</f>
        <v>1.2493846716773367</v>
      </c>
      <c r="G352" s="127">
        <f>VLOOKUP(A352,'Tüm - Sektör'!$A:$H,7,0)</f>
        <v>51.506743</v>
      </c>
      <c r="H352" s="159">
        <v>69.25</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5.7762117508540234</v>
      </c>
      <c r="R352" s="166" t="str">
        <f t="shared" si="21"/>
        <v/>
      </c>
      <c r="S352" s="191">
        <v>5.7762117508540234</v>
      </c>
      <c r="T352" s="208">
        <f t="shared" si="22"/>
        <v>0</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69</v>
      </c>
      <c r="B353" s="136" t="s">
        <v>376</v>
      </c>
      <c r="C353" s="137">
        <v>1771741339</v>
      </c>
      <c r="D353" s="137">
        <v>400000000</v>
      </c>
      <c r="E353" s="128">
        <f>VLOOKUP(A353,'Tüm - Sektör'!$A:$H,5,0)</f>
        <v>1.4596912110824427</v>
      </c>
      <c r="F353" s="128">
        <f>VLOOKUP(A353,'Tüm - Sektör'!$A:$H,6,0)</f>
        <v>5.21318289672301E-2</v>
      </c>
      <c r="G353" s="127">
        <f>VLOOKUP(A353,'Tüm - Sektör'!$A:$H,7,0)</f>
        <v>398.89761299999998</v>
      </c>
      <c r="H353" s="159">
        <v>68.7</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5.8226733981786545</v>
      </c>
      <c r="R353" s="166" t="str">
        <f t="shared" si="21"/>
        <v/>
      </c>
      <c r="S353" s="191">
        <v>5.8226733981786545</v>
      </c>
      <c r="T353" s="208">
        <f t="shared" si="22"/>
        <v>0</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28.58776443682104</v>
      </c>
      <c r="F354" s="128">
        <f>VLOOKUP(A354,'Tüm - Sektör'!$A:$H,6,0)</f>
        <v>2.7488235035404847</v>
      </c>
      <c r="G354" s="127">
        <f>VLOOKUP(A354,'Tüm - Sektör'!$A:$H,7,0)</f>
        <v>21.20458</v>
      </c>
      <c r="H354" s="159">
        <v>66</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0"/>
        <v>6.0619153802172674</v>
      </c>
      <c r="R354" s="166" t="str">
        <f t="shared" si="21"/>
        <v/>
      </c>
      <c r="S354" s="191">
        <v>6.0619153802172674</v>
      </c>
      <c r="T354" s="208">
        <f t="shared" si="22"/>
        <v>0</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342</v>
      </c>
      <c r="B355" s="136" t="s">
        <v>349</v>
      </c>
      <c r="C355" s="137">
        <v>34867255000</v>
      </c>
      <c r="D355" s="137">
        <v>1625000000</v>
      </c>
      <c r="E355" s="128">
        <f>VLOOKUP(A355,'Tüm - Sektör'!$A:$H,5,0)</f>
        <v>4.1357708963863384</v>
      </c>
      <c r="F355" s="128">
        <f>VLOOKUP(A355,'Tüm - Sektör'!$A:$H,6,0)</f>
        <v>4.1049835199864403E-2</v>
      </c>
      <c r="G355" s="127">
        <f>VLOOKUP(A355,'Tüm - Sektör'!$A:$H,7,0)</f>
        <v>152.95793800000001</v>
      </c>
      <c r="H355" s="159">
        <v>63.25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6.3259898835166597</v>
      </c>
      <c r="R355" s="166" t="str">
        <f t="shared" si="21"/>
        <v/>
      </c>
      <c r="S355" s="191">
        <v>6.3259898835166597</v>
      </c>
      <c r="T355" s="208">
        <f t="shared" si="22"/>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632</v>
      </c>
      <c r="B356" s="126" t="s">
        <v>208</v>
      </c>
      <c r="C356" s="127">
        <v>16201756742</v>
      </c>
      <c r="D356" s="127">
        <v>411441018</v>
      </c>
      <c r="E356" s="128">
        <f>VLOOKUP(A356,'Tüm - Sektör'!$A:$H,5,0)</f>
        <v>13.869942453498211</v>
      </c>
      <c r="F356" s="128">
        <f>VLOOKUP(A356,'Tüm - Sektör'!$A:$H,6,0)</f>
        <v>0.55263353882488364</v>
      </c>
      <c r="G356" s="127">
        <f>VLOOKUP(A356,'Tüm - Sektör'!$A:$H,7,0)</f>
        <v>46.332011000000001</v>
      </c>
      <c r="H356" s="159">
        <v>62.25</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 t="shared" si="20"/>
        <v>6.4262232632484606</v>
      </c>
      <c r="R356" s="166" t="str">
        <f t="shared" si="21"/>
        <v/>
      </c>
      <c r="S356" s="191">
        <v>6.4262232632484606</v>
      </c>
      <c r="T356" s="208">
        <f t="shared" si="22"/>
        <v>0</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211</v>
      </c>
      <c r="B357" s="126" t="s">
        <v>208</v>
      </c>
      <c r="C357" s="127">
        <v>15338755000</v>
      </c>
      <c r="D357" s="127">
        <v>460000000</v>
      </c>
      <c r="E357" s="128">
        <f>VLOOKUP(A357,'Tüm - Sektör'!$A:$H,5,0)</f>
        <v>3.7615751897032896</v>
      </c>
      <c r="F357" s="128">
        <f>VLOOKUP(A357,'Tüm - Sektör'!$A:$H,6,0)</f>
        <v>0.12204981147642081</v>
      </c>
      <c r="G357" s="127">
        <f>VLOOKUP(A357,'Tüm - Sektör'!$A:$H,7,0)</f>
        <v>175.77502699999999</v>
      </c>
      <c r="H357" s="159">
        <v>60.5</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 t="shared" si="20"/>
        <v>6.6119098053262588</v>
      </c>
      <c r="R357" s="166" t="str">
        <f t="shared" si="21"/>
        <v/>
      </c>
      <c r="S357" s="191">
        <v>6.6119098053262588</v>
      </c>
      <c r="T357" s="208">
        <f t="shared" si="22"/>
        <v>0</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483</v>
      </c>
      <c r="B358" s="136" t="s">
        <v>375</v>
      </c>
      <c r="C358" s="137">
        <v>6314823305</v>
      </c>
      <c r="D358" s="137">
        <v>221500000</v>
      </c>
      <c r="E358" s="128">
        <f>VLOOKUP(A358,'Tüm - Sektör'!$A:$H,5,0)</f>
        <v>15.063972927027857</v>
      </c>
      <c r="F358" s="128">
        <f>VLOOKUP(A358,'Tüm - Sektör'!$A:$H,6,0)</f>
        <v>1.1526933410129592</v>
      </c>
      <c r="G358" s="127">
        <f>VLOOKUP(A358,'Tüm - Sektör'!$A:$H,7,0)</f>
        <v>44.275882000000003</v>
      </c>
      <c r="H358" s="159">
        <v>60</v>
      </c>
      <c r="I358" s="141" t="e">
        <f>VLOOKUP(A358,'Tüm - Sektör'!$A:$H,9,0)</f>
        <v>#REF!</v>
      </c>
      <c r="J358" s="145" t="e">
        <f>VLOOKUP(A358,'Tüm - Sektör'!$A:$H,10,0)</f>
        <v>#REF!</v>
      </c>
      <c r="K358" s="146" t="e">
        <f>VLOOKUP(A358,'Tüm - Sektör'!$A:$H,11,0)</f>
        <v>#REF!</v>
      </c>
      <c r="L358" s="146" t="e">
        <f>VLOOKUP(A358,'Tüm - Sektör'!$A:$H,12,0)</f>
        <v>#REF!</v>
      </c>
      <c r="M358" s="146" t="e">
        <f>VLOOKUP(A358,'Tüm - Sektör'!$A:$H,13,0)</f>
        <v>#REF!</v>
      </c>
      <c r="N358" s="147" t="e">
        <f>VLOOKUP(A358,'Tüm - Sektör'!$A:$H,14,0)</f>
        <v>#REF!</v>
      </c>
      <c r="O358" s="148" t="e">
        <f>VLOOKUP(A358,'Tüm - Sektör'!$A:$H,15,0)</f>
        <v>#REF!</v>
      </c>
      <c r="P358" s="156" t="e">
        <f>VLOOKUP(A358,'Tüm - Sektör'!$A:$H,16,0)</f>
        <v>#REF!</v>
      </c>
      <c r="Q358" s="158">
        <f t="shared" si="20"/>
        <v>6.6697068776828008</v>
      </c>
      <c r="R358" s="166" t="str">
        <f t="shared" si="21"/>
        <v/>
      </c>
      <c r="S358" s="191">
        <v>6.6697068776828008</v>
      </c>
      <c r="T358" s="208">
        <f t="shared" si="22"/>
        <v>0</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2.7722992100274366</v>
      </c>
      <c r="F359" s="128">
        <f>VLOOKUP(A359,'Tüm - Sektör'!$A:$H,6,0)</f>
        <v>8.0564751803223283E-2</v>
      </c>
      <c r="G359" s="127">
        <f>VLOOKUP(A359,'Tüm - Sektör'!$A:$H,7,0)</f>
        <v>248.81611699999999</v>
      </c>
      <c r="H359" s="159">
        <v>58</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6.8979272460119425</v>
      </c>
      <c r="R359" s="166" t="str">
        <f t="shared" si="21"/>
        <v/>
      </c>
      <c r="S359" s="191">
        <v>6.8979272460119425</v>
      </c>
      <c r="T359" s="208">
        <f t="shared" si="22"/>
        <v>0</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10.557804545865062</v>
      </c>
      <c r="F360" s="128">
        <f>VLOOKUP(A360,'Tüm - Sektör'!$A:$H,6,0)</f>
        <v>0.33932973569323005</v>
      </c>
      <c r="G360" s="127">
        <f>VLOOKUP(A360,'Tüm - Sektör'!$A:$H,7,0)</f>
        <v>65.829008000000002</v>
      </c>
      <c r="H360" s="159">
        <v>57.6</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0"/>
        <v>6.9500979991218754</v>
      </c>
      <c r="R360" s="166" t="str">
        <f t="shared" si="21"/>
        <v/>
      </c>
      <c r="S360" s="191">
        <v>6.9500979991218754</v>
      </c>
      <c r="T360" s="208">
        <f t="shared" si="22"/>
        <v>0</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9</v>
      </c>
      <c r="B361" s="126" t="s">
        <v>200</v>
      </c>
      <c r="C361" s="127">
        <v>19691212166</v>
      </c>
      <c r="D361" s="127">
        <v>240303646</v>
      </c>
      <c r="E361" s="128">
        <f>VLOOKUP(A361,'Tüm - Sektör'!$A:$H,5,0)</f>
        <v>2.9734481888041917</v>
      </c>
      <c r="F361" s="128">
        <f>VLOOKUP(A361,'Tüm - Sektör'!$A:$H,6,0)</f>
        <v>0.22095914885032222</v>
      </c>
      <c r="G361" s="127">
        <f>VLOOKUP(A361,'Tüm - Sektör'!$A:$H,7,0)</f>
        <v>239.36703</v>
      </c>
      <c r="H361" s="159">
        <v>56.2</v>
      </c>
      <c r="I361" s="128" t="e">
        <f>VLOOKUP(A361,'Tüm - Sektör'!$A:$H,9,0)</f>
        <v>#REF!</v>
      </c>
      <c r="J361" s="127" t="e">
        <f>VLOOKUP(A361,'Tüm - Sektör'!$A:$H,10,0)</f>
        <v>#REF!</v>
      </c>
      <c r="K361" s="128" t="e">
        <f>VLOOKUP(A361,'Tüm - Sektör'!$A:$H,11,0)</f>
        <v>#REF!</v>
      </c>
      <c r="L361" s="128" t="e">
        <f>VLOOKUP(A361,'Tüm - Sektör'!$A:$H,12,0)</f>
        <v>#REF!</v>
      </c>
      <c r="M361" s="128" t="e">
        <f>VLOOKUP(A361,'Tüm - Sektör'!$A:$H,13,0)</f>
        <v>#REF!</v>
      </c>
      <c r="N361" s="129" t="e">
        <f>VLOOKUP(A361,'Tüm - Sektör'!$A:$H,14,0)</f>
        <v>#REF!</v>
      </c>
      <c r="O361" s="130" t="e">
        <f>VLOOKUP(A361,'Tüm - Sektör'!$A:$H,15,0)</f>
        <v>#REF!</v>
      </c>
      <c r="P361" s="152" t="e">
        <f>VLOOKUP(A361,'Tüm - Sektör'!$A:$H,16,0)</f>
        <v>#REF!</v>
      </c>
      <c r="Q361" s="158">
        <f t="shared" si="20"/>
        <v>7.1174546181293863</v>
      </c>
      <c r="R361" s="166" t="str">
        <f t="shared" si="21"/>
        <v/>
      </c>
      <c r="S361" s="191">
        <v>7.1174546181293863</v>
      </c>
      <c r="T361" s="208">
        <f t="shared" si="22"/>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205</v>
      </c>
      <c r="B362" s="126" t="s">
        <v>200</v>
      </c>
      <c r="C362" s="127">
        <v>141356914000</v>
      </c>
      <c r="D362" s="127">
        <v>2900000000</v>
      </c>
      <c r="E362" s="128">
        <f>VLOOKUP(A362,'Tüm - Sektör'!$A:$H,5,0)</f>
        <v>4.9382423412799525</v>
      </c>
      <c r="F362" s="128">
        <f>VLOOKUP(A362,'Tüm - Sektör'!$A:$H,6,0)</f>
        <v>3.1534114567560362E-2</v>
      </c>
      <c r="G362" s="127">
        <f>VLOOKUP(A362,'Tüm - Sektör'!$A:$H,7,0)</f>
        <v>147.02876900000001</v>
      </c>
      <c r="H362" s="159">
        <v>55.2</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 t="shared" si="20"/>
        <v>7.2606369246206945</v>
      </c>
      <c r="R362" s="166" t="str">
        <f t="shared" si="21"/>
        <v/>
      </c>
      <c r="S362" s="191">
        <v>7.2606369246206945</v>
      </c>
      <c r="T362" s="208">
        <f t="shared" si="22"/>
        <v>0</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439</v>
      </c>
      <c r="B363" s="136" t="s">
        <v>374</v>
      </c>
      <c r="C363" s="137">
        <v>1357332842</v>
      </c>
      <c r="D363" s="137">
        <v>535000000</v>
      </c>
      <c r="E363" s="128">
        <f>VLOOKUP(A363,'Tüm - Sektör'!$A:$H,5,0)</f>
        <v>1.2136812502356513</v>
      </c>
      <c r="F363" s="128">
        <f>VLOOKUP(A363,'Tüm - Sektör'!$A:$H,6,0)</f>
        <v>3.4474280356122382E-3</v>
      </c>
      <c r="G363" s="127">
        <f>VLOOKUP(A363,'Tüm - Sektör'!$A:$H,7,0)</f>
        <v>606.51760000000002</v>
      </c>
      <c r="H363" s="159">
        <v>54.35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 t="shared" si="20"/>
        <v>7.3611903905792664</v>
      </c>
      <c r="R363" s="166" t="str">
        <f t="shared" si="21"/>
        <v/>
      </c>
      <c r="S363" s="191">
        <v>7.3611903905792664</v>
      </c>
      <c r="T363" s="208">
        <f t="shared" si="22"/>
        <v>0</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523</v>
      </c>
      <c r="B364" s="136" t="s">
        <v>221</v>
      </c>
      <c r="C364" s="137">
        <v>44419666520</v>
      </c>
      <c r="D364" s="137">
        <v>400000000</v>
      </c>
      <c r="E364" s="128">
        <f>VLOOKUP(A364,'Tüm - Sektör'!$A:$H,5,0)</f>
        <v>8.5456938248816421</v>
      </c>
      <c r="F364" s="128">
        <f>VLOOKUP(A364,'Tüm - Sektör'!$A:$H,6,0)</f>
        <v>0.39563397337415007</v>
      </c>
      <c r="G364" s="127">
        <f>VLOOKUP(A364,'Tüm - Sektör'!$A:$H,7,0)</f>
        <v>86.717521000000005</v>
      </c>
      <c r="H364" s="159">
        <v>54</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0"/>
        <v>7.4106138371874417</v>
      </c>
      <c r="R364" s="166" t="str">
        <f t="shared" si="21"/>
        <v/>
      </c>
      <c r="S364" s="191">
        <v>7.4106138371874417</v>
      </c>
      <c r="T364" s="208">
        <f t="shared" si="22"/>
        <v>0</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239</v>
      </c>
      <c r="B365" s="136" t="s">
        <v>745</v>
      </c>
      <c r="C365" s="137">
        <v>243598033000</v>
      </c>
      <c r="D365" s="137">
        <v>3500000000</v>
      </c>
      <c r="E365" s="128">
        <f>VLOOKUP(A365,'Tüm - Sektör'!$A:$H,5,0)</f>
        <v>1.6631698520527258</v>
      </c>
      <c r="F365" s="128">
        <f>VLOOKUP(A365,'Tüm - Sektör'!$A:$H,6,0)</f>
        <v>9.5038277260155769E-3</v>
      </c>
      <c r="G365" s="127">
        <f>VLOOKUP(A365,'Tüm - Sektör'!$A:$H,7,0)</f>
        <v>463.44384700000001</v>
      </c>
      <c r="H365" s="159">
        <v>51.9</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7.7078583444973603</v>
      </c>
      <c r="R365" s="166" t="str">
        <f t="shared" si="21"/>
        <v/>
      </c>
      <c r="S365" s="191">
        <v>7.7078583444973603</v>
      </c>
      <c r="T365" s="208">
        <f t="shared" si="22"/>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29.565242728717369</v>
      </c>
      <c r="F366" s="128">
        <f>VLOOKUP(A366,'Tüm - Sektör'!$A:$H,6,0)</f>
        <v>3.5155117312034769</v>
      </c>
      <c r="G366" s="127">
        <f>VLOOKUP(A366,'Tüm - Sektör'!$A:$H,7,0)</f>
        <v>26.359023000000001</v>
      </c>
      <c r="H366" s="159">
        <v>51.35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7.793109130868439</v>
      </c>
      <c r="R366" s="166" t="str">
        <f t="shared" si="21"/>
        <v/>
      </c>
      <c r="S366" s="191">
        <v>7.793109130868439</v>
      </c>
      <c r="T366" s="208">
        <f t="shared" si="22"/>
        <v>0</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0.83036442242849429</v>
      </c>
      <c r="F367" s="128">
        <f>VLOOKUP(A367,'Tüm - Sektör'!$A:$H,6,0)</f>
        <v>5.0840453838361223E-3</v>
      </c>
      <c r="G367" s="127">
        <f>VLOOKUP(A367,'Tüm - Sektör'!$A:$H,7,0)</f>
        <v>948.26043000000004</v>
      </c>
      <c r="H367" s="159">
        <v>50.8</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7.8740172426874562</v>
      </c>
      <c r="R367" s="166" t="str">
        <f t="shared" si="21"/>
        <v/>
      </c>
      <c r="S367" s="191">
        <v>7.8740172426874562</v>
      </c>
      <c r="T367" s="208">
        <f t="shared" si="22"/>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1.3945363738316923</v>
      </c>
      <c r="F368" s="128">
        <f>VLOOKUP(A368,'Tüm - Sektör'!$A:$H,6,0)</f>
        <v>1.4526420560746794E-2</v>
      </c>
      <c r="G368" s="127">
        <f>VLOOKUP(A368,'Tüm - Sektör'!$A:$H,7,0)</f>
        <v>580.533368</v>
      </c>
      <c r="H368" s="159">
        <v>49.42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8.0957489789901942</v>
      </c>
      <c r="R368" s="166" t="str">
        <f t="shared" si="21"/>
        <v/>
      </c>
      <c r="S368" s="191">
        <v>8.0957489789901942</v>
      </c>
      <c r="T368" s="208">
        <f t="shared" si="22"/>
        <v>0</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112</v>
      </c>
      <c r="B369" s="136" t="s">
        <v>349</v>
      </c>
      <c r="C369" s="137">
        <v>16362685066</v>
      </c>
      <c r="D369" s="137">
        <v>255600000</v>
      </c>
      <c r="E369" s="128">
        <f>VLOOKUP(A369,'Tüm - Sektör'!$A:$H,5,0)</f>
        <v>11.384334221684806</v>
      </c>
      <c r="F369" s="128">
        <f>VLOOKUP(A369,'Tüm - Sektör'!$A:$H,6,0)</f>
        <v>0.92790934905490408</v>
      </c>
      <c r="G369" s="127">
        <f>VLOOKUP(A369,'Tüm - Sektör'!$A:$H,7,0)</f>
        <v>71.434415000000001</v>
      </c>
      <c r="H369" s="159">
        <v>49.2</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8.1323325529053445</v>
      </c>
      <c r="R369" s="166" t="str">
        <f t="shared" si="21"/>
        <v/>
      </c>
      <c r="S369" s="191">
        <v>8.1323325529053445</v>
      </c>
      <c r="T369" s="208">
        <f t="shared" si="22"/>
        <v>0</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326</v>
      </c>
      <c r="B370" s="136" t="s">
        <v>375</v>
      </c>
      <c r="C370" s="137">
        <v>15862084113</v>
      </c>
      <c r="D370" s="137">
        <v>252000000</v>
      </c>
      <c r="E370" s="128">
        <f>VLOOKUP(A370,'Tüm - Sektör'!$A:$H,5,0)</f>
        <v>23.578707129689853</v>
      </c>
      <c r="F370" s="128">
        <f>VLOOKUP(A370,'Tüm - Sektör'!$A:$H,6,0)</f>
        <v>2.0792510696375532</v>
      </c>
      <c r="G370" s="127">
        <f>VLOOKUP(A370,'Tüm - Sektör'!$A:$H,7,0)</f>
        <v>36.397486000000001</v>
      </c>
      <c r="H370" s="159">
        <v>46.62</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8.5820566265098659</v>
      </c>
      <c r="R370" s="166" t="str">
        <f t="shared" si="21"/>
        <v/>
      </c>
      <c r="S370" s="191">
        <v>8.5820566265098659</v>
      </c>
      <c r="T370" s="208">
        <f t="shared" si="22"/>
        <v>0</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521</v>
      </c>
      <c r="B371" s="126" t="s">
        <v>200</v>
      </c>
      <c r="C371" s="127">
        <v>4605953109</v>
      </c>
      <c r="D371" s="127">
        <v>265000000</v>
      </c>
      <c r="E371" s="128">
        <f>VLOOKUP(A371,'Tüm - Sektör'!$A:$H,5,0)</f>
        <v>10.102576000290146</v>
      </c>
      <c r="F371" s="128">
        <f>VLOOKUP(A371,'Tüm - Sektör'!$A:$H,6,0)</f>
        <v>0.88657972797631823</v>
      </c>
      <c r="G371" s="127">
        <f>VLOOKUP(A371,'Tüm - Sektör'!$A:$H,7,0)</f>
        <v>85.702517999999998</v>
      </c>
      <c r="H371" s="159">
        <v>46.2</v>
      </c>
      <c r="I371" s="128" t="e">
        <f>VLOOKUP(A371,'Tüm - Sektör'!$A:$H,9,0)</f>
        <v>#REF!</v>
      </c>
      <c r="J371" s="127" t="e">
        <f>VLOOKUP(A371,'Tüm - Sektör'!$A:$H,10,0)</f>
        <v>#REF!</v>
      </c>
      <c r="K371" s="128" t="e">
        <f>VLOOKUP(A371,'Tüm - Sektör'!$A:$H,11,0)</f>
        <v>#REF!</v>
      </c>
      <c r="L371" s="128" t="e">
        <f>VLOOKUP(A371,'Tüm - Sektör'!$A:$H,12,0)</f>
        <v>#REF!</v>
      </c>
      <c r="M371" s="128" t="e">
        <f>VLOOKUP(A371,'Tüm - Sektör'!$A:$H,13,0)</f>
        <v>#REF!</v>
      </c>
      <c r="N371" s="129" t="e">
        <f>VLOOKUP(A371,'Tüm - Sektör'!$A:$H,14,0)</f>
        <v>#REF!</v>
      </c>
      <c r="O371" s="130" t="e">
        <f>VLOOKUP(A371,'Tüm - Sektör'!$A:$H,15,0)</f>
        <v>#REF!</v>
      </c>
      <c r="P371" s="152" t="e">
        <f>VLOOKUP(A371,'Tüm - Sektör'!$A:$H,16,0)</f>
        <v>#REF!</v>
      </c>
      <c r="Q371" s="158">
        <f t="shared" si="20"/>
        <v>8.6581620151123424</v>
      </c>
      <c r="R371" s="166" t="str">
        <f t="shared" si="21"/>
        <v/>
      </c>
      <c r="S371" s="191">
        <v>8.6581620151123424</v>
      </c>
      <c r="T371" s="208">
        <f t="shared" si="22"/>
        <v>0</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334</v>
      </c>
      <c r="B372" s="136" t="s">
        <v>352</v>
      </c>
      <c r="C372" s="137">
        <v>4344913335</v>
      </c>
      <c r="D372" s="137">
        <v>300000000</v>
      </c>
      <c r="E372" s="128">
        <f>VLOOKUP(A372,'Tüm - Sektör'!$A:$H,5,0)</f>
        <v>3.3046285039905459</v>
      </c>
      <c r="F372" s="128">
        <f>VLOOKUP(A372,'Tüm - Sektör'!$A:$H,6,0)</f>
        <v>0.250350644241708</v>
      </c>
      <c r="G372" s="127">
        <f>VLOOKUP(A372,'Tüm - Sektör'!$A:$H,7,0)</f>
        <v>263.25921499999998</v>
      </c>
      <c r="H372" s="159">
        <v>45.98</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0"/>
        <v>8.6997390582717529</v>
      </c>
      <c r="R372" s="166" t="str">
        <f t="shared" si="21"/>
        <v/>
      </c>
      <c r="S372" s="191">
        <v>8.6997390582717529</v>
      </c>
      <c r="T372" s="208">
        <f t="shared" si="22"/>
        <v>0</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396</v>
      </c>
      <c r="B373" s="136" t="s">
        <v>607</v>
      </c>
      <c r="C373" s="137">
        <v>6926934061</v>
      </c>
      <c r="D373" s="137">
        <v>500000000</v>
      </c>
      <c r="E373" s="128">
        <f>VLOOKUP(A373,'Tüm - Sektör'!$A:$H,5,0)</f>
        <v>8.6348813804757558</v>
      </c>
      <c r="F373" s="128">
        <f>VLOOKUP(A373,'Tüm - Sektör'!$A:$H,6,0)</f>
        <v>0.38377250579892247</v>
      </c>
      <c r="G373" s="127">
        <f>VLOOKUP(A373,'Tüm - Sektör'!$A:$H,7,0)</f>
        <v>101.92848499999999</v>
      </c>
      <c r="H373" s="159">
        <v>45.46</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8.8014037726660224</v>
      </c>
      <c r="R373" s="166" t="str">
        <f t="shared" si="21"/>
        <v/>
      </c>
      <c r="S373" s="191">
        <v>8.8014037726660224</v>
      </c>
      <c r="T373" s="208">
        <f t="shared" si="22"/>
        <v>0</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8.4152020288042273</v>
      </c>
      <c r="F374" s="128">
        <f>VLOOKUP(A374,'Tüm - Sektör'!$A:$H,6,0)</f>
        <v>0.27322084509104633</v>
      </c>
      <c r="G374" s="127">
        <f>VLOOKUP(A374,'Tüm - Sektör'!$A:$H,7,0)</f>
        <v>106.98084299999999</v>
      </c>
      <c r="H374" s="159">
        <v>44.44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9.0026540705678642</v>
      </c>
      <c r="R374" s="166" t="str">
        <f t="shared" si="21"/>
        <v/>
      </c>
      <c r="S374" s="191">
        <v>9.0026540705678642</v>
      </c>
      <c r="T374" s="208">
        <f t="shared" si="22"/>
        <v>0</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274</v>
      </c>
      <c r="B375" s="136" t="s">
        <v>353</v>
      </c>
      <c r="C375" s="137">
        <v>34760766000</v>
      </c>
      <c r="D375" s="137">
        <v>945591094</v>
      </c>
      <c r="E375" s="128">
        <f>VLOOKUP(A375,'Tüm - Sektör'!$A:$H,5,0)</f>
        <v>2.1438448191191011</v>
      </c>
      <c r="F375" s="128">
        <f>VLOOKUP(A375,'Tüm - Sektör'!$A:$H,6,0)</f>
        <v>5.2725603626286359E-2</v>
      </c>
      <c r="G375" s="127">
        <f>VLOOKUP(A375,'Tüm - Sektör'!$A:$H,7,0)</f>
        <v>426.23041999999998</v>
      </c>
      <c r="H375" s="159">
        <v>43.78</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 t="shared" si="20"/>
        <v>9.1377187766795842</v>
      </c>
      <c r="R375" s="166" t="str">
        <f t="shared" si="21"/>
        <v/>
      </c>
      <c r="S375" s="191">
        <v>9.1377187766795842</v>
      </c>
      <c r="T375" s="208">
        <f t="shared" si="22"/>
        <v>0</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207</v>
      </c>
      <c r="B376" s="126" t="s">
        <v>200</v>
      </c>
      <c r="C376" s="127">
        <v>63934093295</v>
      </c>
      <c r="D376" s="127">
        <v>780226001</v>
      </c>
      <c r="E376" s="128">
        <f>VLOOKUP(A376,'Tüm - Sektör'!$A:$H,5,0)</f>
        <v>1.2668186176564835</v>
      </c>
      <c r="F376" s="128">
        <f>VLOOKUP(A376,'Tüm - Sektör'!$A:$H,6,0)</f>
        <v>3.8658475828956138E-2</v>
      </c>
      <c r="G376" s="127">
        <f>VLOOKUP(A376,'Tüm - Sektör'!$A:$H,7,0)</f>
        <v>725.54518099999996</v>
      </c>
      <c r="H376" s="159">
        <v>43.52</v>
      </c>
      <c r="I376" s="128" t="e">
        <f>VLOOKUP(A376,'Tüm - Sektör'!$A:$H,9,0)</f>
        <v>#REF!</v>
      </c>
      <c r="J376" s="127" t="e">
        <f>VLOOKUP(A376,'Tüm - Sektör'!$A:$H,10,0)</f>
        <v>#REF!</v>
      </c>
      <c r="K376" s="128" t="e">
        <f>VLOOKUP(A376,'Tüm - Sektör'!$A:$H,11,0)</f>
        <v>#REF!</v>
      </c>
      <c r="L376" s="128" t="e">
        <f>VLOOKUP(A376,'Tüm - Sektör'!$A:$H,12,0)</f>
        <v>#REF!</v>
      </c>
      <c r="M376" s="128" t="e">
        <f>VLOOKUP(A376,'Tüm - Sektör'!$A:$H,13,0)</f>
        <v>#REF!</v>
      </c>
      <c r="N376" s="129" t="e">
        <f>VLOOKUP(A376,'Tüm - Sektör'!$A:$H,14,0)</f>
        <v>#REF!</v>
      </c>
      <c r="O376" s="130" t="e">
        <f>VLOOKUP(A376,'Tüm - Sektör'!$A:$H,15,0)</f>
        <v>#REF!</v>
      </c>
      <c r="P376" s="152" t="e">
        <f>VLOOKUP(A376,'Tüm - Sektör'!$A:$H,16,0)</f>
        <v>#REF!</v>
      </c>
      <c r="Q376" s="158">
        <f t="shared" si="20"/>
        <v>9.1913414324174312</v>
      </c>
      <c r="R376" s="166" t="str">
        <f t="shared" si="21"/>
        <v/>
      </c>
      <c r="S376" s="191">
        <v>9.1913414324174312</v>
      </c>
      <c r="T376" s="208">
        <f t="shared" si="22"/>
        <v>0</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465</v>
      </c>
      <c r="B377" s="131" t="s">
        <v>618</v>
      </c>
      <c r="C377" s="132">
        <v>15819301983</v>
      </c>
      <c r="D377" s="132">
        <v>2070000000</v>
      </c>
      <c r="E377" s="128">
        <f>VLOOKUP(A377,'Tüm - Sektör'!$A:$H,5,0)</f>
        <v>1.8197631195421757</v>
      </c>
      <c r="F377" s="128">
        <f>VLOOKUP(A377,'Tüm - Sektör'!$A:$H,6,0)</f>
        <v>4.930525059654048E-3</v>
      </c>
      <c r="G377" s="127">
        <f>VLOOKUP(A377,'Tüm - Sektör'!$A:$H,7,0)</f>
        <v>515.12446699999998</v>
      </c>
      <c r="H377" s="159">
        <v>42.68</v>
      </c>
      <c r="I377" s="133" t="e">
        <f>VLOOKUP(A377,'Tüm - Sektör'!$A:$H,9,0)</f>
        <v>#REF!</v>
      </c>
      <c r="J377" s="132" t="e">
        <f>VLOOKUP(A377,'Tüm - Sektör'!$A:$H,10,0)</f>
        <v>#REF!</v>
      </c>
      <c r="K377" s="133" t="e">
        <f>VLOOKUP(A377,'Tüm - Sektör'!$A:$H,11,0)</f>
        <v>#REF!</v>
      </c>
      <c r="L377" s="133" t="e">
        <f>VLOOKUP(A377,'Tüm - Sektör'!$A:$H,12,0)</f>
        <v>#REF!</v>
      </c>
      <c r="M377" s="133" t="e">
        <f>VLOOKUP(A377,'Tüm - Sektör'!$A:$H,13,0)</f>
        <v>#REF!</v>
      </c>
      <c r="N377" s="134" t="e">
        <f>VLOOKUP(A377,'Tüm - Sektör'!$A:$H,14,0)</f>
        <v>#REF!</v>
      </c>
      <c r="O377" s="135" t="e">
        <f>VLOOKUP(A377,'Tüm - Sektör'!$A:$H,15,0)</f>
        <v>#REF!</v>
      </c>
      <c r="P377" s="153" t="e">
        <f>VLOOKUP(A377,'Tüm - Sektör'!$A:$H,16,0)</f>
        <v>#REF!</v>
      </c>
      <c r="Q377" s="158">
        <f t="shared" si="20"/>
        <v>9.3740450702042057</v>
      </c>
      <c r="R377" s="166" t="str">
        <f t="shared" si="21"/>
        <v/>
      </c>
      <c r="S377" s="191">
        <v>9.3740450702042057</v>
      </c>
      <c r="T377" s="208">
        <f t="shared" si="22"/>
        <v>0</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8.4018504235372813</v>
      </c>
      <c r="F378" s="128">
        <f>VLOOKUP(A378,'Tüm - Sektör'!$A:$H,6,0)</f>
        <v>0.390783740629641</v>
      </c>
      <c r="G378" s="127">
        <f>VLOOKUP(A378,'Tüm - Sektör'!$A:$H,7,0)</f>
        <v>111.62364100000001</v>
      </c>
      <c r="H378" s="159">
        <v>42.66</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0"/>
        <v>9.3784513541262342</v>
      </c>
      <c r="R378" s="166" t="str">
        <f t="shared" si="21"/>
        <v/>
      </c>
      <c r="S378" s="191">
        <v>9.3784513541262342</v>
      </c>
      <c r="T378" s="208">
        <f t="shared" si="22"/>
        <v>0</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34.563899498176916</v>
      </c>
      <c r="F379" s="128">
        <f>VLOOKUP(A379,'Tüm - Sektör'!$A:$H,6,0)</f>
        <v>6.075045680415692</v>
      </c>
      <c r="G379" s="127">
        <f>VLOOKUP(A379,'Tüm - Sektör'!$A:$H,7,0)</f>
        <v>27.728836000000001</v>
      </c>
      <c r="H379" s="159">
        <v>41.74</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0"/>
        <v>9.5841670070542992</v>
      </c>
      <c r="R379" s="166" t="str">
        <f t="shared" si="21"/>
        <v/>
      </c>
      <c r="S379" s="191">
        <v>9.5841670070542992</v>
      </c>
      <c r="T379" s="208">
        <f t="shared" si="22"/>
        <v>0</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2.5973310864687882</v>
      </c>
      <c r="F380" s="128">
        <f>VLOOKUP(A380,'Tüm - Sektör'!$A:$H,6,0)</f>
        <v>2.6288776178833888E-2</v>
      </c>
      <c r="G380" s="127">
        <f>VLOOKUP(A380,'Tüm - Sektör'!$A:$H,7,0)</f>
        <v>387.97063400000002</v>
      </c>
      <c r="H380" s="159">
        <v>39.700000000000003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10.076881883252046</v>
      </c>
      <c r="R380" s="166" t="str">
        <f t="shared" si="21"/>
        <v/>
      </c>
      <c r="S380" s="191">
        <v>10.076881883252046</v>
      </c>
      <c r="T380" s="208">
        <f t="shared" si="22"/>
        <v>0</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0.70582956307199551</v>
      </c>
      <c r="F381" s="128">
        <f>VLOOKUP(A381,'Tüm - Sektör'!$A:$H,6,0)</f>
        <v>6.0637167974895469E-3</v>
      </c>
      <c r="G381" s="127">
        <f>VLOOKUP(A381,'Tüm - Sektör'!$A:$H,7,0)</f>
        <v>1450.4123199999999</v>
      </c>
      <c r="H381" s="159">
        <v>39.08</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10.237438940998393</v>
      </c>
      <c r="R381" s="166" t="str">
        <f t="shared" si="21"/>
        <v/>
      </c>
      <c r="S381" s="191">
        <v>10.237438940998393</v>
      </c>
      <c r="T381" s="208">
        <f t="shared" si="22"/>
        <v>0</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12.271966250168568</v>
      </c>
      <c r="F382" s="128">
        <f>VLOOKUP(A382,'Tüm - Sektör'!$A:$H,6,0)</f>
        <v>0.90129011825562333</v>
      </c>
      <c r="G382" s="127">
        <f>VLOOKUP(A382,'Tüm - Sektör'!$A:$H,7,0)</f>
        <v>84.545681999999999</v>
      </c>
      <c r="H382" s="159">
        <v>38.56</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10.375417561014842</v>
      </c>
      <c r="R382" s="166" t="str">
        <f t="shared" si="21"/>
        <v/>
      </c>
      <c r="S382" s="191">
        <v>10.375417561014842</v>
      </c>
      <c r="T382" s="208">
        <f t="shared" si="22"/>
        <v>0</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41</v>
      </c>
      <c r="B383" s="136" t="s">
        <v>255</v>
      </c>
      <c r="C383" s="137">
        <v>10058078668</v>
      </c>
      <c r="D383" s="137">
        <v>545000000</v>
      </c>
      <c r="E383" s="128">
        <f>VLOOKUP(A383,'Tüm - Sektör'!$A:$H,5,0)</f>
        <v>14.822714992512157</v>
      </c>
      <c r="F383" s="128">
        <f>VLOOKUP(A383,'Tüm - Sektör'!$A:$H,6,0)</f>
        <v>0.77707549108844864</v>
      </c>
      <c r="G383" s="127">
        <f>VLOOKUP(A383,'Tüm - Sektör'!$A:$H,7,0)</f>
        <v>71.523961</v>
      </c>
      <c r="H383" s="159">
        <v>37.74</v>
      </c>
      <c r="I383" s="141" t="e">
        <f>VLOOKUP(A383,'Tüm - Sektör'!$A:$H,9,0)</f>
        <v>#REF!</v>
      </c>
      <c r="J383" s="145" t="e">
        <f>VLOOKUP(A383,'Tüm - Sektör'!$A:$H,10,0)</f>
        <v>#REF!</v>
      </c>
      <c r="K383" s="146" t="e">
        <f>VLOOKUP(A383,'Tüm - Sektör'!$A:$H,11,0)</f>
        <v>#REF!</v>
      </c>
      <c r="L383" s="146" t="e">
        <f>VLOOKUP(A383,'Tüm - Sektör'!$A:$H,12,0)</f>
        <v>#REF!</v>
      </c>
      <c r="M383" s="146" t="e">
        <f>VLOOKUP(A383,'Tüm - Sektör'!$A:$H,13,0)</f>
        <v>#REF!</v>
      </c>
      <c r="N383" s="147" t="e">
        <f>VLOOKUP(A383,'Tüm - Sektör'!$A:$H,14,0)</f>
        <v>#REF!</v>
      </c>
      <c r="O383" s="148" t="e">
        <f>VLOOKUP(A383,'Tüm - Sektör'!$A:$H,15,0)</f>
        <v>#REF!</v>
      </c>
      <c r="P383" s="156" t="e">
        <f>VLOOKUP(A383,'Tüm - Sektör'!$A:$H,16,0)</f>
        <v>#REF!</v>
      </c>
      <c r="Q383" s="158">
        <f t="shared" si="20"/>
        <v>10.601792890385548</v>
      </c>
      <c r="R383" s="166" t="str">
        <f t="shared" si="21"/>
        <v/>
      </c>
      <c r="S383" s="191">
        <v>10.601792890385548</v>
      </c>
      <c r="T383" s="208">
        <f t="shared" si="22"/>
        <v>0</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206</v>
      </c>
      <c r="B384" s="126" t="s">
        <v>200</v>
      </c>
      <c r="C384" s="127">
        <v>295496351000</v>
      </c>
      <c r="D384" s="127">
        <v>7000000000</v>
      </c>
      <c r="E384" s="128">
        <f>VLOOKUP(A384,'Tüm - Sektör'!$A:$H,5,0)</f>
        <v>0.32914041360442653</v>
      </c>
      <c r="F384" s="128">
        <f>VLOOKUP(A384,'Tüm - Sektör'!$A:$H,6,0)</f>
        <v>1.306112752398518E-3</v>
      </c>
      <c r="G384" s="127">
        <f>VLOOKUP(A384,'Tüm - Sektör'!$A:$H,7,0)</f>
        <v>3267.1327310000001</v>
      </c>
      <c r="H384" s="159">
        <v>37.200000000000003</v>
      </c>
      <c r="I384" s="128" t="e">
        <f>VLOOKUP(A384,'Tüm - Sektör'!$A:$H,9,0)</f>
        <v>#REF!</v>
      </c>
      <c r="J384" s="127" t="e">
        <f>VLOOKUP(A384,'Tüm - Sektör'!$A:$H,10,0)</f>
        <v>#REF!</v>
      </c>
      <c r="K384" s="128" t="e">
        <f>VLOOKUP(A384,'Tüm - Sektör'!$A:$H,11,0)</f>
        <v>#REF!</v>
      </c>
      <c r="L384" s="128" t="e">
        <f>VLOOKUP(A384,'Tüm - Sektör'!$A:$H,12,0)</f>
        <v>#REF!</v>
      </c>
      <c r="M384" s="128" t="e">
        <f>VLOOKUP(A384,'Tüm - Sektör'!$A:$H,13,0)</f>
        <v>#REF!</v>
      </c>
      <c r="N384" s="129" t="e">
        <f>VLOOKUP(A384,'Tüm - Sektör'!$A:$H,14,0)</f>
        <v>#REF!</v>
      </c>
      <c r="O384" s="130" t="e">
        <f>VLOOKUP(A384,'Tüm - Sektör'!$A:$H,15,0)</f>
        <v>#REF!</v>
      </c>
      <c r="P384" s="152" t="e">
        <f>VLOOKUP(A384,'Tüm - Sektör'!$A:$H,16,0)</f>
        <v>#REF!</v>
      </c>
      <c r="Q384" s="158">
        <f t="shared" si="20"/>
        <v>10.753454183818997</v>
      </c>
      <c r="R384" s="166" t="str">
        <f t="shared" si="21"/>
        <v/>
      </c>
      <c r="S384" s="191">
        <v>10.753454183818997</v>
      </c>
      <c r="T384" s="208">
        <f t="shared" si="22"/>
        <v>0</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60" t="s">
        <v>401</v>
      </c>
      <c r="B385" s="136" t="s">
        <v>355</v>
      </c>
      <c r="C385" s="137">
        <v>3159865956</v>
      </c>
      <c r="D385" s="137">
        <v>300000000</v>
      </c>
      <c r="E385" s="128">
        <f>VLOOKUP(A385,'Tüm - Sektör'!$A:$H,5,0)</f>
        <v>13.266797689560651</v>
      </c>
      <c r="F385" s="128">
        <f>VLOOKUP(A385,'Tüm - Sektör'!$A:$H,6,0)</f>
        <v>1.300666440153005</v>
      </c>
      <c r="G385" s="127">
        <f>VLOOKUP(A385,'Tüm - Sektör'!$A:$H,7,0)</f>
        <v>82.764232000000007</v>
      </c>
      <c r="H385" s="159">
        <v>36.44</v>
      </c>
      <c r="I385" s="138" t="e">
        <f>VLOOKUP(A385,'Tüm - Sektör'!$A:$H,9,0)</f>
        <v>#REF!</v>
      </c>
      <c r="J385" s="137" t="e">
        <f>VLOOKUP(A385,'Tüm - Sektör'!$A:$H,10,0)</f>
        <v>#REF!</v>
      </c>
      <c r="K385" s="138" t="e">
        <f>VLOOKUP(A385,'Tüm - Sektör'!$A:$H,11,0)</f>
        <v>#REF!</v>
      </c>
      <c r="L385" s="138" t="e">
        <f>VLOOKUP(A385,'Tüm - Sektör'!$A:$H,12,0)</f>
        <v>#REF!</v>
      </c>
      <c r="M385" s="138" t="e">
        <f>VLOOKUP(A385,'Tüm - Sektör'!$A:$H,13,0)</f>
        <v>#REF!</v>
      </c>
      <c r="N385" s="139" t="e">
        <f>VLOOKUP(A385,'Tüm - Sektör'!$A:$H,14,0)</f>
        <v>#REF!</v>
      </c>
      <c r="O385" s="140" t="e">
        <f>VLOOKUP(A385,'Tüm - Sektör'!$A:$H,15,0)</f>
        <v>#REF!</v>
      </c>
      <c r="P385" s="154" t="e">
        <f>VLOOKUP(A385,'Tüm - Sektör'!$A:$H,16,0)</f>
        <v>#REF!</v>
      </c>
      <c r="Q385" s="158">
        <f t="shared" si="20"/>
        <v>10.980163218758619</v>
      </c>
      <c r="R385" s="166" t="str">
        <f t="shared" si="21"/>
        <v/>
      </c>
      <c r="S385" s="191">
        <v>10.980163218758619</v>
      </c>
      <c r="T385" s="208">
        <f t="shared" si="22"/>
        <v>0</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269</v>
      </c>
      <c r="B386" s="136" t="s">
        <v>352</v>
      </c>
      <c r="C386" s="137">
        <v>15648837000</v>
      </c>
      <c r="D386" s="137">
        <v>794512000</v>
      </c>
      <c r="E386" s="128">
        <f>VLOOKUP(A386,'Tüm - Sektör'!$A:$H,5,0)</f>
        <v>1.9153756468625605</v>
      </c>
      <c r="F386" s="128">
        <f>VLOOKUP(A386,'Tüm - Sektör'!$A:$H,6,0)</f>
        <v>6.6965482056300679E-2</v>
      </c>
      <c r="G386" s="127">
        <f>VLOOKUP(A386,'Tüm - Sektör'!$A:$H,7,0)</f>
        <v>576.62533099999996</v>
      </c>
      <c r="H386" s="159">
        <v>36.22</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0"/>
        <v>11.044541163614628</v>
      </c>
      <c r="R386" s="166" t="str">
        <f t="shared" si="21"/>
        <v/>
      </c>
      <c r="S386" s="191">
        <v>11.044541163614628</v>
      </c>
      <c r="T386" s="208">
        <f t="shared" si="22"/>
        <v>0</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0.34225414469365084</v>
      </c>
      <c r="F387" s="128">
        <f>VLOOKUP(A387,'Tüm - Sektör'!$A:$H,6,0)</f>
        <v>1.1576454135756992E-3</v>
      </c>
      <c r="G387" s="127">
        <f>VLOOKUP(A387,'Tüm - Sektör'!$A:$H,7,0)</f>
        <v>3255.5922759999999</v>
      </c>
      <c r="H387" s="159">
        <v>35.9</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20"/>
        <v>11.142399498936362</v>
      </c>
      <c r="R387" s="166" t="str">
        <f t="shared" si="21"/>
        <v/>
      </c>
      <c r="S387" s="191">
        <v>11.142399498936362</v>
      </c>
      <c r="T387" s="208">
        <f t="shared" si="22"/>
        <v>0</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724</v>
      </c>
      <c r="B388" s="136" t="s">
        <v>679</v>
      </c>
      <c r="C388" s="137">
        <v>3578645146</v>
      </c>
      <c r="D388" s="137">
        <v>960336000</v>
      </c>
      <c r="E388" s="128">
        <f>VLOOKUP(A388,'Tüm - Sektör'!$A:$H,5,0)</f>
        <v>2.6461720640307487</v>
      </c>
      <c r="F388" s="128">
        <f>VLOOKUP(A388,'Tüm - Sektör'!$A:$H,6,0)</f>
        <v>5.0403277410109498E-2</v>
      </c>
      <c r="G388" s="127">
        <f>VLOOKUP(A388,'Tüm - Sektör'!$A:$H,7,0)</f>
        <v>438.15582999999998</v>
      </c>
      <c r="H388" s="159">
        <v>34.5</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 t="shared" si="20"/>
        <v>11.594357170382057</v>
      </c>
      <c r="R388" s="166" t="str">
        <f t="shared" si="21"/>
        <v/>
      </c>
      <c r="S388" s="191">
        <v>11.594357170382057</v>
      </c>
      <c r="T388" s="208">
        <f t="shared" si="22"/>
        <v>0</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358</v>
      </c>
      <c r="B389" s="136" t="s">
        <v>679</v>
      </c>
      <c r="C389" s="137">
        <v>12992829112</v>
      </c>
      <c r="D389" s="137">
        <v>300000000</v>
      </c>
      <c r="E389" s="128">
        <f>VLOOKUP(A389,'Tüm - Sektör'!$A:$H,5,0)</f>
        <v>13.282620289069667</v>
      </c>
      <c r="F389" s="128">
        <f>VLOOKUP(A389,'Tüm - Sektör'!$A:$H,6,0)</f>
        <v>1.3022176753989869</v>
      </c>
      <c r="G389" s="127">
        <f>VLOOKUP(A389,'Tüm - Sektör'!$A:$H,7,0)</f>
        <v>87.924075000000002</v>
      </c>
      <c r="H389" s="159">
        <v>34.26</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0"/>
        <v>11.678621024926832</v>
      </c>
      <c r="R389" s="166" t="str">
        <f t="shared" si="21"/>
        <v/>
      </c>
      <c r="S389" s="191">
        <v>11.678621024926832</v>
      </c>
      <c r="T389" s="208">
        <f t="shared" si="22"/>
        <v>0</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299</v>
      </c>
      <c r="B390" s="126" t="s">
        <v>208</v>
      </c>
      <c r="C390" s="127">
        <v>15218561138</v>
      </c>
      <c r="D390" s="127">
        <v>2950000000</v>
      </c>
      <c r="E390" s="128">
        <f>VLOOKUP(A390,'Tüm - Sektör'!$A:$H,5,0)</f>
        <v>3.1744444523805555</v>
      </c>
      <c r="F390" s="128">
        <f>VLOOKUP(A390,'Tüm - Sektör'!$A:$H,6,0)</f>
        <v>3.260857167314387E-2</v>
      </c>
      <c r="G390" s="127">
        <f>VLOOKUP(A390,'Tüm - Sektör'!$A:$H,7,0)</f>
        <v>371.95620600000001</v>
      </c>
      <c r="H390" s="159">
        <v>33.9</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 t="shared" si="20"/>
        <v>11.807543146652192</v>
      </c>
      <c r="R390" s="166" t="str">
        <f t="shared" si="21"/>
        <v/>
      </c>
      <c r="S390" s="191">
        <v>11.807543146652192</v>
      </c>
      <c r="T390" s="208">
        <f t="shared" si="22"/>
        <v>0</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753</v>
      </c>
      <c r="B391" s="136" t="s">
        <v>374</v>
      </c>
      <c r="C391" s="137"/>
      <c r="D391" s="137"/>
      <c r="E391" s="128">
        <f>VLOOKUP(A391,'Tüm - Sektör'!$A:$H,5,0)</f>
        <v>1.619239063081116</v>
      </c>
      <c r="F391" s="128">
        <f>VLOOKUP(A391,'Tüm - Sektör'!$A:$H,6,0)</f>
        <v>4.948390114040576E-3</v>
      </c>
      <c r="G391" s="127">
        <f>VLOOKUP(A391,'Tüm - Sektör'!$A:$H,7,0)</f>
        <v>734.86807199999998</v>
      </c>
      <c r="H391" s="159">
        <v>33.619999999999997</v>
      </c>
      <c r="I391" s="141" t="e">
        <f>VLOOKUP(A391,'Tüm - Sektör'!$A:$H,9,0)</f>
        <v>#REF!</v>
      </c>
      <c r="J391" s="145" t="e">
        <f>VLOOKUP(A391,'Tüm - Sektör'!$A:$H,10,0)</f>
        <v>#REF!</v>
      </c>
      <c r="K391" s="146" t="e">
        <f>VLOOKUP(A391,'Tüm - Sektör'!$A:$H,11,0)</f>
        <v>#REF!</v>
      </c>
      <c r="L391" s="146" t="e">
        <f>VLOOKUP(A391,'Tüm - Sektör'!$A:$H,12,0)</f>
        <v>#REF!</v>
      </c>
      <c r="M391" s="146" t="e">
        <f>VLOOKUP(A391,'Tüm - Sektör'!$A:$H,13,0)</f>
        <v>#REF!</v>
      </c>
      <c r="N391" s="147" t="e">
        <f>VLOOKUP(A391,'Tüm - Sektör'!$A:$H,14,0)</f>
        <v>#REF!</v>
      </c>
      <c r="O391" s="148" t="e">
        <f>VLOOKUP(A391,'Tüm - Sektör'!$A:$H,15,0)</f>
        <v>#REF!</v>
      </c>
      <c r="P391" s="156" t="e">
        <f>VLOOKUP(A391,'Tüm - Sektör'!$A:$H,16,0)</f>
        <v>#REF!</v>
      </c>
      <c r="Q391" s="158">
        <f t="shared" si="20"/>
        <v>11.89927088393506</v>
      </c>
      <c r="R391" s="166" t="str">
        <f t="shared" si="21"/>
        <v/>
      </c>
      <c r="S391" s="191">
        <v>11.89927088393506</v>
      </c>
      <c r="T391" s="208">
        <f t="shared" si="22"/>
        <v>0</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243</v>
      </c>
      <c r="B392" s="136" t="s">
        <v>349</v>
      </c>
      <c r="C392" s="137">
        <v>126462671000</v>
      </c>
      <c r="D392" s="137">
        <v>2435345179</v>
      </c>
      <c r="E392" s="128">
        <f>VLOOKUP(A392,'Tüm - Sektör'!$A:$H,5,0)</f>
        <v>1.368969667242586</v>
      </c>
      <c r="F392" s="128">
        <f>VLOOKUP(A392,'Tüm - Sektör'!$A:$H,6,0)</f>
        <v>1.7566423690003188E-2</v>
      </c>
      <c r="G392" s="127">
        <f>VLOOKUP(A392,'Tüm - Sektör'!$A:$H,7,0)</f>
        <v>888.70126800000003</v>
      </c>
      <c r="H392" s="159">
        <v>32.880000000000003</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 t="shared" si="20"/>
        <v>12.166050791320242</v>
      </c>
      <c r="R392" s="166" t="str">
        <f t="shared" si="21"/>
        <v/>
      </c>
      <c r="S392" s="191">
        <v>12.166050791320242</v>
      </c>
      <c r="T392" s="208">
        <f t="shared" si="22"/>
        <v>0</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360</v>
      </c>
      <c r="B393" s="136" t="s">
        <v>287</v>
      </c>
      <c r="C393" s="137">
        <v>7693162624</v>
      </c>
      <c r="D393" s="137">
        <v>474600000</v>
      </c>
      <c r="E393" s="128">
        <f>VLOOKUP(A393,'Tüm - Sektör'!$A:$H,5,0)</f>
        <v>10.78904844164567</v>
      </c>
      <c r="F393" s="128">
        <f>VLOOKUP(A393,'Tüm - Sektör'!$A:$H,6,0)</f>
        <v>0.71040405352175984</v>
      </c>
      <c r="G393" s="127">
        <f>VLOOKUP(A393,'Tüm - Sektör'!$A:$H,7,0)</f>
        <v>113.270408</v>
      </c>
      <c r="H393" s="159">
        <v>32.74</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12.220799189169693</v>
      </c>
      <c r="R393" s="166" t="str">
        <f t="shared" ref="R393:R456" si="24">IF(OR(H393="", H394="", Q393=0), "", IF(H393&lt;H394, (H394-H393)/H393, ""))</f>
        <v/>
      </c>
      <c r="S393" s="191">
        <v>12.220799189169693</v>
      </c>
      <c r="T393" s="208">
        <f t="shared" ref="T393:T456" si="25">S393-Q393</f>
        <v>0</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702</v>
      </c>
      <c r="B394" s="126" t="s">
        <v>208</v>
      </c>
      <c r="C394" s="127">
        <v>18418307434</v>
      </c>
      <c r="D394" s="127">
        <v>540000000</v>
      </c>
      <c r="E394" s="128">
        <f>VLOOKUP(A394,'Tüm - Sektör'!$A:$H,5,0)</f>
        <v>11.173881507869719</v>
      </c>
      <c r="F394" s="128">
        <f>VLOOKUP(A394,'Tüm - Sektör'!$A:$H,6,0)</f>
        <v>0.62704161099156674</v>
      </c>
      <c r="G394" s="127">
        <f>VLOOKUP(A394,'Tüm - Sektör'!$A:$H,7,0)</f>
        <v>109.977541</v>
      </c>
      <c r="H394" s="159">
        <v>32.56</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 t="shared" si="23"/>
        <v>12.28876011660884</v>
      </c>
      <c r="R394" s="166" t="str">
        <f t="shared" si="24"/>
        <v/>
      </c>
      <c r="S394" s="191">
        <v>12.28876011660884</v>
      </c>
      <c r="T394" s="208">
        <f t="shared" si="25"/>
        <v>0</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9.6225630474179891</v>
      </c>
      <c r="F395" s="128">
        <f>VLOOKUP(A395,'Tüm - Sektör'!$A:$H,6,0)</f>
        <v>0.87438101294120751</v>
      </c>
      <c r="G395" s="127">
        <f>VLOOKUP(A395,'Tüm - Sektör'!$A:$H,7,0)</f>
        <v>128.94884099999999</v>
      </c>
      <c r="H395" s="159">
        <v>32.24</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12.408183524139776</v>
      </c>
      <c r="R395" s="166" t="str">
        <f t="shared" si="24"/>
        <v/>
      </c>
      <c r="S395" s="191">
        <v>12.408183524139776</v>
      </c>
      <c r="T395" s="208">
        <f t="shared" si="25"/>
        <v>0</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28.95169167050566</v>
      </c>
      <c r="F396" s="128">
        <f>VLOOKUP(A396,'Tüm - Sektör'!$A:$H,6,0)</f>
        <v>5.5590805818943281</v>
      </c>
      <c r="G396" s="127">
        <f>VLOOKUP(A396,'Tüm - Sektör'!$A:$H,7,0)</f>
        <v>42.916003000000003</v>
      </c>
      <c r="H396" s="159">
        <v>32.200000000000003</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12.42490886586496</v>
      </c>
      <c r="R396" s="166" t="str">
        <f t="shared" si="24"/>
        <v/>
      </c>
      <c r="S396" s="191">
        <v>12.42490886586496</v>
      </c>
      <c r="T396" s="208">
        <f t="shared" si="25"/>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459</v>
      </c>
      <c r="B397" s="126" t="s">
        <v>208</v>
      </c>
      <c r="C397" s="127">
        <v>16106307516</v>
      </c>
      <c r="D397" s="127">
        <v>1078290009</v>
      </c>
      <c r="E397" s="128">
        <f>VLOOKUP(A397,'Tüm - Sektör'!$A:$H,5,0)</f>
        <v>4.4590487295868373</v>
      </c>
      <c r="F397" s="128">
        <f>VLOOKUP(A397,'Tüm - Sektör'!$A:$H,6,0)</f>
        <v>0.13784321139239505</v>
      </c>
      <c r="G397" s="127">
        <f>VLOOKUP(A397,'Tüm - Sektör'!$A:$H,7,0)</f>
        <v>287.17617999999999</v>
      </c>
      <c r="H397" s="159">
        <v>31.24</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 t="shared" si="23"/>
        <v>12.805325805966008</v>
      </c>
      <c r="R397" s="166" t="str">
        <f t="shared" si="24"/>
        <v/>
      </c>
      <c r="S397" s="191">
        <v>12.805325805966008</v>
      </c>
      <c r="T397" s="208">
        <f t="shared" si="25"/>
        <v>0</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184</v>
      </c>
      <c r="B398" s="136" t="s">
        <v>355</v>
      </c>
      <c r="C398" s="137">
        <v>5647873743</v>
      </c>
      <c r="D398" s="137">
        <v>494000000</v>
      </c>
      <c r="E398" s="128">
        <f>VLOOKUP(A398,'Tüm - Sektör'!$A:$H,5,0)</f>
        <v>4.4484961248293926</v>
      </c>
      <c r="F398" s="128">
        <f>VLOOKUP(A398,'Tüm - Sektör'!$A:$H,6,0)</f>
        <v>0.33352047719518613</v>
      </c>
      <c r="G398" s="127">
        <f>VLOOKUP(A398,'Tüm - Sektör'!$A:$H,7,0)</f>
        <v>292.914446</v>
      </c>
      <c r="H398" s="159">
        <v>30.7</v>
      </c>
      <c r="I398" s="138" t="e">
        <f>VLOOKUP(A398,'Tüm - Sektör'!$A:$H,9,0)</f>
        <v>#REF!</v>
      </c>
      <c r="J398" s="137" t="e">
        <f>VLOOKUP(A398,'Tüm - Sektör'!$A:$H,10,0)</f>
        <v>#REF!</v>
      </c>
      <c r="K398" s="138" t="e">
        <f>VLOOKUP(A398,'Tüm - Sektör'!$A:$H,11,0)</f>
        <v>#REF!</v>
      </c>
      <c r="L398" s="138" t="e">
        <f>VLOOKUP(A398,'Tüm - Sektör'!$A:$H,12,0)</f>
        <v>#REF!</v>
      </c>
      <c r="M398" s="138" t="e">
        <f>VLOOKUP(A398,'Tüm - Sektör'!$A:$H,13,0)</f>
        <v>#REF!</v>
      </c>
      <c r="N398" s="139" t="e">
        <f>VLOOKUP(A398,'Tüm - Sektör'!$A:$H,14,0)</f>
        <v>#REF!</v>
      </c>
      <c r="O398" s="140" t="e">
        <f>VLOOKUP(A398,'Tüm - Sektör'!$A:$H,15,0)</f>
        <v>#REF!</v>
      </c>
      <c r="P398" s="154" t="e">
        <f>VLOOKUP(A398,'Tüm - Sektör'!$A:$H,16,0)</f>
        <v>#REF!</v>
      </c>
      <c r="Q398" s="158">
        <f t="shared" si="23"/>
        <v>13.030287779375483</v>
      </c>
      <c r="R398" s="166" t="str">
        <f t="shared" si="24"/>
        <v/>
      </c>
      <c r="S398" s="191">
        <v>13.030287779375483</v>
      </c>
      <c r="T398" s="208">
        <f t="shared" si="25"/>
        <v>0</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14.934236725706491</v>
      </c>
      <c r="F399" s="128">
        <f>VLOOKUP(A399,'Tüm - Sektör'!$A:$H,6,0)</f>
        <v>3.3231738318193287</v>
      </c>
      <c r="G399" s="127">
        <f>VLOOKUP(A399,'Tüm - Sektör'!$A:$H,7,0)</f>
        <v>88.406610999999998</v>
      </c>
      <c r="H399" s="159">
        <v>30.3</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13.202852567914475</v>
      </c>
      <c r="R399" s="166" t="str">
        <f t="shared" si="24"/>
        <v/>
      </c>
      <c r="S399" s="191">
        <v>13.202852567914475</v>
      </c>
      <c r="T399" s="208">
        <f t="shared" si="25"/>
        <v>0</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26.963738759659929</v>
      </c>
      <c r="F400" s="128">
        <f>VLOOKUP(A400,'Tüm - Sektör'!$A:$H,6,0)</f>
        <v>5.5509498218548492</v>
      </c>
      <c r="G400" s="127">
        <f>VLOOKUP(A400,'Tüm - Sektör'!$A:$H,7,0)</f>
        <v>49.784793999999998</v>
      </c>
      <c r="H400" s="159">
        <v>29.8</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13.42384179619485</v>
      </c>
      <c r="R400" s="166" t="str">
        <f t="shared" si="24"/>
        <v/>
      </c>
      <c r="S400" s="191">
        <v>13.42384179619485</v>
      </c>
      <c r="T400" s="208">
        <f t="shared" si="25"/>
        <v>0</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17.362919748584922</v>
      </c>
      <c r="F401" s="128">
        <f>VLOOKUP(A401,'Tüm - Sektör'!$A:$H,6,0)</f>
        <v>1.4469099790487434</v>
      </c>
      <c r="G401" s="127">
        <f>VLOOKUP(A401,'Tüm - Sektör'!$A:$H,7,0)</f>
        <v>79.448606999999996</v>
      </c>
      <c r="H401" s="159">
        <v>29</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13.794597874778622</v>
      </c>
      <c r="R401" s="166" t="str">
        <f t="shared" si="24"/>
        <v/>
      </c>
      <c r="S401" s="191">
        <v>13.794597874778622</v>
      </c>
      <c r="T401" s="208">
        <f t="shared" si="25"/>
        <v>0</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739</v>
      </c>
      <c r="B402" s="136" t="s">
        <v>356</v>
      </c>
      <c r="C402" s="137">
        <v>27061282133</v>
      </c>
      <c r="D402" s="137">
        <v>2000000000</v>
      </c>
      <c r="E402" s="128">
        <f>VLOOKUP(A402,'Tüm - Sektör'!$A:$H,5,0)</f>
        <v>2.2119367164905412</v>
      </c>
      <c r="F402" s="128">
        <f>VLOOKUP(A402,'Tüm - Sektör'!$A:$H,6,0)</f>
        <v>3.9498869937331094E-2</v>
      </c>
      <c r="G402" s="127">
        <f>VLOOKUP(A402,'Tüm - Sektör'!$A:$H,7,0)</f>
        <v>639.07318699999996</v>
      </c>
      <c r="H402" s="159">
        <v>28.3</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14.135894468499254</v>
      </c>
      <c r="R402" s="166" t="str">
        <f t="shared" si="24"/>
        <v/>
      </c>
      <c r="S402" s="191">
        <v>14.135894468499254</v>
      </c>
      <c r="T402" s="208">
        <f t="shared" si="25"/>
        <v>0</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14.183687978721633</v>
      </c>
      <c r="F403" s="128">
        <f>VLOOKUP(A403,'Tüm - Sektör'!$A:$H,6,0)</f>
        <v>0.89037589320286459</v>
      </c>
      <c r="G403" s="127">
        <f>VLOOKUP(A403,'Tüm - Sektör'!$A:$H,7,0)</f>
        <v>100.037674</v>
      </c>
      <c r="H403" s="159">
        <v>28.2</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3"/>
        <v>14.189031541330735</v>
      </c>
      <c r="R403" s="166" t="str">
        <f t="shared" si="24"/>
        <v/>
      </c>
      <c r="S403" s="191">
        <v>14.189031541330735</v>
      </c>
      <c r="T403" s="208">
        <f t="shared" si="25"/>
        <v>0</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266</v>
      </c>
      <c r="B404" s="136" t="s">
        <v>375</v>
      </c>
      <c r="C404" s="137">
        <v>26375357000</v>
      </c>
      <c r="D404" s="137">
        <v>335456275</v>
      </c>
      <c r="E404" s="128">
        <f>VLOOKUP(A404,'Tüm - Sektör'!$A:$H,5,0)</f>
        <v>9.549587447920473</v>
      </c>
      <c r="F404" s="128">
        <f>VLOOKUP(A404,'Tüm - Sektör'!$A:$H,6,0)</f>
        <v>1.1861450592527376</v>
      </c>
      <c r="G404" s="127">
        <f>VLOOKUP(A404,'Tüm - Sektör'!$A:$H,7,0)</f>
        <v>158.330939</v>
      </c>
      <c r="H404" s="159">
        <v>26.46</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23"/>
        <v>15.119951476918621</v>
      </c>
      <c r="R404" s="166" t="str">
        <f t="shared" si="24"/>
        <v/>
      </c>
      <c r="S404" s="191">
        <v>15.119951476918621</v>
      </c>
      <c r="T404" s="208">
        <f t="shared" si="25"/>
        <v>0</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273</v>
      </c>
      <c r="B405" s="136" t="s">
        <v>353</v>
      </c>
      <c r="C405" s="137">
        <v>7127430217</v>
      </c>
      <c r="D405" s="137">
        <v>460000000</v>
      </c>
      <c r="E405" s="128">
        <f>VLOOKUP(A405,'Tüm - Sektör'!$A:$H,5,0)</f>
        <v>12.750742880594023</v>
      </c>
      <c r="F405" s="128">
        <f>VLOOKUP(A405,'Tüm - Sektör'!$A:$H,6,0)</f>
        <v>1.1087602504864369</v>
      </c>
      <c r="G405" s="127">
        <f>VLOOKUP(A405,'Tüm - Sektör'!$A:$H,7,0)</f>
        <v>119.470669</v>
      </c>
      <c r="H405" s="159">
        <v>26.26</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15.233397821915551</v>
      </c>
      <c r="R405" s="166" t="str">
        <f t="shared" si="24"/>
        <v/>
      </c>
      <c r="S405" s="191">
        <v>15.233397821915551</v>
      </c>
      <c r="T405" s="208">
        <f t="shared" si="25"/>
        <v>0</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11.846986689318104</v>
      </c>
      <c r="F406" s="128">
        <f>VLOOKUP(A406,'Tüm - Sektör'!$A:$H,6,0)</f>
        <v>0.67216945754996338</v>
      </c>
      <c r="G406" s="127">
        <f>VLOOKUP(A406,'Tüm - Sektör'!$A:$H,7,0)</f>
        <v>129.924835</v>
      </c>
      <c r="H406" s="159">
        <v>26</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 t="shared" si="23"/>
        <v>15.39217790856851</v>
      </c>
      <c r="R406" s="166" t="str">
        <f t="shared" si="24"/>
        <v/>
      </c>
      <c r="S406" s="191">
        <v>15.39217790856851</v>
      </c>
      <c r="T406" s="208">
        <f t="shared" si="25"/>
        <v>0</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637</v>
      </c>
      <c r="B407" s="136" t="s">
        <v>352</v>
      </c>
      <c r="C407" s="137">
        <v>5401140707</v>
      </c>
      <c r="D407" s="137">
        <v>273000000</v>
      </c>
      <c r="E407" s="128">
        <f>VLOOKUP(A407,'Tüm - Sektör'!$A:$H,5,0)</f>
        <v>27.452048244537043</v>
      </c>
      <c r="F407" s="128">
        <f>VLOOKUP(A407,'Tüm - Sektör'!$A:$H,6,0)</f>
        <v>4.0222781310676989</v>
      </c>
      <c r="G407" s="127">
        <f>VLOOKUP(A407,'Tüm - Sektör'!$A:$H,7,0)</f>
        <v>57.282293000000003</v>
      </c>
      <c r="H407" s="159">
        <v>25.44</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15.725162709937067</v>
      </c>
      <c r="R407" s="166" t="str">
        <f t="shared" si="24"/>
        <v/>
      </c>
      <c r="S407" s="191">
        <v>15.725162709937067</v>
      </c>
      <c r="T407" s="208">
        <f t="shared" si="25"/>
        <v>0</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4.11743857111047</v>
      </c>
      <c r="F408" s="128">
        <f>VLOOKUP(A408,'Tüm - Sektör'!$A:$H,6,0)</f>
        <v>0.12254281461638303</v>
      </c>
      <c r="G408" s="127">
        <f>VLOOKUP(A408,'Tüm - Sektör'!$A:$H,7,0)</f>
        <v>405.15482900000001</v>
      </c>
      <c r="H408" s="159">
        <v>23.98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16.68200120196267</v>
      </c>
      <c r="R408" s="166" t="str">
        <f t="shared" si="24"/>
        <v/>
      </c>
      <c r="S408" s="191">
        <v>16.68200120196267</v>
      </c>
      <c r="T408" s="208">
        <f t="shared" si="25"/>
        <v>0</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4.5195875783118291</v>
      </c>
      <c r="F409" s="128">
        <f>VLOOKUP(A409,'Tüm - Sektör'!$A:$H,6,0)</f>
        <v>0.19641840844466879</v>
      </c>
      <c r="G409" s="127">
        <f>VLOOKUP(A409,'Tüm - Sektör'!$A:$H,7,0)</f>
        <v>373.44712099999998</v>
      </c>
      <c r="H409" s="159">
        <v>23.7</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16.878269692279147</v>
      </c>
      <c r="R409" s="166" t="str">
        <f t="shared" si="24"/>
        <v/>
      </c>
      <c r="S409" s="191">
        <v>16.878269692279147</v>
      </c>
      <c r="T409" s="208">
        <f t="shared" si="25"/>
        <v>0</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2.0060969297890145</v>
      </c>
      <c r="F410" s="128">
        <f>VLOOKUP(A410,'Tüm - Sektör'!$A:$H,6,0)</f>
        <v>8.7221605643000633E-2</v>
      </c>
      <c r="G410" s="127">
        <f>VLOOKUP(A410,'Tüm - Sektör'!$A:$H,7,0)</f>
        <v>849.28664500000002</v>
      </c>
      <c r="H410" s="159">
        <v>23.48</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17.037513310453129</v>
      </c>
      <c r="R410" s="166" t="str">
        <f t="shared" si="24"/>
        <v/>
      </c>
      <c r="S410" s="191">
        <v>17.037513310453129</v>
      </c>
      <c r="T410" s="208">
        <f t="shared" si="25"/>
        <v>0</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411</v>
      </c>
      <c r="B411" s="136" t="s">
        <v>607</v>
      </c>
      <c r="C411" s="137">
        <v>15071105467</v>
      </c>
      <c r="D411" s="137">
        <v>825000000</v>
      </c>
      <c r="E411" s="128">
        <f>VLOOKUP(A411,'Tüm - Sektör'!$A:$H,5,0)</f>
        <v>6.7055083236313013</v>
      </c>
      <c r="F411" s="128">
        <f>VLOOKUP(A411,'Tüm - Sektör'!$A:$H,6,0)</f>
        <v>0.31261111065880193</v>
      </c>
      <c r="G411" s="127">
        <f>VLOOKUP(A411,'Tüm - Sektör'!$A:$H,7,0)</f>
        <v>254.99831699999999</v>
      </c>
      <c r="H411" s="159">
        <v>23.4</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17.098933371554732</v>
      </c>
      <c r="R411" s="166" t="str">
        <f t="shared" si="24"/>
        <v/>
      </c>
      <c r="S411" s="191">
        <v>17.098933371554732</v>
      </c>
      <c r="T411" s="208">
        <f t="shared" si="25"/>
        <v>0</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15.919701440069671</v>
      </c>
      <c r="F412" s="128">
        <f>VLOOKUP(A412,'Tüm - Sektör'!$A:$H,6,0)</f>
        <v>1.4056969481305668</v>
      </c>
      <c r="G412" s="127">
        <f>VLOOKUP(A412,'Tüm - Sektör'!$A:$H,7,0)</f>
        <v>109.374763</v>
      </c>
      <c r="H412" s="159">
        <v>22.98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17.412135720383791</v>
      </c>
      <c r="R412" s="166" t="str">
        <f t="shared" si="24"/>
        <v/>
      </c>
      <c r="S412" s="191">
        <v>17.412135720383791</v>
      </c>
      <c r="T412" s="208">
        <f t="shared" si="25"/>
        <v>0</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6.0581708069156619</v>
      </c>
      <c r="F413" s="128">
        <f>VLOOKUP(A413,'Tüm - Sektör'!$A:$H,6,0)</f>
        <v>0.23005859861411496</v>
      </c>
      <c r="G413" s="127">
        <f>VLOOKUP(A413,'Tüm - Sektör'!$A:$H,7,0)</f>
        <v>294.01063399999998</v>
      </c>
      <c r="H413" s="159">
        <v>22.46</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 t="shared" si="23"/>
        <v>17.811666398215653</v>
      </c>
      <c r="R413" s="166" t="str">
        <f t="shared" si="24"/>
        <v/>
      </c>
      <c r="S413" s="191">
        <v>17.811666398215653</v>
      </c>
      <c r="T413" s="208">
        <f t="shared" si="25"/>
        <v>0</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250</v>
      </c>
      <c r="B414" s="136" t="s">
        <v>349</v>
      </c>
      <c r="C414" s="137">
        <v>14579845739</v>
      </c>
      <c r="D414" s="137">
        <v>758500000</v>
      </c>
      <c r="E414" s="128">
        <f>VLOOKUP(A414,'Tüm - Sektör'!$A:$H,5,0)</f>
        <v>10.889318441043358</v>
      </c>
      <c r="F414" s="128">
        <f>VLOOKUP(A414,'Tüm - Sektör'!$A:$H,6,0)</f>
        <v>0.65256297962745602</v>
      </c>
      <c r="G414" s="127">
        <f>VLOOKUP(A414,'Tüm - Sektör'!$A:$H,7,0)</f>
        <v>164.048046</v>
      </c>
      <c r="H414" s="159">
        <v>22.4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17.863714125249288</v>
      </c>
      <c r="R414" s="166" t="str">
        <f t="shared" si="24"/>
        <v/>
      </c>
      <c r="S414" s="191">
        <v>17.863714125249288</v>
      </c>
      <c r="T414" s="208">
        <f t="shared" si="25"/>
        <v>0</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11.141666015993371</v>
      </c>
      <c r="F415" s="128">
        <f>VLOOKUP(A415,'Tüm - Sektör'!$A:$H,6,0)</f>
        <v>0.98251023068724608</v>
      </c>
      <c r="G415" s="127">
        <f>VLOOKUP(A415,'Tüm - Sektör'!$A:$H,7,0)</f>
        <v>160.71315899999999</v>
      </c>
      <c r="H415" s="159">
        <v>22.34</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17.906123419532392</v>
      </c>
      <c r="R415" s="166" t="str">
        <f t="shared" si="24"/>
        <v/>
      </c>
      <c r="S415" s="191">
        <v>17.906123419532392</v>
      </c>
      <c r="T415" s="208">
        <f t="shared" si="25"/>
        <v>0</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92</v>
      </c>
      <c r="B416" s="136" t="s">
        <v>376</v>
      </c>
      <c r="C416" s="137">
        <v>4540468594</v>
      </c>
      <c r="D416" s="137">
        <v>80000000</v>
      </c>
      <c r="E416" s="128">
        <f>VLOOKUP(A416,'Tüm - Sektör'!$A:$H,5,0)</f>
        <v>42.826977981108854</v>
      </c>
      <c r="F416" s="128">
        <f>VLOOKUP(A416,'Tüm - Sektör'!$A:$H,6,0)</f>
        <v>25.492248798279078</v>
      </c>
      <c r="G416" s="127">
        <f>VLOOKUP(A416,'Tüm - Sektör'!$A:$H,7,0)</f>
        <v>41.814453999999998</v>
      </c>
      <c r="H416" s="159">
        <v>22.34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17.90786700750089</v>
      </c>
      <c r="R416" s="166" t="str">
        <f t="shared" si="24"/>
        <v/>
      </c>
      <c r="S416" s="191">
        <v>17.90786700750089</v>
      </c>
      <c r="T416" s="208">
        <f t="shared" si="25"/>
        <v>0</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170</v>
      </c>
      <c r="B417" s="136" t="s">
        <v>353</v>
      </c>
      <c r="C417" s="137">
        <v>6815590152</v>
      </c>
      <c r="D417" s="137">
        <v>380000000</v>
      </c>
      <c r="E417" s="128">
        <f>VLOOKUP(A417,'Tüm - Sektör'!$A:$H,5,0)</f>
        <v>15.983342033066402</v>
      </c>
      <c r="F417" s="128">
        <f>VLOOKUP(A417,'Tüm - Sektör'!$A:$H,6,0)</f>
        <v>1.9118830183093782</v>
      </c>
      <c r="G417" s="127">
        <f>VLOOKUP(A417,'Tüm - Sektör'!$A:$H,7,0)</f>
        <v>113.969858</v>
      </c>
      <c r="H417" s="159">
        <v>21.96</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18.21619221874009</v>
      </c>
      <c r="R417" s="166" t="str">
        <f t="shared" si="24"/>
        <v/>
      </c>
      <c r="S417" s="191">
        <v>18.21619221874009</v>
      </c>
      <c r="T417" s="208">
        <f t="shared" si="25"/>
        <v>0</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764</v>
      </c>
      <c r="B418" s="136" t="s">
        <v>376</v>
      </c>
      <c r="C418" s="137">
        <v>2150114200</v>
      </c>
      <c r="D418" s="137">
        <v>225000000</v>
      </c>
      <c r="E418" s="128">
        <f>VLOOKUP(A418,'Tüm - Sektör'!$A:$H,5,0)</f>
        <v>30.377212837562031</v>
      </c>
      <c r="F418" s="128">
        <f>VLOOKUP(A418,'Tüm - Sektör'!$A:$H,6,0)</f>
        <v>6.4290397539813817</v>
      </c>
      <c r="G418" s="127">
        <f>VLOOKUP(A418,'Tüm - Sektör'!$A:$H,7,0)</f>
        <v>59.967219999999998</v>
      </c>
      <c r="H418" s="159">
        <v>21.96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18.216370052169065</v>
      </c>
      <c r="R418" s="166" t="str">
        <f t="shared" si="24"/>
        <v/>
      </c>
      <c r="S418" s="191">
        <v>18.216370052169065</v>
      </c>
      <c r="T418" s="208">
        <f t="shared" si="25"/>
        <v>0</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526</v>
      </c>
      <c r="B419" s="136" t="s">
        <v>353</v>
      </c>
      <c r="C419" s="137">
        <v>8353028000</v>
      </c>
      <c r="D419" s="137">
        <v>516179700</v>
      </c>
      <c r="E419" s="128">
        <f>VLOOKUP(A419,'Tüm - Sektör'!$A:$H,5,0)</f>
        <v>13.188992525386887</v>
      </c>
      <c r="F419" s="128">
        <f>VLOOKUP(A419,'Tüm - Sektör'!$A:$H,6,0)</f>
        <v>1.2167214210423907</v>
      </c>
      <c r="G419" s="127">
        <f>VLOOKUP(A419,'Tüm - Sektör'!$A:$H,7,0)</f>
        <v>138.27239</v>
      </c>
      <c r="H419" s="159">
        <v>21.94</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18.236735181773806</v>
      </c>
      <c r="R419" s="166" t="str">
        <f t="shared" si="24"/>
        <v/>
      </c>
      <c r="S419" s="191">
        <v>18.236735181773806</v>
      </c>
      <c r="T419" s="208">
        <f t="shared" si="25"/>
        <v>0</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253</v>
      </c>
      <c r="B420" s="136" t="s">
        <v>349</v>
      </c>
      <c r="C420" s="137">
        <v>90551503000</v>
      </c>
      <c r="D420" s="137">
        <v>2616996091</v>
      </c>
      <c r="E420" s="128">
        <f>VLOOKUP(A420,'Tüm - Sektör'!$A:$H,5,0)</f>
        <v>1.9645084035781069</v>
      </c>
      <c r="F420" s="128">
        <f>VLOOKUP(A420,'Tüm - Sektör'!$A:$H,6,0)</f>
        <v>3.5746336340600093E-2</v>
      </c>
      <c r="G420" s="127">
        <f>VLOOKUP(A420,'Tüm - Sektör'!$A:$H,7,0)</f>
        <v>934.14203199999997</v>
      </c>
      <c r="H420" s="159">
        <v>21.8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18.351298719995288</v>
      </c>
      <c r="R420" s="166" t="str">
        <f t="shared" si="24"/>
        <v/>
      </c>
      <c r="S420" s="191">
        <v>18.351298719995288</v>
      </c>
      <c r="T420" s="208">
        <f t="shared" si="25"/>
        <v>0</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437</v>
      </c>
      <c r="B421" s="136" t="s">
        <v>696</v>
      </c>
      <c r="C421" s="137">
        <v>1357332842</v>
      </c>
      <c r="D421" s="137">
        <v>535000000</v>
      </c>
      <c r="E421" s="128">
        <f>VLOOKUP(A421,'Tüm - Sektör'!$A:$H,5,0)</f>
        <v>15.807747440251458</v>
      </c>
      <c r="F421" s="128">
        <f>VLOOKUP(A421,'Tüm - Sektör'!$A:$H,6,0)</f>
        <v>1.9551944885901618</v>
      </c>
      <c r="G421" s="127">
        <f>VLOOKUP(A421,'Tüm - Sektör'!$A:$H,7,0)</f>
        <v>117.04502599999999</v>
      </c>
      <c r="H421" s="159">
        <v>21.62</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18.502182101456651</v>
      </c>
      <c r="R421" s="166" t="str">
        <f t="shared" si="24"/>
        <v/>
      </c>
      <c r="S421" s="191">
        <v>18.502182101456651</v>
      </c>
      <c r="T421" s="208">
        <f t="shared" si="25"/>
        <v>0</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134.31134376820549</v>
      </c>
      <c r="F422" s="128">
        <f>VLOOKUP(A422,'Tüm - Sektör'!$A:$H,6,0)</f>
        <v>115.78564117948748</v>
      </c>
      <c r="G422" s="127">
        <f>VLOOKUP(A422,'Tüm - Sektör'!$A:$H,7,0)</f>
        <v>13.776082000000001</v>
      </c>
      <c r="H422" s="159">
        <v>21.62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18.502840852809879</v>
      </c>
      <c r="R422" s="166" t="str">
        <f t="shared" si="24"/>
        <v/>
      </c>
      <c r="S422" s="191">
        <v>18.502840852809879</v>
      </c>
      <c r="T422" s="208">
        <f t="shared" si="25"/>
        <v>0</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1.9302801276885249</v>
      </c>
      <c r="F423" s="128">
        <f>VLOOKUP(A423,'Tüm - Sektör'!$A:$H,6,0)</f>
        <v>1.8906747272637386E-2</v>
      </c>
      <c r="G423" s="127">
        <f>VLOOKUP(A423,'Tüm - Sektör'!$A:$H,7,0)</f>
        <v>961.42923199999996</v>
      </c>
      <c r="H423" s="159">
        <v>21.56</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18.558277407084404</v>
      </c>
      <c r="R423" s="166" t="str">
        <f t="shared" si="24"/>
        <v/>
      </c>
      <c r="S423" s="191">
        <v>18.558277407084404</v>
      </c>
      <c r="T423" s="208">
        <f t="shared" si="25"/>
        <v>0</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462</v>
      </c>
      <c r="B424" s="136" t="s">
        <v>353</v>
      </c>
      <c r="C424" s="137">
        <v>13842631067</v>
      </c>
      <c r="D424" s="137">
        <v>361000000</v>
      </c>
      <c r="E424" s="128">
        <f>VLOOKUP(A424,'Tüm - Sektör'!$A:$H,5,0)</f>
        <v>23.183521801841859</v>
      </c>
      <c r="F424" s="128">
        <f>VLOOKUP(A424,'Tüm - Sektör'!$A:$H,6,0)</f>
        <v>3.0581086666458064</v>
      </c>
      <c r="G424" s="127">
        <f>VLOOKUP(A424,'Tüm - Sektör'!$A:$H,7,0)</f>
        <v>83.034749000000005</v>
      </c>
      <c r="H424" s="159">
        <v>20.78</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19.250379137519666</v>
      </c>
      <c r="R424" s="166" t="str">
        <f t="shared" si="24"/>
        <v/>
      </c>
      <c r="S424" s="191">
        <v>19.250379137519666</v>
      </c>
      <c r="T424" s="208">
        <f t="shared" si="25"/>
        <v>0</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1.6381034164660175</v>
      </c>
      <c r="F425" s="128">
        <f>VLOOKUP(A425,'Tüm - Sektör'!$A:$H,6,0)</f>
        <v>3.2317381164496874E-2</v>
      </c>
      <c r="G425" s="127">
        <f>VLOOKUP(A425,'Tüm - Sektör'!$A:$H,7,0)</f>
        <v>1217.3403820000001</v>
      </c>
      <c r="H425" s="159">
        <v>20.059999999999999</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19.941294387562472</v>
      </c>
      <c r="R425" s="166" t="str">
        <f t="shared" si="24"/>
        <v/>
      </c>
      <c r="S425" s="191">
        <v>19.941294387562472</v>
      </c>
      <c r="T425" s="208">
        <f t="shared" si="25"/>
        <v>0</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7.9085800167162947</v>
      </c>
      <c r="F426" s="128">
        <f>VLOOKUP(A426,'Tüm - Sektör'!$A:$H,6,0)</f>
        <v>8.8682307794705137E-2</v>
      </c>
      <c r="G426" s="127">
        <f>VLOOKUP(A426,'Tüm - Sektör'!$A:$H,7,0)</f>
        <v>256.94425699999999</v>
      </c>
      <c r="H426" s="159">
        <v>19.7</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20.320642163202159</v>
      </c>
      <c r="R426" s="166" t="str">
        <f t="shared" si="24"/>
        <v/>
      </c>
      <c r="S426" s="191">
        <v>20.320642163202159</v>
      </c>
      <c r="T426" s="208">
        <f t="shared" si="25"/>
        <v>0</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1.1199113746934521</v>
      </c>
      <c r="F427" s="128">
        <f>VLOOKUP(A427,'Tüm - Sektör'!$A:$H,6,0)</f>
        <v>1.5511237876640611E-2</v>
      </c>
      <c r="G427" s="127">
        <f>VLOOKUP(A427,'Tüm - Sektör'!$A:$H,7,0)</f>
        <v>1837.418021</v>
      </c>
      <c r="H427" s="159">
        <v>19.440000000000001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20.577453417846321</v>
      </c>
      <c r="R427" s="166" t="str">
        <f t="shared" si="24"/>
        <v/>
      </c>
      <c r="S427" s="191">
        <v>20.577453417846321</v>
      </c>
      <c r="T427" s="208">
        <f t="shared" si="25"/>
        <v>0</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215</v>
      </c>
      <c r="B428" s="126" t="s">
        <v>208</v>
      </c>
      <c r="C428" s="127">
        <v>3274896343</v>
      </c>
      <c r="D428" s="127">
        <v>500000000</v>
      </c>
      <c r="E428" s="128">
        <f>VLOOKUP(A428,'Tüm - Sektör'!$A:$H,5,0)</f>
        <v>10.905416775039246</v>
      </c>
      <c r="F428" s="128">
        <f>VLOOKUP(A428,'Tüm - Sektör'!$A:$H,6,0)</f>
        <v>1.2117129750043607</v>
      </c>
      <c r="G428" s="127">
        <f>VLOOKUP(A428,'Tüm - Sektör'!$A:$H,7,0)</f>
        <v>189.86396500000001</v>
      </c>
      <c r="H428" s="159">
        <v>19.32</v>
      </c>
      <c r="I428" s="128" t="e">
        <f>VLOOKUP(A428,'Tüm - Sektör'!$A:$H,9,0)</f>
        <v>#REF!</v>
      </c>
      <c r="J428" s="127" t="e">
        <f>VLOOKUP(A428,'Tüm - Sektör'!$A:$H,10,0)</f>
        <v>#REF!</v>
      </c>
      <c r="K428" s="128" t="e">
        <f>VLOOKUP(A428,'Tüm - Sektör'!$A:$H,11,0)</f>
        <v>#REF!</v>
      </c>
      <c r="L428" s="128" t="e">
        <f>VLOOKUP(A428,'Tüm - Sektör'!$A:$H,12,0)</f>
        <v>#REF!</v>
      </c>
      <c r="M428" s="128" t="e">
        <f>VLOOKUP(A428,'Tüm - Sektör'!$A:$H,13,0)</f>
        <v>#REF!</v>
      </c>
      <c r="N428" s="129" t="e">
        <f>VLOOKUP(A428,'Tüm - Sektör'!$A:$H,14,0)</f>
        <v>#REF!</v>
      </c>
      <c r="O428" s="130" t="e">
        <f>VLOOKUP(A428,'Tüm - Sektör'!$A:$H,15,0)</f>
        <v>#REF!</v>
      </c>
      <c r="P428" s="152" t="e">
        <f>VLOOKUP(A428,'Tüm - Sektör'!$A:$H,16,0)</f>
        <v>#REF!</v>
      </c>
      <c r="Q428" s="158">
        <f t="shared" si="23"/>
        <v>20.705456688864643</v>
      </c>
      <c r="R428" s="166" t="str">
        <f t="shared" si="24"/>
        <v/>
      </c>
      <c r="S428" s="191">
        <v>20.705456688864643</v>
      </c>
      <c r="T428" s="208">
        <f t="shared" si="25"/>
        <v>0</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7.6806745547760453</v>
      </c>
      <c r="F429" s="128">
        <f>VLOOKUP(A429,'Tüm - Sektör'!$A:$H,6,0)</f>
        <v>0.5468574243706128</v>
      </c>
      <c r="G429" s="127">
        <f>VLOOKUP(A429,'Tüm - Sektör'!$A:$H,7,0)</f>
        <v>270.84692699999999</v>
      </c>
      <c r="H429" s="159">
        <v>19.23</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 t="shared" si="23"/>
        <v>20.802871004481847</v>
      </c>
      <c r="R429" s="166" t="str">
        <f t="shared" si="24"/>
        <v/>
      </c>
      <c r="S429" s="191">
        <v>20.802871004481847</v>
      </c>
      <c r="T429" s="208">
        <f t="shared" si="25"/>
        <v>0</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525</v>
      </c>
      <c r="B430" s="136" t="s">
        <v>355</v>
      </c>
      <c r="C430" s="137">
        <v>3963724062</v>
      </c>
      <c r="D430" s="137">
        <v>674934432</v>
      </c>
      <c r="E430" s="128">
        <f>VLOOKUP(A430,'Tüm - Sektör'!$A:$H,5,0)</f>
        <v>7.1069171988809847</v>
      </c>
      <c r="F430" s="128">
        <f>VLOOKUP(A430,'Tüm - Sektör'!$A:$H,6,0)</f>
        <v>0.55419942343542428</v>
      </c>
      <c r="G430" s="127">
        <f>VLOOKUP(A430,'Tüm - Sektör'!$A:$H,7,0)</f>
        <v>292.99600400000003</v>
      </c>
      <c r="H430" s="159">
        <v>19.21</v>
      </c>
      <c r="I430" s="138" t="e">
        <f>VLOOKUP(A430,'Tüm - Sektör'!$A:$H,9,0)</f>
        <v>#REF!</v>
      </c>
      <c r="J430" s="137" t="e">
        <f>VLOOKUP(A430,'Tüm - Sektör'!$A:$H,10,0)</f>
        <v>#REF!</v>
      </c>
      <c r="K430" s="138" t="e">
        <f>VLOOKUP(A430,'Tüm - Sektör'!$A:$H,11,0)</f>
        <v>#REF!</v>
      </c>
      <c r="L430" s="138" t="e">
        <f>VLOOKUP(A430,'Tüm - Sektör'!$A:$H,12,0)</f>
        <v>#REF!</v>
      </c>
      <c r="M430" s="138" t="e">
        <f>VLOOKUP(A430,'Tüm - Sektör'!$A:$H,13,0)</f>
        <v>#REF!</v>
      </c>
      <c r="N430" s="139" t="e">
        <f>VLOOKUP(A430,'Tüm - Sektör'!$A:$H,14,0)</f>
        <v>#REF!</v>
      </c>
      <c r="O430" s="140" t="e">
        <f>VLOOKUP(A430,'Tüm - Sektör'!$A:$H,15,0)</f>
        <v>#REF!</v>
      </c>
      <c r="P430" s="154" t="e">
        <f>VLOOKUP(A430,'Tüm - Sektör'!$A:$H,16,0)</f>
        <v>#REF!</v>
      </c>
      <c r="Q430" s="158">
        <f t="shared" si="23"/>
        <v>20.822983400310019</v>
      </c>
      <c r="R430" s="166" t="str">
        <f t="shared" si="24"/>
        <v/>
      </c>
      <c r="S430" s="191">
        <v>20.822983400310019</v>
      </c>
      <c r="T430" s="208">
        <f t="shared" si="25"/>
        <v>0</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1.1224856275761832</v>
      </c>
      <c r="F431" s="128">
        <f>VLOOKUP(A431,'Tüm - Sektör'!$A:$H,6,0)</f>
        <v>1.0531965036470088E-2</v>
      </c>
      <c r="G431" s="127">
        <f>VLOOKUP(A431,'Tüm - Sektör'!$A:$H,7,0)</f>
        <v>1931.812445</v>
      </c>
      <c r="H431" s="159">
        <v>18.45</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23"/>
        <v>21.684317046853057</v>
      </c>
      <c r="R431" s="166" t="str">
        <f t="shared" si="24"/>
        <v/>
      </c>
      <c r="S431" s="191">
        <v>21.684317046853057</v>
      </c>
      <c r="T431" s="208">
        <f t="shared" si="25"/>
        <v>0</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18.926176666485993</v>
      </c>
      <c r="F432" s="128">
        <f>VLOOKUP(A432,'Tüm - Sektör'!$A:$H,6,0)</f>
        <v>2.1625961728696459</v>
      </c>
      <c r="G432" s="127">
        <f>VLOOKUP(A432,'Tüm - Sektör'!$A:$H,7,0)</f>
        <v>116.492937</v>
      </c>
      <c r="H432" s="159">
        <v>18.149999999999999</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3"/>
        <v>22.047659060598232</v>
      </c>
      <c r="R432" s="166" t="str">
        <f t="shared" si="24"/>
        <v/>
      </c>
      <c r="S432" s="191">
        <v>22.047659060598232</v>
      </c>
      <c r="T432" s="208">
        <f t="shared" si="25"/>
        <v>0</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674</v>
      </c>
      <c r="B433" s="131" t="s">
        <v>233</v>
      </c>
      <c r="C433" s="132">
        <v>5220479890</v>
      </c>
      <c r="D433" s="132">
        <v>2178000000</v>
      </c>
      <c r="E433" s="128">
        <f>VLOOKUP(A433,'Tüm - Sektör'!$A:$H,5,0)</f>
        <v>3.4063880253524923</v>
      </c>
      <c r="F433" s="128">
        <f>VLOOKUP(A433,'Tüm - Sektör'!$A:$H,6,0)</f>
        <v>9.199989265252774E-2</v>
      </c>
      <c r="G433" s="127">
        <f>VLOOKUP(A433,'Tüm - Sektör'!$A:$H,7,0)</f>
        <v>656.11429699999997</v>
      </c>
      <c r="H433" s="159">
        <v>17.899999999999999</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3"/>
        <v>22.349798845633686</v>
      </c>
      <c r="R433" s="166" t="str">
        <f t="shared" si="24"/>
        <v/>
      </c>
      <c r="S433" s="191">
        <v>22.349798845633686</v>
      </c>
      <c r="T433" s="208">
        <f t="shared" si="25"/>
        <v>0</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519</v>
      </c>
      <c r="B434" s="136" t="s">
        <v>255</v>
      </c>
      <c r="C434" s="137">
        <v>5131323395</v>
      </c>
      <c r="D434" s="137">
        <v>600000000</v>
      </c>
      <c r="E434" s="128">
        <f>VLOOKUP(A434,'Tüm - Sektör'!$A:$H,5,0)</f>
        <v>16.348203659381905</v>
      </c>
      <c r="F434" s="128">
        <f>VLOOKUP(A434,'Tüm - Sektör'!$A:$H,6,0)</f>
        <v>1.6027650646452849</v>
      </c>
      <c r="G434" s="127">
        <f>VLOOKUP(A434,'Tüm - Sektör'!$A:$H,7,0)</f>
        <v>139.029326</v>
      </c>
      <c r="H434" s="159">
        <v>17.600000000000001</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 t="shared" si="23"/>
        <v>22.728797360745997</v>
      </c>
      <c r="R434" s="166" t="str">
        <f t="shared" si="24"/>
        <v/>
      </c>
      <c r="S434" s="191">
        <v>22.728797360745997</v>
      </c>
      <c r="T434" s="208">
        <f t="shared" si="25"/>
        <v>0</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34.366190821496531</v>
      </c>
      <c r="F435" s="128">
        <f>VLOOKUP(A435,'Tüm - Sektör'!$A:$H,6,0)</f>
        <v>3.3740824876898148</v>
      </c>
      <c r="G435" s="127">
        <f>VLOOKUP(A435,'Tüm - Sektör'!$A:$H,7,0)</f>
        <v>66.826561999999996</v>
      </c>
      <c r="H435" s="159">
        <v>17.43</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23"/>
        <v>22.965743816365688</v>
      </c>
      <c r="R435" s="166" t="str">
        <f t="shared" si="24"/>
        <v/>
      </c>
      <c r="S435" s="191">
        <v>22.965743816365688</v>
      </c>
      <c r="T435" s="208">
        <f t="shared" si="25"/>
        <v>0</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633</v>
      </c>
      <c r="B436" s="126" t="s">
        <v>208</v>
      </c>
      <c r="C436" s="127">
        <v>11730613818</v>
      </c>
      <c r="D436" s="127">
        <v>437197170</v>
      </c>
      <c r="E436" s="128">
        <f>VLOOKUP(A436,'Tüm - Sektör'!$A:$H,5,0)</f>
        <v>17.854656194982713</v>
      </c>
      <c r="F436" s="128">
        <f>VLOOKUP(A436,'Tüm - Sektör'!$A:$H,6,0)</f>
        <v>2.5524319203310935</v>
      </c>
      <c r="G436" s="127">
        <f>VLOOKUP(A436,'Tüm - Sektör'!$A:$H,7,0)</f>
        <v>129.50326799999999</v>
      </c>
      <c r="H436" s="159">
        <v>17.3</v>
      </c>
      <c r="I436" s="128" t="e">
        <f>VLOOKUP(A436,'Tüm - Sektör'!$A:$H,9,0)</f>
        <v>#REF!</v>
      </c>
      <c r="J436" s="127" t="e">
        <f>VLOOKUP(A436,'Tüm - Sektör'!$A:$H,10,0)</f>
        <v>#REF!</v>
      </c>
      <c r="K436" s="128" t="e">
        <f>VLOOKUP(A436,'Tüm - Sektör'!$A:$H,11,0)</f>
        <v>#REF!</v>
      </c>
      <c r="L436" s="128" t="e">
        <f>VLOOKUP(A436,'Tüm - Sektör'!$A:$H,12,0)</f>
        <v>#REF!</v>
      </c>
      <c r="M436" s="128" t="e">
        <f>VLOOKUP(A436,'Tüm - Sektör'!$A:$H,13,0)</f>
        <v>#REF!</v>
      </c>
      <c r="N436" s="129" t="e">
        <f>VLOOKUP(A436,'Tüm - Sektör'!$A:$H,14,0)</f>
        <v>#REF!</v>
      </c>
      <c r="O436" s="130" t="e">
        <f>VLOOKUP(A436,'Tüm - Sektör'!$A:$H,15,0)</f>
        <v>#REF!</v>
      </c>
      <c r="P436" s="152" t="e">
        <f>VLOOKUP(A436,'Tüm - Sektör'!$A:$H,16,0)</f>
        <v>#REF!</v>
      </c>
      <c r="Q436" s="158">
        <f t="shared" si="23"/>
        <v>23.122363262667065</v>
      </c>
      <c r="R436" s="166" t="str">
        <f t="shared" si="24"/>
        <v/>
      </c>
      <c r="S436" s="191">
        <v>23.122363262667065</v>
      </c>
      <c r="T436" s="208">
        <f t="shared" si="25"/>
        <v>0</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536</v>
      </c>
      <c r="B437" s="136" t="s">
        <v>354</v>
      </c>
      <c r="C437" s="137">
        <v>5034163461</v>
      </c>
      <c r="D437" s="137">
        <v>1000000000</v>
      </c>
      <c r="E437" s="128">
        <f>VLOOKUP(A437,'Tüm - Sektör'!$A:$H,5,0)</f>
        <v>6.3783066138096389</v>
      </c>
      <c r="F437" s="128">
        <f>VLOOKUP(A437,'Tüm - Sektör'!$A:$H,6,0)</f>
        <v>0.39864416336310243</v>
      </c>
      <c r="G437" s="127">
        <f>VLOOKUP(A437,'Tüm - Sektör'!$A:$H,7,0)</f>
        <v>371.30834199999998</v>
      </c>
      <c r="H437" s="159">
        <v>16.89</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 t="shared" si="23"/>
        <v>23.683184535412909</v>
      </c>
      <c r="R437" s="166" t="str">
        <f t="shared" si="24"/>
        <v/>
      </c>
      <c r="S437" s="191">
        <v>23.683184535412909</v>
      </c>
      <c r="T437" s="208">
        <f t="shared" si="25"/>
        <v>0</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12.936184073749574</v>
      </c>
      <c r="F438" s="128">
        <f>VLOOKUP(A438,'Tüm - Sektör'!$A:$H,6,0)</f>
        <v>2.310032870312424</v>
      </c>
      <c r="G438" s="127">
        <f>VLOOKUP(A438,'Tüm - Sektör'!$A:$H,7,0)</f>
        <v>185.064885</v>
      </c>
      <c r="H438" s="159">
        <v>16.71</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 t="shared" si="23"/>
        <v>23.940334179472966</v>
      </c>
      <c r="R438" s="166" t="str">
        <f t="shared" si="24"/>
        <v/>
      </c>
      <c r="S438" s="191">
        <v>23.940334179472966</v>
      </c>
      <c r="T438" s="208">
        <f t="shared" si="25"/>
        <v>0</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2.0047838955228525</v>
      </c>
      <c r="F439" s="128">
        <f>VLOOKUP(A439,'Tüm - Sektör'!$A:$H,6,0)</f>
        <v>6.4255894087270921E-2</v>
      </c>
      <c r="G439" s="127">
        <f>VLOOKUP(A439,'Tüm - Sektör'!$A:$H,7,0)</f>
        <v>1199.2076440000001</v>
      </c>
      <c r="H439" s="159">
        <v>16.64</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24.041521720791025</v>
      </c>
      <c r="R439" s="166" t="str">
        <f t="shared" si="24"/>
        <v/>
      </c>
      <c r="S439" s="191">
        <v>24.041521720791025</v>
      </c>
      <c r="T439" s="208">
        <f t="shared" si="25"/>
        <v>0</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457</v>
      </c>
      <c r="B440" s="136" t="s">
        <v>350</v>
      </c>
      <c r="C440" s="137">
        <v>9991984451</v>
      </c>
      <c r="D440" s="137">
        <v>1400000000</v>
      </c>
      <c r="E440" s="128">
        <f>VLOOKUP(A440,'Tüm - Sektör'!$A:$H,5,0)</f>
        <v>6.0956607277152175</v>
      </c>
      <c r="F440" s="128">
        <f>VLOOKUP(A440,'Tüm - Sektör'!$A:$H,6,0)</f>
        <v>0.29026955846262942</v>
      </c>
      <c r="G440" s="127">
        <f>VLOOKUP(A440,'Tüm - Sektör'!$A:$H,7,0)</f>
        <v>419.330781</v>
      </c>
      <c r="H440" s="159">
        <v>15.65</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25.560981736638507</v>
      </c>
      <c r="R440" s="166" t="str">
        <f t="shared" si="24"/>
        <v/>
      </c>
      <c r="S440" s="191">
        <v>25.560981736638507</v>
      </c>
      <c r="T440" s="208">
        <f t="shared" si="25"/>
        <v>0</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164</v>
      </c>
      <c r="B441" s="136" t="s">
        <v>609</v>
      </c>
      <c r="C441" s="137">
        <v>19043468866</v>
      </c>
      <c r="D441" s="137">
        <v>336600000</v>
      </c>
      <c r="E441" s="128">
        <f>VLOOKUP(A441,'Tüm - Sektör'!$A:$H,5,0)</f>
        <v>28.357667115543585</v>
      </c>
      <c r="F441" s="128">
        <f>VLOOKUP(A441,'Tüm - Sektör'!$A:$H,6,0)</f>
        <v>5.6164918034350535</v>
      </c>
      <c r="G441" s="127">
        <f>VLOOKUP(A441,'Tüm - Sektör'!$A:$H,7,0)</f>
        <v>90.484284000000002</v>
      </c>
      <c r="H441" s="159">
        <v>15.59</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25.659232048603066</v>
      </c>
      <c r="R441" s="166" t="str">
        <f t="shared" si="24"/>
        <v/>
      </c>
      <c r="S441" s="191">
        <v>25.659232048603066</v>
      </c>
      <c r="T441" s="208">
        <f t="shared" si="25"/>
        <v>0</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332</v>
      </c>
      <c r="B442" s="136" t="s">
        <v>375</v>
      </c>
      <c r="C442" s="137">
        <v>1258198522</v>
      </c>
      <c r="D442" s="137">
        <v>200000000</v>
      </c>
      <c r="E442" s="128">
        <f>VLOOKUP(A442,'Tüm - Sektör'!$A:$H,5,0)</f>
        <v>19.929201511629934</v>
      </c>
      <c r="F442" s="128">
        <f>VLOOKUP(A442,'Tüm - Sektör'!$A:$H,6,0)</f>
        <v>6.2278754723843548</v>
      </c>
      <c r="G442" s="127">
        <f>VLOOKUP(A442,'Tüm - Sektör'!$A:$H,7,0)</f>
        <v>138.91226599999999</v>
      </c>
      <c r="H442" s="159">
        <v>14.45</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27.684105415511393</v>
      </c>
      <c r="R442" s="166" t="str">
        <f t="shared" si="24"/>
        <v/>
      </c>
      <c r="S442" s="191">
        <v>27.684105415511393</v>
      </c>
      <c r="T442" s="208">
        <f t="shared" si="25"/>
        <v>0</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5.8267323678326122</v>
      </c>
      <c r="F443" s="128">
        <f>VLOOKUP(A443,'Tüm - Sektör'!$A:$H,6,0)</f>
        <v>0.23405231443392699</v>
      </c>
      <c r="G443" s="127">
        <f>VLOOKUP(A443,'Tüm - Sektör'!$A:$H,7,0)</f>
        <v>493.98133899999999</v>
      </c>
      <c r="H443" s="159">
        <v>13.9</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 t="shared" si="23"/>
        <v>28.782970570565944</v>
      </c>
      <c r="R443" s="166" t="str">
        <f t="shared" si="24"/>
        <v/>
      </c>
      <c r="S443" s="191">
        <v>28.782970570565944</v>
      </c>
      <c r="T443" s="208">
        <f t="shared" si="25"/>
        <v>0</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11.071933379265239</v>
      </c>
      <c r="F444" s="128">
        <f>VLOOKUP(A444,'Tüm - Sektör'!$A:$H,6,0)</f>
        <v>0.3490366750243854</v>
      </c>
      <c r="G444" s="127">
        <f>VLOOKUP(A444,'Tüm - Sektör'!$A:$H,7,0)</f>
        <v>260.87328100000002</v>
      </c>
      <c r="H444" s="159">
        <v>13.85</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28.883715876623405</v>
      </c>
      <c r="R444" s="166" t="str">
        <f t="shared" si="24"/>
        <v/>
      </c>
      <c r="S444" s="191">
        <v>28.883715876623405</v>
      </c>
      <c r="T444" s="208">
        <f t="shared" si="25"/>
        <v>0</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6.3458504604156678</v>
      </c>
      <c r="F445" s="128">
        <f>VLOOKUP(A445,'Tüm - Sektör'!$A:$H,6,0)</f>
        <v>0.71449406192754317</v>
      </c>
      <c r="G445" s="127">
        <f>VLOOKUP(A445,'Tüm - Sektör'!$A:$H,7,0)</f>
        <v>462.86641400000002</v>
      </c>
      <c r="H445" s="159">
        <v>13.62</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29.372810463928491</v>
      </c>
      <c r="R445" s="166" t="str">
        <f t="shared" si="24"/>
        <v/>
      </c>
      <c r="S445" s="191">
        <v>29.372810463928491</v>
      </c>
      <c r="T445" s="208">
        <f t="shared" si="25"/>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227</v>
      </c>
      <c r="B446" s="136" t="s">
        <v>221</v>
      </c>
      <c r="C446" s="137">
        <v>71398402340</v>
      </c>
      <c r="D446" s="137">
        <v>1456000000</v>
      </c>
      <c r="E446" s="128">
        <f>VLOOKUP(A446,'Tüm - Sektör'!$A:$H,5,0)</f>
        <v>10.728463808346996</v>
      </c>
      <c r="F446" s="128">
        <f>VLOOKUP(A446,'Tüm - Sektör'!$A:$H,6,0)</f>
        <v>0.566803878293903</v>
      </c>
      <c r="G446" s="127">
        <f>VLOOKUP(A446,'Tüm - Sektör'!$A:$H,7,0)</f>
        <v>282.07432799999998</v>
      </c>
      <c r="H446" s="159">
        <v>13.22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30.262242192117995</v>
      </c>
      <c r="R446" s="166" t="str">
        <f t="shared" si="24"/>
        <v/>
      </c>
      <c r="S446" s="191">
        <v>30.262242192117995</v>
      </c>
      <c r="T446" s="208">
        <f t="shared" si="25"/>
        <v>0</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721</v>
      </c>
      <c r="B447" s="136" t="s">
        <v>374</v>
      </c>
      <c r="C447" s="137">
        <v>1357332842</v>
      </c>
      <c r="D447" s="137">
        <v>535000000</v>
      </c>
      <c r="E447" s="128">
        <f>VLOOKUP(A447,'Tüm - Sektör'!$A:$H,5,0)</f>
        <v>0.38075067761695675</v>
      </c>
      <c r="F447" s="128">
        <f>VLOOKUP(A447,'Tüm - Sektör'!$A:$H,6,0)</f>
        <v>1.2691704483943939E-3</v>
      </c>
      <c r="G447" s="127">
        <f>VLOOKUP(A447,'Tüm - Sektör'!$A:$H,7,0)</f>
        <v>8077.1113800000003</v>
      </c>
      <c r="H447" s="159">
        <v>13.01</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30.753656311226326</v>
      </c>
      <c r="R447" s="166" t="str">
        <f t="shared" si="24"/>
        <v/>
      </c>
      <c r="S447" s="191">
        <v>30.753656311226326</v>
      </c>
      <c r="T447" s="208">
        <f t="shared" si="25"/>
        <v>0</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767</v>
      </c>
      <c r="B448" s="136" t="s">
        <v>609</v>
      </c>
      <c r="C448" s="137">
        <v>5485118988</v>
      </c>
      <c r="D448" s="137">
        <v>802845890</v>
      </c>
      <c r="E448" s="128">
        <f>VLOOKUP(A448,'Tüm - Sektör'!$A:$H,5,0)</f>
        <v>11.068458546785781</v>
      </c>
      <c r="F448" s="128">
        <f>VLOOKUP(A448,'Tüm - Sektör'!$A:$H,6,0)</f>
        <v>1.0605022692640189</v>
      </c>
      <c r="G448" s="127">
        <f>VLOOKUP(A448,'Tüm - Sektör'!$A:$H,7,0)</f>
        <v>279.77893499999999</v>
      </c>
      <c r="H448" s="159">
        <v>12.92</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23"/>
        <v>30.967215443113734</v>
      </c>
      <c r="R448" s="166" t="str">
        <f t="shared" si="24"/>
        <v/>
      </c>
      <c r="S448" s="191">
        <v>30.967215443113734</v>
      </c>
      <c r="T448" s="208">
        <f t="shared" si="25"/>
        <v>0</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19.665014888009136</v>
      </c>
      <c r="F449" s="128">
        <f>VLOOKUP(A449,'Tüm - Sektör'!$A:$H,6,0)</f>
        <v>2.4754550463254201</v>
      </c>
      <c r="G449" s="127">
        <f>VLOOKUP(A449,'Tüm - Sektör'!$A:$H,7,0)</f>
        <v>158.43219300000001</v>
      </c>
      <c r="H449" s="159">
        <v>12.84</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 t="shared" si="23"/>
        <v>31.155714340849372</v>
      </c>
      <c r="R449" s="166" t="str">
        <f t="shared" si="24"/>
        <v/>
      </c>
      <c r="S449" s="191">
        <v>31.155714340849372</v>
      </c>
      <c r="T449" s="208">
        <f t="shared" si="25"/>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286</v>
      </c>
      <c r="B450" s="136" t="s">
        <v>355</v>
      </c>
      <c r="C450" s="137">
        <v>8958460788</v>
      </c>
      <c r="D450" s="137">
        <v>1025000000</v>
      </c>
      <c r="E450" s="128">
        <f>VLOOKUP(A450,'Tüm - Sektör'!$A:$H,5,0)</f>
        <v>15.139076163991998</v>
      </c>
      <c r="F450" s="128">
        <f>VLOOKUP(A450,'Tüm - Sektör'!$A:$H,6,0)</f>
        <v>1.2308192003245526</v>
      </c>
      <c r="G450" s="127">
        <f>VLOOKUP(A450,'Tüm - Sektör'!$A:$H,7,0)</f>
        <v>206.78594200000001</v>
      </c>
      <c r="H450" s="159">
        <v>12.78</v>
      </c>
      <c r="I450" s="138" t="e">
        <f>VLOOKUP(A450,'Tüm - Sektör'!$A:$H,9,0)</f>
        <v>#REF!</v>
      </c>
      <c r="J450" s="137" t="e">
        <f>VLOOKUP(A450,'Tüm - Sektör'!$A:$H,10,0)</f>
        <v>#REF!</v>
      </c>
      <c r="K450" s="138" t="e">
        <f>VLOOKUP(A450,'Tüm - Sektör'!$A:$H,11,0)</f>
        <v>#REF!</v>
      </c>
      <c r="L450" s="138" t="e">
        <f>VLOOKUP(A450,'Tüm - Sektör'!$A:$H,12,0)</f>
        <v>#REF!</v>
      </c>
      <c r="M450" s="138" t="e">
        <f>VLOOKUP(A450,'Tüm - Sektör'!$A:$H,13,0)</f>
        <v>#REF!</v>
      </c>
      <c r="N450" s="139" t="e">
        <f>VLOOKUP(A450,'Tüm - Sektör'!$A:$H,14,0)</f>
        <v>#REF!</v>
      </c>
      <c r="O450" s="140" t="e">
        <f>VLOOKUP(A450,'Tüm - Sektör'!$A:$H,15,0)</f>
        <v>#REF!</v>
      </c>
      <c r="P450" s="154" t="e">
        <f>VLOOKUP(A450,'Tüm - Sektör'!$A:$H,16,0)</f>
        <v>#REF!</v>
      </c>
      <c r="Q450" s="158">
        <f t="shared" si="23"/>
        <v>31.305481255808317</v>
      </c>
      <c r="R450" s="166" t="str">
        <f t="shared" si="24"/>
        <v/>
      </c>
      <c r="S450" s="191">
        <v>31.305481255808317</v>
      </c>
      <c r="T450" s="208">
        <f t="shared" si="25"/>
        <v>0</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192</v>
      </c>
      <c r="B451" s="136" t="s">
        <v>375</v>
      </c>
      <c r="C451" s="137">
        <v>7997260000</v>
      </c>
      <c r="D451" s="137">
        <v>900000000</v>
      </c>
      <c r="E451" s="128">
        <f>VLOOKUP(A451,'Tüm - Sektör'!$A:$H,5,0)</f>
        <v>8.8916346256612933</v>
      </c>
      <c r="F451" s="128">
        <f>VLOOKUP(A451,'Tüm - Sektör'!$A:$H,6,0)</f>
        <v>0.82329950237604566</v>
      </c>
      <c r="G451" s="127">
        <f>VLOOKUP(A451,'Tüm - Sektör'!$A:$H,7,0)</f>
        <v>354.86250699999999</v>
      </c>
      <c r="H451" s="159">
        <v>12.68</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3"/>
        <v>31.553077545901729</v>
      </c>
      <c r="R451" s="166" t="str">
        <f t="shared" si="24"/>
        <v/>
      </c>
      <c r="S451" s="191">
        <v>31.553077545901729</v>
      </c>
      <c r="T451" s="208">
        <f t="shared" si="25"/>
        <v>0</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15.471904447838915</v>
      </c>
      <c r="F452" s="128">
        <f>VLOOKUP(A452,'Tüm - Sektör'!$A:$H,6,0)</f>
        <v>6.251274524379359</v>
      </c>
      <c r="G452" s="127">
        <f>VLOOKUP(A452,'Tüm - Sektör'!$A:$H,7,0)</f>
        <v>206.00537199999999</v>
      </c>
      <c r="H452" s="159">
        <v>12.55</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3"/>
        <v>31.8729543132551</v>
      </c>
      <c r="R452" s="166" t="str">
        <f t="shared" si="24"/>
        <v/>
      </c>
      <c r="S452" s="191">
        <v>31.8729543132551</v>
      </c>
      <c r="T452" s="208">
        <f t="shared" si="25"/>
        <v>0</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30.302808665532925</v>
      </c>
      <c r="F453" s="128">
        <f>VLOOKUP(A453,'Tüm - Sektör'!$A:$H,6,0)</f>
        <v>3.0437341715917281</v>
      </c>
      <c r="G453" s="127">
        <f>VLOOKUP(A453,'Tüm - Sektör'!$A:$H,7,0)</f>
        <v>109.24879199999999</v>
      </c>
      <c r="H453" s="159">
        <v>12.09</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33.105452409166041</v>
      </c>
      <c r="R453" s="166" t="str">
        <f t="shared" si="24"/>
        <v/>
      </c>
      <c r="S453" s="191">
        <v>33.105452409166041</v>
      </c>
      <c r="T453" s="208">
        <f t="shared" si="25"/>
        <v>0</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7.4435084232602202</v>
      </c>
      <c r="F454" s="128">
        <f>VLOOKUP(A454,'Tüm - Sektör'!$A:$H,6,0)</f>
        <v>0.90224344524366307</v>
      </c>
      <c r="G454" s="127">
        <f>VLOOKUP(A454,'Tüm - Sektör'!$A:$H,7,0)</f>
        <v>459.303876</v>
      </c>
      <c r="H454" s="159">
        <v>11.7</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3"/>
        <v>34.188322698420677</v>
      </c>
      <c r="R454" s="166" t="str">
        <f t="shared" si="24"/>
        <v/>
      </c>
      <c r="S454" s="191">
        <v>34.188322698420677</v>
      </c>
      <c r="T454" s="208">
        <f t="shared" si="25"/>
        <v>0</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13.363319285478017</v>
      </c>
      <c r="F455" s="128">
        <f>VLOOKUP(A455,'Tüm - Sektör'!$A:$H,6,0)</f>
        <v>1.7606481272039547</v>
      </c>
      <c r="G455" s="127">
        <f>VLOOKUP(A455,'Tüm - Sektör'!$A:$H,7,0)</f>
        <v>264.90403600000002</v>
      </c>
      <c r="H455" s="159">
        <v>11.3</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35.399972130797636</v>
      </c>
      <c r="R455" s="166" t="str">
        <f t="shared" si="24"/>
        <v/>
      </c>
      <c r="S455" s="191">
        <v>35.399972130797636</v>
      </c>
      <c r="T455" s="208">
        <f t="shared" si="25"/>
        <v>0</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3.100198412698413</v>
      </c>
      <c r="F456" s="128">
        <f>VLOOKUP(A456,'Tüm - Sektör'!$A:$H,6,0)</f>
        <v>6.8893298059964733E-2</v>
      </c>
      <c r="G456" s="127">
        <f>VLOOKUP(A456,'Tüm - Sektör'!$A:$H,7,0)</f>
        <v>1152.410032</v>
      </c>
      <c r="H456" s="159">
        <v>11.2</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35.726997519841277</v>
      </c>
      <c r="R456" s="166" t="str">
        <f t="shared" si="24"/>
        <v/>
      </c>
      <c r="S456" s="191">
        <v>35.726997519841277</v>
      </c>
      <c r="T456" s="208">
        <f t="shared" si="25"/>
        <v>0</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16.717211154592576</v>
      </c>
      <c r="F457" s="128">
        <f>VLOOKUP(A457,'Tüm - Sektör'!$A:$H,6,0)</f>
        <v>1.540188976837348</v>
      </c>
      <c r="G457" s="127">
        <f>VLOOKUP(A457,'Tüm - Sektör'!$A:$H,7,0)</f>
        <v>214.106866</v>
      </c>
      <c r="H457" s="159">
        <v>11.18</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35.792696885700579</v>
      </c>
      <c r="R457" s="166" t="str">
        <f t="shared" ref="R457:R519" si="27">IF(OR(H457="", H458="", Q457=0), "", IF(H457&lt;H458, (H458-H457)/H457, ""))</f>
        <v/>
      </c>
      <c r="S457" s="191">
        <v>35.792696885700579</v>
      </c>
      <c r="T457" s="208">
        <f t="shared" ref="T457:T520" si="28">S457-Q457</f>
        <v>0</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24.721125769907786</v>
      </c>
      <c r="F458" s="128">
        <f>VLOOKUP(A458,'Tüm - Sektör'!$A:$H,6,0)</f>
        <v>3.4102808345851545</v>
      </c>
      <c r="G458" s="127">
        <f>VLOOKUP(A458,'Tüm - Sektör'!$A:$H,7,0)</f>
        <v>145.66302899999999</v>
      </c>
      <c r="H458" s="159">
        <v>11.11</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36.009540599347254</v>
      </c>
      <c r="R458" s="166" t="str">
        <f t="shared" si="27"/>
        <v/>
      </c>
      <c r="S458" s="191">
        <v>36.009540599347254</v>
      </c>
      <c r="T458" s="208">
        <f t="shared" si="28"/>
        <v>0</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486</v>
      </c>
      <c r="B459" s="126" t="s">
        <v>208</v>
      </c>
      <c r="C459" s="127">
        <v>59206007042</v>
      </c>
      <c r="D459" s="127">
        <v>9000000000</v>
      </c>
      <c r="E459" s="128">
        <f>VLOOKUP(A459,'Tüm - Sektör'!$A:$H,5,0)</f>
        <v>1.9880320470765991</v>
      </c>
      <c r="F459" s="128">
        <f>VLOOKUP(A459,'Tüm - Sektör'!$A:$H,6,0)</f>
        <v>2.2089244967517768E-2</v>
      </c>
      <c r="G459" s="127">
        <f>VLOOKUP(A459,'Tüm - Sektör'!$A:$H,7,0)</f>
        <v>1822.556022</v>
      </c>
      <c r="H459" s="159">
        <v>11.04</v>
      </c>
      <c r="I459" s="128" t="e">
        <f>VLOOKUP(A459,'Tüm - Sektör'!$A:$H,9,0)</f>
        <v>#REF!</v>
      </c>
      <c r="J459" s="127" t="e">
        <f>VLOOKUP(A459,'Tüm - Sektör'!$A:$H,10,0)</f>
        <v>#REF!</v>
      </c>
      <c r="K459" s="128" t="e">
        <f>VLOOKUP(A459,'Tüm - Sektör'!$A:$H,11,0)</f>
        <v>#REF!</v>
      </c>
      <c r="L459" s="128" t="e">
        <f>VLOOKUP(A459,'Tüm - Sektör'!$A:$H,12,0)</f>
        <v>#REF!</v>
      </c>
      <c r="M459" s="128" t="e">
        <f>VLOOKUP(A459,'Tüm - Sektör'!$A:$H,13,0)</f>
        <v>#REF!</v>
      </c>
      <c r="N459" s="129" t="e">
        <f>VLOOKUP(A459,'Tüm - Sektör'!$A:$H,14,0)</f>
        <v>#REF!</v>
      </c>
      <c r="O459" s="130" t="e">
        <f>VLOOKUP(A459,'Tüm - Sektör'!$A:$H,15,0)</f>
        <v>#REF!</v>
      </c>
      <c r="P459" s="152" t="e">
        <f>VLOOKUP(A459,'Tüm - Sektör'!$A:$H,16,0)</f>
        <v>#REF!</v>
      </c>
      <c r="Q459" s="158">
        <f t="shared" si="26"/>
        <v>36.232997793284433</v>
      </c>
      <c r="R459" s="166" t="str">
        <f t="shared" si="27"/>
        <v/>
      </c>
      <c r="S459" s="191">
        <v>36.232997793284433</v>
      </c>
      <c r="T459" s="208">
        <f t="shared" si="28"/>
        <v>0</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748</v>
      </c>
      <c r="B460" s="136" t="s">
        <v>374</v>
      </c>
      <c r="C460" s="137">
        <v>1357332842</v>
      </c>
      <c r="D460" s="137">
        <v>535000000</v>
      </c>
      <c r="E460" s="128">
        <f>VLOOKUP(A460,'Tüm - Sektör'!$A:$H,5,0)</f>
        <v>3.1615753763357537</v>
      </c>
      <c r="F460" s="128">
        <f>VLOOKUP(A460,'Tüm - Sektör'!$A:$H,6,0)</f>
        <v>0.10264855117973226</v>
      </c>
      <c r="G460" s="127">
        <f>VLOOKUP(A460,'Tüm - Sektör'!$A:$H,7,0)</f>
        <v>1153.5045090000001</v>
      </c>
      <c r="H460" s="159">
        <v>10.97</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36.468914521466644</v>
      </c>
      <c r="R460" s="166" t="str">
        <f t="shared" si="27"/>
        <v/>
      </c>
      <c r="S460" s="191">
        <v>36.468914521466644</v>
      </c>
      <c r="T460" s="208">
        <f t="shared" si="28"/>
        <v>0</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265</v>
      </c>
      <c r="B461" s="136" t="s">
        <v>255</v>
      </c>
      <c r="C461" s="137">
        <v>33650224000</v>
      </c>
      <c r="D461" s="137">
        <v>3885000000</v>
      </c>
      <c r="E461" s="128">
        <f>VLOOKUP(A461,'Tüm - Sektör'!$A:$H,5,0)</f>
        <v>3.1035917032691667</v>
      </c>
      <c r="F461" s="128">
        <f>VLOOKUP(A461,'Tüm - Sektör'!$A:$H,6,0)</f>
        <v>7.9886530328678679E-2</v>
      </c>
      <c r="G461" s="127">
        <f>VLOOKUP(A461,'Tüm - Sektör'!$A:$H,7,0)</f>
        <v>1198.914348</v>
      </c>
      <c r="H461" s="159">
        <v>10.75</v>
      </c>
      <c r="I461" s="141" t="e">
        <f>VLOOKUP(A461,'Tüm - Sektör'!$A:$H,9,0)</f>
        <v>#REF!</v>
      </c>
      <c r="J461" s="145" t="e">
        <f>VLOOKUP(A461,'Tüm - Sektör'!$A:$H,10,0)</f>
        <v>#REF!</v>
      </c>
      <c r="K461" s="146" t="e">
        <f>VLOOKUP(A461,'Tüm - Sektör'!$A:$H,11,0)</f>
        <v>#REF!</v>
      </c>
      <c r="L461" s="146" t="e">
        <f>VLOOKUP(A461,'Tüm - Sektör'!$A:$H,12,0)</f>
        <v>#REF!</v>
      </c>
      <c r="M461" s="146" t="e">
        <f>VLOOKUP(A461,'Tüm - Sektör'!$A:$H,13,0)</f>
        <v>#REF!</v>
      </c>
      <c r="N461" s="147" t="e">
        <f>VLOOKUP(A461,'Tüm - Sektör'!$A:$H,14,0)</f>
        <v>#REF!</v>
      </c>
      <c r="O461" s="148" t="e">
        <f>VLOOKUP(A461,'Tüm - Sektör'!$A:$H,15,0)</f>
        <v>#REF!</v>
      </c>
      <c r="P461" s="156" t="e">
        <f>VLOOKUP(A461,'Tüm - Sektör'!$A:$H,16,0)</f>
        <v>#REF!</v>
      </c>
      <c r="Q461" s="158">
        <f t="shared" si="26"/>
        <v>37.209406233831622</v>
      </c>
      <c r="R461" s="166" t="str">
        <f t="shared" si="27"/>
        <v/>
      </c>
      <c r="S461" s="191">
        <v>37.209406233831622</v>
      </c>
      <c r="T461" s="208">
        <f t="shared" si="28"/>
        <v>0</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3.1141695993580325</v>
      </c>
      <c r="F462" s="128">
        <f>VLOOKUP(A462,'Tüm - Sektör'!$A:$H,6,0)</f>
        <v>0.14327902458514066</v>
      </c>
      <c r="G462" s="127">
        <f>VLOOKUP(A462,'Tüm - Sektör'!$A:$H,7,0)</f>
        <v>1289.753751</v>
      </c>
      <c r="H462" s="159">
        <v>9.9600000000000009</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 t="shared" si="26"/>
        <v>40.165119220221897</v>
      </c>
      <c r="R462" s="166" t="str">
        <f t="shared" si="27"/>
        <v/>
      </c>
      <c r="S462" s="191">
        <v>40.165119220221897</v>
      </c>
      <c r="T462" s="208">
        <f t="shared" si="28"/>
        <v>0</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15.227135481055065</v>
      </c>
      <c r="F463" s="128">
        <f>VLOOKUP(A463,'Tüm - Sektör'!$A:$H,6,0)</f>
        <v>1.5565180061633623</v>
      </c>
      <c r="G463" s="127">
        <f>VLOOKUP(A463,'Tüm - Sektör'!$A:$H,7,0)</f>
        <v>266.47241100000002</v>
      </c>
      <c r="H463" s="159">
        <v>9.86</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40.576115042603881</v>
      </c>
      <c r="R463" s="166" t="str">
        <f t="shared" si="27"/>
        <v/>
      </c>
      <c r="S463" s="191">
        <v>40.576115042603881</v>
      </c>
      <c r="T463" s="208">
        <f t="shared" si="28"/>
        <v>0</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28.320338428044217</v>
      </c>
      <c r="F464" s="128">
        <f>VLOOKUP(A464,'Tüm - Sektör'!$A:$H,6,0)</f>
        <v>5.0266841370330519</v>
      </c>
      <c r="G464" s="127">
        <f>VLOOKUP(A464,'Tüm - Sektör'!$A:$H,7,0)</f>
        <v>148.71153100000001</v>
      </c>
      <c r="H464" s="159">
        <v>9.5</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42.115608860725885</v>
      </c>
      <c r="R464" s="166" t="str">
        <f t="shared" si="27"/>
        <v/>
      </c>
      <c r="S464" s="191">
        <v>42.115608860725885</v>
      </c>
      <c r="T464" s="208">
        <f t="shared" si="28"/>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8.700312581364436</v>
      </c>
      <c r="F465" s="128">
        <f>VLOOKUP(A465,'Tüm - Sektör'!$A:$H,6,0)</f>
        <v>0.7492938014412136</v>
      </c>
      <c r="G465" s="127">
        <f>VLOOKUP(A465,'Tüm - Sektör'!$A:$H,7,0)</f>
        <v>488.67153000000002</v>
      </c>
      <c r="H465" s="159">
        <v>9.41</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42.515950606136087</v>
      </c>
      <c r="R465" s="166" t="str">
        <f t="shared" si="27"/>
        <v/>
      </c>
      <c r="S465" s="191">
        <v>42.515950606136087</v>
      </c>
      <c r="T465" s="208">
        <f t="shared" si="28"/>
        <v>0</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198</v>
      </c>
      <c r="B466" s="136" t="s">
        <v>605</v>
      </c>
      <c r="C466" s="137">
        <v>6529421000</v>
      </c>
      <c r="D466" s="137">
        <v>500000000</v>
      </c>
      <c r="E466" s="128">
        <f>VLOOKUP(A466,'Tüm - Sektör'!$A:$H,5,0)</f>
        <v>36.630036630036628</v>
      </c>
      <c r="F466" s="128">
        <f>VLOOKUP(A466,'Tüm - Sektör'!$A:$H,6,0)</f>
        <v>9.1575091575091569</v>
      </c>
      <c r="G466" s="127">
        <f>VLOOKUP(A466,'Tüm - Sektör'!$A:$H,7,0)</f>
        <v>124.820319</v>
      </c>
      <c r="H466" s="159">
        <v>8.75</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26"/>
        <v>45.721728571428564</v>
      </c>
      <c r="R466" s="166" t="str">
        <f t="shared" si="27"/>
        <v/>
      </c>
      <c r="S466" s="191">
        <v>45.721728571428564</v>
      </c>
      <c r="T466" s="208">
        <f t="shared" si="28"/>
        <v>0</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380</v>
      </c>
      <c r="B467" s="136" t="s">
        <v>605</v>
      </c>
      <c r="C467" s="137">
        <v>4751651642</v>
      </c>
      <c r="D467" s="137">
        <v>262500000</v>
      </c>
      <c r="E467" s="128">
        <f>VLOOKUP(A467,'Tüm - Sektör'!$A:$H,5,0)</f>
        <v>61.098283653746101</v>
      </c>
      <c r="F467" s="128">
        <f>VLOOKUP(A467,'Tüm - Sektör'!$A:$H,6,0)</f>
        <v>33.250766614283592</v>
      </c>
      <c r="G467" s="127">
        <f>VLOOKUP(A467,'Tüm - Sektör'!$A:$H,7,0)</f>
        <v>75.351630999999998</v>
      </c>
      <c r="H467" s="159">
        <v>8.69</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26"/>
        <v>46.038553246104073</v>
      </c>
      <c r="R467" s="166" t="str">
        <f t="shared" si="27"/>
        <v/>
      </c>
      <c r="S467" s="191">
        <v>46.038553246104073</v>
      </c>
      <c r="T467" s="208">
        <f t="shared" si="28"/>
        <v>0</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648</v>
      </c>
      <c r="B468" s="131" t="s">
        <v>233</v>
      </c>
      <c r="C468" s="132">
        <v>4399219392</v>
      </c>
      <c r="D468" s="132">
        <v>1112000000</v>
      </c>
      <c r="E468" s="128">
        <f>VLOOKUP(A468,'Tüm - Sektör'!$A:$H,5,0)</f>
        <v>16.583233764281164</v>
      </c>
      <c r="F468" s="128">
        <f>VLOOKUP(A468,'Tüm - Sektör'!$A:$H,6,0)</f>
        <v>0.79876700609801654</v>
      </c>
      <c r="G468" s="127">
        <f>VLOOKUP(A468,'Tüm - Sektör'!$A:$H,7,0)</f>
        <v>277.98263300000002</v>
      </c>
      <c r="H468" s="159">
        <v>8.68</v>
      </c>
      <c r="I468" s="133" t="e">
        <f>VLOOKUP(A468,'Tüm - Sektör'!$A:$H,9,0)</f>
        <v>#REF!</v>
      </c>
      <c r="J468" s="132" t="e">
        <f>VLOOKUP(A468,'Tüm - Sektör'!$A:$H,10,0)</f>
        <v>#REF!</v>
      </c>
      <c r="K468" s="133" t="e">
        <f>VLOOKUP(A468,'Tüm - Sektör'!$A:$H,11,0)</f>
        <v>#REF!</v>
      </c>
      <c r="L468" s="133" t="e">
        <f>VLOOKUP(A468,'Tüm - Sektör'!$A:$H,12,0)</f>
        <v>#REF!</v>
      </c>
      <c r="M468" s="133" t="e">
        <f>VLOOKUP(A468,'Tüm - Sektör'!$A:$H,13,0)</f>
        <v>#REF!</v>
      </c>
      <c r="N468" s="134" t="e">
        <f>VLOOKUP(A468,'Tüm - Sektör'!$A:$H,14,0)</f>
        <v>#REF!</v>
      </c>
      <c r="O468" s="135" t="e">
        <f>VLOOKUP(A468,'Tüm - Sektör'!$A:$H,15,0)</f>
        <v>#REF!</v>
      </c>
      <c r="P468" s="153" t="e">
        <f>VLOOKUP(A468,'Tüm - Sektör'!$A:$H,16,0)</f>
        <v>#REF!</v>
      </c>
      <c r="Q468" s="158">
        <f t="shared" si="26"/>
        <v>46.098509854493798</v>
      </c>
      <c r="R468" s="166" t="str">
        <f t="shared" si="27"/>
        <v/>
      </c>
      <c r="S468" s="191">
        <v>46.098509854493798</v>
      </c>
      <c r="T468" s="208">
        <f t="shared" si="28"/>
        <v>0</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212</v>
      </c>
      <c r="B469" s="126" t="s">
        <v>208</v>
      </c>
      <c r="C469" s="127">
        <v>5062845915</v>
      </c>
      <c r="D469" s="127">
        <v>1817640000</v>
      </c>
      <c r="E469" s="128">
        <f>VLOOKUP(A469,'Tüm - Sektör'!$A:$H,5,0)</f>
        <v>7.0560797440145002</v>
      </c>
      <c r="F469" s="128">
        <f>VLOOKUP(A469,'Tüm - Sektör'!$A:$H,6,0)</f>
        <v>0.43133341060168989</v>
      </c>
      <c r="G469" s="127">
        <f>VLOOKUP(A469,'Tüm - Sektör'!$A:$H,7,0)</f>
        <v>663.82721200000003</v>
      </c>
      <c r="H469" s="159">
        <v>8.5399999999999991</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 t="shared" si="26"/>
        <v>46.840177441188196</v>
      </c>
      <c r="R469" s="166" t="str">
        <f t="shared" si="27"/>
        <v/>
      </c>
      <c r="S469" s="191">
        <v>46.840177441188196</v>
      </c>
      <c r="T469" s="208">
        <f t="shared" si="28"/>
        <v>0</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16.104489161156422</v>
      </c>
      <c r="F470" s="128">
        <f>VLOOKUP(A470,'Tüm - Sektör'!$A:$H,6,0)</f>
        <v>2.4979492374612469</v>
      </c>
      <c r="G470" s="127">
        <f>VLOOKUP(A470,'Tüm - Sektör'!$A:$H,7,0)</f>
        <v>306.64052400000003</v>
      </c>
      <c r="H470" s="159">
        <v>8.1</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6"/>
        <v>49.382889951293265</v>
      </c>
      <c r="R470" s="166" t="str">
        <f t="shared" si="27"/>
        <v/>
      </c>
      <c r="S470" s="191">
        <v>49.382889951293265</v>
      </c>
      <c r="T470" s="208">
        <f t="shared" si="28"/>
        <v>0</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12.570641110553289</v>
      </c>
      <c r="F471" s="128">
        <f>VLOOKUP(A471,'Tüm - Sektör'!$A:$H,6,0)</f>
        <v>1.4366446983489474</v>
      </c>
      <c r="G471" s="127">
        <f>VLOOKUP(A471,'Tüm - Sektör'!$A:$H,7,0)</f>
        <v>398.33480200000002</v>
      </c>
      <c r="H471" s="159">
        <v>7.99</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50.073238377853052</v>
      </c>
      <c r="R471" s="166" t="str">
        <f t="shared" si="27"/>
        <v/>
      </c>
      <c r="S471" s="191">
        <v>50.073238377853052</v>
      </c>
      <c r="T471" s="208">
        <f t="shared" si="28"/>
        <v>0</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6.1814420129742285</v>
      </c>
      <c r="F472" s="128">
        <f>VLOOKUP(A472,'Tüm - Sektör'!$A:$H,6,0)</f>
        <v>0.33323137536249209</v>
      </c>
      <c r="G472" s="127">
        <f>VLOOKUP(A472,'Tüm - Sektör'!$A:$H,7,0)</f>
        <v>846.06924800000002</v>
      </c>
      <c r="H472" s="159">
        <v>7.65</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 t="shared" si="26"/>
        <v>52.299279954727119</v>
      </c>
      <c r="R472" s="166" t="str">
        <f t="shared" si="27"/>
        <v/>
      </c>
      <c r="S472" s="191">
        <v>52.299279954727119</v>
      </c>
      <c r="T472" s="208">
        <f t="shared" si="28"/>
        <v>0</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13.772621622258177</v>
      </c>
      <c r="F473" s="128">
        <f>VLOOKUP(A473,'Tüm - Sektör'!$A:$H,6,0)</f>
        <v>1.7535805477792432</v>
      </c>
      <c r="G473" s="127">
        <f>VLOOKUP(A473,'Tüm - Sektör'!$A:$H,7,0)</f>
        <v>381.16404999999997</v>
      </c>
      <c r="H473" s="159">
        <v>7.62</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 t="shared" si="26"/>
        <v>52.49628236657496</v>
      </c>
      <c r="R473" s="166" t="str">
        <f t="shared" si="27"/>
        <v/>
      </c>
      <c r="S473" s="191">
        <v>52.49628236657496</v>
      </c>
      <c r="T473" s="208">
        <f t="shared" si="28"/>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23.599319195040206</v>
      </c>
      <c r="F474" s="128">
        <f>VLOOKUP(A474,'Tüm - Sektör'!$A:$H,6,0)</f>
        <v>4.994564909003218</v>
      </c>
      <c r="G474" s="127">
        <f>VLOOKUP(A474,'Tüm - Sektör'!$A:$H,7,0)</f>
        <v>233.17816500000001</v>
      </c>
      <c r="H474" s="159">
        <v>7.27</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 t="shared" si="26"/>
        <v>55.028459451487521</v>
      </c>
      <c r="R474" s="166" t="str">
        <f t="shared" si="27"/>
        <v/>
      </c>
      <c r="S474" s="191">
        <v>55.028459451487521</v>
      </c>
      <c r="T474" s="208">
        <f t="shared" si="28"/>
        <v>0</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11.819283160476317</v>
      </c>
      <c r="F475" s="128">
        <f>VLOOKUP(A475,'Tüm - Sektör'!$A:$H,6,0)</f>
        <v>1.1256460152834589</v>
      </c>
      <c r="G475" s="127">
        <f>VLOOKUP(A475,'Tüm - Sektör'!$A:$H,7,0)</f>
        <v>466.80128100000002</v>
      </c>
      <c r="H475" s="159">
        <v>7.25</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 t="shared" si="26"/>
        <v>55.172565198120736</v>
      </c>
      <c r="R475" s="166" t="str">
        <f t="shared" si="27"/>
        <v/>
      </c>
      <c r="S475" s="191">
        <v>55.172565198120736</v>
      </c>
      <c r="T475" s="208">
        <f t="shared" si="28"/>
        <v>0</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5.0822020775025649</v>
      </c>
      <c r="F476" s="128">
        <f>VLOOKUP(A476,'Tüm - Sektör'!$A:$H,6,0)</f>
        <v>0.51859204872475151</v>
      </c>
      <c r="G476" s="127">
        <f>VLOOKUP(A476,'Tüm - Sektör'!$A:$H,7,0)</f>
        <v>1087.1196239999999</v>
      </c>
      <c r="H476" s="159">
        <v>7.24</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55.249616115866068</v>
      </c>
      <c r="R476" s="166" t="str">
        <f t="shared" si="27"/>
        <v/>
      </c>
      <c r="S476" s="191">
        <v>55.249616115866068</v>
      </c>
      <c r="T476" s="208">
        <f t="shared" si="28"/>
        <v>0</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6.8601166907778515</v>
      </c>
      <c r="F477" s="128">
        <f>VLOOKUP(A477,'Tüm - Sektör'!$A:$H,6,0)</f>
        <v>0.46786814600360455</v>
      </c>
      <c r="G477" s="127">
        <f>VLOOKUP(A477,'Tüm - Sektör'!$A:$H,7,0)</f>
        <v>846.39887099999999</v>
      </c>
      <c r="H477" s="159">
        <v>6.89</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 t="shared" si="26"/>
        <v>58.063950220026292</v>
      </c>
      <c r="R477" s="166" t="str">
        <f t="shared" si="27"/>
        <v/>
      </c>
      <c r="S477" s="191">
        <v>58.063950220026292</v>
      </c>
      <c r="T477" s="208">
        <f t="shared" si="28"/>
        <v>0</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288</v>
      </c>
      <c r="B478" s="136" t="s">
        <v>352</v>
      </c>
      <c r="C478" s="137">
        <v>1494939583</v>
      </c>
      <c r="D478" s="137">
        <v>560000000</v>
      </c>
      <c r="E478" s="128">
        <f>VLOOKUP(A478,'Tüm - Sektör'!$A:$H,5,0)</f>
        <v>16.295057871898035</v>
      </c>
      <c r="F478" s="128">
        <f>VLOOKUP(A478,'Tüm - Sektör'!$A:$H,6,0)</f>
        <v>4.8497196047315576</v>
      </c>
      <c r="G478" s="127">
        <f>VLOOKUP(A478,'Tüm - Sektör'!$A:$H,7,0)</f>
        <v>363.678921</v>
      </c>
      <c r="H478" s="159">
        <v>6.75</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59.261690644844336</v>
      </c>
      <c r="R478" s="166" t="str">
        <f t="shared" si="27"/>
        <v/>
      </c>
      <c r="S478" s="191">
        <v>59.261690644844336</v>
      </c>
      <c r="T478" s="208">
        <f t="shared" si="28"/>
        <v>0</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185</v>
      </c>
      <c r="B479" s="136" t="s">
        <v>349</v>
      </c>
      <c r="C479" s="137">
        <v>10277253756</v>
      </c>
      <c r="D479" s="137">
        <v>1000000000</v>
      </c>
      <c r="E479" s="128">
        <f>VLOOKUP(A479,'Tüm - Sektör'!$A:$H,5,0)</f>
        <v>34.359302093855867</v>
      </c>
      <c r="F479" s="128">
        <f>VLOOKUP(A479,'Tüm - Sektör'!$A:$H,6,0)</f>
        <v>5.7265503489759775</v>
      </c>
      <c r="G479" s="127">
        <f>VLOOKUP(A479,'Tüm - Sektör'!$A:$H,7,0)</f>
        <v>174.82693900000001</v>
      </c>
      <c r="H479" s="159">
        <v>6.66</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6"/>
        <v>60.069316112451126</v>
      </c>
      <c r="R479" s="166" t="str">
        <f t="shared" si="27"/>
        <v/>
      </c>
      <c r="S479" s="191">
        <v>60.069316112451126</v>
      </c>
      <c r="T479" s="208">
        <f t="shared" si="28"/>
        <v>0</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5.1446680660163802</v>
      </c>
      <c r="F480" s="128">
        <f>VLOOKUP(A480,'Tüm - Sektör'!$A:$H,6,0)</f>
        <v>0.34297787106775868</v>
      </c>
      <c r="G480" s="127">
        <f>VLOOKUP(A480,'Tüm - Sektör'!$A:$H,7,0)</f>
        <v>1246.060845</v>
      </c>
      <c r="H480" s="159">
        <v>6.24</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64.105694375848856</v>
      </c>
      <c r="R480" s="166" t="str">
        <f t="shared" si="27"/>
        <v/>
      </c>
      <c r="S480" s="191">
        <v>64.105694375848856</v>
      </c>
      <c r="T480" s="208">
        <f t="shared" si="28"/>
        <v>0</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268</v>
      </c>
      <c r="B481" s="136" t="s">
        <v>375</v>
      </c>
      <c r="C481" s="137">
        <v>39031208000</v>
      </c>
      <c r="D481" s="137">
        <v>1600000000</v>
      </c>
      <c r="E481" s="128">
        <f>VLOOKUP(A481,'Tüm - Sektör'!$A:$H,5,0)</f>
        <v>18.426590306876435</v>
      </c>
      <c r="F481" s="128">
        <f>VLOOKUP(A481,'Tüm - Sektör'!$A:$H,6,0)</f>
        <v>2.3033237883595543</v>
      </c>
      <c r="G481" s="127">
        <f>VLOOKUP(A481,'Tüm - Sektör'!$A:$H,7,0)</f>
        <v>362.48923500000001</v>
      </c>
      <c r="H481" s="159">
        <v>5.99</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66.794406239980546</v>
      </c>
      <c r="R481" s="166" t="str">
        <f t="shared" si="27"/>
        <v/>
      </c>
      <c r="S481" s="191">
        <v>66.794406239980546</v>
      </c>
      <c r="T481" s="208">
        <f t="shared" si="28"/>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118</v>
      </c>
      <c r="B482" s="136" t="s">
        <v>356</v>
      </c>
      <c r="C482" s="137">
        <v>8174952000</v>
      </c>
      <c r="D482" s="137">
        <v>1080000000</v>
      </c>
      <c r="E482" s="128">
        <f>VLOOKUP(A482,'Tüm - Sektör'!$A:$H,5,0)</f>
        <v>15.503089998383025</v>
      </c>
      <c r="F482" s="128">
        <f>VLOOKUP(A482,'Tüm - Sektör'!$A:$H,6,0)</f>
        <v>2.8709425922931526</v>
      </c>
      <c r="G482" s="127">
        <f>VLOOKUP(A482,'Tüm - Sektör'!$A:$H,7,0)</f>
        <v>431.473364</v>
      </c>
      <c r="H482" s="159">
        <v>5.98</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26"/>
        <v>66.891703939970782</v>
      </c>
      <c r="R482" s="166" t="str">
        <f t="shared" si="27"/>
        <v/>
      </c>
      <c r="S482" s="191">
        <v>66.891703939970782</v>
      </c>
      <c r="T482" s="208">
        <f t="shared" si="28"/>
        <v>0</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25.759419897863896</v>
      </c>
      <c r="F483" s="128">
        <f>VLOOKUP(A483,'Tüm - Sektör'!$A:$H,6,0)</f>
        <v>2.5759419897863896</v>
      </c>
      <c r="G483" s="127">
        <f>VLOOKUP(A483,'Tüm - Sektör'!$A:$H,7,0)</f>
        <v>271.03651100000002</v>
      </c>
      <c r="H483" s="159">
        <v>5.73</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 t="shared" si="26"/>
        <v>69.817432945010083</v>
      </c>
      <c r="R483" s="166" t="str">
        <f t="shared" si="27"/>
        <v/>
      </c>
      <c r="S483" s="191">
        <v>69.817432945010083</v>
      </c>
      <c r="T483" s="208">
        <f t="shared" si="28"/>
        <v>0</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276</v>
      </c>
      <c r="B484" s="136" t="s">
        <v>353</v>
      </c>
      <c r="C484" s="137">
        <v>17087095351</v>
      </c>
      <c r="D484" s="137">
        <v>1500000000</v>
      </c>
      <c r="E484" s="128">
        <f>VLOOKUP(A484,'Tüm - Sektör'!$A:$H,5,0)</f>
        <v>12.863246007971998</v>
      </c>
      <c r="F484" s="128">
        <f>VLOOKUP(A484,'Tüm - Sektör'!$A:$H,6,0)</f>
        <v>1.7150994677295999</v>
      </c>
      <c r="G484" s="127">
        <f>VLOOKUP(A484,'Tüm - Sektör'!$A:$H,7,0)</f>
        <v>545.59110899999996</v>
      </c>
      <c r="H484" s="159">
        <v>5.7</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 t="shared" si="26"/>
        <v>70.180726548292654</v>
      </c>
      <c r="R484" s="166" t="str">
        <f t="shared" si="27"/>
        <v/>
      </c>
      <c r="S484" s="191">
        <v>70.180726548292654</v>
      </c>
      <c r="T484" s="208">
        <f t="shared" si="28"/>
        <v>0</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12.319131284427737</v>
      </c>
      <c r="F485" s="128">
        <f>VLOOKUP(A485,'Tüm - Sektör'!$A:$H,6,0)</f>
        <v>2.5935013230374184</v>
      </c>
      <c r="G485" s="127">
        <f>VLOOKUP(A485,'Tüm - Sektör'!$A:$H,7,0)</f>
        <v>592.57757400000003</v>
      </c>
      <c r="H485" s="159">
        <v>5.48</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6"/>
        <v>73.000409303136934</v>
      </c>
      <c r="R485" s="166" t="str">
        <f t="shared" si="27"/>
        <v/>
      </c>
      <c r="S485" s="191">
        <v>73.000409303136934</v>
      </c>
      <c r="T485" s="208">
        <f t="shared" si="28"/>
        <v>0</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62</v>
      </c>
      <c r="B486" s="136" t="s">
        <v>355</v>
      </c>
      <c r="C486" s="137">
        <v>1966732279</v>
      </c>
      <c r="D486" s="137">
        <v>891754956</v>
      </c>
      <c r="E486" s="128">
        <f>VLOOKUP(A486,'Tüm - Sektör'!$A:$H,5,0)</f>
        <v>13.55573920287779</v>
      </c>
      <c r="F486" s="128">
        <f>VLOOKUP(A486,'Tüm - Sektör'!$A:$H,6,0)</f>
        <v>3.0402386017976424</v>
      </c>
      <c r="G486" s="127">
        <f>VLOOKUP(A486,'Tüm - Sektör'!$A:$H,7,0)</f>
        <v>565.32693600000005</v>
      </c>
      <c r="H486" s="159">
        <v>5.22</v>
      </c>
      <c r="I486" s="138" t="e">
        <f>VLOOKUP(A486,'Tüm - Sektör'!$A:$H,9,0)</f>
        <v>#REF!</v>
      </c>
      <c r="J486" s="137" t="e">
        <f>VLOOKUP(A486,'Tüm - Sektör'!$A:$H,10,0)</f>
        <v>#REF!</v>
      </c>
      <c r="K486" s="138" t="e">
        <f>VLOOKUP(A486,'Tüm - Sektör'!$A:$H,11,0)</f>
        <v>#REF!</v>
      </c>
      <c r="L486" s="138" t="e">
        <f>VLOOKUP(A486,'Tüm - Sektör'!$A:$H,12,0)</f>
        <v>#REF!</v>
      </c>
      <c r="M486" s="138" t="e">
        <f>VLOOKUP(A486,'Tüm - Sektör'!$A:$H,13,0)</f>
        <v>#REF!</v>
      </c>
      <c r="N486" s="139" t="e">
        <f>VLOOKUP(A486,'Tüm - Sektör'!$A:$H,14,0)</f>
        <v>#REF!</v>
      </c>
      <c r="O486" s="140" t="e">
        <f>VLOOKUP(A486,'Tüm - Sektör'!$A:$H,15,0)</f>
        <v>#REF!</v>
      </c>
      <c r="P486" s="154" t="e">
        <f>VLOOKUP(A486,'Tüm - Sektör'!$A:$H,16,0)</f>
        <v>#REF!</v>
      </c>
      <c r="Q486" s="158">
        <f t="shared" si="26"/>
        <v>76.634245087779831</v>
      </c>
      <c r="R486" s="166" t="str">
        <f t="shared" si="27"/>
        <v/>
      </c>
      <c r="S486" s="191">
        <v>76.634245087779831</v>
      </c>
      <c r="T486" s="208">
        <f t="shared" si="28"/>
        <v>0</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399</v>
      </c>
      <c r="B487" s="136" t="s">
        <v>390</v>
      </c>
      <c r="C487" s="137">
        <v>4113425775</v>
      </c>
      <c r="D487" s="137">
        <v>750000000</v>
      </c>
      <c r="E487" s="128">
        <f>VLOOKUP(A487,'Tüm - Sektör'!$A:$H,5,0)</f>
        <v>18.991357152056082</v>
      </c>
      <c r="F487" s="128">
        <f>VLOOKUP(A487,'Tüm - Sektör'!$A:$H,6,0)</f>
        <v>5.0643619072149555</v>
      </c>
      <c r="G487" s="127">
        <f>VLOOKUP(A487,'Tüm - Sektör'!$A:$H,7,0)</f>
        <v>408.98116599999997</v>
      </c>
      <c r="H487" s="159">
        <v>5.15</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 t="shared" si="26"/>
        <v>77.671073919703346</v>
      </c>
      <c r="R487" s="166" t="str">
        <f t="shared" si="27"/>
        <v/>
      </c>
      <c r="S487" s="191">
        <v>77.671073919703346</v>
      </c>
      <c r="T487" s="208">
        <f t="shared" si="28"/>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529</v>
      </c>
      <c r="B488" s="131" t="s">
        <v>233</v>
      </c>
      <c r="C488" s="132">
        <v>11202226165</v>
      </c>
      <c r="D488" s="132">
        <v>2876530554</v>
      </c>
      <c r="E488" s="128">
        <f>VLOOKUP(A488,'Tüm - Sektör'!$A:$H,5,0)</f>
        <v>10.405921171234283</v>
      </c>
      <c r="F488" s="128">
        <f>VLOOKUP(A488,'Tüm - Sektör'!$A:$H,6,0)</f>
        <v>0.72350499853124683</v>
      </c>
      <c r="G488" s="127">
        <f>VLOOKUP(A488,'Tüm - Sektör'!$A:$H,7,0)</f>
        <v>750.95738100000005</v>
      </c>
      <c r="H488" s="159">
        <v>5.12</v>
      </c>
      <c r="I488" s="133" t="e">
        <f>VLOOKUP(A488,'Tüm - Sektör'!$A:$H,9,0)</f>
        <v>#REF!</v>
      </c>
      <c r="J488" s="132" t="e">
        <f>VLOOKUP(A488,'Tüm - Sektör'!$A:$H,10,0)</f>
        <v>#REF!</v>
      </c>
      <c r="K488" s="133" t="e">
        <f>VLOOKUP(A488,'Tüm - Sektör'!$A:$H,11,0)</f>
        <v>#REF!</v>
      </c>
      <c r="L488" s="133" t="e">
        <f>VLOOKUP(A488,'Tüm - Sektör'!$A:$H,12,0)</f>
        <v>#REF!</v>
      </c>
      <c r="M488" s="133" t="e">
        <f>VLOOKUP(A488,'Tüm - Sektör'!$A:$H,13,0)</f>
        <v>#REF!</v>
      </c>
      <c r="N488" s="134" t="e">
        <f>VLOOKUP(A488,'Tüm - Sektör'!$A:$H,14,0)</f>
        <v>#REF!</v>
      </c>
      <c r="O488" s="135" t="e">
        <f>VLOOKUP(A488,'Tüm - Sektör'!$A:$H,15,0)</f>
        <v>#REF!</v>
      </c>
      <c r="P488" s="153" t="e">
        <f>VLOOKUP(A488,'Tüm - Sektör'!$A:$H,16,0)</f>
        <v>#REF!</v>
      </c>
      <c r="Q488" s="158">
        <f t="shared" si="26"/>
        <v>78.144033096425503</v>
      </c>
      <c r="R488" s="166" t="str">
        <f t="shared" si="27"/>
        <v/>
      </c>
      <c r="S488" s="191">
        <v>78.144033096425503</v>
      </c>
      <c r="T488" s="208">
        <f t="shared" si="28"/>
        <v>0</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21.344953526032906</v>
      </c>
      <c r="F489" s="128">
        <f>VLOOKUP(A489,'Tüm - Sektör'!$A:$H,6,0)</f>
        <v>6.4681677351614866</v>
      </c>
      <c r="G489" s="127">
        <f>VLOOKUP(A489,'Tüm - Sektör'!$A:$H,7,0)</f>
        <v>371.10216800000001</v>
      </c>
      <c r="H489" s="159">
        <v>5.05</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 t="shared" si="26"/>
        <v>79.211585293700566</v>
      </c>
      <c r="R489" s="166" t="str">
        <f t="shared" si="27"/>
        <v/>
      </c>
      <c r="S489" s="191">
        <v>79.211585293700566</v>
      </c>
      <c r="T489" s="208">
        <f t="shared" si="28"/>
        <v>0</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30.059797353679727</v>
      </c>
      <c r="F490" s="128">
        <f>VLOOKUP(A490,'Tüm - Sektör'!$A:$H,6,0)</f>
        <v>4.6354239689242114</v>
      </c>
      <c r="G490" s="127">
        <f>VLOOKUP(A490,'Tüm - Sektör'!$A:$H,7,0)</f>
        <v>266.16580599999998</v>
      </c>
      <c r="H490" s="159">
        <v>5</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80.00890190838831</v>
      </c>
      <c r="R490" s="166" t="str">
        <f t="shared" si="27"/>
        <v/>
      </c>
      <c r="S490" s="191">
        <v>80.00890190838831</v>
      </c>
      <c r="T490" s="208">
        <f t="shared" si="28"/>
        <v>0</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13.794782606296561</v>
      </c>
      <c r="F491" s="128">
        <f>VLOOKUP(A491,'Tüm - Sektör'!$A:$H,6,0)</f>
        <v>2.4721832627771616</v>
      </c>
      <c r="G491" s="127">
        <f>VLOOKUP(A491,'Tüm - Sektör'!$A:$H,7,0)</f>
        <v>610.57306400000004</v>
      </c>
      <c r="H491" s="159">
        <v>4.75</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84.227226831403968</v>
      </c>
      <c r="R491" s="166" t="str">
        <f t="shared" si="27"/>
        <v/>
      </c>
      <c r="S491" s="191">
        <v>84.227226831403968</v>
      </c>
      <c r="T491" s="208">
        <f t="shared" si="28"/>
        <v>0</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10.863934865061236</v>
      </c>
      <c r="F492" s="128">
        <f>VLOOKUP(A492,'Tüm - Sektör'!$A:$H,6,0)</f>
        <v>0.70728742611075757</v>
      </c>
      <c r="G492" s="127">
        <f>VLOOKUP(A492,'Tüm - Sektör'!$A:$H,7,0)</f>
        <v>792.09881199999995</v>
      </c>
      <c r="H492" s="159">
        <v>4.6500000000000004</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86.053099002603844</v>
      </c>
      <c r="R492" s="166" t="str">
        <f t="shared" si="27"/>
        <v/>
      </c>
      <c r="S492" s="191">
        <v>86.053099002603844</v>
      </c>
      <c r="T492" s="208">
        <f t="shared" si="28"/>
        <v>0</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12.435351715270238</v>
      </c>
      <c r="F493" s="128">
        <f>VLOOKUP(A493,'Tüm - Sektör'!$A:$H,6,0)</f>
        <v>0.94853941382686791</v>
      </c>
      <c r="G493" s="127">
        <f>VLOOKUP(A493,'Tüm - Sektör'!$A:$H,7,0)</f>
        <v>808.37745500000005</v>
      </c>
      <c r="H493" s="159">
        <v>3.98</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100.52457971620041</v>
      </c>
      <c r="R493" s="166" t="str">
        <f t="shared" si="27"/>
        <v/>
      </c>
      <c r="S493" s="191">
        <v>100.52457971620041</v>
      </c>
      <c r="T493" s="208">
        <f t="shared" si="28"/>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397</v>
      </c>
      <c r="B494" s="136" t="s">
        <v>255</v>
      </c>
      <c r="C494" s="137">
        <v>11360173813</v>
      </c>
      <c r="D494" s="137">
        <v>2100000000</v>
      </c>
      <c r="E494" s="128">
        <f>VLOOKUP(A494,'Tüm - Sektör'!$A:$H,5,0)</f>
        <v>10.030975652815895</v>
      </c>
      <c r="F494" s="128">
        <f>VLOOKUP(A494,'Tüm - Sektör'!$A:$H,6,0)</f>
        <v>1.5922183575898246</v>
      </c>
      <c r="G494" s="127">
        <f>VLOOKUP(A494,'Tüm - Sektör'!$A:$H,7,0)</f>
        <v>1038.647878</v>
      </c>
      <c r="H494" s="159">
        <v>3.84</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104.18651576066894</v>
      </c>
      <c r="R494" s="166" t="str">
        <f t="shared" si="27"/>
        <v/>
      </c>
      <c r="S494" s="191">
        <v>104.18651576066894</v>
      </c>
      <c r="T494" s="208">
        <f t="shared" si="28"/>
        <v>0</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2.9198068934322432</v>
      </c>
      <c r="F495" s="128">
        <f>VLOOKUP(A495,'Tüm - Sektör'!$A:$H,6,0)</f>
        <v>0.17442096137588073</v>
      </c>
      <c r="G495" s="127">
        <f>VLOOKUP(A495,'Tüm - Sektör'!$A:$H,7,0)</f>
        <v>3586.7231099999999</v>
      </c>
      <c r="H495" s="159">
        <v>3.82</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104.72538861410735</v>
      </c>
      <c r="R495" s="166" t="str">
        <f t="shared" si="27"/>
        <v/>
      </c>
      <c r="S495" s="191">
        <v>104.72538861410735</v>
      </c>
      <c r="T495" s="208">
        <f t="shared" si="28"/>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538</v>
      </c>
      <c r="B496" s="126" t="s">
        <v>200</v>
      </c>
      <c r="C496" s="127">
        <v>12776501404</v>
      </c>
      <c r="D496" s="127">
        <v>2500000000</v>
      </c>
      <c r="E496" s="128">
        <f>VLOOKUP(A496,'Tüm - Sektör'!$A:$H,5,0)</f>
        <v>18.220080350554344</v>
      </c>
      <c r="F496" s="128">
        <f>VLOOKUP(A496,'Tüm - Sektör'!$A:$H,6,0)</f>
        <v>2.4293440467405794</v>
      </c>
      <c r="G496" s="127">
        <f>VLOOKUP(A496,'Tüm - Sektör'!$A:$H,7,0)</f>
        <v>587.20383200000003</v>
      </c>
      <c r="H496" s="159">
        <v>3.74</v>
      </c>
      <c r="I496" s="128" t="e">
        <f>VLOOKUP(A496,'Tüm - Sektör'!$A:$H,9,0)</f>
        <v>#REF!</v>
      </c>
      <c r="J496" s="127" t="e">
        <f>VLOOKUP(A496,'Tüm - Sektör'!$A:$H,10,0)</f>
        <v>#REF!</v>
      </c>
      <c r="K496" s="128" t="e">
        <f>VLOOKUP(A496,'Tüm - Sektör'!$A:$H,11,0)</f>
        <v>#REF!</v>
      </c>
      <c r="L496" s="128" t="e">
        <f>VLOOKUP(A496,'Tüm - Sektör'!$A:$H,12,0)</f>
        <v>#REF!</v>
      </c>
      <c r="M496" s="128" t="e">
        <f>VLOOKUP(A496,'Tüm - Sektör'!$A:$H,13,0)</f>
        <v>#REF!</v>
      </c>
      <c r="N496" s="129" t="e">
        <f>VLOOKUP(A496,'Tüm - Sektör'!$A:$H,14,0)</f>
        <v>#REF!</v>
      </c>
      <c r="O496" s="130" t="e">
        <f>VLOOKUP(A496,'Tüm - Sektör'!$A:$H,15,0)</f>
        <v>#REF!</v>
      </c>
      <c r="P496" s="152" t="e">
        <f>VLOOKUP(A496,'Tüm - Sektör'!$A:$H,16,0)</f>
        <v>#REF!</v>
      </c>
      <c r="Q496" s="158">
        <f t="shared" si="26"/>
        <v>106.98901001193416</v>
      </c>
      <c r="R496" s="166" t="str">
        <f t="shared" si="27"/>
        <v/>
      </c>
      <c r="S496" s="191">
        <v>106.98901001193416</v>
      </c>
      <c r="T496" s="208">
        <f t="shared" si="28"/>
        <v>0</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509</v>
      </c>
      <c r="B497" s="136" t="s">
        <v>607</v>
      </c>
      <c r="C497" s="137">
        <v>-1084984172</v>
      </c>
      <c r="D497" s="137">
        <v>700000000</v>
      </c>
      <c r="E497" s="128">
        <f>VLOOKUP(A497,'Tüm - Sektör'!$A:$H,5,0)</f>
        <v>35.052236595586571</v>
      </c>
      <c r="F497" s="128">
        <f>VLOOKUP(A497,'Tüm - Sektör'!$A:$H,6,0)</f>
        <v>16.691541235993604</v>
      </c>
      <c r="G497" s="127">
        <f>VLOOKUP(A497,'Tüm - Sektör'!$A:$H,7,0)</f>
        <v>308.44022699999999</v>
      </c>
      <c r="H497" s="159">
        <v>3.7</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6"/>
        <v>108.11519812400429</v>
      </c>
      <c r="R497" s="166" t="str">
        <f t="shared" si="27"/>
        <v/>
      </c>
      <c r="S497" s="191">
        <v>108.11519812400429</v>
      </c>
      <c r="T497" s="208">
        <f t="shared" si="28"/>
        <v>0</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12.600846961367001</v>
      </c>
      <c r="F498" s="128">
        <f>VLOOKUP(A498,'Tüm - Sektör'!$A:$H,6,0)</f>
        <v>2.0705325448366692</v>
      </c>
      <c r="G498" s="127">
        <f>VLOOKUP(A498,'Tüm - Sektör'!$A:$H,7,0)</f>
        <v>886.89157399999999</v>
      </c>
      <c r="H498" s="159">
        <v>3.58</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 t="shared" si="26"/>
        <v>111.75584995299896</v>
      </c>
      <c r="R498" s="166" t="str">
        <f t="shared" si="27"/>
        <v/>
      </c>
      <c r="S498" s="191">
        <v>111.75584995299896</v>
      </c>
      <c r="T498" s="208">
        <f t="shared" si="28"/>
        <v>0</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14.478675943617663</v>
      </c>
      <c r="F499" s="128">
        <f>VLOOKUP(A499,'Tüm - Sektör'!$A:$H,6,0)</f>
        <v>2.6517721508457259</v>
      </c>
      <c r="G499" s="127">
        <f>VLOOKUP(A499,'Tüm - Sektör'!$A:$H,7,0)</f>
        <v>817.38648999999998</v>
      </c>
      <c r="H499" s="159">
        <v>3.38</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118.3467410940108</v>
      </c>
      <c r="R499" s="166" t="str">
        <f t="shared" si="27"/>
        <v/>
      </c>
      <c r="S499" s="191">
        <v>118.3467410940108</v>
      </c>
      <c r="T499" s="208">
        <f t="shared" si="28"/>
        <v>0</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123.46309192898103</v>
      </c>
      <c r="R500" s="166" t="str">
        <f t="shared" si="27"/>
        <v/>
      </c>
      <c r="S500" s="191">
        <v>123.46309192898103</v>
      </c>
      <c r="T500" s="208">
        <f t="shared" si="28"/>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5.5055752551920163</v>
      </c>
      <c r="F501" s="128">
        <f>VLOOKUP(A501,'Tüm - Sektör'!$A:$H,6,0)</f>
        <v>0.28976711869431665</v>
      </c>
      <c r="G501" s="127">
        <f>VLOOKUP(A501,'Tüm - Sektör'!$A:$H,7,0)</f>
        <v>2351.6406480000001</v>
      </c>
      <c r="H501" s="159">
        <v>3.09</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129.47134560732519</v>
      </c>
      <c r="R501" s="166" t="str">
        <f t="shared" si="27"/>
        <v/>
      </c>
      <c r="S501" s="191">
        <v>129.47134560732519</v>
      </c>
      <c r="T501" s="208">
        <f t="shared" si="28"/>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10.487350095390839</v>
      </c>
      <c r="F502" s="128">
        <f>VLOOKUP(A502,'Tüm - Sektör'!$A:$H,6,0)</f>
        <v>1.3241603655796514</v>
      </c>
      <c r="G502" s="127">
        <f>VLOOKUP(A502,'Tüm - Sektör'!$A:$H,7,0)</f>
        <v>1242.5161049999999</v>
      </c>
      <c r="H502" s="159">
        <v>3.07</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130.30701392296405</v>
      </c>
      <c r="R502" s="166" t="str">
        <f t="shared" si="27"/>
        <v/>
      </c>
      <c r="S502" s="191">
        <v>130.30701392296405</v>
      </c>
      <c r="T502" s="208">
        <f t="shared" si="28"/>
        <v>0</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4.7374935551076378</v>
      </c>
      <c r="F503" s="128">
        <f>VLOOKUP(A503,'Tüm - Sektör'!$A:$H,6,0)</f>
        <v>0.34325448496620503</v>
      </c>
      <c r="G503" s="127">
        <f>VLOOKUP(A503,'Tüm - Sektör'!$A:$H,7,0)</f>
        <v>2787.1569650000001</v>
      </c>
      <c r="H503" s="159">
        <v>3.03</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132.04138158760864</v>
      </c>
      <c r="R503" s="166" t="str">
        <f t="shared" si="27"/>
        <v/>
      </c>
      <c r="S503" s="191">
        <v>132.04138158760864</v>
      </c>
      <c r="T503" s="208">
        <f t="shared" si="28"/>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4.0737369859176127</v>
      </c>
      <c r="F504" s="128">
        <f>VLOOKUP(A504,'Tüm - Sektör'!$A:$H,6,0)</f>
        <v>0.24162141078989399</v>
      </c>
      <c r="G504" s="127">
        <f>VLOOKUP(A504,'Tüm - Sektör'!$A:$H,7,0)</f>
        <v>3719.4775850000001</v>
      </c>
      <c r="H504" s="159">
        <v>2.64</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151.52173406306022</v>
      </c>
      <c r="R504" s="166" t="str">
        <f t="shared" si="27"/>
        <v/>
      </c>
      <c r="S504" s="191">
        <v>151.52173406306022</v>
      </c>
      <c r="T504" s="208">
        <f t="shared" si="28"/>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9.1977493107436619</v>
      </c>
      <c r="F505" s="128">
        <f>VLOOKUP(A505,'Tüm - Sektör'!$A:$H,6,0)</f>
        <v>1.1791986295825208</v>
      </c>
      <c r="G505" s="127">
        <f>VLOOKUP(A505,'Tüm - Sektör'!$A:$H,7,0)</f>
        <v>1726.023676</v>
      </c>
      <c r="H505" s="159">
        <v>2.52</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158.75533076256244</v>
      </c>
      <c r="R505" s="166" t="str">
        <f t="shared" si="27"/>
        <v/>
      </c>
      <c r="S505" s="191">
        <v>158.75533076256244</v>
      </c>
      <c r="T505" s="208">
        <f t="shared" si="28"/>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20.724626192507948</v>
      </c>
      <c r="F506" s="128">
        <f>VLOOKUP(A506,'Tüm - Sektör'!$A:$H,6,0)</f>
        <v>3.1884040296166072</v>
      </c>
      <c r="G506" s="127">
        <f>VLOOKUP(A506,'Tüm - Sektör'!$A:$H,7,0)</f>
        <v>797.71454900000003</v>
      </c>
      <c r="H506" s="159">
        <v>2.42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165.32335836350066</v>
      </c>
      <c r="R506" s="166" t="str">
        <f t="shared" si="27"/>
        <v/>
      </c>
      <c r="S506" s="191">
        <v>165.32335836350066</v>
      </c>
      <c r="T506" s="208">
        <f t="shared" si="28"/>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25.844704176140301</v>
      </c>
      <c r="F507" s="128">
        <f>VLOOKUP(A507,'Tüm - Sektör'!$A:$H,6,0)</f>
        <v>16.825979281341343</v>
      </c>
      <c r="G507" s="127">
        <f>VLOOKUP(A507,'Tüm - Sektör'!$A:$H,7,0)</f>
        <v>642.21395900000005</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165.97829788142894</v>
      </c>
      <c r="R507" s="166" t="str">
        <f t="shared" si="27"/>
        <v/>
      </c>
      <c r="S507" s="191">
        <v>165.97829788142894</v>
      </c>
      <c r="T507" s="208">
        <f t="shared" si="28"/>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0.79730702893463634</v>
      </c>
      <c r="F508" s="128">
        <f>VLOOKUP(A508,'Tüm - Sektör'!$A:$H,6,0)</f>
        <v>9.0984347581865091E-3</v>
      </c>
      <c r="G508" s="127">
        <f>VLOOKUP(A508,'Tüm - Sektör'!$A:$H,7,0)</f>
        <v>23521.313182999998</v>
      </c>
      <c r="H508" s="159">
        <v>2.29</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187.53708330578823</v>
      </c>
      <c r="R508" s="166" t="str">
        <f t="shared" si="27"/>
        <v/>
      </c>
      <c r="S508" s="191">
        <v>187.53708330578823</v>
      </c>
      <c r="T508" s="208">
        <f t="shared" si="28"/>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14.979907612169423</v>
      </c>
      <c r="F509" s="128">
        <f>VLOOKUP(A509,'Tüm - Sektör'!$A:$H,6,0)</f>
        <v>2.1722542927702517</v>
      </c>
      <c r="G509" s="127">
        <f>VLOOKUP(A509,'Tüm - Sektör'!$A:$H,7,0)</f>
        <v>1335.1741139999999</v>
      </c>
      <c r="H509" s="159">
        <v>2</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200.00784873880167</v>
      </c>
      <c r="R509" s="166" t="str">
        <f t="shared" si="27"/>
        <v/>
      </c>
      <c r="S509" s="191">
        <v>200.00784873880167</v>
      </c>
      <c r="T509" s="208">
        <f t="shared" si="28"/>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7.9128048469886094</v>
      </c>
      <c r="F510" s="128">
        <f>VLOOKUP(A510,'Tüm - Sektör'!$A:$H,6,0)</f>
        <v>1.7584010771085798</v>
      </c>
      <c r="G510" s="127">
        <f>VLOOKUP(A510,'Tüm - Sektör'!$A:$H,7,0)</f>
        <v>2540.2949250000001</v>
      </c>
      <c r="H510" s="159">
        <v>1.99</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201.00857995320567</v>
      </c>
      <c r="R510" s="166" t="str">
        <f t="shared" si="27"/>
        <v/>
      </c>
      <c r="S510" s="191">
        <v>201.00857995320567</v>
      </c>
      <c r="T510" s="208">
        <f t="shared" si="28"/>
        <v>0</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21.509928122424189</v>
      </c>
      <c r="F511" s="128">
        <f>VLOOKUP(A511,'Tüm - Sektör'!$A:$H,6,0)</f>
        <v>8.9624700510100794</v>
      </c>
      <c r="G511" s="127">
        <f>VLOOKUP(A511,'Tüm - Sektör'!$A:$H,7,0)</f>
        <v>958.66017199999999</v>
      </c>
      <c r="H511" s="159">
        <v>1.94</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206.20711393550809</v>
      </c>
      <c r="R511" s="166" t="str">
        <f t="shared" si="27"/>
        <v/>
      </c>
      <c r="S511" s="191">
        <v>206.20711393550809</v>
      </c>
      <c r="T511" s="208">
        <f t="shared" si="28"/>
        <v>0</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22.803483003994028</v>
      </c>
      <c r="F512" s="128">
        <f>VLOOKUP(A512,'Tüm - Sektör'!$A:$H,6,0)</f>
        <v>6.609705218548994</v>
      </c>
      <c r="G512" s="127">
        <f>VLOOKUP(A512,'Tüm - Sektör'!$A:$H,7,0)</f>
        <v>923.53386499999999</v>
      </c>
      <c r="H512" s="159">
        <v>1.9</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210.59788794140414</v>
      </c>
      <c r="R512" s="166" t="str">
        <f t="shared" si="27"/>
        <v/>
      </c>
      <c r="S512" s="191">
        <v>210.59788794140414</v>
      </c>
      <c r="T512" s="208">
        <f t="shared" si="28"/>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12.656339626363451</v>
      </c>
      <c r="F513" s="128">
        <f>VLOOKUP(A513,'Tüm - Sektör'!$A:$H,6,0)</f>
        <v>5.8777845704695002</v>
      </c>
      <c r="G513" s="127">
        <f>VLOOKUP(A513,'Tüm - Sektör'!$A:$H,7,0)</f>
        <v>1717.7861740000001</v>
      </c>
      <c r="H513" s="159">
        <v>1.84</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217.40885223615464</v>
      </c>
      <c r="R513" s="166" t="str">
        <f t="shared" si="27"/>
        <v/>
      </c>
      <c r="S513" s="191">
        <v>217.40885223615464</v>
      </c>
      <c r="T513" s="208">
        <f t="shared" si="28"/>
        <v>0</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15.630666116467218</v>
      </c>
      <c r="F514" s="128">
        <f>VLOOKUP(A514,'Tüm - Sektör'!$A:$H,6,0)</f>
        <v>3.9076665291168045</v>
      </c>
      <c r="G514" s="127">
        <f>VLOOKUP(A514,'Tüm - Sektör'!$A:$H,7,0)</f>
        <v>1390.9996160000001</v>
      </c>
      <c r="H514" s="159">
        <v>1.84</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217.42250565830113</v>
      </c>
      <c r="R514" s="166" t="str">
        <f t="shared" si="27"/>
        <v/>
      </c>
      <c r="S514" s="191">
        <v>217.42250565830113</v>
      </c>
      <c r="T514" s="208">
        <f t="shared" si="28"/>
        <v>0</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300.77247660357347</v>
      </c>
      <c r="R515" s="166" t="str">
        <f t="shared" si="27"/>
        <v/>
      </c>
      <c r="S515" s="191">
        <v>300.77247660357347</v>
      </c>
      <c r="T515" s="208">
        <f t="shared" si="28"/>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307.74204579212687</v>
      </c>
      <c r="R516" s="166" t="str">
        <f t="shared" si="27"/>
        <v/>
      </c>
      <c r="S516" s="191">
        <v>307.74204579212687</v>
      </c>
      <c r="T516" s="208">
        <f t="shared" si="28"/>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18.714736903199029</v>
      </c>
      <c r="F517" s="128">
        <f>VLOOKUP(A517,'Tüm - Sektör'!$A:$H,6,0)</f>
        <v>7.6386681237547052</v>
      </c>
      <c r="G517" s="127">
        <f>VLOOKUP(A517,'Tüm - Sektör'!$A:$H,7,0)</f>
        <v>1796.201816</v>
      </c>
      <c r="H517" s="159">
        <v>1.19</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336.15444411488306</v>
      </c>
      <c r="R517" s="166" t="str">
        <f t="shared" si="27"/>
        <v/>
      </c>
      <c r="S517" s="191">
        <v>336.15444411488306</v>
      </c>
      <c r="T517" s="208">
        <f t="shared" si="28"/>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354.07373051105952</v>
      </c>
      <c r="R518" s="166" t="str">
        <f t="shared" si="27"/>
        <v/>
      </c>
      <c r="S518" s="191">
        <v>354.07373051105952</v>
      </c>
      <c r="T518" s="208">
        <f t="shared" si="28"/>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388.40041047135929</v>
      </c>
      <c r="R519" s="166" t="str">
        <f t="shared" si="27"/>
        <v/>
      </c>
      <c r="S519" s="191">
        <v>388.40041047135929</v>
      </c>
      <c r="T519" s="208">
        <f t="shared" si="28"/>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7.2694335584676901</v>
      </c>
      <c r="F520" s="128">
        <f>VLOOKUP(A520,'Tüm - Sektör'!$A:$H,6,0)</f>
        <v>0.52279277658883061</v>
      </c>
      <c r="G520" s="127">
        <f>VLOOKUP(A520,'Tüm - Sektör'!$A:$H,7,0)</f>
        <v>5395.399598</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392.21498899044286</v>
      </c>
      <c r="R520" s="166">
        <f>IF(OR(H520="", 'BOT HİSSELER CIKARILDI'!H2="", Q520=0), "", IF(H520&lt;'BOT HİSSELER CIKARILDI'!H2, ('BOT HİSSELER CIKARILDI'!H2-H520)/H520, ""))</f>
        <v>4.9019607843137296E-2</v>
      </c>
      <c r="S520" s="191">
        <v>392.21498899044286</v>
      </c>
      <c r="T520" s="208">
        <f t="shared" si="28"/>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8" t="s">
        <v>2317</v>
      </c>
      <c r="B521" s="239"/>
      <c r="C521" s="239"/>
      <c r="D521" s="239"/>
      <c r="E521" s="239"/>
      <c r="F521" s="239"/>
      <c r="G521" s="239"/>
      <c r="H521" s="240"/>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10.492029913414676</v>
      </c>
      <c r="F522" s="128">
        <f>VLOOKUP(A522,'Tüm - Sektör'!$A:$H,6,0)</f>
        <v>0.73535393281571881</v>
      </c>
      <c r="G522" s="127">
        <f>VLOOKUP(A522,'Tüm - Sektör'!$A:$H,7,0)</f>
        <v>7.4329999999999998E-6</v>
      </c>
      <c r="H522" s="159">
        <v>512925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 t="shared" ref="Q522:Q567" si="32">E522*G522/100</f>
        <v>7.7987258346411286E-7</v>
      </c>
      <c r="R522" s="166">
        <f t="shared" ref="R522:R567" si="33">IF(OR(H522="", H523="", Q522=0), "", IF(H522&lt;H523, (H523-H522)/H522, ""))</f>
        <v>8.6505337037578585</v>
      </c>
      <c r="S522" s="191">
        <v>7.7987258346411286E-7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 t="shared" si="32"/>
        <v>8.0808080808080811E-5</v>
      </c>
      <c r="R523" s="166" t="str">
        <f t="shared" si="33"/>
        <v/>
      </c>
      <c r="S523" s="191">
        <v>8.0808080808080811E-5</v>
      </c>
      <c r="T523" s="208">
        <f t="shared" ref="T523:T567" si="34">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1.174006038793562</v>
      </c>
      <c r="F525" s="128">
        <f>VLOOKUP(A525,'Tüm - Sektör'!$A:$H,6,0)</f>
        <v>1.1023530880690724E-2</v>
      </c>
      <c r="G525" s="127">
        <f>VLOOKUP(A525,'Tüm - Sektör'!$A:$H,7,0)</f>
        <v>9.3998380000000008</v>
      </c>
      <c r="H525" s="159">
        <v>3625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0.11035466575681201</v>
      </c>
      <c r="R525" s="166" t="str">
        <f t="shared" si="33"/>
        <v/>
      </c>
      <c r="S525" s="191">
        <v>0.11035466575681201</v>
      </c>
      <c r="T525" s="208">
        <f t="shared" si="34"/>
        <v>0</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19.180045707084524</v>
      </c>
      <c r="F526" s="128">
        <f>VLOOKUP(A526,'Tüm - Sektör'!$A:$H,6,0)</f>
        <v>4.1632485147410856</v>
      </c>
      <c r="G526" s="127">
        <f>VLOOKUP(A526,'Tüm - Sektör'!$A:$H,7,0)</f>
        <v>3.211576</v>
      </c>
      <c r="H526" s="159">
        <v>649.5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0.61598174471775691</v>
      </c>
      <c r="R526" s="166" t="str">
        <f t="shared" si="33"/>
        <v/>
      </c>
      <c r="S526" s="191">
        <v>0.61598174471775691</v>
      </c>
      <c r="T526" s="208">
        <f t="shared" si="34"/>
        <v>0</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36.959015870109013</v>
      </c>
      <c r="F527" s="128">
        <f>VLOOKUP(A527,'Tüm - Sektör'!$A:$H,6,0)</f>
        <v>17.683739650769862</v>
      </c>
      <c r="G527" s="127">
        <f>VLOOKUP(A527,'Tüm - Sektör'!$A:$H,7,0)</f>
        <v>5.3107189999999997</v>
      </c>
      <c r="H527" s="159">
        <v>203.8</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1.9627894780268946</v>
      </c>
      <c r="R527" s="166" t="str">
        <f t="shared" si="33"/>
        <v/>
      </c>
      <c r="S527" s="191">
        <v>1.9627894780268946</v>
      </c>
      <c r="T527" s="208">
        <f t="shared" si="34"/>
        <v>0</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8.6898522333023962</v>
      </c>
      <c r="F528" s="128">
        <f>VLOOKUP(A528,'Tüm - Sektör'!$A:$H,6,0)</f>
        <v>1.5552137737640475</v>
      </c>
      <c r="G528" s="127">
        <f>VLOOKUP(A528,'Tüm - Sektör'!$A:$H,7,0)</f>
        <v>24.164194999999999</v>
      </c>
      <c r="H528" s="159">
        <v>190.5</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2.0998328388670457</v>
      </c>
      <c r="R528" s="166" t="str">
        <f t="shared" si="33"/>
        <v/>
      </c>
      <c r="S528" s="191">
        <v>2.0998328388670457</v>
      </c>
      <c r="T528" s="208">
        <f t="shared" si="34"/>
        <v>0</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74.673084967665801</v>
      </c>
      <c r="F529" s="128">
        <f>VLOOKUP(A529,'Tüm - Sektör'!$A:$H,6,0)</f>
        <v>7.4747832800466263</v>
      </c>
      <c r="G529" s="127">
        <f>VLOOKUP(A529,'Tüm - Sektör'!$A:$H,7,0)</f>
        <v>3.9758849999999999</v>
      </c>
      <c r="H529" s="159">
        <v>110</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2.9689159842666792</v>
      </c>
      <c r="R529" s="166">
        <f t="shared" si="33"/>
        <v>9.8181818181818162E-2</v>
      </c>
      <c r="S529" s="191">
        <v>4</v>
      </c>
      <c r="T529" s="208">
        <f t="shared" si="34"/>
        <v>1.0310840157333208</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73.002262464317198</v>
      </c>
      <c r="F530" s="128">
        <f>VLOOKUP(A530,'Tüm - Sektör'!$A:$H,6,0)</f>
        <v>90.975987241460857</v>
      </c>
      <c r="G530" s="127">
        <f>VLOOKUP(A530,'Tüm - Sektör'!$A:$H,7,0)</f>
        <v>4.5362669999999996</v>
      </c>
      <c r="H530" s="159">
        <v>120.8</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3.3115775414222077</v>
      </c>
      <c r="R530" s="166" t="str">
        <f t="shared" si="33"/>
        <v/>
      </c>
      <c r="S530" s="191">
        <v>3.3115775414222077</v>
      </c>
      <c r="T530" s="208">
        <f t="shared" si="34"/>
        <v>0</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18.529584798328631</v>
      </c>
      <c r="F531" s="128">
        <f>VLOOKUP(A531,'Tüm - Sektör'!$A:$H,6,0)</f>
        <v>8.3279032801476998</v>
      </c>
      <c r="G531" s="127">
        <f>VLOOKUP(A531,'Tüm - Sektör'!$A:$H,7,0)</f>
        <v>22.966707</v>
      </c>
      <c r="H531" s="159">
        <v>94</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4.2556354489486772</v>
      </c>
      <c r="R531" s="166" t="str">
        <f t="shared" si="33"/>
        <v/>
      </c>
      <c r="S531" s="191">
        <v>4.2556354489486772</v>
      </c>
      <c r="T531" s="208">
        <f t="shared" si="34"/>
        <v>0</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35.278674407337014</v>
      </c>
      <c r="F532" s="128">
        <f>VLOOKUP(A532,'Tüm - Sektör'!$A:$H,6,0)</f>
        <v>14.358434842221007</v>
      </c>
      <c r="G532" s="127">
        <f>VLOOKUP(A532,'Tüm - Sektör'!$A:$H,7,0)</f>
        <v>17.102171999999999</v>
      </c>
      <c r="H532" s="159">
        <v>66.3</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6.033419576462757</v>
      </c>
      <c r="R532" s="166" t="str">
        <f t="shared" si="33"/>
        <v/>
      </c>
      <c r="S532" s="191">
        <v>6.033419576462757</v>
      </c>
      <c r="T532" s="208">
        <f t="shared" si="34"/>
        <v>0</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48.802011481289234</v>
      </c>
      <c r="F533" s="128">
        <f>VLOOKUP(A533,'Tüm - Sektör'!$A:$H,6,0)</f>
        <v>51.409646747831097</v>
      </c>
      <c r="G533" s="127">
        <f>VLOOKUP(A533,'Tüm - Sektör'!$A:$H,7,0)</f>
        <v>15.26498</v>
      </c>
      <c r="H533" s="159">
        <v>53.7</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7.4496172922165051</v>
      </c>
      <c r="R533" s="166" t="str">
        <f t="shared" si="33"/>
        <v/>
      </c>
      <c r="S533" s="191">
        <v>7.4496172922165051</v>
      </c>
      <c r="T533" s="208">
        <f t="shared" si="34"/>
        <v>0</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92.597736911309894</v>
      </c>
      <c r="F534" s="128">
        <f>VLOOKUP(A534,'Tüm - Sektör'!$A:$H,6,0)</f>
        <v>112.92406940403646</v>
      </c>
      <c r="G534" s="127">
        <f>VLOOKUP(A534,'Tüm - Sektör'!$A:$H,7,0)</f>
        <v>10.537267999999999</v>
      </c>
      <c r="H534" s="159">
        <v>41</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9.7572717002796452</v>
      </c>
      <c r="R534" s="166" t="str">
        <f t="shared" si="33"/>
        <v/>
      </c>
      <c r="S534" s="191">
        <v>9.7572717002796452</v>
      </c>
      <c r="T534" s="208">
        <f t="shared" si="34"/>
        <v>0</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66.023471309695637</v>
      </c>
      <c r="F535" s="128">
        <f>VLOOKUP(A535,'Tüm - Sektör'!$A:$H,6,0)</f>
        <v>6.0260973873936763</v>
      </c>
      <c r="G535" s="127">
        <f>VLOOKUP(A535,'Tüm - Sektör'!$A:$H,7,0)</f>
        <v>18.464296999999998</v>
      </c>
      <c r="H535" s="159">
        <v>32.82</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12.190769832331991</v>
      </c>
      <c r="R535" s="166" t="str">
        <f t="shared" si="33"/>
        <v/>
      </c>
      <c r="S535" s="191">
        <v>12.190769832331991</v>
      </c>
      <c r="T535" s="208">
        <f t="shared" si="34"/>
        <v>0</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34.184236056452654</v>
      </c>
      <c r="F536" s="128">
        <f>VLOOKUP(A536,'Tüm - Sektör'!$A:$H,6,0)</f>
        <v>15.503054900885557</v>
      </c>
      <c r="G536" s="127">
        <f>VLOOKUP(A536,'Tüm - Sektör'!$A:$H,7,0)</f>
        <v>39.640771000000001</v>
      </c>
      <c r="H536" s="159">
        <v>29.52</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13.550894733237829</v>
      </c>
      <c r="R536" s="166" t="str">
        <f t="shared" si="33"/>
        <v/>
      </c>
      <c r="S536" s="191">
        <v>13.550894733237829</v>
      </c>
      <c r="T536" s="208">
        <f t="shared" si="34"/>
        <v>0</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89.009503887416656</v>
      </c>
      <c r="F537" s="128">
        <f>VLOOKUP(A537,'Tüm - Sektör'!$A:$H,6,0)</f>
        <v>116.32492209338542</v>
      </c>
      <c r="G537" s="127">
        <f>VLOOKUP(A537,'Tüm - Sektör'!$A:$H,7,0)</f>
        <v>16.64443</v>
      </c>
      <c r="H537" s="159">
        <v>27</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14.815124567888345</v>
      </c>
      <c r="R537" s="166" t="str">
        <f t="shared" si="33"/>
        <v/>
      </c>
      <c r="S537" s="191">
        <v>14.815124567888345</v>
      </c>
      <c r="T537" s="208">
        <f t="shared" si="34"/>
        <v>0</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10.00040001600064</v>
      </c>
      <c r="F538" s="128">
        <f>VLOOKUP(A538,'Tüm - Sektör'!$A:$H,6,0)</f>
        <v>0.85037415102046254</v>
      </c>
      <c r="G538" s="127">
        <f>VLOOKUP(A538,'Tüm - Sektör'!$A:$H,7,0)</f>
        <v>153.859475</v>
      </c>
      <c r="H538" s="159">
        <v>26</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15.386562962518502</v>
      </c>
      <c r="R538" s="166" t="str">
        <f t="shared" si="33"/>
        <v/>
      </c>
      <c r="S538" s="191">
        <v>15.386562962518502</v>
      </c>
      <c r="T538" s="208">
        <f t="shared" si="34"/>
        <v>0</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73.7995397860699</v>
      </c>
      <c r="F539" s="128">
        <f>VLOOKUP(A539,'Tüm - Sektör'!$A:$H,6,0)</f>
        <v>93.181237103623616</v>
      </c>
      <c r="G539" s="127">
        <f>VLOOKUP(A539,'Tüm - Sektör'!$A:$H,7,0)</f>
        <v>23.567941000000001</v>
      </c>
      <c r="H539" s="159">
        <v>23</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17.393031995052482</v>
      </c>
      <c r="R539" s="166" t="str">
        <f t="shared" si="33"/>
        <v/>
      </c>
      <c r="S539" s="191">
        <v>17.393031995052482</v>
      </c>
      <c r="T539" s="208">
        <f t="shared" si="34"/>
        <v>0</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312</v>
      </c>
      <c r="B540" s="136" t="s">
        <v>609</v>
      </c>
      <c r="C540" s="137">
        <v>470862105</v>
      </c>
      <c r="D540" s="137">
        <v>25382175</v>
      </c>
      <c r="E540" s="128">
        <f>VLOOKUP(A540,'Tüm - Sektör'!$A:$H,5,0)</f>
        <v>82.487598819445836</v>
      </c>
      <c r="F540" s="128">
        <f>VLOOKUP(A540,'Tüm - Sektör'!$A:$H,6,0)</f>
        <v>154.7535188045976</v>
      </c>
      <c r="G540" s="127">
        <f>VLOOKUP(A540,'Tüm - Sektör'!$A:$H,7,0)</f>
        <v>22.044357999999999</v>
      </c>
      <c r="H540" s="159">
        <v>22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18.183861589362415</v>
      </c>
      <c r="R540" s="166" t="str">
        <f t="shared" si="33"/>
        <v/>
      </c>
      <c r="S540" s="191">
        <v>18.183861589362415</v>
      </c>
      <c r="T540" s="208">
        <f t="shared" si="34"/>
        <v>0</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756</v>
      </c>
      <c r="B541" s="136" t="s">
        <v>689</v>
      </c>
      <c r="C541" s="137">
        <v>55337978</v>
      </c>
      <c r="D541" s="137">
        <v>30000000</v>
      </c>
      <c r="E541" s="128">
        <f>VLOOKUP(A541,'Tüm - Sektör'!$A:$H,5,0)</f>
        <v>126.33431141357229</v>
      </c>
      <c r="F541" s="128">
        <f>VLOOKUP(A541,'Tüm - Sektör'!$A:$H,6,0)</f>
        <v>191.41562335389742</v>
      </c>
      <c r="G541" s="127">
        <f>VLOOKUP(A541,'Tüm - Sektör'!$A:$H,7,0)</f>
        <v>14.484933</v>
      </c>
      <c r="H541" s="159">
        <v>21.86</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18.299440364267301</v>
      </c>
      <c r="R541" s="166" t="str">
        <f t="shared" si="33"/>
        <v/>
      </c>
      <c r="S541" s="191">
        <v>18.299440364267301</v>
      </c>
      <c r="T541" s="208">
        <f t="shared" si="34"/>
        <v>0</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56.225037976340957</v>
      </c>
      <c r="F542" s="128">
        <f>VLOOKUP(A542,'Tüm - Sektör'!$A:$H,6,0)</f>
        <v>39.272893497950584</v>
      </c>
      <c r="G542" s="127">
        <f>VLOOKUP(A542,'Tüm - Sektör'!$A:$H,7,0)</f>
        <v>38.051651</v>
      </c>
      <c r="H542" s="159">
        <v>18.7</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21.394555225374724</v>
      </c>
      <c r="R542" s="166" t="str">
        <f t="shared" si="33"/>
        <v/>
      </c>
      <c r="S542" s="191">
        <v>21.394555225374724</v>
      </c>
      <c r="T542" s="208">
        <f t="shared" si="34"/>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38.833526454402069</v>
      </c>
      <c r="F543" s="128">
        <f>VLOOKUP(A543,'Tüm - Sektör'!$A:$H,6,0)</f>
        <v>35.175295701451148</v>
      </c>
      <c r="G543" s="127">
        <f>VLOOKUP(A543,'Tüm - Sektör'!$A:$H,7,0)</f>
        <v>61.979830999999997</v>
      </c>
      <c r="H543" s="159">
        <v>16.62</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24.068954067778694</v>
      </c>
      <c r="R543" s="166" t="str">
        <f t="shared" si="33"/>
        <v/>
      </c>
      <c r="S543" s="191">
        <v>24.068954067778694</v>
      </c>
      <c r="T543" s="208">
        <f t="shared" si="34"/>
        <v>0</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105.61611583637612</v>
      </c>
      <c r="F544" s="128">
        <f>VLOOKUP(A544,'Tüm - Sektör'!$A:$H,6,0)</f>
        <v>213.36589057853763</v>
      </c>
      <c r="G544" s="127">
        <f>VLOOKUP(A544,'Tüm - Sektör'!$A:$H,7,0)</f>
        <v>30.943805000000001</v>
      </c>
      <c r="H544" s="159">
        <v>12.24</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32.681644932982351</v>
      </c>
      <c r="R544" s="166" t="str">
        <f t="shared" si="33"/>
        <v/>
      </c>
      <c r="S544" s="191">
        <v>32.681644932982351</v>
      </c>
      <c r="T544" s="208">
        <f t="shared" si="34"/>
        <v>0</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710</v>
      </c>
      <c r="B545" s="136" t="s">
        <v>679</v>
      </c>
      <c r="C545" s="137">
        <v>60137175087</v>
      </c>
      <c r="D545" s="137">
        <v>700000000</v>
      </c>
      <c r="E545" s="128">
        <f>VLOOKUP(A545,'Tüm - Sektör'!$A:$H,5,0)</f>
        <v>120.35698845632051</v>
      </c>
      <c r="F545" s="128">
        <f>VLOOKUP(A545,'Tüm - Sektör'!$A:$H,6,0)</f>
        <v>92.724952585763106</v>
      </c>
      <c r="G545" s="127">
        <f>VLOOKUP(A545,'Tüm - Sektör'!$A:$H,7,0)</f>
        <v>28.655494999999998</v>
      </c>
      <c r="H545" s="159">
        <v>11.6</v>
      </c>
      <c r="I545" s="141" t="e">
        <f>VLOOKUP(A545,'Tüm - Sektör'!$A:$H,9,0)</f>
        <v>#REF!</v>
      </c>
      <c r="J545" s="142" t="e">
        <f>VLOOKUP(A545,'Tüm - Sektör'!$A:$H,10,0)</f>
        <v>#REF!</v>
      </c>
      <c r="K545" s="141" t="e">
        <f>VLOOKUP(A545,'Tüm - Sektör'!$A:$H,11,0)</f>
        <v>#REF!</v>
      </c>
      <c r="L545" s="141" t="e">
        <f>VLOOKUP(A545,'Tüm - Sektör'!$A:$H,12,0)</f>
        <v>#REF!</v>
      </c>
      <c r="M545" s="141" t="e">
        <f>VLOOKUP(A545,'Tüm - Sektör'!$A:$H,13,0)</f>
        <v>#REF!</v>
      </c>
      <c r="N545" s="143" t="e">
        <f>VLOOKUP(A545,'Tüm - Sektör'!$A:$H,14,0)</f>
        <v>#REF!</v>
      </c>
      <c r="O545" s="144" t="e">
        <f>VLOOKUP(A545,'Tüm - Sektör'!$A:$H,15,0)</f>
        <v>#REF!</v>
      </c>
      <c r="P545" s="155" t="e">
        <f>VLOOKUP(A545,'Tüm - Sektör'!$A:$H,16,0)</f>
        <v>#REF!</v>
      </c>
      <c r="Q545" s="158">
        <f t="shared" si="32"/>
        <v>34.488890809251501</v>
      </c>
      <c r="R545" s="166" t="str">
        <f t="shared" si="33"/>
        <v/>
      </c>
      <c r="S545" s="191">
        <v>34.488890809251501</v>
      </c>
      <c r="T545" s="208">
        <f t="shared" si="34"/>
        <v>0</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713</v>
      </c>
      <c r="B546" s="136" t="s">
        <v>689</v>
      </c>
      <c r="C546" s="137">
        <v>91442529</v>
      </c>
      <c r="D546" s="137">
        <v>37500000</v>
      </c>
      <c r="E546" s="128">
        <f>VLOOKUP(A546,'Tüm - Sektör'!$A:$H,5,0)</f>
        <v>99.088570938436902</v>
      </c>
      <c r="F546" s="128">
        <f>VLOOKUP(A546,'Tüm - Sektör'!$A:$H,6,0)</f>
        <v>240.21471742651372</v>
      </c>
      <c r="G546" s="127">
        <f>VLOOKUP(A546,'Tüm - Sektör'!$A:$H,7,0)</f>
        <v>36.075847000000003</v>
      </c>
      <c r="H546" s="159">
        <v>11.19</v>
      </c>
      <c r="I546" s="141" t="e">
        <f>VLOOKUP(A546,'Tüm - Sektör'!$A:$H,9,0)</f>
        <v>#REF!</v>
      </c>
      <c r="J546" s="145" t="e">
        <f>VLOOKUP(A546,'Tüm - Sektör'!$A:$H,10,0)</f>
        <v>#REF!</v>
      </c>
      <c r="K546" s="146" t="e">
        <f>VLOOKUP(A546,'Tüm - Sektör'!$A:$H,11,0)</f>
        <v>#REF!</v>
      </c>
      <c r="L546" s="146" t="e">
        <f>VLOOKUP(A546,'Tüm - Sektör'!$A:$H,12,0)</f>
        <v>#REF!</v>
      </c>
      <c r="M546" s="146" t="e">
        <f>VLOOKUP(A546,'Tüm - Sektör'!$A:$H,13,0)</f>
        <v>#REF!</v>
      </c>
      <c r="N546" s="147" t="e">
        <f>VLOOKUP(A546,'Tüm - Sektör'!$A:$H,14,0)</f>
        <v>#REF!</v>
      </c>
      <c r="O546" s="148" t="e">
        <f>VLOOKUP(A546,'Tüm - Sektör'!$A:$H,15,0)</f>
        <v>#REF!</v>
      </c>
      <c r="P546" s="156" t="e">
        <f>VLOOKUP(A546,'Tüm - Sektör'!$A:$H,16,0)</f>
        <v>#REF!</v>
      </c>
      <c r="Q546" s="158">
        <f t="shared" si="32"/>
        <v>35.747041246236961</v>
      </c>
      <c r="R546" s="166" t="str">
        <f t="shared" si="33"/>
        <v/>
      </c>
      <c r="S546" s="191">
        <v>35.747041246236961</v>
      </c>
      <c r="T546" s="208">
        <f t="shared" si="34"/>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52.192637152056562</v>
      </c>
      <c r="F547" s="128">
        <f>VLOOKUP(A547,'Tüm - Sektör'!$A:$H,6,0)</f>
        <v>50.61104208684273</v>
      </c>
      <c r="G547" s="127">
        <f>VLOOKUP(A547,'Tüm - Sektör'!$A:$H,7,0)</f>
        <v>69.867154999999997</v>
      </c>
      <c r="H547" s="159">
        <v>10.97</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36.465510697614938</v>
      </c>
      <c r="R547" s="166" t="str">
        <f t="shared" si="33"/>
        <v/>
      </c>
      <c r="S547" s="191">
        <v>36.465510697614938</v>
      </c>
      <c r="T547" s="208">
        <f t="shared" si="34"/>
        <v>0</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30.773552448661746</v>
      </c>
      <c r="F548" s="128">
        <f>VLOOKUP(A548,'Tüm - Sektör'!$A:$H,6,0)</f>
        <v>16.400194160073003</v>
      </c>
      <c r="G548" s="127">
        <f>VLOOKUP(A548,'Tüm - Sektör'!$A:$H,7,0)</f>
        <v>131.0445</v>
      </c>
      <c r="H548" s="159">
        <v>9.92</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40.327047938586546</v>
      </c>
      <c r="R548" s="166" t="str">
        <f t="shared" si="33"/>
        <v/>
      </c>
      <c r="S548" s="191">
        <v>40.327047938586546</v>
      </c>
      <c r="T548" s="208">
        <f t="shared" si="34"/>
        <v>0</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168.20709320901707</v>
      </c>
      <c r="F549" s="128">
        <f>VLOOKUP(A549,'Tüm - Sektör'!$A:$H,6,0)</f>
        <v>393.46688469945514</v>
      </c>
      <c r="G549" s="127">
        <f>VLOOKUP(A549,'Tüm - Sektör'!$A:$H,7,0)</f>
        <v>24.419506999999999</v>
      </c>
      <c r="H549" s="159">
        <v>9.74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41.075342900672446</v>
      </c>
      <c r="R549" s="166" t="str">
        <f t="shared" si="33"/>
        <v/>
      </c>
      <c r="S549" s="191">
        <v>41.075342900672446</v>
      </c>
      <c r="T549" s="208">
        <f t="shared" si="34"/>
        <v>0</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116.75536104423755</v>
      </c>
      <c r="F550" s="128">
        <f>VLOOKUP(A550,'Tüm - Sektör'!$A:$H,6,0)</f>
        <v>347.48619358404034</v>
      </c>
      <c r="G550" s="127">
        <f>VLOOKUP(A550,'Tüm - Sektör'!$A:$H,7,0)</f>
        <v>39.884191999999999</v>
      </c>
      <c r="H550" s="159">
        <v>8.59</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46.566932369176904</v>
      </c>
      <c r="R550" s="166" t="str">
        <f t="shared" si="33"/>
        <v/>
      </c>
      <c r="S550" s="191">
        <v>46.566932369176904</v>
      </c>
      <c r="T550" s="208">
        <f t="shared" si="34"/>
        <v>0</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82.644710743884303</v>
      </c>
      <c r="F551" s="128">
        <f>VLOOKUP(A551,'Tüm - Sektör'!$A:$H,6,0)</f>
        <v>126.13661590946933</v>
      </c>
      <c r="G551" s="127">
        <f>VLOOKUP(A551,'Tüm - Sektör'!$A:$H,7,0)</f>
        <v>62.294471000000001</v>
      </c>
      <c r="H551" s="159">
        <v>7.77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51.483085367382891</v>
      </c>
      <c r="R551" s="166" t="str">
        <f t="shared" si="33"/>
        <v/>
      </c>
      <c r="S551" s="191">
        <v>51.483085367382891</v>
      </c>
      <c r="T551" s="208">
        <f t="shared" si="34"/>
        <v>0</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301</v>
      </c>
      <c r="B552" s="131" t="s">
        <v>233</v>
      </c>
      <c r="C552" s="132">
        <v>1140720033</v>
      </c>
      <c r="D552" s="132">
        <v>85000000</v>
      </c>
      <c r="E552" s="128">
        <f>VLOOKUP(A552,'Tüm - Sektör'!$A:$H,5,0)</f>
        <v>84.25282123204795</v>
      </c>
      <c r="F552" s="128">
        <f>VLOOKUP(A552,'Tüm - Sektör'!$A:$H,6,0)</f>
        <v>141.60138022192933</v>
      </c>
      <c r="G552" s="127">
        <f>VLOOKUP(A552,'Tüm - Sektör'!$A:$H,7,0)</f>
        <v>66.222807000000003</v>
      </c>
      <c r="H552" s="159">
        <v>7.17</v>
      </c>
      <c r="I552" s="133" t="e">
        <f>VLOOKUP(A552,'Tüm - Sektör'!$A:$H,9,0)</f>
        <v>#REF!</v>
      </c>
      <c r="J552" s="132" t="e">
        <f>VLOOKUP(A552,'Tüm - Sektör'!$A:$H,10,0)</f>
        <v>#REF!</v>
      </c>
      <c r="K552" s="133" t="e">
        <f>VLOOKUP(A552,'Tüm - Sektör'!$A:$H,11,0)</f>
        <v>#REF!</v>
      </c>
      <c r="L552" s="133" t="e">
        <f>VLOOKUP(A552,'Tüm - Sektör'!$A:$H,12,0)</f>
        <v>#REF!</v>
      </c>
      <c r="M552" s="133" t="e">
        <f>VLOOKUP(A552,'Tüm - Sektör'!$A:$H,13,0)</f>
        <v>#REF!</v>
      </c>
      <c r="N552" s="134" t="e">
        <f>VLOOKUP(A552,'Tüm - Sektör'!$A:$H,14,0)</f>
        <v>#REF!</v>
      </c>
      <c r="O552" s="135" t="e">
        <f>VLOOKUP(A552,'Tüm - Sektör'!$A:$H,15,0)</f>
        <v>#REF!</v>
      </c>
      <c r="P552" s="153" t="e">
        <f>VLOOKUP(A552,'Tüm - Sektör'!$A:$H,16,0)</f>
        <v>#REF!</v>
      </c>
      <c r="Q552" s="158">
        <f t="shared" si="32"/>
        <v>55.794583196554143</v>
      </c>
      <c r="R552" s="166" t="str">
        <f t="shared" si="33"/>
        <v/>
      </c>
      <c r="S552" s="191">
        <v>55.794583196554143</v>
      </c>
      <c r="T552" s="208">
        <f t="shared" si="34"/>
        <v>0</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21</v>
      </c>
      <c r="B553" s="136" t="s">
        <v>221</v>
      </c>
      <c r="C553" s="137">
        <v>6267125013</v>
      </c>
      <c r="D553" s="137">
        <v>263340000</v>
      </c>
      <c r="E553" s="128">
        <f>VLOOKUP(A553,'Tüm - Sektör'!$A:$H,5,0)</f>
        <v>116.41328392844366</v>
      </c>
      <c r="F553" s="128">
        <f>VLOOKUP(A553,'Tüm - Sektör'!$A:$H,6,0)</f>
        <v>63.152081463639433</v>
      </c>
      <c r="G553" s="127">
        <f>VLOOKUP(A553,'Tüm - Sektör'!$A:$H,7,0)</f>
        <v>48.209040000000002</v>
      </c>
      <c r="H553" s="159">
        <v>7.13</v>
      </c>
      <c r="I553" s="141" t="e">
        <f>VLOOKUP(A553,'Tüm - Sektör'!$A:$H,9,0)</f>
        <v>#REF!</v>
      </c>
      <c r="J553" s="145" t="e">
        <f>VLOOKUP(A553,'Tüm - Sektör'!$A:$H,10,0)</f>
        <v>#REF!</v>
      </c>
      <c r="K553" s="146" t="e">
        <f>VLOOKUP(A553,'Tüm - Sektör'!$A:$H,11,0)</f>
        <v>#REF!</v>
      </c>
      <c r="L553" s="146" t="e">
        <f>VLOOKUP(A553,'Tüm - Sektör'!$A:$H,12,0)</f>
        <v>#REF!</v>
      </c>
      <c r="M553" s="146" t="e">
        <f>VLOOKUP(A553,'Tüm - Sektör'!$A:$H,13,0)</f>
        <v>#REF!</v>
      </c>
      <c r="N553" s="147" t="e">
        <f>VLOOKUP(A553,'Tüm - Sektör'!$A:$H,14,0)</f>
        <v>#REF!</v>
      </c>
      <c r="O553" s="148" t="e">
        <f>VLOOKUP(A553,'Tüm - Sektör'!$A:$H,15,0)</f>
        <v>#REF!</v>
      </c>
      <c r="P553" s="156" t="e">
        <f>VLOOKUP(A553,'Tüm - Sektör'!$A:$H,16,0)</f>
        <v>#REF!</v>
      </c>
      <c r="Q553" s="158">
        <f t="shared" si="32"/>
        <v>56.121726614376975</v>
      </c>
      <c r="R553" s="166" t="str">
        <f t="shared" si="33"/>
        <v/>
      </c>
      <c r="S553" s="191">
        <v>56.121726614376975</v>
      </c>
      <c r="T553" s="208">
        <f t="shared" si="34"/>
        <v>0</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114.13349932909476</v>
      </c>
      <c r="F554" s="128">
        <f>VLOOKUP(A554,'Tüm - Sektör'!$A:$H,6,0)</f>
        <v>380.44499776364921</v>
      </c>
      <c r="G554" s="127">
        <f>VLOOKUP(A554,'Tüm - Sektör'!$A:$H,7,0)</f>
        <v>59.507702999999999</v>
      </c>
      <c r="H554" s="159">
        <v>5.89</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67.918223804264699</v>
      </c>
      <c r="R554" s="166" t="str">
        <f t="shared" si="33"/>
        <v/>
      </c>
      <c r="S554" s="191">
        <v>67.918223804264699</v>
      </c>
      <c r="T554" s="208">
        <f t="shared" si="34"/>
        <v>0</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106.07025112665599</v>
      </c>
      <c r="F555" s="128">
        <f>VLOOKUP(A555,'Tüm - Sektör'!$A:$H,6,0)</f>
        <v>195.41493773276466</v>
      </c>
      <c r="G555" s="127">
        <f>VLOOKUP(A555,'Tüm - Sektör'!$A:$H,7,0)</f>
        <v>72.105159999999998</v>
      </c>
      <c r="H555" s="159">
        <v>5.23</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76.482124287277102</v>
      </c>
      <c r="R555" s="166" t="str">
        <f t="shared" si="33"/>
        <v/>
      </c>
      <c r="S555" s="191">
        <v>76.482124287277102</v>
      </c>
      <c r="T555" s="208">
        <f t="shared" si="34"/>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77.218316642457779</v>
      </c>
      <c r="F556" s="128">
        <f>VLOOKUP(A556,'Tüm - Sektör'!$A:$H,6,0)</f>
        <v>137.39913993319888</v>
      </c>
      <c r="G556" s="127">
        <f>VLOOKUP(A556,'Tüm - Sektör'!$A:$H,7,0)</f>
        <v>100.007176</v>
      </c>
      <c r="H556" s="159">
        <v>5.18</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77.223857828860048</v>
      </c>
      <c r="R556" s="166" t="str">
        <f t="shared" si="33"/>
        <v/>
      </c>
      <c r="S556" s="191">
        <v>77.223857828860048</v>
      </c>
      <c r="T556" s="208">
        <f t="shared" si="34"/>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457.66280903715614</v>
      </c>
      <c r="F557" s="128">
        <f>VLOOKUP(A557,'Tüm - Sektör'!$A:$H,6,0)</f>
        <v>2607.7282951208049</v>
      </c>
      <c r="G557" s="127">
        <f>VLOOKUP(A557,'Tüm - Sektör'!$A:$H,7,0)</f>
        <v>17.518242999999998</v>
      </c>
      <c r="H557" s="159">
        <v>4.99</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80.174483007754958</v>
      </c>
      <c r="R557" s="166" t="str">
        <f t="shared" si="33"/>
        <v/>
      </c>
      <c r="S557" s="191">
        <v>80.174483007754958</v>
      </c>
      <c r="T557" s="208">
        <f t="shared" si="34"/>
        <v>0</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176.907236921248</v>
      </c>
      <c r="F558" s="128">
        <f>VLOOKUP(A558,'Tüm - Sektör'!$A:$H,6,0)</f>
        <v>171.92151321007728</v>
      </c>
      <c r="G558" s="127">
        <f>VLOOKUP(A558,'Tüm - Sektör'!$A:$H,7,0)</f>
        <v>51.044795000000001</v>
      </c>
      <c r="H558" s="159">
        <v>4.43</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90.301936426615356</v>
      </c>
      <c r="R558" s="166" t="str">
        <f t="shared" si="33"/>
        <v/>
      </c>
      <c r="S558" s="191">
        <v>90.301936426615356</v>
      </c>
      <c r="T558" s="208">
        <f t="shared" si="34"/>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62.603197458310184</v>
      </c>
      <c r="F559" s="128">
        <f>VLOOKUP(A559,'Tüm - Sektör'!$A:$H,6,0)</f>
        <v>78.253996822887729</v>
      </c>
      <c r="G559" s="127">
        <f>VLOOKUP(A559,'Tüm - Sektör'!$A:$H,7,0)</f>
        <v>150.34311</v>
      </c>
      <c r="H559" s="159">
        <v>4.25</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94.119594018264493</v>
      </c>
      <c r="R559" s="166" t="str">
        <f t="shared" si="33"/>
        <v/>
      </c>
      <c r="S559" s="191">
        <v>94.119594018264493</v>
      </c>
      <c r="T559" s="208">
        <f t="shared" si="34"/>
        <v>0</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80.899551234009394</v>
      </c>
      <c r="F560" s="128">
        <f>VLOOKUP(A560,'Tüm - Sektör'!$A:$H,6,0)</f>
        <v>112.36048782501305</v>
      </c>
      <c r="G560" s="127">
        <f>VLOOKUP(A560,'Tüm - Sektör'!$A:$H,7,0)</f>
        <v>150.75718000000001</v>
      </c>
      <c r="H560" s="159">
        <v>3.28</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121.96188207304776</v>
      </c>
      <c r="R560" s="166" t="str">
        <f t="shared" si="33"/>
        <v/>
      </c>
      <c r="S560" s="191">
        <v>121.96188207304776</v>
      </c>
      <c r="T560" s="208">
        <f t="shared" si="34"/>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124.49424214130099</v>
      </c>
      <c r="F561" s="128">
        <f>VLOOKUP(A561,'Tüm - Sektör'!$A:$H,6,0)</f>
        <v>414.98080713766996</v>
      </c>
      <c r="G561" s="127">
        <f>VLOOKUP(A561,'Tüm - Sektör'!$A:$H,7,0)</f>
        <v>114.763935</v>
      </c>
      <c r="H561" s="159">
        <v>2.8</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142.87449112978527</v>
      </c>
      <c r="R561" s="166" t="str">
        <f t="shared" si="33"/>
        <v/>
      </c>
      <c r="S561" s="191">
        <v>142.87449112978527</v>
      </c>
      <c r="T561" s="208">
        <f t="shared" si="34"/>
        <v>0</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66.345818289419043</v>
      </c>
      <c r="F562" s="128">
        <f>VLOOKUP(A562,'Tüm - Sektör'!$A:$H,6,0)</f>
        <v>118.47467551681972</v>
      </c>
      <c r="G562" s="127">
        <f>VLOOKUP(A562,'Tüm - Sektör'!$A:$H,7,0)</f>
        <v>236.45923999999999</v>
      </c>
      <c r="H562" s="159">
        <v>2.5499999999999998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156.88081769894126</v>
      </c>
      <c r="R562" s="166" t="str">
        <f t="shared" si="33"/>
        <v/>
      </c>
      <c r="S562" s="191">
        <v>156.88081769894126</v>
      </c>
      <c r="T562" s="208">
        <f t="shared" si="34"/>
        <v>0</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52.30727384950152</v>
      </c>
      <c r="F563" s="128">
        <f>VLOOKUP(A563,'Tüm - Sektör'!$A:$H,6,0)</f>
        <v>43.589394874584599</v>
      </c>
      <c r="G563" s="127">
        <f>VLOOKUP(A563,'Tüm - Sektör'!$A:$H,7,0)</f>
        <v>335.41250200000002</v>
      </c>
      <c r="H563" s="159">
        <v>2.2799999999999998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175.44513594660478</v>
      </c>
      <c r="R563" s="166" t="str">
        <f t="shared" si="33"/>
        <v/>
      </c>
      <c r="S563" s="191">
        <v>175.44513594660478</v>
      </c>
      <c r="T563" s="208">
        <f t="shared" si="34"/>
        <v>0</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92.364482254358393</v>
      </c>
      <c r="F564" s="128">
        <f>VLOOKUP(A564,'Tüm - Sektör'!$A:$H,6,0)</f>
        <v>131.94926036336912</v>
      </c>
      <c r="G564" s="127">
        <f>VLOOKUP(A564,'Tüm - Sektör'!$A:$H,7,0)</f>
        <v>199.57396499999999</v>
      </c>
      <c r="H564" s="159">
        <v>2.17</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184.33545948674441</v>
      </c>
      <c r="R564" s="166" t="str">
        <f t="shared" si="33"/>
        <v/>
      </c>
      <c r="S564" s="191">
        <v>184.33545948674441</v>
      </c>
      <c r="T564" s="208">
        <f t="shared" si="34"/>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97.651279485027672</v>
      </c>
      <c r="F565" s="128">
        <f>VLOOKUP(A565,'Tüm - Sektör'!$A:$H,6,0)</f>
        <v>387.1854956425953</v>
      </c>
      <c r="G565" s="127">
        <f>VLOOKUP(A565,'Tüm - Sektör'!$A:$H,7,0)</f>
        <v>192.870518</v>
      </c>
      <c r="H565" s="159">
        <v>2.09</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188.3405285764006</v>
      </c>
      <c r="R565" s="166" t="str">
        <f t="shared" si="33"/>
        <v/>
      </c>
      <c r="S565" s="191">
        <v>188.3405285764006</v>
      </c>
      <c r="T565" s="208">
        <f t="shared" si="34"/>
        <v>0</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205.15506705763062</v>
      </c>
      <c r="R566" s="166" t="str">
        <f t="shared" si="33"/>
        <v/>
      </c>
      <c r="S566" s="191">
        <v>205.15506705763062</v>
      </c>
      <c r="T566" s="208">
        <f t="shared" si="34"/>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333.33906043096181</v>
      </c>
      <c r="R567" s="166" t="str">
        <f t="shared" si="33"/>
        <v/>
      </c>
      <c r="S567" s="191">
        <v>333.33906043096181</v>
      </c>
      <c r="T567" s="208">
        <f t="shared" si="34"/>
        <v>0</v>
      </c>
      <c r="U567" s="222"/>
      <c r="W567" s="200"/>
      <c r="X567" s="209" t="str">
        <f>IF(COUNTIF('Yıldız Liste'!A:A, A567)&gt;0, "Yıldız Pazar", IF(COUNTIF('Ana Pazar Liste'!A:A, A567)&gt;0, "Ana Pazar", IF(COUNTIF('Alt Pazar Liste'!A:A, A567)&gt;0, "Alt Pazar", "")))</f>
        <v>Alt Pazar</v>
      </c>
    </row>
    <row r="568" spans="1:24" ht="30" customHeight="1" thickTop="1" thickBot="1">
      <c r="A568" s="238" t="s">
        <v>2318</v>
      </c>
      <c r="B568" s="239"/>
      <c r="C568" s="239"/>
      <c r="D568" s="239"/>
      <c r="E568" s="239"/>
      <c r="F568" s="239"/>
      <c r="G568" s="239"/>
      <c r="H568" s="240"/>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34.683572670267964</v>
      </c>
      <c r="F569" s="128">
        <f>VLOOKUP(A569,'Tüm - Sektör'!$A:$H,6,0)</f>
        <v>2.8924773900774259</v>
      </c>
      <c r="G569" s="127">
        <f>VLOOKUP(A569,'Tüm - Sektör'!$A:$H,7,0)</f>
        <v>5.2214700000000004E-4</v>
      </c>
      <c r="H569" s="159">
        <v>2209</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1.8109923419062406E-4</v>
      </c>
      <c r="R569" s="166" t="str">
        <f t="shared" ref="R569:R603" si="36">IF(OR(H569="", H570="", Q569=0), "", IF(H569&lt;H570, (H570-H569)/H569, ""))</f>
        <v/>
      </c>
      <c r="S569" s="191">
        <v>1.8109923419062406E-4</v>
      </c>
      <c r="T569" s="208">
        <f t="shared" ref="T569:T603" si="37">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65.110922560731197</v>
      </c>
      <c r="F570" s="128">
        <f>VLOOKUP(A570,'Tüm - Sektör'!$A:$H,6,0)</f>
        <v>0.54204897236705962</v>
      </c>
      <c r="G570" s="127">
        <f>VLOOKUP(A570,'Tüm - Sektör'!$A:$H,7,0)</f>
        <v>1.7811269999999999</v>
      </c>
      <c r="H570" s="159">
        <v>351.25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1.1597082216782746</v>
      </c>
      <c r="R570" s="166" t="str">
        <f t="shared" si="36"/>
        <v/>
      </c>
      <c r="S570" s="191">
        <v>1.1597082216782746</v>
      </c>
      <c r="T570" s="208">
        <f t="shared" si="37"/>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17.481760908314499</v>
      </c>
      <c r="F571" s="128">
        <f>VLOOKUP(A571,'Tüm - Sektör'!$A:$H,6,0)</f>
        <v>5.5350489219749708</v>
      </c>
      <c r="G571" s="127">
        <f>VLOOKUP(A571,'Tüm - Sektör'!$A:$H,7,0)</f>
        <v>8.0576760000000007</v>
      </c>
      <c r="H571" s="159">
        <v>284</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1.4086236530866396</v>
      </c>
      <c r="R571" s="166" t="str">
        <f t="shared" si="36"/>
        <v/>
      </c>
      <c r="S571" s="191">
        <v>1.4086236530866396</v>
      </c>
      <c r="T571" s="208">
        <f t="shared" si="37"/>
        <v>0</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98.135761648584392</v>
      </c>
      <c r="F572" s="128">
        <f>VLOOKUP(A572,'Tüm - Sektör'!$A:$H,6,0)</f>
        <v>44.039945897091421</v>
      </c>
      <c r="G572" s="127">
        <f>VLOOKUP(A572,'Tüm - Sektör'!$A:$H,7,0)</f>
        <v>1.5986990000000001</v>
      </c>
      <c r="H572" s="159">
        <v>255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1.5688954401183022</v>
      </c>
      <c r="R572" s="166" t="str">
        <f t="shared" si="36"/>
        <v/>
      </c>
      <c r="S572" s="191">
        <v>1.5688954401183022</v>
      </c>
      <c r="T572" s="208">
        <f t="shared" si="37"/>
        <v>0</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67.352986867548296</v>
      </c>
      <c r="F573" s="128">
        <f>VLOOKUP(A573,'Tüm - Sektör'!$A:$H,6,0)</f>
        <v>3.0560352121111225</v>
      </c>
      <c r="G573" s="127">
        <f>VLOOKUP(A573,'Tüm - Sektör'!$A:$H,7,0)</f>
        <v>2.3602780000000001</v>
      </c>
      <c r="H573" s="159">
        <v>252.5</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1.5897177313776316</v>
      </c>
      <c r="R573" s="166" t="str">
        <f t="shared" si="36"/>
        <v/>
      </c>
      <c r="S573" s="191">
        <v>1.5897177313776316</v>
      </c>
      <c r="T573" s="208">
        <f t="shared" si="37"/>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86.244204605061057</v>
      </c>
      <c r="F574" s="128">
        <f>VLOOKUP(A574,'Tüm - Sektör'!$A:$H,6,0)</f>
        <v>46.871850328837532</v>
      </c>
      <c r="G574" s="127">
        <f>VLOOKUP(A574,'Tüm - Sektör'!$A:$H,7,0)</f>
        <v>2.010942</v>
      </c>
      <c r="H574" s="159">
        <v>230.7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1.7343209329691069</v>
      </c>
      <c r="R574" s="166" t="str">
        <f t="shared" si="36"/>
        <v/>
      </c>
      <c r="S574" s="191">
        <v>1.7343209329691069</v>
      </c>
      <c r="T574" s="208">
        <f t="shared" si="37"/>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33.190613694447208</v>
      </c>
      <c r="F575" s="128">
        <f>VLOOKUP(A575,'Tüm - Sektör'!$A:$H,6,0)</f>
        <v>3.2976267952754303E-2</v>
      </c>
      <c r="G575" s="127">
        <f>VLOOKUP(A575,'Tüm - Sektör'!$A:$H,7,0)</f>
        <v>6.687265</v>
      </c>
      <c r="H575" s="159">
        <v>182.6</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2.2195442928739753</v>
      </c>
      <c r="R575" s="166" t="str">
        <f t="shared" si="36"/>
        <v/>
      </c>
      <c r="S575" s="191">
        <v>2.2195442928739753</v>
      </c>
      <c r="T575" s="208">
        <f t="shared" si="37"/>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121.72128799916469</v>
      </c>
      <c r="F576" s="128">
        <f>VLOOKUP(A576,'Tüm - Sektör'!$A:$H,6,0)</f>
        <v>130.88310537544589</v>
      </c>
      <c r="G576" s="127">
        <f>VLOOKUP(A576,'Tüm - Sektör'!$A:$H,7,0)</f>
        <v>2.1097030000000001</v>
      </c>
      <c r="H576" s="159">
        <v>155.80000000000001</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2.5679576645570177</v>
      </c>
      <c r="R576" s="166" t="str">
        <f t="shared" si="36"/>
        <v/>
      </c>
      <c r="S576" s="191">
        <v>2.5679576645570177</v>
      </c>
      <c r="T576" s="208">
        <f t="shared" si="37"/>
        <v>0</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73.115577595515262</v>
      </c>
      <c r="F577" s="128">
        <f>VLOOKUP(A577,'Tüm - Sektör'!$A:$H,6,0)</f>
        <v>13.863190849497023</v>
      </c>
      <c r="G577" s="127">
        <f>VLOOKUP(A577,'Tüm - Sektör'!$A:$H,7,0)</f>
        <v>3.6238980000000001</v>
      </c>
      <c r="H577" s="159">
        <v>151</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2.6496339541723257</v>
      </c>
      <c r="R577" s="166" t="str">
        <f t="shared" si="36"/>
        <v/>
      </c>
      <c r="S577" s="191">
        <v>2.6496339541723257</v>
      </c>
      <c r="T577" s="208">
        <f t="shared" si="37"/>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40.678881721269924</v>
      </c>
      <c r="F578" s="128">
        <f>VLOOKUP(A578,'Tüm - Sektör'!$A:$H,6,0)</f>
        <v>42.023638141807773</v>
      </c>
      <c r="G578" s="127">
        <f>VLOOKUP(A578,'Tüm - Sektör'!$A:$H,7,0)</f>
        <v>7.9945810000000002</v>
      </c>
      <c r="H578" s="159">
        <v>123</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3.2521061491011181</v>
      </c>
      <c r="R578" s="166" t="str">
        <f t="shared" si="36"/>
        <v/>
      </c>
      <c r="S578" s="191">
        <v>3.2521061491011181</v>
      </c>
      <c r="T578" s="208">
        <f t="shared" si="37"/>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76.636457456456583</v>
      </c>
      <c r="F579" s="128">
        <f>VLOOKUP(A579,'Tüm - Sektör'!$A:$H,6,0)</f>
        <v>32.352438980267046</v>
      </c>
      <c r="G579" s="127">
        <f>VLOOKUP(A579,'Tüm - Sektör'!$A:$H,7,0)</f>
        <v>5.4011089999999999</v>
      </c>
      <c r="H579" s="159">
        <v>96.65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4.139218600961847</v>
      </c>
      <c r="R579" s="166" t="str">
        <f t="shared" si="36"/>
        <v/>
      </c>
      <c r="S579" s="191">
        <v>4.139218600961847</v>
      </c>
      <c r="T579" s="208">
        <f t="shared" si="37"/>
        <v>0</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37.720735091981908</v>
      </c>
      <c r="F580" s="128">
        <f>VLOOKUP(A580,'Tüm - Sektör'!$A:$H,6,0)</f>
        <v>43.87293768337134</v>
      </c>
      <c r="G580" s="127">
        <f>VLOOKUP(A580,'Tüm - Sektör'!$A:$H,7,0)</f>
        <v>13.431647</v>
      </c>
      <c r="H580" s="159">
        <v>78.95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5.0665159833601354</v>
      </c>
      <c r="R580" s="166" t="str">
        <f t="shared" si="36"/>
        <v/>
      </c>
      <c r="S580" s="191">
        <v>5.0665159833601354</v>
      </c>
      <c r="T580" s="208">
        <f t="shared" si="37"/>
        <v>0</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38.846011312428303</v>
      </c>
      <c r="F581" s="128">
        <f>VLOOKUP(A581,'Tüm - Sektör'!$A:$H,6,0)</f>
        <v>16.775255087111379</v>
      </c>
      <c r="G581" s="127">
        <f>VLOOKUP(A581,'Tüm - Sektör'!$A:$H,7,0)</f>
        <v>14.567467000000001</v>
      </c>
      <c r="H581" s="159">
        <v>70.7</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5.6588798787542602</v>
      </c>
      <c r="R581" s="166" t="str">
        <f t="shared" si="36"/>
        <v/>
      </c>
      <c r="S581" s="191">
        <v>5.6588798787542602</v>
      </c>
      <c r="T581" s="208">
        <f t="shared" si="37"/>
        <v>0</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121.89122970296194</v>
      </c>
      <c r="F582" s="128">
        <f>VLOOKUP(A582,'Tüm - Sektör'!$A:$H,6,0)</f>
        <v>360.51827773724324</v>
      </c>
      <c r="G582" s="127">
        <f>VLOOKUP(A582,'Tüm - Sektör'!$A:$H,7,0)</f>
        <v>4.7495229999999999</v>
      </c>
      <c r="H582" s="159">
        <v>69.099999999999994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5.7892519897250088</v>
      </c>
      <c r="R582" s="166" t="str">
        <f t="shared" si="36"/>
        <v/>
      </c>
      <c r="S582" s="191">
        <v>5.7892519897250088</v>
      </c>
      <c r="T582" s="208">
        <f t="shared" si="37"/>
        <v>0</v>
      </c>
      <c r="U582" s="222"/>
      <c r="W582" s="200"/>
      <c r="X582" s="209"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46.068078872568165</v>
      </c>
      <c r="F583" s="128">
        <f>VLOOKUP(A583,'Tüm - Sektör'!$A:$H,6,0)</f>
        <v>6.4785019830805979E-2</v>
      </c>
      <c r="G583" s="127">
        <f>VLOOKUP(A583,'Tüm - Sektör'!$A:$H,7,0)</f>
        <v>15.215797999999999</v>
      </c>
      <c r="H583" s="159">
        <v>58</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 t="shared" si="35"/>
        <v>7.0096258237306497</v>
      </c>
      <c r="R583" s="166" t="str">
        <f t="shared" si="36"/>
        <v/>
      </c>
      <c r="S583" s="191">
        <v>7.0096258237306497</v>
      </c>
      <c r="T583" s="208">
        <f t="shared" si="37"/>
        <v>0</v>
      </c>
      <c r="U583" s="222"/>
      <c r="W583" s="200"/>
      <c r="X583" s="209"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120.50013420662012</v>
      </c>
      <c r="F584" s="128">
        <f>VLOOKUP(A584,'Tüm - Sektör'!$A:$H,6,0)</f>
        <v>231.7620834396042</v>
      </c>
      <c r="G584" s="127">
        <f>VLOOKUP(A584,'Tüm - Sektör'!$A:$H,7,0)</f>
        <v>5.8189539999999997</v>
      </c>
      <c r="H584" s="159">
        <v>57.05</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 t="shared" si="35"/>
        <v>7.0118473794214893</v>
      </c>
      <c r="R584" s="166" t="str">
        <f t="shared" si="36"/>
        <v/>
      </c>
      <c r="S584" s="191">
        <v>7.0118473794214893</v>
      </c>
      <c r="T584" s="208">
        <f t="shared" si="37"/>
        <v>0</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70.675415713577124</v>
      </c>
      <c r="F585" s="128">
        <f>VLOOKUP(A585,'Tüm - Sektör'!$A:$H,6,0)</f>
        <v>120.43743127877548</v>
      </c>
      <c r="G585" s="127">
        <f>VLOOKUP(A585,'Tüm - Sektör'!$A:$H,7,0)</f>
        <v>12.119565</v>
      </c>
      <c r="H585" s="159">
        <v>46.7</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8.5655529464271929</v>
      </c>
      <c r="R585" s="166" t="str">
        <f t="shared" si="36"/>
        <v/>
      </c>
      <c r="S585" s="191">
        <v>8.5655529464271929</v>
      </c>
      <c r="T585" s="208">
        <f t="shared" si="37"/>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159.71078293739433</v>
      </c>
      <c r="F586" s="128">
        <f>VLOOKUP(A586,'Tüm - Sektör'!$A:$H,6,0)</f>
        <v>171.28998599034139</v>
      </c>
      <c r="G586" s="127">
        <f>VLOOKUP(A586,'Tüm - Sektör'!$A:$H,7,0)</f>
        <v>5.7719040000000001</v>
      </c>
      <c r="H586" s="159">
        <v>43.4</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9.2183530687947819</v>
      </c>
      <c r="R586" s="166" t="str">
        <f t="shared" si="36"/>
        <v/>
      </c>
      <c r="S586" s="191">
        <v>9.2183530687947819</v>
      </c>
      <c r="T586" s="208">
        <f t="shared" si="37"/>
        <v>0</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66.630575105151379</v>
      </c>
      <c r="F587" s="128">
        <f>VLOOKUP(A587,'Tüm - Sektör'!$A:$H,6,0)</f>
        <v>0.73180203300550661</v>
      </c>
      <c r="G587" s="127">
        <f>VLOOKUP(A587,'Tüm - Sektör'!$A:$H,7,0)</f>
        <v>14.975438</v>
      </c>
      <c r="H587" s="159">
        <v>40.700000000000003</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9.9782204639153811</v>
      </c>
      <c r="R587" s="166" t="str">
        <f t="shared" si="36"/>
        <v/>
      </c>
      <c r="S587" s="191">
        <v>9.9782204639153811</v>
      </c>
      <c r="T587" s="208">
        <f t="shared" si="37"/>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15.132012051437039</v>
      </c>
      <c r="F588" s="128">
        <f>VLOOKUP(A588,'Tüm - Sektör'!$A:$H,6,0)</f>
        <v>3.1683442318754271</v>
      </c>
      <c r="G588" s="127">
        <f>VLOOKUP(A588,'Tüm - Sektör'!$A:$H,7,0)</f>
        <v>88.296327000000005</v>
      </c>
      <c r="H588" s="159">
        <v>29.94</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13.361010842616256</v>
      </c>
      <c r="R588" s="166" t="str">
        <f t="shared" si="36"/>
        <v/>
      </c>
      <c r="S588" s="191">
        <v>13.361010842616256</v>
      </c>
      <c r="T588" s="208">
        <f t="shared" si="37"/>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141.33195902136382</v>
      </c>
      <c r="F589" s="128">
        <f>VLOOKUP(A589,'Tüm - Sektör'!$A:$H,6,0)</f>
        <v>491.50394373626784</v>
      </c>
      <c r="G589" s="127">
        <f>VLOOKUP(A589,'Tüm - Sektör'!$A:$H,7,0)</f>
        <v>10.108192000000001</v>
      </c>
      <c r="H589" s="159">
        <v>28</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14.286105775240776</v>
      </c>
      <c r="R589" s="166" t="str">
        <f t="shared" si="36"/>
        <v/>
      </c>
      <c r="S589" s="191">
        <v>14.286105775240776</v>
      </c>
      <c r="T589" s="208">
        <f t="shared" si="37"/>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116.70076663067616</v>
      </c>
      <c r="F590" s="128">
        <f>VLOOKUP(A590,'Tüm - Sektör'!$A:$H,6,0)</f>
        <v>14.961636747522585</v>
      </c>
      <c r="G590" s="127">
        <f>VLOOKUP(A590,'Tüm - Sektör'!$A:$H,7,0)</f>
        <v>16.107241999999999</v>
      </c>
      <c r="H590" s="159">
        <v>21.28</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18.797274897058251</v>
      </c>
      <c r="R590" s="166" t="str">
        <f t="shared" si="36"/>
        <v/>
      </c>
      <c r="S590" s="191">
        <v>18.797274897058251</v>
      </c>
      <c r="T590" s="208">
        <f t="shared" si="37"/>
        <v>0</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59.163939578826707</v>
      </c>
      <c r="F591" s="128">
        <f>VLOOKUP(A591,'Tüm - Sektör'!$A:$H,6,0)</f>
        <v>6.2774742783747888</v>
      </c>
      <c r="G591" s="127">
        <f>VLOOKUP(A591,'Tüm - Sektör'!$A:$H,7,0)</f>
        <v>49.182918000000001</v>
      </c>
      <c r="H591" s="159">
        <v>13.75</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29.098551888623884</v>
      </c>
      <c r="R591" s="166" t="str">
        <f t="shared" si="36"/>
        <v/>
      </c>
      <c r="S591" s="191">
        <v>29.098551888623884</v>
      </c>
      <c r="T591" s="208">
        <f t="shared" si="37"/>
        <v>0</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104.97861060808862</v>
      </c>
      <c r="F592" s="128">
        <f>VLOOKUP(A592,'Tüm - Sektör'!$A:$H,6,0)</f>
        <v>22.231810802221222</v>
      </c>
      <c r="G592" s="127">
        <f>VLOOKUP(A592,'Tüm - Sektör'!$A:$H,7,0)</f>
        <v>29.313393000000001</v>
      </c>
      <c r="H592" s="159">
        <v>13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30.772792693488711</v>
      </c>
      <c r="R592" s="166" t="str">
        <f t="shared" si="36"/>
        <v/>
      </c>
      <c r="S592" s="191">
        <v>30.772792693488711</v>
      </c>
      <c r="T592" s="208">
        <f t="shared" si="37"/>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56.79397313290989</v>
      </c>
      <c r="F593" s="128">
        <f>VLOOKUP(A593,'Tüm - Sektör'!$A:$H,6,0)</f>
        <v>48.947554835919213</v>
      </c>
      <c r="G593" s="127">
        <f>VLOOKUP(A593,'Tüm - Sektör'!$A:$H,7,0)</f>
        <v>57.175823000000001</v>
      </c>
      <c r="H593" s="159">
        <v>12.32</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32.472421553140116</v>
      </c>
      <c r="R593" s="166" t="str">
        <f t="shared" si="36"/>
        <v/>
      </c>
      <c r="S593" s="191">
        <v>32.472421553140116</v>
      </c>
      <c r="T593" s="208">
        <f t="shared" si="37"/>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33.335384883495038</v>
      </c>
      <c r="R594" s="166" t="str">
        <f t="shared" si="36"/>
        <v/>
      </c>
      <c r="S594" s="191">
        <v>33.335384883495038</v>
      </c>
      <c r="T594" s="208">
        <f t="shared" si="37"/>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30.219528252010317</v>
      </c>
      <c r="F595" s="128">
        <f>VLOOKUP(A595,'Tüm - Sektör'!$A:$H,6,0)</f>
        <v>20.146352168006878</v>
      </c>
      <c r="G595" s="127">
        <f>VLOOKUP(A595,'Tüm - Sektör'!$A:$H,7,0)</f>
        <v>132.63754700000001</v>
      </c>
      <c r="H595" s="159">
        <v>9.98</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40.082440988438464</v>
      </c>
      <c r="R595" s="166" t="str">
        <f t="shared" si="36"/>
        <v/>
      </c>
      <c r="S595" s="191">
        <v>40.082440988438464</v>
      </c>
      <c r="T595" s="208">
        <f t="shared" si="37"/>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49.667846278015773</v>
      </c>
      <c r="F597" s="128">
        <f>VLOOKUP(A597,'Tüm - Sektör'!$A:$H,6,0)</f>
        <v>0.62084807847519718</v>
      </c>
      <c r="G597" s="127">
        <f>VLOOKUP(A597,'Tüm - Sektör'!$A:$H,7,0)</f>
        <v>91.632469999999998</v>
      </c>
      <c r="H597" s="159">
        <v>8.85</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45.511874340348925</v>
      </c>
      <c r="R597" s="166" t="str">
        <f t="shared" si="36"/>
        <v/>
      </c>
      <c r="S597" s="191">
        <v>45.511874340348925</v>
      </c>
      <c r="T597" s="208">
        <f t="shared" si="37"/>
        <v>0</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22.102605417308926</v>
      </c>
      <c r="F598" s="128">
        <f>VLOOKUP(A598,'Tüm - Sektör'!$A:$H,6,0)</f>
        <v>4.6946505154443452</v>
      </c>
      <c r="G598" s="127">
        <f>VLOOKUP(A598,'Tüm - Sektör'!$A:$H,7,0)</f>
        <v>218.04563899999999</v>
      </c>
      <c r="H598" s="159">
        <v>8.3000000000000007</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48.193767217819861</v>
      </c>
      <c r="R598" s="166" t="str">
        <f t="shared" si="36"/>
        <v/>
      </c>
      <c r="S598" s="191">
        <v>48.193767217819861</v>
      </c>
      <c r="T598" s="208">
        <f t="shared" si="37"/>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126.96381277408314</v>
      </c>
      <c r="F599" s="128">
        <f>VLOOKUP(A599,'Tüm - Sektör'!$A:$H,6,0)</f>
        <v>120.36766486011642</v>
      </c>
      <c r="G599" s="127">
        <f>VLOOKUP(A599,'Tüm - Sektör'!$A:$H,7,0)</f>
        <v>42.875571000000001</v>
      </c>
      <c r="H599" s="159">
        <v>7.35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54.436459690259092</v>
      </c>
      <c r="R599" s="166" t="str">
        <f t="shared" si="36"/>
        <v/>
      </c>
      <c r="S599" s="191">
        <v>54.436459690259092</v>
      </c>
      <c r="T599" s="208">
        <f t="shared" si="37"/>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10.502397408512435</v>
      </c>
      <c r="F600" s="128">
        <f>VLOOKUP(A600,'Tüm - Sektör'!$A:$H,6,0)</f>
        <v>2.6929224124390858</v>
      </c>
      <c r="G600" s="127">
        <f>VLOOKUP(A600,'Tüm - Sektör'!$A:$H,7,0)</f>
        <v>1143.8313330000001</v>
      </c>
      <c r="H600" s="159">
        <v>3.33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120.12971227474526</v>
      </c>
      <c r="R600" s="166" t="str">
        <f t="shared" si="36"/>
        <v/>
      </c>
      <c r="S600" s="191">
        <v>120.12971227474526</v>
      </c>
      <c r="T600" s="208">
        <f t="shared" si="37"/>
        <v>0</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104.68384986634818</v>
      </c>
      <c r="F601" s="128">
        <f>VLOOKUP(A601,'Tüm - Sektör'!$A:$H,6,0)</f>
        <v>380.66854496853887</v>
      </c>
      <c r="G601" s="127">
        <f>VLOOKUP(A601,'Tüm - Sektör'!$A:$H,7,0)</f>
        <v>231.60181800000001</v>
      </c>
      <c r="H601" s="159">
        <v>1.65</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242.44969944285299</v>
      </c>
      <c r="R601" s="166" t="str">
        <f t="shared" si="36"/>
        <v/>
      </c>
      <c r="S601" s="191">
        <v>242.44969944285299</v>
      </c>
      <c r="T601" s="208">
        <f t="shared" si="37"/>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50.172092157553863</v>
      </c>
      <c r="F602" s="128">
        <f>VLOOKUP(A602,'Tüm - Sektör'!$A:$H,6,0)</f>
        <v>48.381959650485882</v>
      </c>
      <c r="G602" s="127">
        <f>VLOOKUP(A602,'Tüm - Sektör'!$A:$H,7,0)</f>
        <v>759.30591400000003</v>
      </c>
      <c r="H602" s="159">
        <v>1.05</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380.95966292983672</v>
      </c>
      <c r="R602" s="166" t="str">
        <f t="shared" si="36"/>
        <v/>
      </c>
      <c r="S602" s="191">
        <v>380.95966292983672</v>
      </c>
      <c r="T602" s="208">
        <f t="shared" si="37"/>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500.05125278388113</v>
      </c>
      <c r="R603" s="166" t="str">
        <f t="shared" si="36"/>
        <v/>
      </c>
      <c r="S603" s="191">
        <v>500.05125278388113</v>
      </c>
      <c r="T603" s="208">
        <f t="shared" si="37"/>
        <v>0</v>
      </c>
      <c r="U603" s="222"/>
      <c r="W603" s="200"/>
      <c r="X603" s="209" t="str">
        <f>IF(COUNTIF('Yıldız Liste'!A:A, A603)&gt;0, "Yıldız Pazar", IF(COUNTIF('Ana Pazar Liste'!A:A, A603)&gt;0, "Ana Pazar", IF(COUNTIF('Alt Pazar Liste'!A:A, A603)&gt;0, "Alt Pazar", "")))</f>
        <v/>
      </c>
    </row>
    <row r="604" spans="1:24" ht="30" customHeight="1" thickTop="1" thickBot="1">
      <c r="A604" s="238" t="s">
        <v>2189</v>
      </c>
      <c r="B604" s="239"/>
      <c r="C604" s="239"/>
      <c r="D604" s="239"/>
      <c r="E604" s="239"/>
      <c r="F604" s="239"/>
      <c r="G604" s="239"/>
      <c r="H604" s="240"/>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12.2</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10.42</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91.95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87.85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80.8</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75.400000000000006</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32.68</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17.600000000000001</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31.56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140.4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184.9</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94.95</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38.200000000000003</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18.899999999999999</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60.1</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153.9</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114</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2.5499999999999998</v>
      </c>
      <c r="R624" s="166" t="str">
        <f t="shared" si="46"/>
        <v/>
      </c>
      <c r="T624" s="208">
        <f t="shared" si="47"/>
        <v>0</v>
      </c>
      <c r="U624" s="222"/>
      <c r="W624" s="200"/>
      <c r="X624" s="209"/>
    </row>
    <row r="625" spans="1:24" ht="30" customHeight="1" thickTop="1" thickBot="1">
      <c r="A625" s="125" t="s">
        <v>775</v>
      </c>
      <c r="C625" s="149">
        <v>0</v>
      </c>
      <c r="D625" s="149">
        <v>0</v>
      </c>
      <c r="E625" s="149">
        <v>0</v>
      </c>
      <c r="F625" s="149">
        <v>0</v>
      </c>
      <c r="G625" s="149">
        <v>0</v>
      </c>
      <c r="H625" s="159">
        <v>11.67</v>
      </c>
      <c r="R625" s="166" t="str">
        <f t="shared" si="46"/>
        <v/>
      </c>
      <c r="T625" s="208">
        <f t="shared" si="47"/>
        <v>0</v>
      </c>
      <c r="U625" s="222"/>
      <c r="W625" s="200"/>
      <c r="X625" s="209"/>
    </row>
    <row r="626" spans="1:24" ht="30" customHeight="1" thickTop="1" thickBot="1">
      <c r="A626" s="125" t="s">
        <v>272</v>
      </c>
      <c r="C626" s="149">
        <v>0</v>
      </c>
      <c r="D626" s="149">
        <v>0</v>
      </c>
      <c r="E626" s="149">
        <v>0</v>
      </c>
      <c r="F626" s="149">
        <v>0</v>
      </c>
      <c r="G626" s="149">
        <v>0</v>
      </c>
      <c r="H626" s="159">
        <v>415.75</v>
      </c>
      <c r="R626" s="166" t="str">
        <f t="shared" si="46"/>
        <v/>
      </c>
      <c r="T626" s="208">
        <f t="shared" si="47"/>
        <v>0</v>
      </c>
      <c r="U626" s="222"/>
      <c r="W626" s="200"/>
      <c r="X626" s="209"/>
    </row>
    <row r="627" spans="1:24" ht="30" customHeight="1" thickTop="1" thickBot="1">
      <c r="A627" s="125" t="s">
        <v>549</v>
      </c>
      <c r="C627" s="149">
        <v>0</v>
      </c>
      <c r="D627" s="149">
        <v>0</v>
      </c>
      <c r="E627" s="149">
        <v>0</v>
      </c>
      <c r="F627" s="149">
        <v>0</v>
      </c>
      <c r="G627" s="149">
        <v>0</v>
      </c>
      <c r="H627" s="159">
        <v>14.5</v>
      </c>
      <c r="R627" s="166" t="str">
        <f t="shared" si="46"/>
        <v/>
      </c>
      <c r="T627" s="208">
        <f t="shared" si="47"/>
        <v>0</v>
      </c>
      <c r="U627" s="222"/>
      <c r="W627" s="200"/>
      <c r="X627" s="209"/>
    </row>
    <row r="628" spans="1:24" ht="30" customHeight="1" thickTop="1" thickBot="1">
      <c r="A628" s="125" t="s">
        <v>1263</v>
      </c>
      <c r="C628" s="149">
        <v>0</v>
      </c>
      <c r="D628" s="149">
        <v>0</v>
      </c>
      <c r="E628" s="149">
        <v>0</v>
      </c>
      <c r="F628" s="149">
        <v>0</v>
      </c>
      <c r="G628" s="149">
        <v>0</v>
      </c>
      <c r="H628" s="159">
        <v>46.1</v>
      </c>
      <c r="R628" s="166" t="str">
        <f t="shared" si="46"/>
        <v/>
      </c>
      <c r="T628" s="208">
        <f t="shared" si="47"/>
        <v>0</v>
      </c>
      <c r="U628" s="222"/>
      <c r="W628" s="200"/>
      <c r="X628" s="209"/>
    </row>
    <row r="629" spans="1:24" ht="30" customHeight="1" thickTop="1" thickBot="1">
      <c r="A629" s="125" t="s">
        <v>532</v>
      </c>
      <c r="C629" s="149">
        <v>0</v>
      </c>
      <c r="D629" s="149">
        <v>0</v>
      </c>
      <c r="E629" s="149">
        <v>0</v>
      </c>
      <c r="F629" s="149">
        <v>0</v>
      </c>
      <c r="G629" s="149">
        <v>0</v>
      </c>
      <c r="H629" s="159">
        <v>4.22</v>
      </c>
      <c r="R629" s="166" t="str">
        <f t="shared" si="46"/>
        <v/>
      </c>
      <c r="T629" s="208">
        <f t="shared" si="47"/>
        <v>0</v>
      </c>
      <c r="U629" s="222"/>
      <c r="W629" s="200"/>
      <c r="X629" s="209"/>
    </row>
    <row r="630" spans="1:24" ht="30" customHeight="1" thickTop="1" thickBot="1">
      <c r="A630" s="125" t="s">
        <v>703</v>
      </c>
      <c r="C630" s="149">
        <v>0</v>
      </c>
      <c r="D630" s="149">
        <v>0</v>
      </c>
      <c r="E630" s="149">
        <v>0</v>
      </c>
      <c r="F630" s="149">
        <v>0</v>
      </c>
      <c r="G630" s="149">
        <v>0</v>
      </c>
      <c r="H630" s="159">
        <v>16.13</v>
      </c>
      <c r="R630" s="166" t="str">
        <f t="shared" si="46"/>
        <v/>
      </c>
      <c r="T630" s="208">
        <f t="shared" si="47"/>
        <v>0</v>
      </c>
      <c r="U630" s="222"/>
      <c r="W630" s="200"/>
      <c r="X630" s="209"/>
    </row>
    <row r="631" spans="1:24" ht="30" customHeight="1" thickTop="1" thickBot="1">
      <c r="A631" s="125" t="s">
        <v>704</v>
      </c>
      <c r="C631" s="149">
        <v>0</v>
      </c>
      <c r="D631" s="149">
        <v>0</v>
      </c>
      <c r="E631" s="149">
        <v>0</v>
      </c>
      <c r="F631" s="149">
        <v>0</v>
      </c>
      <c r="G631" s="149">
        <v>0</v>
      </c>
      <c r="H631" s="159">
        <v>13.8</v>
      </c>
      <c r="R631" s="166" t="str">
        <f t="shared" si="46"/>
        <v/>
      </c>
      <c r="T631" s="208">
        <f t="shared" si="47"/>
        <v>0</v>
      </c>
      <c r="U631" s="222"/>
      <c r="W631" s="200"/>
      <c r="X631" s="209"/>
    </row>
    <row r="632" spans="1:24" ht="30" customHeight="1" thickTop="1" thickBot="1">
      <c r="A632" s="125" t="s">
        <v>705</v>
      </c>
      <c r="C632" s="149">
        <v>0</v>
      </c>
      <c r="D632" s="149">
        <v>0</v>
      </c>
      <c r="E632" s="149">
        <v>0</v>
      </c>
      <c r="F632" s="149">
        <v>0</v>
      </c>
      <c r="G632" s="149">
        <v>0</v>
      </c>
      <c r="H632" s="159">
        <v>4.84</v>
      </c>
      <c r="R632" s="166" t="str">
        <f t="shared" si="46"/>
        <v/>
      </c>
      <c r="T632" s="208">
        <f t="shared" si="47"/>
        <v>0</v>
      </c>
      <c r="U632" s="222"/>
      <c r="W632" s="200"/>
      <c r="X632" s="209"/>
    </row>
    <row r="633" spans="1:24" ht="30" customHeight="1" thickTop="1" thickBot="1">
      <c r="A633" s="125" t="s">
        <v>114</v>
      </c>
      <c r="C633" s="149">
        <v>0</v>
      </c>
      <c r="D633" s="149">
        <v>0</v>
      </c>
      <c r="E633" s="149">
        <v>0</v>
      </c>
      <c r="F633" s="149">
        <v>0</v>
      </c>
      <c r="G633" s="149">
        <v>0</v>
      </c>
      <c r="H633" s="159">
        <v>2.34</v>
      </c>
      <c r="R633" s="166" t="str">
        <f t="shared" si="46"/>
        <v/>
      </c>
      <c r="T633" s="208">
        <f t="shared" si="47"/>
        <v>0</v>
      </c>
      <c r="U633" s="222"/>
      <c r="W633" s="200"/>
      <c r="X633" s="209"/>
    </row>
    <row r="634" spans="1:24" ht="30" customHeight="1" thickTop="1" thickBot="1">
      <c r="A634" s="125" t="s">
        <v>169</v>
      </c>
      <c r="C634" s="149">
        <v>0</v>
      </c>
      <c r="D634" s="149">
        <v>0</v>
      </c>
      <c r="E634" s="149">
        <v>0</v>
      </c>
      <c r="F634" s="149">
        <v>0</v>
      </c>
      <c r="G634" s="149">
        <v>0</v>
      </c>
      <c r="H634" s="159">
        <v>55.35</v>
      </c>
      <c r="R634" s="166" t="str">
        <f t="shared" si="46"/>
        <v/>
      </c>
      <c r="T634" s="208">
        <f t="shared" si="47"/>
        <v>0</v>
      </c>
      <c r="U634" s="222"/>
      <c r="W634" s="200"/>
      <c r="X634" s="209"/>
    </row>
    <row r="635" spans="1:24" ht="30" customHeight="1" thickTop="1" thickBot="1">
      <c r="A635" s="125" t="s">
        <v>142</v>
      </c>
      <c r="C635" s="149">
        <v>0</v>
      </c>
      <c r="D635" s="149">
        <v>0</v>
      </c>
      <c r="E635" s="149">
        <v>0</v>
      </c>
      <c r="F635" s="149">
        <v>0</v>
      </c>
      <c r="G635" s="149">
        <v>0</v>
      </c>
      <c r="H635" s="159">
        <v>1.05</v>
      </c>
      <c r="R635" s="166" t="str">
        <f t="shared" si="46"/>
        <v/>
      </c>
      <c r="T635" s="208">
        <f t="shared" si="47"/>
        <v>0</v>
      </c>
      <c r="U635" s="222"/>
      <c r="W635" s="200"/>
      <c r="X635" s="209"/>
    </row>
    <row r="636" spans="1:24" ht="30" customHeight="1" thickTop="1" thickBot="1">
      <c r="A636" s="125" t="s">
        <v>539</v>
      </c>
      <c r="C636" s="149">
        <v>0</v>
      </c>
      <c r="D636" s="149">
        <v>0</v>
      </c>
      <c r="E636" s="149">
        <v>0</v>
      </c>
      <c r="F636" s="149">
        <v>0</v>
      </c>
      <c r="G636" s="149">
        <v>0</v>
      </c>
      <c r="H636" s="159">
        <v>11.6</v>
      </c>
      <c r="R636" s="166" t="str">
        <f t="shared" si="46"/>
        <v/>
      </c>
      <c r="T636" s="208">
        <f t="shared" si="47"/>
        <v>0</v>
      </c>
      <c r="U636" s="222"/>
      <c r="W636" s="200"/>
      <c r="X636" s="209"/>
    </row>
    <row r="637" spans="1:24" ht="30" customHeight="1" thickTop="1" thickBot="1">
      <c r="R637" s="166" t="str">
        <f t="shared" si="39"/>
        <v/>
      </c>
      <c r="T637" s="208">
        <f t="shared" si="40"/>
        <v>0</v>
      </c>
      <c r="U637" s="222"/>
      <c r="W637" s="200"/>
      <c r="X637" s="209"/>
    </row>
    <row r="638" spans="1:24" ht="30" customHeight="1" thickTop="1" thickBot="1">
      <c r="R638" s="166" t="str">
        <f t="shared" si="39"/>
        <v/>
      </c>
      <c r="T638" s="208">
        <f t="shared" si="40"/>
        <v>0</v>
      </c>
      <c r="U638" s="222"/>
      <c r="W638" s="200"/>
      <c r="X638" s="209"/>
    </row>
    <row r="639" spans="1:24" ht="30" customHeight="1" thickTop="1" thickBot="1">
      <c r="R639" s="166" t="str">
        <f t="shared" si="39"/>
        <v/>
      </c>
      <c r="T639" s="208">
        <f t="shared" si="40"/>
        <v>0</v>
      </c>
      <c r="U639" s="222"/>
      <c r="W639" s="200"/>
      <c r="X639" s="209"/>
    </row>
    <row r="640" spans="1:24" ht="30" customHeight="1" thickTop="1" thickBot="1">
      <c r="R640" s="166" t="str">
        <f t="shared" si="39"/>
        <v/>
      </c>
      <c r="T640" s="208">
        <f t="shared" si="40"/>
        <v>0</v>
      </c>
      <c r="U640" s="222"/>
      <c r="W640" s="200"/>
      <c r="X640" s="209"/>
    </row>
    <row r="641" spans="18:24" ht="30" customHeight="1" thickTop="1" thickBot="1">
      <c r="R641" s="166" t="str">
        <f t="shared" si="39"/>
        <v/>
      </c>
      <c r="T641" s="208">
        <f t="shared" si="40"/>
        <v>0</v>
      </c>
      <c r="U641" s="222"/>
      <c r="W641" s="200"/>
      <c r="X641" s="209"/>
    </row>
    <row r="642" spans="18:24" ht="30" customHeight="1" thickTop="1" thickBot="1">
      <c r="R642" s="166" t="str">
        <f t="shared" si="39"/>
        <v/>
      </c>
      <c r="T642" s="208">
        <f t="shared" si="40"/>
        <v>0</v>
      </c>
      <c r="W642" s="200"/>
    </row>
    <row r="643" spans="18:24" ht="30" customHeight="1" thickTop="1" thickBot="1">
      <c r="R643" s="166" t="str">
        <f t="shared" si="39"/>
        <v/>
      </c>
      <c r="T643" s="208">
        <f t="shared" si="40"/>
        <v>0</v>
      </c>
      <c r="W643" s="200"/>
    </row>
    <row r="644" spans="18:24" ht="30" customHeight="1" thickTop="1" thickBot="1">
      <c r="R644" s="166" t="str">
        <f t="shared" si="39"/>
        <v/>
      </c>
      <c r="T644" s="208">
        <f t="shared" ref="T644:T707" si="48">S644-Q644</f>
        <v>0</v>
      </c>
      <c r="W644" s="200"/>
    </row>
    <row r="645" spans="18:24" ht="30" customHeight="1" thickTop="1" thickBot="1">
      <c r="R645" s="166" t="str">
        <f t="shared" si="39"/>
        <v/>
      </c>
      <c r="T645" s="208">
        <f t="shared" si="48"/>
        <v>0</v>
      </c>
      <c r="W645" s="200"/>
    </row>
    <row r="646" spans="18:24" ht="30" customHeight="1" thickTop="1" thickBot="1">
      <c r="R646" s="166" t="str">
        <f t="shared" si="39"/>
        <v/>
      </c>
      <c r="T646" s="208">
        <f t="shared" si="48"/>
        <v>0</v>
      </c>
      <c r="W646" s="200"/>
    </row>
    <row r="647" spans="18:24" ht="30" customHeight="1" thickTop="1" thickBot="1">
      <c r="R647" s="166" t="str">
        <f t="shared" si="39"/>
        <v/>
      </c>
      <c r="T647" s="208">
        <f t="shared" si="48"/>
        <v>0</v>
      </c>
      <c r="W647" s="200"/>
    </row>
    <row r="648" spans="18:24" ht="30" customHeight="1" thickTop="1" thickBot="1">
      <c r="R648" s="166" t="str">
        <f t="shared" si="39"/>
        <v/>
      </c>
      <c r="T648" s="208">
        <f t="shared" si="48"/>
        <v>0</v>
      </c>
      <c r="W648" s="200"/>
    </row>
    <row r="649" spans="18:24" ht="30" customHeight="1" thickTop="1" thickBot="1">
      <c r="R649" s="166" t="str">
        <f t="shared" ref="R649:R712" si="49">IF(OR(H649="", H650="", Q649=0), "", IF(H649&lt;H650, (H650-H649)/H649, ""))</f>
        <v/>
      </c>
      <c r="T649" s="208">
        <f t="shared" si="48"/>
        <v>0</v>
      </c>
      <c r="W649" s="200"/>
    </row>
    <row r="650" spans="18:24" ht="30" customHeight="1" thickTop="1" thickBot="1">
      <c r="R650" s="166" t="str">
        <f t="shared" si="49"/>
        <v/>
      </c>
      <c r="T650" s="208">
        <f t="shared" si="48"/>
        <v>0</v>
      </c>
      <c r="W650" s="200"/>
    </row>
    <row r="651" spans="18:24" ht="30" customHeight="1" thickTop="1" thickBot="1">
      <c r="R651" s="166" t="str">
        <f t="shared" si="49"/>
        <v/>
      </c>
      <c r="T651" s="208">
        <f t="shared" si="48"/>
        <v>0</v>
      </c>
      <c r="W651" s="200"/>
    </row>
    <row r="652" spans="18:24" ht="30" customHeight="1" thickTop="1" thickBot="1">
      <c r="R652" s="166" t="str">
        <f t="shared" si="49"/>
        <v/>
      </c>
      <c r="T652" s="208">
        <f t="shared" si="48"/>
        <v>0</v>
      </c>
      <c r="W652" s="200"/>
    </row>
    <row r="653" spans="18:24" ht="30" customHeight="1" thickTop="1" thickBot="1">
      <c r="R653" s="166" t="str">
        <f t="shared" si="49"/>
        <v/>
      </c>
      <c r="T653" s="208">
        <f t="shared" si="48"/>
        <v>0</v>
      </c>
      <c r="W653" s="200"/>
    </row>
    <row r="654" spans="18:24" ht="30" customHeight="1" thickTop="1" thickBot="1">
      <c r="R654" s="166" t="str">
        <f t="shared" si="49"/>
        <v/>
      </c>
      <c r="T654" s="208">
        <f t="shared" si="48"/>
        <v>0</v>
      </c>
      <c r="W654" s="200"/>
    </row>
    <row r="655" spans="18:24" ht="30" customHeight="1" thickTop="1" thickBot="1">
      <c r="R655" s="166" t="str">
        <f t="shared" si="49"/>
        <v/>
      </c>
      <c r="T655" s="208">
        <f t="shared" si="48"/>
        <v>0</v>
      </c>
      <c r="W655" s="200"/>
    </row>
    <row r="656" spans="18:24" ht="30" customHeight="1" thickTop="1" thickBot="1">
      <c r="R656" s="166" t="str">
        <f t="shared" si="49"/>
        <v/>
      </c>
      <c r="T656" s="208">
        <f t="shared" si="48"/>
        <v>0</v>
      </c>
      <c r="W656" s="200"/>
    </row>
    <row r="657" spans="18:23" ht="30" customHeight="1" thickTop="1" thickBot="1">
      <c r="R657" s="166" t="str">
        <f t="shared" si="49"/>
        <v/>
      </c>
      <c r="T657" s="208">
        <f t="shared" si="48"/>
        <v>0</v>
      </c>
      <c r="W657" s="200"/>
    </row>
    <row r="658" spans="18:23" ht="30" customHeight="1" thickTop="1" thickBot="1">
      <c r="R658" s="166" t="str">
        <f t="shared" si="49"/>
        <v/>
      </c>
      <c r="T658" s="208">
        <f t="shared" si="48"/>
        <v>0</v>
      </c>
      <c r="W658" s="200"/>
    </row>
    <row r="659" spans="18:23" ht="30" customHeight="1" thickTop="1" thickBot="1">
      <c r="R659" s="166" t="str">
        <f t="shared" si="49"/>
        <v/>
      </c>
      <c r="T659" s="208">
        <f t="shared" si="48"/>
        <v>0</v>
      </c>
      <c r="W659" s="200"/>
    </row>
    <row r="660" spans="18:23" ht="30" customHeight="1" thickTop="1" thickBot="1">
      <c r="R660" s="166" t="str">
        <f t="shared" si="49"/>
        <v/>
      </c>
      <c r="T660" s="208">
        <f t="shared" si="48"/>
        <v>0</v>
      </c>
      <c r="W660" s="200"/>
    </row>
    <row r="661" spans="18:23" ht="30" customHeight="1" thickTop="1" thickBot="1">
      <c r="R661" s="166" t="str">
        <f t="shared" si="49"/>
        <v/>
      </c>
      <c r="T661" s="208">
        <f t="shared" si="48"/>
        <v>0</v>
      </c>
      <c r="W661" s="200"/>
    </row>
    <row r="662" spans="18:23" ht="30" customHeight="1" thickTop="1" thickBot="1">
      <c r="R662" s="166" t="str">
        <f t="shared" si="49"/>
        <v/>
      </c>
      <c r="T662" s="208">
        <f t="shared" si="48"/>
        <v>0</v>
      </c>
      <c r="W662" s="200"/>
    </row>
    <row r="663" spans="18:23" ht="30" customHeight="1" thickTop="1" thickBot="1">
      <c r="R663" s="166" t="str">
        <f t="shared" si="49"/>
        <v/>
      </c>
      <c r="T663" s="208">
        <f t="shared" si="48"/>
        <v>0</v>
      </c>
      <c r="W663" s="200"/>
    </row>
    <row r="664" spans="18:23" ht="30" customHeight="1" thickTop="1" thickBot="1">
      <c r="R664" s="166" t="str">
        <f t="shared" si="49"/>
        <v/>
      </c>
      <c r="T664" s="208">
        <f t="shared" si="48"/>
        <v>0</v>
      </c>
      <c r="W664" s="200"/>
    </row>
    <row r="665" spans="18:23" ht="30" customHeight="1" thickTop="1" thickBot="1">
      <c r="R665" s="166" t="str">
        <f t="shared" si="49"/>
        <v/>
      </c>
      <c r="T665" s="208">
        <f t="shared" si="48"/>
        <v>0</v>
      </c>
      <c r="W665" s="200"/>
    </row>
    <row r="666" spans="18:23" ht="30" customHeight="1" thickTop="1" thickBot="1">
      <c r="R666" s="166" t="str">
        <f t="shared" si="49"/>
        <v/>
      </c>
      <c r="T666" s="208">
        <f t="shared" si="48"/>
        <v>0</v>
      </c>
      <c r="W666" s="200"/>
    </row>
    <row r="667" spans="18:23" ht="30" customHeight="1" thickTop="1" thickBot="1">
      <c r="R667" s="166" t="str">
        <f t="shared" si="49"/>
        <v/>
      </c>
      <c r="T667" s="208">
        <f t="shared" si="48"/>
        <v>0</v>
      </c>
      <c r="W667" s="200"/>
    </row>
    <row r="668" spans="18:23" ht="30" customHeight="1" thickTop="1" thickBot="1">
      <c r="R668" s="166" t="str">
        <f t="shared" si="49"/>
        <v/>
      </c>
      <c r="T668" s="208">
        <f t="shared" si="48"/>
        <v>0</v>
      </c>
      <c r="W668" s="200"/>
    </row>
    <row r="669" spans="18:23" ht="30" customHeight="1" thickTop="1" thickBot="1">
      <c r="R669" s="166" t="str">
        <f t="shared" si="49"/>
        <v/>
      </c>
      <c r="T669" s="208">
        <f t="shared" si="48"/>
        <v>0</v>
      </c>
      <c r="W669" s="200"/>
    </row>
    <row r="670" spans="18:23" ht="30" customHeight="1" thickTop="1" thickBot="1">
      <c r="R670" s="166" t="str">
        <f t="shared" si="49"/>
        <v/>
      </c>
      <c r="T670" s="208">
        <f t="shared" si="48"/>
        <v>0</v>
      </c>
      <c r="W670" s="200"/>
    </row>
    <row r="671" spans="18:23" ht="30" customHeight="1" thickTop="1" thickBot="1">
      <c r="R671" s="166" t="str">
        <f t="shared" si="49"/>
        <v/>
      </c>
      <c r="T671" s="208">
        <f t="shared" si="48"/>
        <v>0</v>
      </c>
      <c r="W671" s="200"/>
    </row>
    <row r="672" spans="18:23" ht="30" customHeight="1" thickTop="1" thickBot="1">
      <c r="R672" s="166" t="str">
        <f t="shared" si="49"/>
        <v/>
      </c>
      <c r="T672" s="208">
        <f t="shared" si="48"/>
        <v>0</v>
      </c>
      <c r="W672" s="200"/>
    </row>
    <row r="673" spans="18:23" ht="30" customHeight="1" thickTop="1" thickBot="1">
      <c r="R673" s="166" t="str">
        <f t="shared" si="49"/>
        <v/>
      </c>
      <c r="T673" s="208">
        <f t="shared" si="48"/>
        <v>0</v>
      </c>
      <c r="W673" s="200"/>
    </row>
    <row r="674" spans="18:23" ht="30" customHeight="1" thickTop="1" thickBot="1">
      <c r="R674" s="166" t="str">
        <f t="shared" si="49"/>
        <v/>
      </c>
      <c r="T674" s="208">
        <f t="shared" si="48"/>
        <v>0</v>
      </c>
      <c r="W674" s="200"/>
    </row>
    <row r="675" spans="18:23" ht="30" customHeight="1" thickTop="1" thickBot="1">
      <c r="R675" s="166" t="str">
        <f t="shared" si="49"/>
        <v/>
      </c>
      <c r="T675" s="208">
        <f t="shared" si="48"/>
        <v>0</v>
      </c>
      <c r="W675" s="200"/>
    </row>
    <row r="676" spans="18:23" ht="30" customHeight="1" thickTop="1" thickBot="1">
      <c r="R676" s="166" t="str">
        <f t="shared" si="49"/>
        <v/>
      </c>
      <c r="T676" s="208">
        <f t="shared" si="48"/>
        <v>0</v>
      </c>
      <c r="W676" s="200"/>
    </row>
    <row r="677" spans="18:23" ht="30" customHeight="1" thickTop="1" thickBot="1">
      <c r="R677" s="166" t="str">
        <f t="shared" si="49"/>
        <v/>
      </c>
      <c r="T677" s="208">
        <f t="shared" si="48"/>
        <v>0</v>
      </c>
      <c r="W677" s="200"/>
    </row>
    <row r="678" spans="18:23" ht="30" customHeight="1" thickTop="1" thickBot="1">
      <c r="R678" s="166" t="str">
        <f t="shared" si="49"/>
        <v/>
      </c>
      <c r="T678" s="208">
        <f t="shared" si="48"/>
        <v>0</v>
      </c>
      <c r="W678" s="200"/>
    </row>
    <row r="679" spans="18:23" ht="30" customHeight="1" thickTop="1" thickBot="1">
      <c r="R679" s="166" t="str">
        <f t="shared" si="49"/>
        <v/>
      </c>
      <c r="T679" s="208">
        <f t="shared" si="48"/>
        <v>0</v>
      </c>
      <c r="W679" s="200"/>
    </row>
    <row r="680" spans="18:23" ht="30" customHeight="1" thickTop="1" thickBot="1">
      <c r="R680" s="166" t="str">
        <f t="shared" si="49"/>
        <v/>
      </c>
      <c r="T680" s="208">
        <f t="shared" si="48"/>
        <v>0</v>
      </c>
      <c r="W680" s="200"/>
    </row>
    <row r="681" spans="18:23" ht="30" customHeight="1" thickTop="1" thickBot="1">
      <c r="R681" s="166" t="str">
        <f t="shared" si="49"/>
        <v/>
      </c>
      <c r="T681" s="208">
        <f t="shared" si="48"/>
        <v>0</v>
      </c>
      <c r="W681" s="200"/>
    </row>
    <row r="682" spans="18:23" ht="30" customHeight="1" thickTop="1" thickBot="1">
      <c r="R682" s="166" t="str">
        <f t="shared" si="49"/>
        <v/>
      </c>
      <c r="T682" s="208">
        <f t="shared" si="48"/>
        <v>0</v>
      </c>
      <c r="W682" s="200"/>
    </row>
    <row r="683" spans="18:23" ht="30" customHeight="1" thickTop="1" thickBot="1">
      <c r="R683" s="166" t="str">
        <f t="shared" si="49"/>
        <v/>
      </c>
      <c r="T683" s="208">
        <f t="shared" si="48"/>
        <v>0</v>
      </c>
      <c r="W683" s="200"/>
    </row>
    <row r="684" spans="18:23" ht="30" customHeight="1" thickTop="1" thickBot="1">
      <c r="R684" s="166" t="str">
        <f t="shared" si="49"/>
        <v/>
      </c>
      <c r="T684" s="208">
        <f t="shared" si="48"/>
        <v>0</v>
      </c>
      <c r="W684" s="200"/>
    </row>
    <row r="685" spans="18:23" ht="30" customHeight="1" thickTop="1" thickBot="1">
      <c r="R685" s="166" t="str">
        <f t="shared" si="49"/>
        <v/>
      </c>
      <c r="T685" s="208">
        <f t="shared" si="48"/>
        <v>0</v>
      </c>
      <c r="W685" s="200"/>
    </row>
    <row r="686" spans="18:23" ht="30" customHeight="1" thickTop="1" thickBot="1">
      <c r="R686" s="166" t="str">
        <f t="shared" si="49"/>
        <v/>
      </c>
      <c r="T686" s="208">
        <f t="shared" si="48"/>
        <v>0</v>
      </c>
      <c r="W686" s="200"/>
    </row>
    <row r="687" spans="18:23" ht="30" customHeight="1" thickTop="1" thickBot="1">
      <c r="R687" s="166" t="str">
        <f t="shared" si="49"/>
        <v/>
      </c>
      <c r="T687" s="208">
        <f t="shared" si="48"/>
        <v>0</v>
      </c>
      <c r="W687" s="200"/>
    </row>
    <row r="688" spans="18:23" ht="30" customHeight="1" thickTop="1" thickBot="1">
      <c r="R688" s="166" t="str">
        <f t="shared" si="49"/>
        <v/>
      </c>
      <c r="T688" s="208">
        <f t="shared" si="48"/>
        <v>0</v>
      </c>
      <c r="W688" s="200"/>
    </row>
    <row r="689" spans="18:23" ht="30" customHeight="1" thickTop="1" thickBot="1">
      <c r="R689" s="166" t="str">
        <f t="shared" si="49"/>
        <v/>
      </c>
      <c r="T689" s="208">
        <f t="shared" si="48"/>
        <v>0</v>
      </c>
      <c r="W689" s="200"/>
    </row>
    <row r="690" spans="18:23" ht="30" customHeight="1" thickTop="1" thickBot="1">
      <c r="R690" s="166" t="str">
        <f t="shared" si="49"/>
        <v/>
      </c>
      <c r="T690" s="208">
        <f t="shared" si="48"/>
        <v>0</v>
      </c>
      <c r="W690" s="200"/>
    </row>
    <row r="691" spans="18:23" ht="30" customHeight="1" thickTop="1" thickBot="1">
      <c r="R691" s="166" t="str">
        <f t="shared" si="49"/>
        <v/>
      </c>
      <c r="T691" s="208">
        <f t="shared" si="48"/>
        <v>0</v>
      </c>
      <c r="W691" s="200"/>
    </row>
    <row r="692" spans="18:23" ht="30" customHeight="1" thickTop="1" thickBot="1">
      <c r="R692" s="166" t="str">
        <f t="shared" si="49"/>
        <v/>
      </c>
      <c r="T692" s="208">
        <f t="shared" si="48"/>
        <v>0</v>
      </c>
      <c r="W692" s="200"/>
    </row>
    <row r="693" spans="18:23" ht="30" customHeight="1" thickTop="1" thickBot="1">
      <c r="R693" s="166" t="str">
        <f t="shared" si="49"/>
        <v/>
      </c>
      <c r="T693" s="208">
        <f t="shared" si="48"/>
        <v>0</v>
      </c>
      <c r="W693" s="200"/>
    </row>
    <row r="694" spans="18:23" ht="30" customHeight="1" thickTop="1" thickBot="1">
      <c r="R694" s="166" t="str">
        <f t="shared" si="49"/>
        <v/>
      </c>
      <c r="T694" s="208">
        <f t="shared" si="48"/>
        <v>0</v>
      </c>
      <c r="W694" s="200"/>
    </row>
    <row r="695" spans="18:23" ht="30" customHeight="1" thickTop="1" thickBot="1">
      <c r="R695" s="166" t="str">
        <f t="shared" si="49"/>
        <v/>
      </c>
      <c r="T695" s="208">
        <f t="shared" si="48"/>
        <v>0</v>
      </c>
      <c r="W695" s="200"/>
    </row>
    <row r="696" spans="18:23" ht="30" customHeight="1" thickTop="1" thickBot="1">
      <c r="R696" s="166" t="str">
        <f t="shared" si="49"/>
        <v/>
      </c>
      <c r="T696" s="208">
        <f t="shared" si="48"/>
        <v>0</v>
      </c>
      <c r="W696" s="200"/>
    </row>
    <row r="697" spans="18:23" ht="30" customHeight="1" thickTop="1" thickBot="1">
      <c r="R697" s="166" t="str">
        <f t="shared" si="49"/>
        <v/>
      </c>
      <c r="T697" s="208">
        <f t="shared" si="48"/>
        <v>0</v>
      </c>
      <c r="W697" s="200"/>
    </row>
    <row r="698" spans="18:23" ht="30" customHeight="1" thickTop="1" thickBot="1">
      <c r="R698" s="166" t="str">
        <f t="shared" si="49"/>
        <v/>
      </c>
      <c r="T698" s="208">
        <f t="shared" si="48"/>
        <v>0</v>
      </c>
      <c r="W698" s="200"/>
    </row>
    <row r="699" spans="18:23" ht="30" customHeight="1" thickTop="1" thickBot="1">
      <c r="R699" s="166" t="str">
        <f t="shared" si="49"/>
        <v/>
      </c>
      <c r="T699" s="208">
        <f t="shared" si="48"/>
        <v>0</v>
      </c>
      <c r="W699" s="200"/>
    </row>
    <row r="700" spans="18:23" ht="30" customHeight="1" thickTop="1" thickBot="1">
      <c r="R700" s="166" t="str">
        <f t="shared" si="49"/>
        <v/>
      </c>
      <c r="T700" s="208">
        <f t="shared" si="48"/>
        <v>0</v>
      </c>
      <c r="W700" s="200"/>
    </row>
    <row r="701" spans="18:23" ht="30" customHeight="1" thickTop="1" thickBot="1">
      <c r="R701" s="166" t="str">
        <f t="shared" si="49"/>
        <v/>
      </c>
      <c r="T701" s="208">
        <f t="shared" si="48"/>
        <v>0</v>
      </c>
      <c r="W701" s="200"/>
    </row>
    <row r="702" spans="18:23" ht="30" customHeight="1" thickTop="1" thickBot="1">
      <c r="R702" s="166" t="str">
        <f t="shared" si="49"/>
        <v/>
      </c>
      <c r="T702" s="208">
        <f t="shared" si="48"/>
        <v>0</v>
      </c>
      <c r="W702" s="200"/>
    </row>
    <row r="703" spans="18:23" ht="30" customHeight="1" thickTop="1" thickBot="1">
      <c r="R703" s="166" t="str">
        <f t="shared" si="49"/>
        <v/>
      </c>
      <c r="T703" s="208">
        <f t="shared" si="48"/>
        <v>0</v>
      </c>
      <c r="W703" s="200"/>
    </row>
    <row r="704" spans="18:23" ht="30" customHeight="1" thickTop="1" thickBot="1">
      <c r="R704" s="166" t="str">
        <f t="shared" si="49"/>
        <v/>
      </c>
      <c r="T704" s="208">
        <f t="shared" si="48"/>
        <v>0</v>
      </c>
      <c r="W704" s="200"/>
    </row>
    <row r="705" spans="18:23" ht="30" customHeight="1" thickTop="1" thickBot="1">
      <c r="R705" s="166" t="str">
        <f t="shared" si="49"/>
        <v/>
      </c>
      <c r="T705" s="208">
        <f t="shared" si="48"/>
        <v>0</v>
      </c>
      <c r="W705" s="200"/>
    </row>
    <row r="706" spans="18:23" ht="30" customHeight="1" thickTop="1" thickBot="1">
      <c r="R706" s="166" t="str">
        <f t="shared" si="49"/>
        <v/>
      </c>
      <c r="T706" s="208">
        <f t="shared" si="48"/>
        <v>0</v>
      </c>
      <c r="W706" s="200"/>
    </row>
    <row r="707" spans="18:23" ht="30" customHeight="1" thickTop="1" thickBot="1">
      <c r="R707" s="166" t="str">
        <f t="shared" si="49"/>
        <v/>
      </c>
      <c r="T707" s="208">
        <f t="shared" si="48"/>
        <v>0</v>
      </c>
      <c r="W707" s="200"/>
    </row>
    <row r="708" spans="18:23" ht="30" customHeight="1" thickTop="1" thickBot="1">
      <c r="R708" s="166" t="str">
        <f t="shared" si="49"/>
        <v/>
      </c>
      <c r="T708" s="208">
        <f t="shared" ref="T708:T771" si="50">S708-Q708</f>
        <v>0</v>
      </c>
      <c r="W708" s="200"/>
    </row>
    <row r="709" spans="18:23" ht="30" customHeight="1" thickTop="1" thickBot="1">
      <c r="R709" s="166" t="str">
        <f t="shared" si="49"/>
        <v/>
      </c>
      <c r="T709" s="208">
        <f t="shared" si="50"/>
        <v>0</v>
      </c>
      <c r="W709" s="200"/>
    </row>
    <row r="710" spans="18:23" ht="30" customHeight="1" thickTop="1" thickBot="1">
      <c r="R710" s="166" t="str">
        <f t="shared" si="49"/>
        <v/>
      </c>
      <c r="T710" s="208">
        <f t="shared" si="50"/>
        <v>0</v>
      </c>
      <c r="W710" s="200"/>
    </row>
    <row r="711" spans="18:23" ht="30" customHeight="1" thickTop="1" thickBot="1">
      <c r="R711" s="166" t="str">
        <f t="shared" si="49"/>
        <v/>
      </c>
      <c r="T711" s="208">
        <f t="shared" si="50"/>
        <v>0</v>
      </c>
      <c r="W711" s="200"/>
    </row>
    <row r="712" spans="18:23" ht="30" customHeight="1" thickTop="1" thickBot="1">
      <c r="R712" s="166" t="str">
        <f t="shared" si="49"/>
        <v/>
      </c>
      <c r="T712" s="208">
        <f t="shared" si="50"/>
        <v>0</v>
      </c>
      <c r="W712" s="200"/>
    </row>
    <row r="713" spans="18:23" ht="30" customHeight="1" thickTop="1" thickBot="1">
      <c r="R713" s="166" t="str">
        <f t="shared" ref="R713:R774" si="51">IF(OR(H713="", H714="", Q713=0), "", IF(H713&lt;H714, (H714-H713)/H713, ""))</f>
        <v/>
      </c>
      <c r="T713" s="208">
        <f t="shared" si="50"/>
        <v>0</v>
      </c>
      <c r="W713" s="200"/>
    </row>
    <row r="714" spans="18:23" ht="30" customHeight="1" thickTop="1" thickBot="1">
      <c r="R714" s="166" t="str">
        <f t="shared" si="51"/>
        <v/>
      </c>
      <c r="T714" s="208">
        <f t="shared" si="50"/>
        <v>0</v>
      </c>
      <c r="W714" s="200"/>
    </row>
    <row r="715" spans="18:23" ht="30" customHeight="1" thickTop="1" thickBot="1">
      <c r="R715" s="166" t="str">
        <f t="shared" si="51"/>
        <v/>
      </c>
      <c r="T715" s="208">
        <f t="shared" si="50"/>
        <v>0</v>
      </c>
      <c r="W715" s="200"/>
    </row>
    <row r="716" spans="18:23" ht="30" customHeight="1" thickTop="1" thickBot="1">
      <c r="R716" s="166" t="str">
        <f t="shared" si="51"/>
        <v/>
      </c>
      <c r="T716" s="208">
        <f t="shared" si="50"/>
        <v>0</v>
      </c>
      <c r="W716" s="200"/>
    </row>
    <row r="717" spans="18:23" ht="30" customHeight="1" thickTop="1" thickBot="1">
      <c r="R717" s="166" t="str">
        <f t="shared" si="51"/>
        <v/>
      </c>
      <c r="T717" s="208">
        <f t="shared" si="50"/>
        <v>0</v>
      </c>
      <c r="W717" s="200"/>
    </row>
    <row r="718" spans="18:23" ht="30" customHeight="1" thickTop="1" thickBot="1">
      <c r="R718" s="166" t="str">
        <f t="shared" si="51"/>
        <v/>
      </c>
      <c r="T718" s="208">
        <f t="shared" si="50"/>
        <v>0</v>
      </c>
      <c r="W718" s="200"/>
    </row>
    <row r="719" spans="18:23" ht="30" customHeight="1" thickTop="1" thickBot="1">
      <c r="R719" s="166" t="str">
        <f t="shared" si="51"/>
        <v/>
      </c>
      <c r="T719" s="208">
        <f t="shared" si="50"/>
        <v>0</v>
      </c>
      <c r="W719" s="200"/>
    </row>
    <row r="720" spans="18:23" ht="30" customHeight="1" thickTop="1" thickBot="1">
      <c r="R720" s="166" t="str">
        <f t="shared" si="51"/>
        <v/>
      </c>
      <c r="T720" s="208">
        <f t="shared" si="50"/>
        <v>0</v>
      </c>
      <c r="W720" s="200"/>
    </row>
    <row r="721" spans="18:23" ht="30" customHeight="1" thickTop="1" thickBot="1">
      <c r="R721" s="166" t="str">
        <f t="shared" si="51"/>
        <v/>
      </c>
      <c r="T721" s="208">
        <f t="shared" si="50"/>
        <v>0</v>
      </c>
      <c r="W721" s="200"/>
    </row>
    <row r="722" spans="18:23" ht="30" customHeight="1" thickTop="1" thickBot="1">
      <c r="R722" s="166" t="str">
        <f t="shared" si="51"/>
        <v/>
      </c>
      <c r="T722" s="208">
        <f t="shared" si="50"/>
        <v>0</v>
      </c>
      <c r="W722" s="200"/>
    </row>
    <row r="723" spans="18:23" ht="30" customHeight="1" thickTop="1" thickBot="1">
      <c r="R723" s="166" t="str">
        <f t="shared" si="51"/>
        <v/>
      </c>
      <c r="T723" s="208">
        <f t="shared" si="50"/>
        <v>0</v>
      </c>
      <c r="W723" s="200"/>
    </row>
    <row r="724" spans="18:23" ht="30" customHeight="1" thickTop="1" thickBot="1">
      <c r="R724" s="166" t="str">
        <f t="shared" si="51"/>
        <v/>
      </c>
      <c r="T724" s="208">
        <f t="shared" si="50"/>
        <v>0</v>
      </c>
      <c r="W724" s="200"/>
    </row>
    <row r="725" spans="18:23" ht="30" customHeight="1" thickTop="1" thickBot="1">
      <c r="R725" s="166" t="str">
        <f t="shared" si="51"/>
        <v/>
      </c>
      <c r="T725" s="208">
        <f t="shared" si="50"/>
        <v>0</v>
      </c>
      <c r="W725" s="200"/>
    </row>
    <row r="726" spans="18:23" ht="30" customHeight="1" thickTop="1" thickBot="1">
      <c r="R726" s="166" t="str">
        <f t="shared" si="51"/>
        <v/>
      </c>
      <c r="T726" s="208">
        <f t="shared" si="50"/>
        <v>0</v>
      </c>
      <c r="W726" s="200"/>
    </row>
    <row r="727" spans="18:23" ht="30" customHeight="1" thickTop="1" thickBot="1">
      <c r="R727" s="166" t="str">
        <f t="shared" si="51"/>
        <v/>
      </c>
      <c r="T727" s="208">
        <f t="shared" si="50"/>
        <v>0</v>
      </c>
      <c r="W727" s="200"/>
    </row>
    <row r="728" spans="18:23" ht="30" customHeight="1" thickTop="1" thickBot="1">
      <c r="R728" s="166" t="str">
        <f t="shared" si="51"/>
        <v/>
      </c>
      <c r="T728" s="208">
        <f t="shared" si="50"/>
        <v>0</v>
      </c>
      <c r="W728" s="200"/>
    </row>
    <row r="729" spans="18:23" ht="30" customHeight="1" thickTop="1" thickBot="1">
      <c r="R729" s="166" t="str">
        <f t="shared" si="51"/>
        <v/>
      </c>
      <c r="T729" s="208">
        <f t="shared" si="50"/>
        <v>0</v>
      </c>
      <c r="W729" s="200"/>
    </row>
    <row r="730" spans="18:23" ht="30" customHeight="1" thickTop="1" thickBot="1">
      <c r="R730" s="166" t="str">
        <f t="shared" si="51"/>
        <v/>
      </c>
      <c r="T730" s="208">
        <f t="shared" si="50"/>
        <v>0</v>
      </c>
      <c r="W730" s="200"/>
    </row>
    <row r="731" spans="18:23" ht="30" customHeight="1" thickTop="1" thickBot="1">
      <c r="R731" s="166" t="str">
        <f t="shared" si="51"/>
        <v/>
      </c>
      <c r="T731" s="208">
        <f t="shared" si="50"/>
        <v>0</v>
      </c>
      <c r="W731" s="200"/>
    </row>
    <row r="732" spans="18:23" ht="30" customHeight="1" thickTop="1" thickBot="1">
      <c r="R732" s="166" t="str">
        <f t="shared" si="51"/>
        <v/>
      </c>
      <c r="T732" s="208">
        <f t="shared" si="50"/>
        <v>0</v>
      </c>
      <c r="W732" s="200"/>
    </row>
    <row r="733" spans="18:23" ht="30" customHeight="1" thickTop="1" thickBot="1">
      <c r="R733" s="166" t="str">
        <f t="shared" si="51"/>
        <v/>
      </c>
      <c r="T733" s="208">
        <f t="shared" si="50"/>
        <v>0</v>
      </c>
      <c r="W733" s="200"/>
    </row>
    <row r="734" spans="18:23" ht="30" customHeight="1" thickTop="1" thickBot="1">
      <c r="R734" s="166" t="str">
        <f t="shared" si="51"/>
        <v/>
      </c>
      <c r="T734" s="208">
        <f t="shared" si="50"/>
        <v>0</v>
      </c>
      <c r="W734" s="200"/>
    </row>
    <row r="735" spans="18:23" ht="30" customHeight="1" thickTop="1" thickBot="1">
      <c r="R735" s="166" t="str">
        <f t="shared" si="51"/>
        <v/>
      </c>
      <c r="T735" s="208">
        <f t="shared" si="50"/>
        <v>0</v>
      </c>
      <c r="W735" s="200"/>
    </row>
    <row r="736" spans="18:23" ht="30" customHeight="1" thickTop="1" thickBot="1">
      <c r="R736" s="166" t="str">
        <f t="shared" si="51"/>
        <v/>
      </c>
      <c r="T736" s="208">
        <f t="shared" si="50"/>
        <v>0</v>
      </c>
      <c r="W736" s="200"/>
    </row>
    <row r="737" spans="18:23" ht="30" customHeight="1" thickTop="1" thickBot="1">
      <c r="R737" s="166" t="str">
        <f t="shared" si="51"/>
        <v/>
      </c>
      <c r="T737" s="208">
        <f t="shared" si="50"/>
        <v>0</v>
      </c>
      <c r="W737" s="200"/>
    </row>
    <row r="738" spans="18:23" ht="30" customHeight="1" thickTop="1" thickBot="1">
      <c r="R738" s="166" t="str">
        <f t="shared" si="51"/>
        <v/>
      </c>
      <c r="T738" s="208">
        <f t="shared" si="50"/>
        <v>0</v>
      </c>
      <c r="W738" s="200"/>
    </row>
    <row r="739" spans="18:23" ht="30" customHeight="1" thickTop="1" thickBot="1">
      <c r="R739" s="166" t="str">
        <f t="shared" si="51"/>
        <v/>
      </c>
      <c r="T739" s="208">
        <f t="shared" si="50"/>
        <v>0</v>
      </c>
      <c r="W739" s="200"/>
    </row>
    <row r="740" spans="18:23" ht="30" customHeight="1" thickTop="1" thickBot="1">
      <c r="R740" s="166" t="str">
        <f t="shared" si="51"/>
        <v/>
      </c>
      <c r="T740" s="208">
        <f t="shared" si="50"/>
        <v>0</v>
      </c>
      <c r="W740" s="200"/>
    </row>
    <row r="741" spans="18:23" ht="30" customHeight="1" thickTop="1" thickBot="1">
      <c r="R741" s="166" t="str">
        <f t="shared" si="51"/>
        <v/>
      </c>
      <c r="T741" s="208">
        <f t="shared" si="50"/>
        <v>0</v>
      </c>
      <c r="W741" s="200"/>
    </row>
    <row r="742" spans="18:23" ht="30" customHeight="1" thickTop="1" thickBot="1">
      <c r="R742" s="166" t="str">
        <f t="shared" si="51"/>
        <v/>
      </c>
      <c r="T742" s="208">
        <f t="shared" si="50"/>
        <v>0</v>
      </c>
      <c r="W742" s="200"/>
    </row>
    <row r="743" spans="18:23" ht="30" customHeight="1" thickTop="1" thickBot="1">
      <c r="R743" s="166" t="str">
        <f t="shared" si="51"/>
        <v/>
      </c>
      <c r="T743" s="208">
        <f t="shared" si="50"/>
        <v>0</v>
      </c>
      <c r="W743" s="200"/>
    </row>
    <row r="744" spans="18:23" ht="30" customHeight="1" thickTop="1" thickBot="1">
      <c r="R744" s="166" t="str">
        <f t="shared" si="51"/>
        <v/>
      </c>
      <c r="T744" s="208">
        <f t="shared" si="50"/>
        <v>0</v>
      </c>
      <c r="W744" s="200"/>
    </row>
    <row r="745" spans="18:23" ht="30" customHeight="1" thickTop="1" thickBot="1">
      <c r="R745" s="166" t="str">
        <f t="shared" si="51"/>
        <v/>
      </c>
      <c r="T745" s="208">
        <f t="shared" si="50"/>
        <v>0</v>
      </c>
      <c r="W745" s="200"/>
    </row>
    <row r="746" spans="18:23" ht="30" customHeight="1" thickTop="1" thickBot="1">
      <c r="R746" s="166" t="str">
        <f t="shared" si="51"/>
        <v/>
      </c>
      <c r="T746" s="208">
        <f t="shared" si="50"/>
        <v>0</v>
      </c>
      <c r="W746" s="200"/>
    </row>
    <row r="747" spans="18:23" ht="30" customHeight="1" thickTop="1" thickBot="1">
      <c r="R747" s="166" t="str">
        <f t="shared" si="51"/>
        <v/>
      </c>
      <c r="T747" s="208">
        <f t="shared" si="50"/>
        <v>0</v>
      </c>
      <c r="W747" s="200"/>
    </row>
    <row r="748" spans="18:23" ht="30" customHeight="1" thickTop="1" thickBot="1">
      <c r="R748" s="166" t="str">
        <f t="shared" si="51"/>
        <v/>
      </c>
      <c r="T748" s="208">
        <f t="shared" si="50"/>
        <v>0</v>
      </c>
      <c r="W748" s="200"/>
    </row>
    <row r="749" spans="18:23" ht="30" customHeight="1" thickTop="1" thickBot="1">
      <c r="R749" s="166" t="str">
        <f t="shared" si="51"/>
        <v/>
      </c>
      <c r="T749" s="208">
        <f t="shared" si="50"/>
        <v>0</v>
      </c>
      <c r="W749" s="200"/>
    </row>
    <row r="750" spans="18:23" ht="30" customHeight="1" thickTop="1" thickBot="1">
      <c r="R750" s="166" t="str">
        <f t="shared" si="51"/>
        <v/>
      </c>
      <c r="T750" s="208">
        <f t="shared" si="50"/>
        <v>0</v>
      </c>
      <c r="W750" s="200"/>
    </row>
    <row r="751" spans="18:23" ht="30" customHeight="1" thickTop="1" thickBot="1">
      <c r="R751" s="166" t="str">
        <f t="shared" si="51"/>
        <v/>
      </c>
      <c r="T751" s="208">
        <f t="shared" si="50"/>
        <v>0</v>
      </c>
      <c r="W751" s="200"/>
    </row>
    <row r="752" spans="18:23" ht="30" customHeight="1" thickTop="1" thickBot="1">
      <c r="R752" s="166" t="str">
        <f t="shared" si="51"/>
        <v/>
      </c>
      <c r="T752" s="208">
        <f t="shared" si="50"/>
        <v>0</v>
      </c>
      <c r="W752" s="200"/>
    </row>
    <row r="753" spans="18:23" ht="30" customHeight="1" thickTop="1" thickBot="1">
      <c r="R753" s="166" t="str">
        <f t="shared" si="51"/>
        <v/>
      </c>
      <c r="T753" s="208">
        <f t="shared" si="50"/>
        <v>0</v>
      </c>
      <c r="W753" s="200"/>
    </row>
    <row r="754" spans="18:23" ht="30" customHeight="1" thickTop="1" thickBot="1">
      <c r="R754" s="166" t="str">
        <f t="shared" si="51"/>
        <v/>
      </c>
      <c r="T754" s="208">
        <f t="shared" si="50"/>
        <v>0</v>
      </c>
      <c r="W754" s="200"/>
    </row>
    <row r="755" spans="18:23" ht="30" customHeight="1" thickTop="1" thickBot="1">
      <c r="R755" s="166" t="str">
        <f t="shared" si="51"/>
        <v/>
      </c>
      <c r="T755" s="208">
        <f t="shared" si="50"/>
        <v>0</v>
      </c>
      <c r="W755" s="200"/>
    </row>
    <row r="756" spans="18:23" ht="30" customHeight="1" thickTop="1" thickBot="1">
      <c r="R756" s="166" t="str">
        <f t="shared" si="51"/>
        <v/>
      </c>
      <c r="T756" s="208">
        <f t="shared" si="50"/>
        <v>0</v>
      </c>
      <c r="W756" s="200"/>
    </row>
    <row r="757" spans="18:23" ht="30" customHeight="1" thickTop="1" thickBot="1">
      <c r="R757" s="166" t="str">
        <f t="shared" si="51"/>
        <v/>
      </c>
      <c r="T757" s="208">
        <f t="shared" si="50"/>
        <v>0</v>
      </c>
      <c r="W757" s="200"/>
    </row>
    <row r="758" spans="18:23" ht="30" customHeight="1" thickTop="1" thickBot="1">
      <c r="R758" s="166" t="str">
        <f t="shared" si="51"/>
        <v/>
      </c>
      <c r="T758" s="208">
        <f t="shared" si="50"/>
        <v>0</v>
      </c>
    </row>
    <row r="759" spans="18:23" ht="30" customHeight="1" thickTop="1" thickBot="1">
      <c r="R759" s="166" t="str">
        <f t="shared" si="51"/>
        <v/>
      </c>
      <c r="T759" s="208">
        <f t="shared" si="50"/>
        <v>0</v>
      </c>
    </row>
    <row r="760" spans="18:23" ht="30" customHeight="1" thickTop="1" thickBot="1">
      <c r="R760" s="166" t="str">
        <f t="shared" si="51"/>
        <v/>
      </c>
      <c r="T760" s="208">
        <f t="shared" si="50"/>
        <v>0</v>
      </c>
    </row>
    <row r="761" spans="18:23" ht="30" customHeight="1" thickTop="1" thickBot="1">
      <c r="R761" s="166" t="str">
        <f t="shared" si="51"/>
        <v/>
      </c>
      <c r="T761" s="208">
        <f t="shared" si="50"/>
        <v>0</v>
      </c>
    </row>
    <row r="762" spans="18:23" ht="30" customHeight="1" thickTop="1" thickBot="1">
      <c r="R762" s="166" t="str">
        <f t="shared" si="51"/>
        <v/>
      </c>
      <c r="T762" s="208">
        <f t="shared" si="50"/>
        <v>0</v>
      </c>
    </row>
    <row r="763" spans="18:23" ht="30" customHeight="1" thickTop="1" thickBot="1">
      <c r="R763" s="166" t="str">
        <f t="shared" si="51"/>
        <v/>
      </c>
      <c r="T763" s="208">
        <f t="shared" si="50"/>
        <v>0</v>
      </c>
    </row>
    <row r="764" spans="18:23" ht="30" customHeight="1" thickTop="1" thickBot="1">
      <c r="R764" s="166" t="str">
        <f t="shared" si="51"/>
        <v/>
      </c>
      <c r="T764" s="208">
        <f t="shared" si="50"/>
        <v>0</v>
      </c>
    </row>
    <row r="765" spans="18:23" ht="30" customHeight="1" thickTop="1" thickBot="1">
      <c r="R765" s="166" t="str">
        <f t="shared" si="51"/>
        <v/>
      </c>
      <c r="T765" s="208">
        <f t="shared" si="50"/>
        <v>0</v>
      </c>
    </row>
    <row r="766" spans="18:23" ht="30" customHeight="1" thickTop="1" thickBot="1">
      <c r="R766" s="166" t="str">
        <f t="shared" si="51"/>
        <v/>
      </c>
      <c r="T766" s="208">
        <f t="shared" si="50"/>
        <v>0</v>
      </c>
    </row>
    <row r="767" spans="18:23" ht="30" customHeight="1" thickTop="1" thickBot="1">
      <c r="R767" s="166" t="str">
        <f t="shared" si="51"/>
        <v/>
      </c>
      <c r="T767" s="208">
        <f t="shared" si="50"/>
        <v>0</v>
      </c>
    </row>
    <row r="768" spans="18:23" ht="30" customHeight="1" thickTop="1" thickBot="1">
      <c r="R768" s="166" t="str">
        <f t="shared" si="51"/>
        <v/>
      </c>
      <c r="T768" s="208">
        <f t="shared" si="50"/>
        <v>0</v>
      </c>
    </row>
    <row r="769" spans="18:20" ht="30" customHeight="1" thickTop="1" thickBot="1">
      <c r="R769" s="166" t="str">
        <f t="shared" si="51"/>
        <v/>
      </c>
      <c r="T769" s="208">
        <f t="shared" si="50"/>
        <v>0</v>
      </c>
    </row>
    <row r="770" spans="18:20" ht="30" customHeight="1" thickTop="1" thickBot="1">
      <c r="R770" s="166" t="str">
        <f t="shared" si="51"/>
        <v/>
      </c>
      <c r="T770" s="208">
        <f t="shared" si="50"/>
        <v>0</v>
      </c>
    </row>
    <row r="771" spans="18:20" ht="30" customHeight="1" thickTop="1" thickBot="1">
      <c r="R771" s="166" t="str">
        <f t="shared" si="51"/>
        <v/>
      </c>
      <c r="T771" s="208">
        <f t="shared" si="50"/>
        <v>0</v>
      </c>
    </row>
    <row r="772" spans="18:20" ht="30" customHeight="1" thickTop="1" thickBot="1">
      <c r="R772" s="166" t="str">
        <f t="shared" si="51"/>
        <v/>
      </c>
      <c r="T772" s="208">
        <f t="shared" ref="T772:T825" si="52">S772-Q772</f>
        <v>0</v>
      </c>
    </row>
    <row r="773" spans="18:20" ht="30" customHeight="1" thickTop="1" thickBot="1">
      <c r="R773" s="166" t="str">
        <f t="shared" si="51"/>
        <v/>
      </c>
      <c r="T773" s="208">
        <f t="shared" si="52"/>
        <v>0</v>
      </c>
    </row>
    <row r="774" spans="18:20" ht="30" customHeight="1" thickTop="1" thickBot="1">
      <c r="R774" s="166" t="str">
        <f t="shared" si="51"/>
        <v/>
      </c>
      <c r="T774" s="208">
        <f t="shared" si="52"/>
        <v>0</v>
      </c>
    </row>
    <row r="775" spans="18:20" ht="30" customHeight="1" thickTop="1" thickBot="1">
      <c r="R775" s="166" t="str">
        <f t="shared" ref="R775:R806" si="53">IF(Q775&lt;&gt;"", IF(ABS(((232.33-(33.33*Q775))-$A775)/$A775)&gt;=0.05, (232.33-(33.33*Q775)), ""), "")</f>
        <v/>
      </c>
      <c r="T775" s="208">
        <f t="shared" si="52"/>
        <v>0</v>
      </c>
    </row>
    <row r="776" spans="18:20" ht="30" customHeight="1" thickTop="1" thickBot="1">
      <c r="R776" s="166" t="str">
        <f t="shared" si="53"/>
        <v/>
      </c>
      <c r="T776" s="208">
        <f t="shared" si="52"/>
        <v>0</v>
      </c>
    </row>
    <row r="777" spans="18:20" ht="30" customHeight="1" thickTop="1" thickBot="1">
      <c r="R777" s="166" t="str">
        <f t="shared" si="53"/>
        <v/>
      </c>
      <c r="T777" s="208">
        <f t="shared" si="52"/>
        <v>0</v>
      </c>
    </row>
    <row r="778" spans="18:20" ht="30" customHeight="1" thickTop="1" thickBot="1">
      <c r="R778" s="166" t="str">
        <f t="shared" si="53"/>
        <v/>
      </c>
      <c r="T778" s="208">
        <f t="shared" si="52"/>
        <v>0</v>
      </c>
    </row>
    <row r="779" spans="18:20" ht="30" customHeight="1" thickTop="1" thickBot="1">
      <c r="R779" s="166" t="str">
        <f t="shared" si="53"/>
        <v/>
      </c>
      <c r="T779" s="208">
        <f t="shared" si="52"/>
        <v>0</v>
      </c>
    </row>
    <row r="780" spans="18:20" ht="30" customHeight="1" thickTop="1" thickBot="1">
      <c r="R780" s="166" t="str">
        <f t="shared" si="53"/>
        <v/>
      </c>
      <c r="T780" s="208">
        <f t="shared" si="52"/>
        <v>0</v>
      </c>
    </row>
    <row r="781" spans="18:20" ht="30" customHeight="1" thickTop="1" thickBot="1">
      <c r="R781" s="166" t="str">
        <f t="shared" si="53"/>
        <v/>
      </c>
      <c r="T781" s="208">
        <f t="shared" si="52"/>
        <v>0</v>
      </c>
    </row>
    <row r="782" spans="18:20" ht="30" customHeight="1" thickTop="1" thickBot="1">
      <c r="R782" s="166" t="str">
        <f t="shared" si="53"/>
        <v/>
      </c>
      <c r="T782" s="208">
        <f t="shared" si="52"/>
        <v>0</v>
      </c>
    </row>
    <row r="783" spans="18:20" ht="30" customHeight="1" thickTop="1" thickBot="1">
      <c r="R783" s="166" t="str">
        <f t="shared" si="53"/>
        <v/>
      </c>
      <c r="T783" s="208">
        <f t="shared" si="52"/>
        <v>0</v>
      </c>
    </row>
    <row r="784" spans="18:20" ht="30" customHeight="1" thickTop="1" thickBot="1">
      <c r="R784" s="166" t="str">
        <f t="shared" si="53"/>
        <v/>
      </c>
      <c r="T784" s="208">
        <f t="shared" si="52"/>
        <v>0</v>
      </c>
    </row>
    <row r="785" spans="18:20" ht="30" customHeight="1" thickTop="1" thickBot="1">
      <c r="R785" s="166" t="str">
        <f t="shared" si="53"/>
        <v/>
      </c>
      <c r="T785" s="208">
        <f t="shared" si="52"/>
        <v>0</v>
      </c>
    </row>
    <row r="786" spans="18:20" ht="30" customHeight="1" thickTop="1" thickBot="1">
      <c r="R786" s="166" t="str">
        <f t="shared" si="53"/>
        <v/>
      </c>
      <c r="T786" s="208">
        <f t="shared" si="52"/>
        <v>0</v>
      </c>
    </row>
    <row r="787" spans="18:20" ht="30" customHeight="1" thickTop="1" thickBot="1">
      <c r="R787" s="166" t="str">
        <f t="shared" si="53"/>
        <v/>
      </c>
      <c r="T787" s="208">
        <f t="shared" si="52"/>
        <v>0</v>
      </c>
    </row>
    <row r="788" spans="18:20" ht="30" customHeight="1" thickTop="1" thickBot="1">
      <c r="R788" s="166" t="str">
        <f t="shared" si="53"/>
        <v/>
      </c>
      <c r="T788" s="208">
        <f t="shared" si="52"/>
        <v>0</v>
      </c>
    </row>
    <row r="789" spans="18:20" ht="30" customHeight="1" thickTop="1" thickBot="1">
      <c r="R789" s="166" t="str">
        <f t="shared" si="53"/>
        <v/>
      </c>
      <c r="T789" s="208">
        <f t="shared" si="52"/>
        <v>0</v>
      </c>
    </row>
    <row r="790" spans="18:20" ht="30" customHeight="1" thickTop="1" thickBot="1">
      <c r="R790" s="166" t="str">
        <f t="shared" si="53"/>
        <v/>
      </c>
      <c r="T790" s="208">
        <f t="shared" si="52"/>
        <v>0</v>
      </c>
    </row>
    <row r="791" spans="18:20" ht="30" customHeight="1" thickTop="1" thickBot="1">
      <c r="R791" s="166" t="str">
        <f t="shared" si="53"/>
        <v/>
      </c>
      <c r="T791" s="208">
        <f t="shared" si="52"/>
        <v>0</v>
      </c>
    </row>
    <row r="792" spans="18:20" ht="30" customHeight="1" thickTop="1" thickBot="1">
      <c r="R792" s="166" t="str">
        <f t="shared" si="53"/>
        <v/>
      </c>
      <c r="T792" s="208">
        <f t="shared" si="52"/>
        <v>0</v>
      </c>
    </row>
    <row r="793" spans="18:20" ht="30" customHeight="1" thickTop="1" thickBot="1">
      <c r="R793" s="166" t="str">
        <f t="shared" si="53"/>
        <v/>
      </c>
      <c r="T793" s="208">
        <f t="shared" si="52"/>
        <v>0</v>
      </c>
    </row>
    <row r="794" spans="18:20" ht="30" customHeight="1" thickTop="1" thickBot="1">
      <c r="R794" s="166" t="str">
        <f t="shared" si="53"/>
        <v/>
      </c>
      <c r="T794" s="208">
        <f t="shared" si="52"/>
        <v>0</v>
      </c>
    </row>
    <row r="795" spans="18:20" ht="30" customHeight="1" thickTop="1" thickBot="1">
      <c r="R795" s="166" t="str">
        <f t="shared" si="53"/>
        <v/>
      </c>
      <c r="T795" s="208">
        <f t="shared" si="52"/>
        <v>0</v>
      </c>
    </row>
    <row r="796" spans="18:20" ht="30" customHeight="1" thickTop="1" thickBot="1">
      <c r="R796" s="166" t="str">
        <f t="shared" si="53"/>
        <v/>
      </c>
      <c r="T796" s="208">
        <f t="shared" si="52"/>
        <v>0</v>
      </c>
    </row>
    <row r="797" spans="18:20" ht="30" customHeight="1" thickTop="1" thickBot="1">
      <c r="R797" s="166" t="str">
        <f t="shared" si="53"/>
        <v/>
      </c>
      <c r="T797" s="208">
        <f t="shared" si="52"/>
        <v>0</v>
      </c>
    </row>
    <row r="798" spans="18:20" ht="30" customHeight="1" thickTop="1" thickBot="1">
      <c r="R798" s="166" t="str">
        <f t="shared" si="53"/>
        <v/>
      </c>
      <c r="T798" s="208">
        <f t="shared" si="52"/>
        <v>0</v>
      </c>
    </row>
    <row r="799" spans="18:20" ht="30" customHeight="1" thickTop="1" thickBot="1">
      <c r="R799" s="166" t="str">
        <f t="shared" si="53"/>
        <v/>
      </c>
      <c r="T799" s="208">
        <f t="shared" si="52"/>
        <v>0</v>
      </c>
    </row>
    <row r="800" spans="18:20" ht="30" customHeight="1" thickTop="1" thickBot="1">
      <c r="R800" s="166" t="str">
        <f t="shared" si="53"/>
        <v/>
      </c>
      <c r="T800" s="208">
        <f t="shared" si="52"/>
        <v>0</v>
      </c>
    </row>
    <row r="801" spans="18:20" ht="30" customHeight="1" thickTop="1" thickBot="1">
      <c r="R801" s="166" t="str">
        <f t="shared" si="53"/>
        <v/>
      </c>
      <c r="T801" s="208">
        <f t="shared" si="52"/>
        <v>0</v>
      </c>
    </row>
    <row r="802" spans="18:20" ht="30" customHeight="1" thickTop="1" thickBot="1">
      <c r="R802" s="166" t="str">
        <f t="shared" si="53"/>
        <v/>
      </c>
      <c r="T802" s="208">
        <f t="shared" si="52"/>
        <v>0</v>
      </c>
    </row>
    <row r="803" spans="18:20" ht="30" customHeight="1" thickTop="1" thickBot="1">
      <c r="R803" s="166" t="str">
        <f t="shared" si="53"/>
        <v/>
      </c>
      <c r="T803" s="208">
        <f t="shared" si="52"/>
        <v>0</v>
      </c>
    </row>
    <row r="804" spans="18:20" ht="30" customHeight="1" thickTop="1" thickBot="1">
      <c r="R804" s="166" t="str">
        <f t="shared" si="53"/>
        <v/>
      </c>
      <c r="T804" s="208">
        <f t="shared" si="52"/>
        <v>0</v>
      </c>
    </row>
    <row r="805" spans="18:20" ht="30" customHeight="1" thickTop="1" thickBot="1">
      <c r="R805" s="166" t="str">
        <f t="shared" si="53"/>
        <v/>
      </c>
      <c r="T805" s="208">
        <f t="shared" si="52"/>
        <v>0</v>
      </c>
    </row>
    <row r="806" spans="18:20" ht="30" customHeight="1" thickTop="1" thickBot="1">
      <c r="R806" s="166" t="str">
        <f t="shared" si="53"/>
        <v/>
      </c>
      <c r="T806" s="208">
        <f t="shared" si="52"/>
        <v>0</v>
      </c>
    </row>
    <row r="807" spans="18:20" ht="30" customHeight="1" thickTop="1" thickBot="1">
      <c r="R807" s="166" t="str">
        <f t="shared" ref="R807:R838" si="54">IF(Q807&lt;&gt;"", IF(ABS(((232.33-(33.33*Q807))-$A807)/$A807)&gt;=0.05, (232.33-(33.33*Q807)), ""), "")</f>
        <v/>
      </c>
      <c r="T807" s="208">
        <f t="shared" si="52"/>
        <v>0</v>
      </c>
    </row>
    <row r="808" spans="18:20" ht="30" customHeight="1" thickTop="1" thickBot="1">
      <c r="R808" s="166" t="str">
        <f t="shared" si="54"/>
        <v/>
      </c>
      <c r="T808" s="208">
        <f t="shared" si="52"/>
        <v>0</v>
      </c>
    </row>
    <row r="809" spans="18:20" ht="30" customHeight="1" thickTop="1" thickBot="1">
      <c r="R809" s="166" t="str">
        <f t="shared" si="54"/>
        <v/>
      </c>
      <c r="T809" s="208">
        <f t="shared" si="52"/>
        <v>0</v>
      </c>
    </row>
    <row r="810" spans="18:20" ht="30" customHeight="1" thickTop="1" thickBot="1">
      <c r="R810" s="166" t="str">
        <f t="shared" si="54"/>
        <v/>
      </c>
      <c r="T810" s="208">
        <f t="shared" si="52"/>
        <v>0</v>
      </c>
    </row>
    <row r="811" spans="18:20" ht="30" customHeight="1" thickTop="1" thickBot="1">
      <c r="R811" s="166" t="str">
        <f t="shared" si="54"/>
        <v/>
      </c>
      <c r="T811" s="208">
        <f t="shared" si="52"/>
        <v>0</v>
      </c>
    </row>
    <row r="812" spans="18:20" ht="30" customHeight="1" thickTop="1" thickBot="1">
      <c r="R812" s="166" t="str">
        <f t="shared" si="54"/>
        <v/>
      </c>
      <c r="T812" s="208">
        <f t="shared" si="52"/>
        <v>0</v>
      </c>
    </row>
    <row r="813" spans="18:20" ht="30" customHeight="1" thickTop="1" thickBot="1">
      <c r="R813" s="166" t="str">
        <f t="shared" si="54"/>
        <v/>
      </c>
      <c r="T813" s="208">
        <f t="shared" si="52"/>
        <v>0</v>
      </c>
    </row>
    <row r="814" spans="18:20" ht="30" customHeight="1" thickTop="1" thickBot="1">
      <c r="R814" s="166" t="str">
        <f t="shared" si="54"/>
        <v/>
      </c>
      <c r="T814" s="208">
        <f t="shared" si="52"/>
        <v>0</v>
      </c>
    </row>
    <row r="815" spans="18:20" ht="30" customHeight="1" thickTop="1" thickBot="1">
      <c r="R815" s="166" t="str">
        <f t="shared" si="54"/>
        <v/>
      </c>
      <c r="T815" s="208">
        <f t="shared" si="52"/>
        <v>0</v>
      </c>
    </row>
    <row r="816" spans="18:20" ht="30" customHeight="1" thickTop="1" thickBot="1">
      <c r="R816" s="166" t="str">
        <f t="shared" si="54"/>
        <v/>
      </c>
      <c r="T816" s="208">
        <f t="shared" si="52"/>
        <v>0</v>
      </c>
    </row>
    <row r="817" spans="18:20" ht="30" customHeight="1" thickTop="1" thickBot="1">
      <c r="R817" s="166" t="str">
        <f t="shared" si="54"/>
        <v/>
      </c>
      <c r="T817" s="208">
        <f t="shared" si="52"/>
        <v>0</v>
      </c>
    </row>
    <row r="818" spans="18:20" ht="30" customHeight="1" thickTop="1" thickBot="1">
      <c r="R818" s="166" t="str">
        <f t="shared" si="54"/>
        <v/>
      </c>
      <c r="T818" s="208">
        <f t="shared" si="52"/>
        <v>0</v>
      </c>
    </row>
    <row r="819" spans="18:20" ht="30" customHeight="1" thickTop="1" thickBot="1">
      <c r="R819" s="166" t="str">
        <f t="shared" si="54"/>
        <v/>
      </c>
      <c r="T819" s="208">
        <f t="shared" si="52"/>
        <v>0</v>
      </c>
    </row>
    <row r="820" spans="18:20" ht="30" customHeight="1" thickTop="1" thickBot="1">
      <c r="R820" s="166" t="str">
        <f t="shared" si="54"/>
        <v/>
      </c>
      <c r="T820" s="208">
        <f t="shared" si="52"/>
        <v>0</v>
      </c>
    </row>
    <row r="821" spans="18:20" ht="30" customHeight="1" thickTop="1" thickBot="1">
      <c r="R821" s="166" t="str">
        <f t="shared" si="54"/>
        <v/>
      </c>
      <c r="T821" s="208">
        <f t="shared" si="52"/>
        <v>0</v>
      </c>
    </row>
    <row r="822" spans="18:20" ht="30" customHeight="1" thickTop="1" thickBot="1">
      <c r="R822" s="166" t="str">
        <f t="shared" si="54"/>
        <v/>
      </c>
      <c r="T822" s="208">
        <f t="shared" si="52"/>
        <v>0</v>
      </c>
    </row>
    <row r="823" spans="18:20" ht="30" customHeight="1" thickTop="1" thickBot="1">
      <c r="R823" s="166" t="str">
        <f t="shared" si="54"/>
        <v/>
      </c>
      <c r="T823" s="208">
        <f t="shared" si="52"/>
        <v>0</v>
      </c>
    </row>
    <row r="824" spans="18:20" ht="30" customHeight="1" thickTop="1" thickBot="1">
      <c r="R824" s="166" t="str">
        <f t="shared" si="54"/>
        <v/>
      </c>
      <c r="T824" s="208">
        <f t="shared" si="52"/>
        <v>0</v>
      </c>
    </row>
    <row r="825" spans="18:20" ht="30" customHeight="1" thickTop="1" thickBot="1">
      <c r="R825" s="166" t="str">
        <f t="shared" si="54"/>
        <v/>
      </c>
      <c r="T825" s="208">
        <f t="shared" si="52"/>
        <v>0</v>
      </c>
    </row>
    <row r="826" spans="18:20" ht="30" customHeight="1" thickTop="1" thickBot="1">
      <c r="R826" s="166" t="str">
        <f t="shared" si="54"/>
        <v/>
      </c>
    </row>
    <row r="827" spans="18:20" ht="30" customHeight="1" thickTop="1" thickBot="1">
      <c r="R827" s="166" t="str">
        <f t="shared" si="54"/>
        <v/>
      </c>
    </row>
    <row r="828" spans="18:20" ht="30" customHeight="1" thickTop="1" thickBot="1">
      <c r="R828" s="166" t="str">
        <f t="shared" si="54"/>
        <v/>
      </c>
    </row>
    <row r="829" spans="18:20" ht="30" customHeight="1" thickTop="1" thickBot="1">
      <c r="R829" s="166" t="str">
        <f t="shared" si="54"/>
        <v/>
      </c>
    </row>
    <row r="830" spans="18:20" ht="30" customHeight="1" thickTop="1" thickBot="1">
      <c r="R830" s="166" t="str">
        <f t="shared" si="54"/>
        <v/>
      </c>
    </row>
    <row r="831" spans="18:20" ht="30" customHeight="1" thickTop="1" thickBot="1">
      <c r="R831" s="166" t="str">
        <f t="shared" si="54"/>
        <v/>
      </c>
    </row>
    <row r="832" spans="18:20" ht="30" customHeight="1" thickTop="1" thickBot="1">
      <c r="R832" s="166" t="str">
        <f t="shared" si="54"/>
        <v/>
      </c>
    </row>
    <row r="833" spans="18:18" ht="30" customHeight="1" thickTop="1" thickBot="1">
      <c r="R833" s="166" t="str">
        <f t="shared" si="54"/>
        <v/>
      </c>
    </row>
    <row r="834" spans="18:18" ht="30" customHeight="1" thickTop="1" thickBot="1">
      <c r="R834" s="166" t="str">
        <f t="shared" si="54"/>
        <v/>
      </c>
    </row>
    <row r="835" spans="18:18" ht="30" customHeight="1" thickTop="1" thickBot="1">
      <c r="R835" s="166" t="str">
        <f t="shared" si="54"/>
        <v/>
      </c>
    </row>
    <row r="836" spans="18:18" ht="30" customHeight="1" thickTop="1" thickBot="1">
      <c r="R836" s="166" t="str">
        <f t="shared" si="54"/>
        <v/>
      </c>
    </row>
    <row r="837" spans="18:18" ht="30" customHeight="1" thickTop="1" thickBot="1">
      <c r="R837" s="166" t="str">
        <f t="shared" si="54"/>
        <v/>
      </c>
    </row>
    <row r="838" spans="18:18" ht="30" customHeight="1" thickTop="1" thickBot="1">
      <c r="R838" s="166" t="str">
        <f t="shared" si="54"/>
        <v/>
      </c>
    </row>
    <row r="839" spans="18:18" ht="30" customHeight="1" thickTop="1" thickBot="1">
      <c r="R839" s="166" t="str">
        <f t="shared" ref="R839:R870" si="55">IF(Q839&lt;&gt;"", IF(ABS(((232.33-(33.33*Q839))-$A839)/$A839)&gt;=0.05, (232.33-(33.33*Q839)), ""), "")</f>
        <v/>
      </c>
    </row>
    <row r="840" spans="18:18" ht="30" customHeight="1" thickTop="1" thickBot="1">
      <c r="R840" s="166" t="str">
        <f t="shared" si="55"/>
        <v/>
      </c>
    </row>
    <row r="841" spans="18:18" ht="30" customHeight="1" thickTop="1" thickBot="1">
      <c r="R841" s="166" t="str">
        <f t="shared" si="55"/>
        <v/>
      </c>
    </row>
    <row r="842" spans="18:18" ht="30" customHeight="1" thickTop="1" thickBot="1">
      <c r="R842" s="166" t="str">
        <f t="shared" si="55"/>
        <v/>
      </c>
    </row>
    <row r="843" spans="18:18" ht="30" customHeight="1" thickTop="1" thickBot="1">
      <c r="R843" s="166" t="str">
        <f t="shared" si="55"/>
        <v/>
      </c>
    </row>
    <row r="844" spans="18:18" ht="30" customHeight="1" thickTop="1" thickBot="1">
      <c r="R844" s="166" t="str">
        <f t="shared" si="55"/>
        <v/>
      </c>
    </row>
    <row r="845" spans="18:18" ht="30" customHeight="1" thickTop="1" thickBot="1">
      <c r="R845" s="166" t="str">
        <f t="shared" si="55"/>
        <v/>
      </c>
    </row>
    <row r="846" spans="18:18" ht="30" customHeight="1" thickTop="1" thickBot="1">
      <c r="R846" s="166" t="str">
        <f t="shared" si="55"/>
        <v/>
      </c>
    </row>
    <row r="847" spans="18:18" ht="30" customHeight="1" thickTop="1" thickBot="1">
      <c r="R847" s="166" t="str">
        <f t="shared" si="55"/>
        <v/>
      </c>
    </row>
    <row r="848" spans="18:18" ht="30" customHeight="1" thickTop="1" thickBot="1">
      <c r="R848" s="166" t="str">
        <f t="shared" si="55"/>
        <v/>
      </c>
    </row>
    <row r="849" spans="18:18" ht="30" customHeight="1" thickTop="1" thickBot="1">
      <c r="R849" s="166" t="str">
        <f t="shared" si="55"/>
        <v/>
      </c>
    </row>
    <row r="850" spans="18:18" ht="30" customHeight="1" thickTop="1" thickBot="1">
      <c r="R850" s="166" t="str">
        <f t="shared" si="55"/>
        <v/>
      </c>
    </row>
    <row r="851" spans="18:18" ht="30" customHeight="1" thickTop="1" thickBot="1">
      <c r="R851" s="166" t="str">
        <f t="shared" si="55"/>
        <v/>
      </c>
    </row>
    <row r="852" spans="18:18" ht="30" customHeight="1" thickTop="1" thickBot="1">
      <c r="R852" s="166" t="str">
        <f t="shared" si="55"/>
        <v/>
      </c>
    </row>
    <row r="853" spans="18:18" ht="30" customHeight="1" thickTop="1" thickBot="1">
      <c r="R853" s="166" t="str">
        <f t="shared" si="55"/>
        <v/>
      </c>
    </row>
    <row r="854" spans="18:18" ht="30" customHeight="1" thickTop="1" thickBot="1">
      <c r="R854" s="166" t="str">
        <f t="shared" si="55"/>
        <v/>
      </c>
    </row>
    <row r="855" spans="18:18" ht="30" customHeight="1" thickTop="1" thickBot="1">
      <c r="R855" s="166" t="str">
        <f t="shared" si="55"/>
        <v/>
      </c>
    </row>
    <row r="856" spans="18:18" ht="30" customHeight="1" thickTop="1" thickBot="1">
      <c r="R856" s="166" t="str">
        <f t="shared" si="55"/>
        <v/>
      </c>
    </row>
    <row r="857" spans="18:18" ht="30" customHeight="1" thickTop="1" thickBot="1">
      <c r="R857" s="166" t="str">
        <f t="shared" si="55"/>
        <v/>
      </c>
    </row>
    <row r="858" spans="18:18" ht="30" customHeight="1" thickTop="1" thickBot="1">
      <c r="R858" s="166" t="str">
        <f t="shared" si="55"/>
        <v/>
      </c>
    </row>
    <row r="859" spans="18:18" ht="30" customHeight="1" thickTop="1" thickBot="1">
      <c r="R859" s="166" t="str">
        <f t="shared" si="55"/>
        <v/>
      </c>
    </row>
    <row r="860" spans="18:18" ht="30" customHeight="1" thickTop="1" thickBot="1">
      <c r="R860" s="166" t="str">
        <f t="shared" si="55"/>
        <v/>
      </c>
    </row>
    <row r="861" spans="18:18" ht="30" customHeight="1" thickTop="1" thickBot="1">
      <c r="R861" s="166" t="str">
        <f t="shared" si="55"/>
        <v/>
      </c>
    </row>
    <row r="862" spans="18:18" ht="30" customHeight="1" thickTop="1" thickBot="1">
      <c r="R862" s="166" t="str">
        <f t="shared" si="55"/>
        <v/>
      </c>
    </row>
    <row r="863" spans="18:18" ht="30" customHeight="1" thickTop="1" thickBot="1">
      <c r="R863" s="166" t="str">
        <f t="shared" si="55"/>
        <v/>
      </c>
    </row>
    <row r="864" spans="18:18" ht="30" customHeight="1" thickTop="1" thickBot="1">
      <c r="R864" s="166" t="str">
        <f t="shared" si="55"/>
        <v/>
      </c>
    </row>
    <row r="865" spans="18:18" ht="30" customHeight="1" thickTop="1" thickBot="1">
      <c r="R865" s="166" t="str">
        <f t="shared" si="55"/>
        <v/>
      </c>
    </row>
    <row r="866" spans="18:18" ht="30" customHeight="1" thickTop="1" thickBot="1">
      <c r="R866" s="166" t="str">
        <f t="shared" si="55"/>
        <v/>
      </c>
    </row>
    <row r="867" spans="18:18" ht="30" customHeight="1" thickTop="1" thickBot="1">
      <c r="R867" s="166" t="str">
        <f t="shared" si="55"/>
        <v/>
      </c>
    </row>
    <row r="868" spans="18:18" ht="30" customHeight="1" thickTop="1" thickBot="1">
      <c r="R868" s="166" t="str">
        <f t="shared" si="55"/>
        <v/>
      </c>
    </row>
    <row r="869" spans="18:18" ht="30" customHeight="1" thickTop="1" thickBot="1">
      <c r="R869" s="166" t="str">
        <f t="shared" si="55"/>
        <v/>
      </c>
    </row>
    <row r="870" spans="18:18" ht="30" customHeight="1" thickTop="1" thickBot="1">
      <c r="R870" s="166" t="str">
        <f t="shared" si="55"/>
        <v/>
      </c>
    </row>
    <row r="871" spans="18:18" ht="30" customHeight="1" thickTop="1" thickBot="1">
      <c r="R871" s="166" t="str">
        <f t="shared" ref="R871:R902" si="56">IF(Q871&lt;&gt;"", IF(ABS(((232.33-(33.33*Q871))-$A871)/$A871)&gt;=0.05, (232.33-(33.33*Q871)), ""), "")</f>
        <v/>
      </c>
    </row>
    <row r="872" spans="18:18" ht="30" customHeight="1" thickTop="1" thickBot="1">
      <c r="R872" s="166" t="str">
        <f t="shared" si="56"/>
        <v/>
      </c>
    </row>
    <row r="873" spans="18:18" ht="30" customHeight="1" thickTop="1" thickBot="1">
      <c r="R873" s="166" t="str">
        <f t="shared" si="56"/>
        <v/>
      </c>
    </row>
    <row r="874" spans="18:18" ht="30" customHeight="1" thickTop="1" thickBot="1">
      <c r="R874" s="166" t="str">
        <f t="shared" si="56"/>
        <v/>
      </c>
    </row>
    <row r="875" spans="18:18" ht="30" customHeight="1" thickTop="1" thickBot="1">
      <c r="R875" s="166" t="str">
        <f t="shared" si="56"/>
        <v/>
      </c>
    </row>
    <row r="876" spans="18:18" ht="30" customHeight="1" thickTop="1" thickBot="1">
      <c r="R876" s="166" t="str">
        <f t="shared" si="56"/>
        <v/>
      </c>
    </row>
    <row r="877" spans="18:18" ht="30" customHeight="1" thickTop="1" thickBot="1">
      <c r="R877" s="166" t="str">
        <f t="shared" si="56"/>
        <v/>
      </c>
    </row>
    <row r="878" spans="18:18" ht="30" customHeight="1" thickTop="1" thickBot="1">
      <c r="R878" s="166" t="str">
        <f t="shared" si="56"/>
        <v/>
      </c>
    </row>
    <row r="879" spans="18:18" ht="30" customHeight="1" thickTop="1" thickBot="1">
      <c r="R879" s="166" t="str">
        <f t="shared" si="56"/>
        <v/>
      </c>
    </row>
    <row r="880" spans="18:18" ht="30" customHeight="1" thickTop="1" thickBot="1">
      <c r="R880" s="166" t="str">
        <f t="shared" si="56"/>
        <v/>
      </c>
    </row>
    <row r="881" spans="18:18" ht="30" customHeight="1" thickTop="1" thickBot="1">
      <c r="R881" s="166" t="str">
        <f t="shared" si="56"/>
        <v/>
      </c>
    </row>
    <row r="882" spans="18:18" ht="30" customHeight="1" thickTop="1" thickBot="1">
      <c r="R882" s="166" t="str">
        <f t="shared" si="56"/>
        <v/>
      </c>
    </row>
    <row r="883" spans="18:18" ht="30" customHeight="1" thickTop="1" thickBot="1">
      <c r="R883" s="166" t="str">
        <f t="shared" si="56"/>
        <v/>
      </c>
    </row>
    <row r="884" spans="18:18" ht="30" customHeight="1" thickTop="1" thickBot="1">
      <c r="R884" s="166" t="str">
        <f t="shared" si="56"/>
        <v/>
      </c>
    </row>
    <row r="885" spans="18:18" ht="30" customHeight="1" thickTop="1" thickBot="1">
      <c r="R885" s="166" t="str">
        <f t="shared" si="56"/>
        <v/>
      </c>
    </row>
    <row r="886" spans="18:18" ht="30" customHeight="1" thickTop="1" thickBot="1">
      <c r="R886" s="166" t="str">
        <f t="shared" si="56"/>
        <v/>
      </c>
    </row>
    <row r="887" spans="18:18" ht="30" customHeight="1" thickTop="1" thickBot="1">
      <c r="R887" s="166" t="str">
        <f t="shared" si="56"/>
        <v/>
      </c>
    </row>
    <row r="888" spans="18:18" ht="30" customHeight="1" thickTop="1" thickBot="1">
      <c r="R888" s="166" t="str">
        <f t="shared" si="56"/>
        <v/>
      </c>
    </row>
    <row r="889" spans="18:18" ht="30" customHeight="1" thickTop="1" thickBot="1">
      <c r="R889" s="166" t="str">
        <f t="shared" si="56"/>
        <v/>
      </c>
    </row>
    <row r="890" spans="18:18" ht="30" customHeight="1" thickTop="1" thickBot="1">
      <c r="R890" s="166" t="str">
        <f t="shared" si="56"/>
        <v/>
      </c>
    </row>
    <row r="891" spans="18:18" ht="30" customHeight="1" thickTop="1" thickBot="1">
      <c r="R891" s="166" t="str">
        <f t="shared" si="56"/>
        <v/>
      </c>
    </row>
    <row r="892" spans="18:18" ht="30" customHeight="1" thickTop="1" thickBot="1">
      <c r="R892" s="166" t="str">
        <f t="shared" si="56"/>
        <v/>
      </c>
    </row>
    <row r="893" spans="18:18" ht="30" customHeight="1" thickTop="1" thickBot="1">
      <c r="R893" s="166" t="str">
        <f t="shared" si="56"/>
        <v/>
      </c>
    </row>
    <row r="894" spans="18:18" ht="30" customHeight="1" thickTop="1" thickBot="1">
      <c r="R894" s="166" t="str">
        <f t="shared" si="56"/>
        <v/>
      </c>
    </row>
    <row r="895" spans="18:18" ht="30" customHeight="1" thickTop="1" thickBot="1">
      <c r="R895" s="166" t="str">
        <f t="shared" si="56"/>
        <v/>
      </c>
    </row>
    <row r="896" spans="18:18" ht="30" customHeight="1" thickTop="1" thickBot="1">
      <c r="R896" s="166" t="str">
        <f t="shared" si="56"/>
        <v/>
      </c>
    </row>
    <row r="897" spans="18:18" ht="30" customHeight="1" thickTop="1" thickBot="1">
      <c r="R897" s="166" t="str">
        <f t="shared" si="56"/>
        <v/>
      </c>
    </row>
    <row r="898" spans="18:18" ht="30" customHeight="1" thickTop="1" thickBot="1">
      <c r="R898" s="166" t="str">
        <f t="shared" si="56"/>
        <v/>
      </c>
    </row>
    <row r="899" spans="18:18" ht="30" customHeight="1" thickTop="1" thickBot="1">
      <c r="R899" s="166" t="str">
        <f t="shared" si="56"/>
        <v/>
      </c>
    </row>
    <row r="900" spans="18:18" ht="30" customHeight="1" thickTop="1" thickBot="1">
      <c r="R900" s="166" t="str">
        <f t="shared" si="56"/>
        <v/>
      </c>
    </row>
    <row r="901" spans="18:18" ht="30" customHeight="1" thickTop="1" thickBot="1">
      <c r="R901" s="166" t="str">
        <f t="shared" si="56"/>
        <v/>
      </c>
    </row>
    <row r="902" spans="18:18" ht="30" customHeight="1" thickTop="1" thickBot="1">
      <c r="R902" s="166" t="str">
        <f t="shared" si="56"/>
        <v/>
      </c>
    </row>
    <row r="903" spans="18:18" ht="30" customHeight="1" thickTop="1" thickBot="1">
      <c r="R903" s="166" t="str">
        <f t="shared" ref="R903:R917" si="57">IF(Q903&lt;&gt;"", IF(ABS(((232.33-(33.33*Q903))-$A903)/$A903)&gt;=0.05, (232.33-(33.33*Q903)), ""), "")</f>
        <v/>
      </c>
    </row>
    <row r="904" spans="18:18" ht="30" customHeight="1" thickTop="1" thickBot="1">
      <c r="R904" s="166" t="str">
        <f t="shared" si="57"/>
        <v/>
      </c>
    </row>
    <row r="905" spans="18:18" ht="30" customHeight="1" thickTop="1" thickBot="1">
      <c r="R905" s="166" t="str">
        <f t="shared" si="57"/>
        <v/>
      </c>
    </row>
    <row r="906" spans="18:18" ht="30" customHeight="1" thickTop="1" thickBot="1">
      <c r="R906" s="166" t="str">
        <f t="shared" si="57"/>
        <v/>
      </c>
    </row>
    <row r="907" spans="18:18" ht="30" customHeight="1" thickTop="1" thickBot="1">
      <c r="R907" s="166" t="str">
        <f t="shared" si="57"/>
        <v/>
      </c>
    </row>
    <row r="908" spans="18:18" ht="30" customHeight="1" thickTop="1" thickBot="1">
      <c r="R908" s="166" t="str">
        <f t="shared" si="57"/>
        <v/>
      </c>
    </row>
    <row r="909" spans="18:18" ht="30" customHeight="1" thickTop="1" thickBot="1">
      <c r="R909" s="166" t="str">
        <f t="shared" si="57"/>
        <v/>
      </c>
    </row>
    <row r="910" spans="18:18" ht="30" customHeight="1" thickTop="1" thickBot="1">
      <c r="R910" s="166" t="str">
        <f t="shared" si="57"/>
        <v/>
      </c>
    </row>
    <row r="911" spans="18:18" ht="30" customHeight="1" thickTop="1" thickBot="1">
      <c r="R911" s="166" t="str">
        <f t="shared" si="57"/>
        <v/>
      </c>
    </row>
    <row r="912" spans="18:18" ht="30" customHeight="1" thickTop="1" thickBot="1">
      <c r="R912" s="166" t="str">
        <f t="shared" si="57"/>
        <v/>
      </c>
    </row>
    <row r="913" spans="18:18" ht="30" customHeight="1" thickTop="1" thickBot="1">
      <c r="R913" s="166" t="str">
        <f t="shared" si="57"/>
        <v/>
      </c>
    </row>
    <row r="914" spans="18:18" ht="30" customHeight="1" thickTop="1" thickBot="1">
      <c r="R914" s="166" t="str">
        <f t="shared" si="57"/>
        <v/>
      </c>
    </row>
    <row r="915" spans="18:18" ht="30" customHeight="1" thickTop="1" thickBot="1">
      <c r="R915" s="166" t="str">
        <f t="shared" si="57"/>
        <v/>
      </c>
    </row>
    <row r="916" spans="18:18" ht="30" customHeight="1" thickTop="1" thickBot="1">
      <c r="R916" s="166" t="str">
        <f t="shared" si="57"/>
        <v/>
      </c>
    </row>
    <row r="917" spans="18:18" ht="30" customHeight="1" thickTop="1" thickBot="1">
      <c r="R917" s="166" t="str">
        <f t="shared" si="57"/>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-4113.0020728645177</v>
      </c>
      <c r="E2" s="17">
        <v>7.27</v>
      </c>
      <c r="F2" s="13" t="s">
        <v>679</v>
      </c>
      <c r="G2" s="13">
        <v>-1049101373</v>
      </c>
      <c r="H2" s="13" t="s">
        <v>1435</v>
      </c>
      <c r="I2" s="13">
        <v>13.415773816296296</v>
      </c>
      <c r="J2" s="13">
        <v>9055647326</v>
      </c>
      <c r="K2" s="13">
        <v>675000000</v>
      </c>
      <c r="L2" s="13">
        <v>0.52177385336483673</v>
      </c>
      <c r="M2" s="13">
        <v>4725000000</v>
      </c>
      <c r="N2" s="13" t="s">
        <v>956</v>
      </c>
      <c r="O2" s="13">
        <v>43.778318896109958</v>
      </c>
      <c r="P2" s="13">
        <v>277.60729840908505</v>
      </c>
      <c r="Q2" s="15"/>
      <c r="R2" s="20">
        <v>9.2535766136361683</v>
      </c>
      <c r="T2" s="118">
        <v>-16.747572909351067</v>
      </c>
      <c r="U2" s="118">
        <v>9.9331768328925563</v>
      </c>
      <c r="V2" s="20">
        <v>33.074800609426724</v>
      </c>
      <c r="W2" s="20">
        <v>52.176638403766681</v>
      </c>
      <c r="X2" s="20">
        <v>46.83433059561996</v>
      </c>
    </row>
    <row r="3" spans="1:24">
      <c r="A3" s="13" t="s">
        <v>666</v>
      </c>
      <c r="B3" s="13">
        <v>60</v>
      </c>
      <c r="C3" s="13" t="s">
        <v>372</v>
      </c>
      <c r="D3" s="13">
        <v>-543.59903980359729</v>
      </c>
      <c r="E3" s="17">
        <v>2.5499999999999998</v>
      </c>
      <c r="F3" s="13" t="s">
        <v>208</v>
      </c>
      <c r="G3" s="13">
        <v>3618440</v>
      </c>
      <c r="H3" s="13" t="s">
        <v>1436</v>
      </c>
      <c r="I3" s="13">
        <v>61.374532563636365</v>
      </c>
      <c r="J3" s="13">
        <v>3375599291</v>
      </c>
      <c r="K3" s="13">
        <v>55000000</v>
      </c>
      <c r="L3" s="13">
        <v>3.2586806228239604E-2</v>
      </c>
      <c r="M3" s="13">
        <v>110000000</v>
      </c>
      <c r="N3" s="13" t="s">
        <v>1105</v>
      </c>
      <c r="O3" s="13">
        <v>22.700966757361265</v>
      </c>
      <c r="P3" s="13">
        <v>159.69924278714086</v>
      </c>
      <c r="Q3" s="16" t="s">
        <v>2212</v>
      </c>
      <c r="R3" s="20">
        <v>5.3233080929046954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11.67</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-37040.079572821298</v>
      </c>
      <c r="E5" s="17">
        <v>113.6</v>
      </c>
      <c r="F5" s="13" t="s">
        <v>255</v>
      </c>
      <c r="G5" s="13">
        <v>5814918</v>
      </c>
      <c r="H5" s="13" t="s">
        <v>1438</v>
      </c>
      <c r="I5" s="13">
        <v>59.558734995383197</v>
      </c>
      <c r="J5" s="13">
        <v>638570889</v>
      </c>
      <c r="K5" s="13">
        <v>10721700</v>
      </c>
      <c r="L5" s="13">
        <v>1.8301261772676893</v>
      </c>
      <c r="M5" s="13">
        <v>1168665300</v>
      </c>
      <c r="N5" s="13" t="s">
        <v>778</v>
      </c>
      <c r="O5" s="13">
        <v>36.620577973153658</v>
      </c>
      <c r="P5" s="13">
        <v>651.94716211845184</v>
      </c>
      <c r="Q5" s="15"/>
      <c r="R5" s="20">
        <v>21.731572070615062</v>
      </c>
      <c r="T5" s="118">
        <v>-24.856968396348833</v>
      </c>
      <c r="U5" s="120">
        <v>64.655929159217038</v>
      </c>
      <c r="V5" s="20">
        <v>39.439553056690279</v>
      </c>
      <c r="W5" s="20">
        <v>37.149213312589772</v>
      </c>
      <c r="X5" s="20">
        <v>52.712590224316116</v>
      </c>
    </row>
    <row r="6" spans="1:24">
      <c r="A6" s="13" t="s">
        <v>373</v>
      </c>
      <c r="B6" s="13">
        <v>60</v>
      </c>
      <c r="C6" s="13" t="s">
        <v>372</v>
      </c>
      <c r="D6" s="14">
        <v>2663.6519360609154</v>
      </c>
      <c r="E6" s="17">
        <v>31.4</v>
      </c>
      <c r="F6" s="13" t="s">
        <v>680</v>
      </c>
      <c r="G6" s="13">
        <v>-35004000</v>
      </c>
      <c r="H6" s="13" t="s">
        <v>1439</v>
      </c>
      <c r="I6" s="13">
        <v>4.9975180375180379</v>
      </c>
      <c r="J6" s="13">
        <v>1298730000</v>
      </c>
      <c r="K6" s="13">
        <v>259875000</v>
      </c>
      <c r="L6" s="13">
        <v>6.0029798341456653</v>
      </c>
      <c r="M6" s="13">
        <v>7796250000</v>
      </c>
      <c r="N6" s="13" t="s">
        <v>498</v>
      </c>
      <c r="O6" s="13">
        <v>63.914985035081152</v>
      </c>
      <c r="P6" s="13">
        <v>525.57088056192276</v>
      </c>
      <c r="Q6" s="15"/>
      <c r="R6" s="20">
        <v>17.519029352064091</v>
      </c>
      <c r="T6" s="118">
        <v>-8.9381011742912264</v>
      </c>
      <c r="U6" s="120">
        <v>-118.42889443271524</v>
      </c>
      <c r="V6" s="20">
        <v>57.992531738871975</v>
      </c>
      <c r="W6" s="20">
        <v>47.810197647398979</v>
      </c>
      <c r="X6" s="20">
        <v>43.145476595052344</v>
      </c>
    </row>
    <row r="7" spans="1:24">
      <c r="A7" s="13" t="s">
        <v>316</v>
      </c>
      <c r="B7" s="13">
        <v>60</v>
      </c>
      <c r="C7" s="13" t="s">
        <v>372</v>
      </c>
      <c r="D7" s="13">
        <v>-123.21575289011899</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707.00809812532384</v>
      </c>
      <c r="Q7" s="16" t="s">
        <v>2215</v>
      </c>
      <c r="R7" s="20">
        <v>23.56693660417746</v>
      </c>
      <c r="T7" s="118">
        <v>-1.6781371458968275</v>
      </c>
      <c r="U7" s="120">
        <v>0.3670973827086299</v>
      </c>
      <c r="V7" s="20">
        <v>35.465537997522794</v>
      </c>
      <c r="W7" s="20">
        <v>53.950096746471665</v>
      </c>
      <c r="X7" s="20">
        <v>44.612067574994967</v>
      </c>
    </row>
    <row r="8" spans="1:24">
      <c r="A8" s="13" t="s">
        <v>478</v>
      </c>
      <c r="B8" s="13">
        <v>60</v>
      </c>
      <c r="C8" s="13" t="s">
        <v>372</v>
      </c>
      <c r="D8" s="14">
        <v>12316.053990672841</v>
      </c>
      <c r="E8" s="17">
        <v>57.6</v>
      </c>
      <c r="F8" s="13" t="s">
        <v>221</v>
      </c>
      <c r="G8" s="13">
        <v>-113776797</v>
      </c>
      <c r="H8" s="13" t="s">
        <v>1441</v>
      </c>
      <c r="I8" s="13">
        <v>29.17590977528652</v>
      </c>
      <c r="J8" s="13">
        <v>15925799746</v>
      </c>
      <c r="K8" s="13">
        <v>545854435</v>
      </c>
      <c r="L8" s="13">
        <v>1.9536665844875178</v>
      </c>
      <c r="M8" s="13">
        <v>31113702795</v>
      </c>
      <c r="N8" s="13" t="s">
        <v>1442</v>
      </c>
      <c r="O8" s="13">
        <v>16.606615783972916</v>
      </c>
      <c r="P8" s="13">
        <v>1573.9030386948575</v>
      </c>
      <c r="Q8" s="15"/>
      <c r="R8" s="20">
        <v>52.463434623161916</v>
      </c>
      <c r="T8" s="118">
        <v>21.651476584926073</v>
      </c>
      <c r="U8" s="118"/>
      <c r="V8" s="20">
        <v>52.245722226616259</v>
      </c>
      <c r="W8" s="20">
        <v>34.417136419197931</v>
      </c>
      <c r="X8" s="20">
        <v>57.446756788299311</v>
      </c>
    </row>
    <row r="9" spans="1:24">
      <c r="A9" s="13" t="s">
        <v>681</v>
      </c>
      <c r="B9" s="13">
        <v>60</v>
      </c>
      <c r="C9" s="13" t="s">
        <v>372</v>
      </c>
      <c r="D9" s="14">
        <v>-6767.8428350241757</v>
      </c>
      <c r="E9" s="17">
        <v>18.45</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947.36627202350371</v>
      </c>
      <c r="Q9" s="15"/>
      <c r="R9" s="20">
        <v>31.578875734116789</v>
      </c>
      <c r="T9" s="118">
        <v>9.6284113709813113</v>
      </c>
      <c r="U9" s="120">
        <v>17.052976400275668</v>
      </c>
      <c r="V9" s="20">
        <v>47.991383238118047</v>
      </c>
      <c r="W9" s="20">
        <v>31.639399857883006</v>
      </c>
      <c r="X9" s="20">
        <v>60.577936324757715</v>
      </c>
    </row>
    <row r="10" spans="1:24">
      <c r="A10" s="13" t="s">
        <v>158</v>
      </c>
      <c r="B10" s="13">
        <v>60</v>
      </c>
      <c r="C10" s="13" t="s">
        <v>372</v>
      </c>
      <c r="D10" s="14">
        <v>-580.51894232866277</v>
      </c>
      <c r="E10" s="17">
        <v>12.36</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386.77938196842939</v>
      </c>
      <c r="Q10" s="15"/>
      <c r="R10" s="20">
        <v>12.892646065614313</v>
      </c>
      <c r="T10" s="118">
        <v>-5.7848939729502291</v>
      </c>
      <c r="U10" s="120">
        <v>2.4936483355479133</v>
      </c>
      <c r="V10" s="20">
        <v>41.306601841692526</v>
      </c>
      <c r="W10" s="20">
        <v>52.591964528083544</v>
      </c>
      <c r="X10" s="20">
        <v>46.574821056034374</v>
      </c>
    </row>
    <row r="11" spans="1:24">
      <c r="A11" s="13" t="s">
        <v>682</v>
      </c>
      <c r="B11" s="13">
        <v>60</v>
      </c>
      <c r="C11" s="13" t="s">
        <v>372</v>
      </c>
      <c r="D11" s="14">
        <v>54062.30862086147</v>
      </c>
      <c r="E11" s="17">
        <v>259</v>
      </c>
      <c r="F11" s="13" t="s">
        <v>683</v>
      </c>
      <c r="G11" s="13">
        <v>2089864424</v>
      </c>
      <c r="H11" s="13" t="s">
        <v>1445</v>
      </c>
      <c r="I11" s="13" t="s">
        <v>1026</v>
      </c>
      <c r="J11" s="13">
        <v>10363411307</v>
      </c>
      <c r="K11" s="13">
        <v>0</v>
      </c>
      <c r="L11" s="13" t="s">
        <v>1446</v>
      </c>
      <c r="M11" s="13" t="s">
        <v>1447</v>
      </c>
      <c r="N11" s="13" t="s">
        <v>1201</v>
      </c>
      <c r="O11" s="13">
        <v>42.089484594348342</v>
      </c>
      <c r="P11" s="13">
        <v>2492.1885532356237</v>
      </c>
      <c r="Q11" s="15"/>
      <c r="R11" s="20">
        <v>83.072951774520789</v>
      </c>
      <c r="T11" s="118">
        <v>26.235327095687637</v>
      </c>
      <c r="U11" s="118">
        <v>371.97023360518813</v>
      </c>
      <c r="V11" s="20">
        <v>48.862972574589634</v>
      </c>
      <c r="W11" s="20">
        <v>55.487723369242417</v>
      </c>
      <c r="X11" s="20">
        <v>67.266407960855801</v>
      </c>
    </row>
    <row r="12" spans="1:24">
      <c r="A12" s="13" t="s">
        <v>243</v>
      </c>
      <c r="B12" s="13">
        <v>60</v>
      </c>
      <c r="C12" s="13" t="s">
        <v>372</v>
      </c>
      <c r="D12" s="14">
        <v>-3325.8617325412133</v>
      </c>
      <c r="E12" s="17">
        <v>32.880000000000003</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1642.1501557379697</v>
      </c>
      <c r="Q12" s="15"/>
      <c r="R12" s="20">
        <v>54.738338524598994</v>
      </c>
      <c r="T12" s="118">
        <v>15.273501297364902</v>
      </c>
      <c r="U12" s="120">
        <v>27.612425613610405</v>
      </c>
      <c r="V12" s="20">
        <v>56.06937025717275</v>
      </c>
      <c r="W12" s="20">
        <v>31.216327226567131</v>
      </c>
      <c r="X12" s="20">
        <v>60.920518013533929</v>
      </c>
    </row>
    <row r="13" spans="1:24">
      <c r="A13" s="13" t="s">
        <v>516</v>
      </c>
      <c r="B13" s="13">
        <v>60</v>
      </c>
      <c r="C13" s="13" t="s">
        <v>372</v>
      </c>
      <c r="D13" s="14">
        <v>-1373.9826363079599</v>
      </c>
      <c r="E13" s="17">
        <v>1.94</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1.7143932940140161</v>
      </c>
      <c r="Q13" s="16" t="s">
        <v>2202</v>
      </c>
      <c r="R13" s="20">
        <v>5.7146443133800538E-2</v>
      </c>
      <c r="T13" s="118">
        <v>-3.2895168004934039</v>
      </c>
      <c r="U13" s="118"/>
      <c r="V13" s="20">
        <v>35.697988493073133</v>
      </c>
      <c r="W13" s="20">
        <v>48.870242238559008</v>
      </c>
      <c r="X13" s="20">
        <v>43.750506216122979</v>
      </c>
    </row>
    <row r="14" spans="1:24">
      <c r="A14" s="13" t="s">
        <v>21</v>
      </c>
      <c r="B14" s="13">
        <v>60</v>
      </c>
      <c r="C14" s="13" t="s">
        <v>372</v>
      </c>
      <c r="D14" s="13">
        <v>-948.52661001159072</v>
      </c>
      <c r="E14" s="17">
        <v>7.13</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308.98619526307289</v>
      </c>
      <c r="Q14" s="15"/>
      <c r="R14" s="20">
        <v>10.29953984210243</v>
      </c>
      <c r="T14" s="118">
        <v>-3.424392737502826</v>
      </c>
      <c r="U14" s="120">
        <v>3.1138173642953149</v>
      </c>
      <c r="V14" s="20">
        <v>40.57305780642475</v>
      </c>
      <c r="W14" s="20">
        <v>49.182709444332623</v>
      </c>
      <c r="X14" s="20">
        <v>49.490476793632517</v>
      </c>
    </row>
    <row r="15" spans="1:24">
      <c r="A15" s="13" t="s">
        <v>446</v>
      </c>
      <c r="B15" s="13">
        <v>60</v>
      </c>
      <c r="C15" s="13" t="s">
        <v>372</v>
      </c>
      <c r="D15" s="14">
        <v>13848.140677553858</v>
      </c>
      <c r="E15" s="17">
        <v>39.700000000000003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3000</v>
      </c>
      <c r="Q15" s="15"/>
      <c r="R15" s="20">
        <v>100</v>
      </c>
      <c r="T15" s="118">
        <v>10.399469728439215</v>
      </c>
      <c r="U15" s="118">
        <v>44.99413503443229</v>
      </c>
      <c r="V15" s="20">
        <v>34.335746685266415</v>
      </c>
      <c r="W15" s="20">
        <v>46.988910920380519</v>
      </c>
      <c r="X15" s="20">
        <v>58.710834679559028</v>
      </c>
    </row>
    <row r="16" spans="1:24">
      <c r="A16" s="13" t="s">
        <v>547</v>
      </c>
      <c r="B16" s="13">
        <v>60</v>
      </c>
      <c r="C16" s="13" t="s">
        <v>372</v>
      </c>
      <c r="D16" s="14">
        <v>-10444.254263971012</v>
      </c>
      <c r="E16" s="17">
        <v>14.8</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370.611231577767</v>
      </c>
      <c r="Q16" s="15"/>
      <c r="R16" s="20">
        <v>12.3537077192589</v>
      </c>
      <c r="T16" s="118">
        <v>-1.3293220322627519</v>
      </c>
      <c r="U16" s="118"/>
      <c r="V16" s="20">
        <v>45.599581086650026</v>
      </c>
      <c r="W16" s="20">
        <v>52.101497083058852</v>
      </c>
      <c r="X16" s="20">
        <v>63.798602226118192</v>
      </c>
    </row>
    <row r="17" spans="1:35">
      <c r="A17" s="13" t="s">
        <v>684</v>
      </c>
      <c r="B17" s="13">
        <v>60</v>
      </c>
      <c r="C17" s="13" t="s">
        <v>372</v>
      </c>
      <c r="D17" s="14">
        <v>9757.1005236709134</v>
      </c>
      <c r="E17" s="17">
        <v>71.849999999999994</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1111.0388029940286</v>
      </c>
      <c r="Q17" s="15"/>
      <c r="R17" s="20">
        <v>37.034626766467618</v>
      </c>
      <c r="T17" s="118">
        <v>-32.81457751577463</v>
      </c>
      <c r="U17" s="120">
        <v>60.38784039530114</v>
      </c>
      <c r="V17" s="20">
        <v>43.337712311168524</v>
      </c>
      <c r="W17" s="20">
        <v>65.295909276110393</v>
      </c>
      <c r="X17" s="20">
        <v>51.843757126955026</v>
      </c>
    </row>
    <row r="18" spans="1:35">
      <c r="A18" s="13" t="s">
        <v>275</v>
      </c>
      <c r="B18" s="13">
        <v>60</v>
      </c>
      <c r="C18" s="13" t="s">
        <v>372</v>
      </c>
      <c r="D18" s="14">
        <v>17050.593941800402</v>
      </c>
      <c r="E18" s="17">
        <v>243.9</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2191.627973250314</v>
      </c>
      <c r="Q18" s="15"/>
      <c r="R18" s="20">
        <v>73.054265775010464</v>
      </c>
      <c r="T18" s="118">
        <v>229.10887432431849</v>
      </c>
      <c r="U18" s="118">
        <v>281.74099104179476</v>
      </c>
      <c r="V18" s="20">
        <v>65.574460835442537</v>
      </c>
      <c r="W18" s="20">
        <v>59.985541158599425</v>
      </c>
      <c r="X18" s="20">
        <v>72.15548856486943</v>
      </c>
    </row>
    <row r="19" spans="1:35">
      <c r="A19" s="13" t="s">
        <v>34</v>
      </c>
      <c r="B19" s="13">
        <v>60</v>
      </c>
      <c r="C19" s="13" t="s">
        <v>372</v>
      </c>
      <c r="D19" s="14">
        <v>-1041.0934481176782</v>
      </c>
      <c r="E19" s="17">
        <v>10.17</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227.97213110416126</v>
      </c>
      <c r="Q19" s="15"/>
      <c r="R19" s="20">
        <v>7.5990710368053751</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-459.86380766815938</v>
      </c>
      <c r="E20" s="17">
        <v>2.52</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303.4140422959087</v>
      </c>
      <c r="Q20" s="15"/>
      <c r="R20" s="20">
        <v>10.113801409863623</v>
      </c>
      <c r="T20" s="118">
        <v>-0.64818775149109609</v>
      </c>
      <c r="U20" s="120">
        <v>1.5997884010072783</v>
      </c>
      <c r="V20" s="20">
        <v>36.690138658538878</v>
      </c>
      <c r="W20" s="20">
        <v>44.904434421392843</v>
      </c>
      <c r="X20" s="20">
        <v>52.934752251953576</v>
      </c>
    </row>
    <row r="21" spans="1:35">
      <c r="A21" s="13" t="s">
        <v>636</v>
      </c>
      <c r="B21" s="13">
        <v>60</v>
      </c>
      <c r="C21" s="13" t="s">
        <v>372</v>
      </c>
      <c r="D21" s="14">
        <v>6517.8721050173754</v>
      </c>
      <c r="E21" s="17">
        <v>17.43</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2133.4822019348139</v>
      </c>
      <c r="Q21" s="16" t="s">
        <v>2252</v>
      </c>
      <c r="R21" s="20">
        <v>71.116073397827137</v>
      </c>
      <c r="T21" s="120">
        <v>182.48842414035622</v>
      </c>
      <c r="U21" s="118"/>
      <c r="V21" s="20">
        <v>54.411978649806848</v>
      </c>
      <c r="W21" s="20">
        <v>40.19146819067717</v>
      </c>
      <c r="X21" s="20">
        <v>88.22271210820864</v>
      </c>
    </row>
    <row r="22" spans="1:35">
      <c r="A22" s="13" t="s">
        <v>454</v>
      </c>
      <c r="B22" s="13">
        <v>60</v>
      </c>
      <c r="C22" s="13" t="s">
        <v>372</v>
      </c>
      <c r="D22" s="14">
        <v>-3724.5109548394239</v>
      </c>
      <c r="E22" s="17">
        <v>22.46</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844.96922820568057</v>
      </c>
      <c r="Q22" s="15"/>
      <c r="R22" s="20">
        <v>28.165640940189352</v>
      </c>
      <c r="T22" s="118">
        <v>7.957512542202565</v>
      </c>
      <c r="U22" s="120">
        <v>11.803354218037647</v>
      </c>
      <c r="V22" s="20">
        <v>43.748934098195285</v>
      </c>
      <c r="W22" s="20">
        <v>33.165219768439371</v>
      </c>
      <c r="X22" s="20">
        <v>59.384539477960679</v>
      </c>
    </row>
    <row r="23" spans="1:35">
      <c r="A23" s="13" t="s">
        <v>685</v>
      </c>
      <c r="B23" s="13">
        <v>60</v>
      </c>
      <c r="C23" s="13" t="s">
        <v>372</v>
      </c>
      <c r="D23" s="13">
        <v>-1560.321372354716</v>
      </c>
      <c r="E23" s="17">
        <v>6.09</v>
      </c>
      <c r="F23" s="13" t="s">
        <v>683</v>
      </c>
      <c r="G23" s="13">
        <v>3157815002</v>
      </c>
      <c r="H23" s="13" t="s">
        <v>1459</v>
      </c>
      <c r="I23" s="13" t="s">
        <v>785</v>
      </c>
      <c r="J23" s="13">
        <v>7810665698</v>
      </c>
      <c r="K23" s="13">
        <v>0</v>
      </c>
      <c r="L23" s="13" t="s">
        <v>1400</v>
      </c>
      <c r="M23" s="13" t="s">
        <v>1460</v>
      </c>
      <c r="N23" s="13" t="s">
        <v>616</v>
      </c>
      <c r="O23" s="13">
        <v>63.426380347460125</v>
      </c>
      <c r="P23" s="13">
        <v>641.78242705070181</v>
      </c>
      <c r="Q23" s="15"/>
      <c r="R23" s="20">
        <v>21.392747568356729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1236.0777010104584</v>
      </c>
      <c r="E25" s="17">
        <v>245.2</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1036.7189488882332</v>
      </c>
      <c r="Q25" s="15"/>
      <c r="R25" s="20">
        <v>34.557298296274439</v>
      </c>
      <c r="T25" s="118">
        <v>27.842338714449113</v>
      </c>
      <c r="U25" s="120">
        <v>171.54513383519372</v>
      </c>
      <c r="V25" s="20">
        <v>55.577578945611528</v>
      </c>
      <c r="W25" s="20">
        <v>44.018414962511926</v>
      </c>
      <c r="X25" s="20">
        <v>57.465741321450515</v>
      </c>
    </row>
    <row r="26" spans="1:35">
      <c r="A26" s="13" t="s">
        <v>265</v>
      </c>
      <c r="B26" s="13">
        <v>60</v>
      </c>
      <c r="C26" s="13" t="s">
        <v>372</v>
      </c>
      <c r="D26" s="14">
        <v>-3577.6023686960202</v>
      </c>
      <c r="E26" s="17">
        <v>10.75</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1297.2765989296645</v>
      </c>
      <c r="Q26" s="15"/>
      <c r="R26" s="20">
        <v>43.242553297655483</v>
      </c>
      <c r="T26" s="118">
        <v>6.0174522893563243</v>
      </c>
      <c r="U26" s="120">
        <v>8.2232070885362063</v>
      </c>
      <c r="V26" s="20">
        <v>54.761122746305361</v>
      </c>
      <c r="W26" s="20">
        <v>29.599457655112708</v>
      </c>
      <c r="X26" s="20">
        <v>59.79294159211431</v>
      </c>
    </row>
    <row r="27" spans="1:35">
      <c r="A27" s="13" t="s">
        <v>219</v>
      </c>
      <c r="B27" s="13">
        <v>60</v>
      </c>
      <c r="C27" s="13" t="s">
        <v>372</v>
      </c>
      <c r="D27" s="14">
        <v>-31024.922861424217</v>
      </c>
      <c r="E27" s="17">
        <v>78.8</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907.84761986019134</v>
      </c>
      <c r="Q27" s="15"/>
      <c r="R27" s="20">
        <v>30.261587328673045</v>
      </c>
      <c r="T27" s="118">
        <v>11.933759596663975</v>
      </c>
      <c r="U27" s="118">
        <v>134.83351463101698</v>
      </c>
      <c r="V27" s="20">
        <v>33.690787350796391</v>
      </c>
      <c r="W27" s="20">
        <v>44.440156938227439</v>
      </c>
      <c r="X27" s="20">
        <v>62.683919367396015</v>
      </c>
    </row>
    <row r="28" spans="1:35">
      <c r="A28" s="13" t="s">
        <v>433</v>
      </c>
      <c r="B28" s="13">
        <v>60</v>
      </c>
      <c r="C28" s="13" t="s">
        <v>372</v>
      </c>
      <c r="D28" s="14">
        <v>993.99422380276542</v>
      </c>
      <c r="E28" s="17">
        <v>9.9600000000000009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1998.860010115947</v>
      </c>
      <c r="Q28" s="15"/>
      <c r="R28" s="20">
        <v>66.628667003864905</v>
      </c>
      <c r="T28" s="118">
        <v>3.5461149361468003</v>
      </c>
      <c r="U28" s="118">
        <v>11.228601368110818</v>
      </c>
      <c r="V28" s="20">
        <v>56.829390797489467</v>
      </c>
      <c r="W28" s="20">
        <v>47.380841938666848</v>
      </c>
      <c r="X28" s="20">
        <v>71.46702466943448</v>
      </c>
    </row>
    <row r="29" spans="1:35">
      <c r="A29" s="13" t="s">
        <v>35</v>
      </c>
      <c r="B29" s="13">
        <v>60</v>
      </c>
      <c r="C29" s="13" t="s">
        <v>372</v>
      </c>
      <c r="D29" s="14">
        <v>-38209.127737831142</v>
      </c>
      <c r="E29" s="17">
        <v>29.7</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1321.9136977357789</v>
      </c>
      <c r="Q29" s="15"/>
      <c r="R29" s="20">
        <v>44.063789924525963</v>
      </c>
      <c r="T29" s="120">
        <v>55.846080284689492</v>
      </c>
      <c r="U29" s="118">
        <v>68.645704984764322</v>
      </c>
      <c r="V29" s="20">
        <v>53.583240163120188</v>
      </c>
      <c r="W29" s="20">
        <v>61.554028489595972</v>
      </c>
      <c r="X29" s="20">
        <v>77.072005055483757</v>
      </c>
    </row>
    <row r="30" spans="1:35">
      <c r="A30" s="13" t="s">
        <v>99</v>
      </c>
      <c r="B30" s="13">
        <v>60</v>
      </c>
      <c r="C30" s="13" t="s">
        <v>372</v>
      </c>
      <c r="D30" s="14">
        <v>-765.3803214210875</v>
      </c>
      <c r="E30" s="17">
        <v>2.09</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532.01215972559282</v>
      </c>
      <c r="Q30" s="15"/>
      <c r="R30" s="20">
        <v>17.733738657519762</v>
      </c>
      <c r="T30" s="118">
        <v>-2.4073526292251479</v>
      </c>
      <c r="U30" s="120">
        <v>-3.4264242401846889</v>
      </c>
      <c r="V30" s="20">
        <v>35.175366004111822</v>
      </c>
      <c r="W30" s="20">
        <v>47.818664097363595</v>
      </c>
      <c r="X30" s="20">
        <v>40.499917486626579</v>
      </c>
    </row>
    <row r="31" spans="1:35">
      <c r="A31" s="13" t="s">
        <v>348</v>
      </c>
      <c r="B31" s="13">
        <v>60</v>
      </c>
      <c r="C31" s="13" t="s">
        <v>372</v>
      </c>
      <c r="D31" s="14">
        <v>18793.220747395055</v>
      </c>
      <c r="E31" s="17">
        <v>112</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2326.9110481799817</v>
      </c>
      <c r="Q31" s="15"/>
      <c r="R31" s="20">
        <v>77.563701605999384</v>
      </c>
      <c r="T31" s="118">
        <v>26.723118247702473</v>
      </c>
      <c r="U31" s="120">
        <v>44.311301886399264</v>
      </c>
      <c r="V31" s="20">
        <v>52.595047710939781</v>
      </c>
      <c r="W31" s="20">
        <v>41.442326744705497</v>
      </c>
      <c r="X31" s="20">
        <v>55.351330592135895</v>
      </c>
    </row>
    <row r="32" spans="1:35">
      <c r="A32" s="13" t="s">
        <v>434</v>
      </c>
      <c r="B32" s="13">
        <v>60</v>
      </c>
      <c r="C32" s="13" t="s">
        <v>372</v>
      </c>
      <c r="D32" s="14">
        <v>1415.8091214471292</v>
      </c>
      <c r="E32" s="17">
        <v>8.69</v>
      </c>
      <c r="F32" s="13" t="s">
        <v>374</v>
      </c>
      <c r="G32" s="13">
        <v>0</v>
      </c>
      <c r="H32" s="13" t="s">
        <v>1468</v>
      </c>
      <c r="I32" s="13" t="s">
        <v>505</v>
      </c>
      <c r="J32" s="13">
        <v>29439691000</v>
      </c>
      <c r="K32" s="13">
        <v>0</v>
      </c>
      <c r="L32" s="13" t="s">
        <v>1306</v>
      </c>
      <c r="M32" s="13" t="s">
        <v>1469</v>
      </c>
      <c r="N32" s="13" t="s">
        <v>788</v>
      </c>
      <c r="O32" s="13">
        <v>347.93630595625137</v>
      </c>
      <c r="P32" s="13">
        <v>2269.6469493735208</v>
      </c>
      <c r="Q32" s="15"/>
      <c r="R32" s="20">
        <v>75.654898312450698</v>
      </c>
      <c r="T32" s="118">
        <v>-0.78756875664881321</v>
      </c>
      <c r="U32" s="120">
        <v>7.7816912965210072</v>
      </c>
      <c r="V32" s="20">
        <v>51.397619488175629</v>
      </c>
      <c r="W32" s="20">
        <v>54.677960730335442</v>
      </c>
      <c r="X32" s="20">
        <v>58.311491678166398</v>
      </c>
    </row>
    <row r="33" spans="1:24">
      <c r="A33" s="13" t="s">
        <v>51</v>
      </c>
      <c r="B33" s="13">
        <v>60</v>
      </c>
      <c r="C33" s="13" t="s">
        <v>372</v>
      </c>
      <c r="D33" s="14">
        <v>-196643.03090730074</v>
      </c>
      <c r="E33" s="17">
        <v>684.5</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504.60159448329256</v>
      </c>
      <c r="Q33" s="15"/>
      <c r="R33" s="20">
        <v>16.820053149443087</v>
      </c>
      <c r="T33" s="118">
        <v>-449.49961085890664</v>
      </c>
      <c r="U33" s="120">
        <v>-513.16365547724217</v>
      </c>
      <c r="V33" s="20">
        <v>39.84726980121151</v>
      </c>
      <c r="W33" s="20">
        <v>45.07696629288202</v>
      </c>
      <c r="X33" s="20">
        <v>41.929190000580022</v>
      </c>
    </row>
    <row r="34" spans="1:24">
      <c r="A34" s="13" t="s">
        <v>278</v>
      </c>
      <c r="B34" s="13">
        <v>60</v>
      </c>
      <c r="C34" s="13" t="s">
        <v>372</v>
      </c>
      <c r="D34" s="14">
        <v>-109795.02236155141</v>
      </c>
      <c r="E34" s="17">
        <v>116</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841.36076376690266</v>
      </c>
      <c r="Q34" s="15"/>
      <c r="R34" s="20">
        <v>28.04535879223009</v>
      </c>
      <c r="T34" s="118">
        <v>50.474505832915213</v>
      </c>
      <c r="U34" s="120">
        <v>148.86007824928399</v>
      </c>
      <c r="V34" s="20">
        <v>36.747550699160691</v>
      </c>
      <c r="W34" s="20">
        <v>21.977140792352987</v>
      </c>
      <c r="X34" s="20">
        <v>54.896984155962599</v>
      </c>
    </row>
    <row r="35" spans="1:24">
      <c r="A35" s="13" t="s">
        <v>430</v>
      </c>
      <c r="B35" s="13">
        <v>60</v>
      </c>
      <c r="C35" s="13" t="s">
        <v>372</v>
      </c>
      <c r="D35" s="14">
        <v>-12646.198105718157</v>
      </c>
      <c r="E35" s="17">
        <v>38.56</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87.196371301574374</v>
      </c>
      <c r="Q35" s="15"/>
      <c r="R35" s="20">
        <v>2.906545710052479</v>
      </c>
      <c r="T35" s="118">
        <v>-22.489223939093392</v>
      </c>
      <c r="U35" s="120">
        <v>-60.485454841719815</v>
      </c>
      <c r="V35" s="20">
        <v>34.611212867113281</v>
      </c>
      <c r="W35" s="20">
        <v>37.904985289635746</v>
      </c>
      <c r="X35" s="20">
        <v>46.921298667988012</v>
      </c>
    </row>
    <row r="36" spans="1:24">
      <c r="A36" s="13" t="s">
        <v>222</v>
      </c>
      <c r="B36" s="13">
        <v>60</v>
      </c>
      <c r="C36" s="13" t="s">
        <v>372</v>
      </c>
      <c r="D36" s="13">
        <v>-188.75931026339998</v>
      </c>
      <c r="E36" s="17">
        <v>3.58</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236.1401992265497</v>
      </c>
      <c r="Q36" s="15"/>
      <c r="R36" s="20">
        <v>7.8713399742183237</v>
      </c>
      <c r="T36" s="118">
        <v>-7.5001579058149082</v>
      </c>
      <c r="U36" s="118">
        <v>5.0072926425055142</v>
      </c>
      <c r="V36" s="20">
        <v>30.959512987787217</v>
      </c>
      <c r="W36" s="20">
        <v>51.60515850630015</v>
      </c>
      <c r="X36" s="20">
        <v>46.23479858349512</v>
      </c>
    </row>
    <row r="37" spans="1:24">
      <c r="A37" s="13" t="s">
        <v>163</v>
      </c>
      <c r="B37" s="13">
        <v>60</v>
      </c>
      <c r="C37" s="13" t="s">
        <v>372</v>
      </c>
      <c r="D37" s="14">
        <v>-1641.9386812071934</v>
      </c>
      <c r="E37" s="17">
        <v>7.83</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211.24824608131735</v>
      </c>
      <c r="Q37" s="15"/>
      <c r="R37" s="20">
        <v>7.0416082027105782</v>
      </c>
      <c r="T37" s="118">
        <v>-10.604498886139311</v>
      </c>
      <c r="U37" s="120">
        <v>6.6290221079549028</v>
      </c>
      <c r="V37" s="20">
        <v>34.777587632232084</v>
      </c>
      <c r="W37" s="20">
        <v>41.852510457379466</v>
      </c>
      <c r="X37" s="20">
        <v>47.462143022530121</v>
      </c>
    </row>
    <row r="38" spans="1:24">
      <c r="A38" s="13" t="s">
        <v>257</v>
      </c>
      <c r="B38" s="13">
        <v>60</v>
      </c>
      <c r="C38" s="13" t="s">
        <v>372</v>
      </c>
      <c r="D38" s="13">
        <v>-2716.4869977786134</v>
      </c>
      <c r="E38" s="17">
        <v>15.3</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330.10018742856198</v>
      </c>
      <c r="Q38" s="15"/>
      <c r="R38" s="20">
        <v>11.003339580952066</v>
      </c>
      <c r="T38" s="118">
        <v>-12.773466902481179</v>
      </c>
      <c r="U38" s="120">
        <v>1.512031306784678</v>
      </c>
      <c r="V38" s="20">
        <v>34.297021978961702</v>
      </c>
      <c r="W38" s="20">
        <v>34.791321377310155</v>
      </c>
      <c r="X38" s="20">
        <v>46.178220105698642</v>
      </c>
    </row>
    <row r="39" spans="1:24">
      <c r="A39" s="13" t="s">
        <v>540</v>
      </c>
      <c r="B39" s="13">
        <v>60</v>
      </c>
      <c r="C39" s="13" t="s">
        <v>372</v>
      </c>
      <c r="D39" s="14">
        <v>100121.63968935056</v>
      </c>
      <c r="E39" s="17">
        <v>455.5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3000</v>
      </c>
      <c r="Q39" s="15"/>
      <c r="R39" s="20">
        <v>100</v>
      </c>
      <c r="T39" s="120">
        <v>560.79915512005584</v>
      </c>
      <c r="U39" s="118"/>
      <c r="V39" s="20">
        <v>70.831057535417727</v>
      </c>
      <c r="W39" s="20">
        <v>54.872930864387556</v>
      </c>
      <c r="X39" s="20">
        <v>91.656658724105753</v>
      </c>
    </row>
    <row r="40" spans="1:24">
      <c r="A40" s="13" t="s">
        <v>536</v>
      </c>
      <c r="B40" s="13">
        <v>60</v>
      </c>
      <c r="C40" s="13" t="s">
        <v>372</v>
      </c>
      <c r="D40" s="14">
        <v>2643.9347802903158</v>
      </c>
      <c r="E40" s="17">
        <v>16.89</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1399.6587503300825</v>
      </c>
      <c r="Q40" s="16" t="s">
        <v>2375</v>
      </c>
      <c r="R40" s="20">
        <v>46.655291677669418</v>
      </c>
      <c r="T40" s="118">
        <v>-1.7537611220458338</v>
      </c>
      <c r="U40" s="118"/>
      <c r="V40" s="20">
        <v>49.287005536431963</v>
      </c>
      <c r="W40" s="20">
        <v>69.09109721308603</v>
      </c>
      <c r="X40" s="20">
        <v>45.990593174856862</v>
      </c>
    </row>
    <row r="41" spans="1:24">
      <c r="A41" s="13" t="s">
        <v>527</v>
      </c>
      <c r="B41" s="13">
        <v>60</v>
      </c>
      <c r="C41" s="13" t="s">
        <v>372</v>
      </c>
      <c r="D41" s="14">
        <v>-2335.7075471860235</v>
      </c>
      <c r="E41" s="17">
        <v>1.24</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268.51939621707402</v>
      </c>
      <c r="Q41" s="16" t="s">
        <v>2242</v>
      </c>
      <c r="R41" s="20">
        <v>8.9506465405691333</v>
      </c>
      <c r="T41" s="118">
        <v>-5.6017856317349946</v>
      </c>
      <c r="U41" s="118"/>
      <c r="V41" s="20">
        <v>20.464395680290018</v>
      </c>
      <c r="W41" s="20">
        <v>44.779553443416006</v>
      </c>
      <c r="X41" s="20">
        <v>43.605268047875505</v>
      </c>
    </row>
    <row r="42" spans="1:24">
      <c r="A42" s="13" t="s">
        <v>105</v>
      </c>
      <c r="B42" s="13">
        <v>60</v>
      </c>
      <c r="C42" s="13" t="s">
        <v>372</v>
      </c>
      <c r="D42" s="14">
        <v>204888.84221201716</v>
      </c>
      <c r="E42" s="17">
        <v>204</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-2102.3748861794365</v>
      </c>
      <c r="E43" s="17">
        <v>8.77</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244.8735390667506</v>
      </c>
      <c r="Q43" s="15"/>
      <c r="R43" s="20">
        <v>8.1624513022250191</v>
      </c>
      <c r="T43" s="118">
        <v>-9.4331389526182363</v>
      </c>
      <c r="U43" s="120">
        <v>-8.7832084544839972</v>
      </c>
      <c r="V43" s="20">
        <v>28.13889606410746</v>
      </c>
      <c r="W43" s="20">
        <v>49.676236301649745</v>
      </c>
      <c r="X43" s="20">
        <v>39.074938984745394</v>
      </c>
    </row>
    <row r="44" spans="1:24">
      <c r="A44" s="13" t="s">
        <v>435</v>
      </c>
      <c r="B44" s="13">
        <v>60</v>
      </c>
      <c r="C44" s="13" t="s">
        <v>372</v>
      </c>
      <c r="D44" s="14">
        <v>-9634.8928520531281</v>
      </c>
      <c r="E44" s="17">
        <v>104.7</v>
      </c>
      <c r="F44" s="13" t="s">
        <v>683</v>
      </c>
      <c r="G44" s="13">
        <v>1459724461</v>
      </c>
      <c r="H44" s="13" t="s">
        <v>1483</v>
      </c>
      <c r="I44" s="13" t="s">
        <v>1006</v>
      </c>
      <c r="J44" s="13">
        <v>11342832137</v>
      </c>
      <c r="K44" s="13">
        <v>0</v>
      </c>
      <c r="L44" s="13" t="s">
        <v>1206</v>
      </c>
      <c r="M44" s="13" t="s">
        <v>1484</v>
      </c>
      <c r="N44" s="13" t="s">
        <v>1229</v>
      </c>
      <c r="O44" s="13">
        <v>86.723233805975028</v>
      </c>
      <c r="P44" s="13">
        <v>736.05737150011078</v>
      </c>
      <c r="Q44" s="15"/>
      <c r="R44" s="20">
        <v>24.53524571667036</v>
      </c>
      <c r="T44" s="118">
        <v>33.482007452699492</v>
      </c>
      <c r="U44" s="120">
        <v>108.42289987813032</v>
      </c>
      <c r="V44" s="20">
        <v>55.728161987141974</v>
      </c>
      <c r="W44" s="20">
        <v>32.250895670523626</v>
      </c>
      <c r="X44" s="20">
        <v>60.40068601165683</v>
      </c>
    </row>
    <row r="45" spans="1:24">
      <c r="A45" s="13" t="s">
        <v>686</v>
      </c>
      <c r="B45" s="13">
        <v>60</v>
      </c>
      <c r="C45" s="13" t="s">
        <v>372</v>
      </c>
      <c r="D45" s="14">
        <v>-4008.9945721864597</v>
      </c>
      <c r="E45" s="17">
        <v>26.18</v>
      </c>
      <c r="F45" s="13" t="s">
        <v>683</v>
      </c>
      <c r="G45" s="13">
        <v>9395308662</v>
      </c>
      <c r="H45" s="13" t="s">
        <v>1485</v>
      </c>
      <c r="I45" s="13" t="s">
        <v>1027</v>
      </c>
      <c r="J45" s="13">
        <v>35288102843</v>
      </c>
      <c r="K45" s="13">
        <v>0</v>
      </c>
      <c r="L45" s="13" t="s">
        <v>1125</v>
      </c>
      <c r="M45" s="13" t="s">
        <v>1486</v>
      </c>
      <c r="N45" s="13" t="s">
        <v>1175</v>
      </c>
      <c r="O45" s="13">
        <v>37.409960967555847</v>
      </c>
      <c r="P45" s="13">
        <v>569.78232409489544</v>
      </c>
      <c r="Q45" s="15"/>
      <c r="R45" s="20">
        <v>18.992744136496515</v>
      </c>
      <c r="T45" s="118">
        <v>6.931467673940972</v>
      </c>
      <c r="U45" s="120">
        <v>26.689677167009727</v>
      </c>
      <c r="V45" s="20">
        <v>53.55623057693353</v>
      </c>
      <c r="W45" s="20">
        <v>60.776359824370786</v>
      </c>
      <c r="X45" s="20">
        <v>61.334532748732954</v>
      </c>
    </row>
    <row r="46" spans="1:24">
      <c r="A46" s="13" t="s">
        <v>209</v>
      </c>
      <c r="B46" s="13">
        <v>60</v>
      </c>
      <c r="C46" s="13" t="s">
        <v>372</v>
      </c>
      <c r="D46" s="14">
        <v>14084.112913694469</v>
      </c>
      <c r="E46" s="17">
        <v>119.7</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1952.3030193404718</v>
      </c>
      <c r="Q46" s="15"/>
      <c r="R46" s="20">
        <v>65.076767311349059</v>
      </c>
      <c r="T46" s="118">
        <v>30.429937170089687</v>
      </c>
      <c r="U46" s="118">
        <v>160.95241181172426</v>
      </c>
      <c r="V46" s="20">
        <v>34.584089099724082</v>
      </c>
      <c r="W46" s="20">
        <v>51.792507430271641</v>
      </c>
      <c r="X46" s="20">
        <v>74.131209466202705</v>
      </c>
    </row>
    <row r="47" spans="1:24">
      <c r="A47" s="13" t="s">
        <v>267</v>
      </c>
      <c r="B47" s="13">
        <v>60</v>
      </c>
      <c r="C47" s="13" t="s">
        <v>372</v>
      </c>
      <c r="D47" s="14">
        <v>-19187.893238508736</v>
      </c>
      <c r="E47" s="17">
        <v>91.05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515.40274845236718</v>
      </c>
      <c r="Q47" s="15"/>
      <c r="R47" s="20">
        <v>17.180091615078904</v>
      </c>
      <c r="T47" s="118">
        <v>-57.341286607431385</v>
      </c>
      <c r="U47" s="120">
        <v>-66.941432699014172</v>
      </c>
      <c r="V47" s="20">
        <v>41.373530902823177</v>
      </c>
      <c r="W47" s="20">
        <v>49.723185582073896</v>
      </c>
      <c r="X47" s="20">
        <v>41.326622200688703</v>
      </c>
    </row>
    <row r="48" spans="1:24">
      <c r="A48" s="13" t="s">
        <v>283</v>
      </c>
      <c r="B48" s="13">
        <v>60</v>
      </c>
      <c r="C48" s="13" t="s">
        <v>372</v>
      </c>
      <c r="D48" s="14">
        <v>28067.44320240412</v>
      </c>
      <c r="E48" s="17">
        <v>85.75</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2318.3513229152913</v>
      </c>
      <c r="Q48" s="15"/>
      <c r="R48" s="20">
        <v>77.278377430509707</v>
      </c>
      <c r="T48" s="120">
        <v>143.64318677166261</v>
      </c>
      <c r="U48" s="118">
        <v>104.04672123059335</v>
      </c>
      <c r="V48" s="20">
        <v>69.855139199354724</v>
      </c>
      <c r="W48" s="20">
        <v>40.067651409745409</v>
      </c>
      <c r="X48" s="20">
        <v>79.162857595208251</v>
      </c>
    </row>
    <row r="49" spans="1:24">
      <c r="A49" s="13" t="s">
        <v>282</v>
      </c>
      <c r="B49" s="13">
        <v>60</v>
      </c>
      <c r="C49" s="13" t="s">
        <v>372</v>
      </c>
      <c r="D49" s="13">
        <v>-8220.1886848105241</v>
      </c>
      <c r="E49" s="17">
        <v>19.37</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41.598104256758383</v>
      </c>
      <c r="Q49" s="15"/>
      <c r="R49" s="20">
        <v>1.3866034752252794</v>
      </c>
      <c r="T49" s="118">
        <v>-37.83807855881328</v>
      </c>
      <c r="U49" s="120">
        <v>-19.448507911420769</v>
      </c>
      <c r="V49" s="20">
        <v>26.552764782139555</v>
      </c>
      <c r="W49" s="20">
        <v>43.587317637416582</v>
      </c>
      <c r="X49" s="20">
        <v>42.909461377482643</v>
      </c>
    </row>
    <row r="50" spans="1:24">
      <c r="A50" s="13" t="s">
        <v>760</v>
      </c>
      <c r="B50" s="13">
        <v>60</v>
      </c>
      <c r="C50" s="13" t="s">
        <v>372</v>
      </c>
      <c r="D50" s="13">
        <v>-23985.602273275894</v>
      </c>
      <c r="E50" s="17">
        <v>19.05</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505.74608829215322</v>
      </c>
      <c r="Q50" s="15"/>
      <c r="R50" s="20">
        <v>16.858202943071774</v>
      </c>
      <c r="T50" s="118"/>
      <c r="U50" s="118"/>
      <c r="V50" s="20">
        <v>24.088749685347121</v>
      </c>
      <c r="W50" s="20">
        <v>15.649257632876065</v>
      </c>
      <c r="X50" s="20"/>
    </row>
    <row r="51" spans="1:24">
      <c r="A51" s="13" t="s">
        <v>629</v>
      </c>
      <c r="B51" s="13">
        <v>60</v>
      </c>
      <c r="C51" s="13" t="s">
        <v>372</v>
      </c>
      <c r="D51" s="14">
        <v>628.57503852825403</v>
      </c>
      <c r="E51" s="17">
        <v>185.9</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1264.872257913871</v>
      </c>
      <c r="Q51" s="15"/>
      <c r="R51" s="20">
        <v>42.16240859712903</v>
      </c>
      <c r="T51" s="120">
        <v>319.47980259191041</v>
      </c>
      <c r="U51" s="118"/>
      <c r="V51" s="20">
        <v>49.739764064524422</v>
      </c>
      <c r="W51" s="20">
        <v>55.804554836768375</v>
      </c>
      <c r="X51" s="20">
        <v>87.859216024540189</v>
      </c>
    </row>
    <row r="52" spans="1:24">
      <c r="A52" s="13" t="s">
        <v>135</v>
      </c>
      <c r="B52" s="13">
        <v>60</v>
      </c>
      <c r="C52" s="13" t="s">
        <v>372</v>
      </c>
      <c r="D52" s="13">
        <v>1549.395578099535</v>
      </c>
      <c r="E52" s="17">
        <v>3.89</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2096.9908578784407</v>
      </c>
      <c r="Q52" s="15"/>
      <c r="R52" s="20">
        <v>69.899695262614685</v>
      </c>
      <c r="T52" s="118">
        <v>-0.59849398081047056</v>
      </c>
      <c r="U52" s="118">
        <v>4.1138974601209366</v>
      </c>
      <c r="V52" s="20">
        <v>49.313433954707747</v>
      </c>
      <c r="W52" s="20">
        <v>50.650317164591762</v>
      </c>
      <c r="X52" s="20">
        <v>59.117168649579277</v>
      </c>
    </row>
    <row r="53" spans="1:24">
      <c r="A53" s="13" t="s">
        <v>528</v>
      </c>
      <c r="B53" s="13">
        <v>60</v>
      </c>
      <c r="C53" s="13" t="s">
        <v>372</v>
      </c>
      <c r="D53" s="14">
        <v>4348.2261153940981</v>
      </c>
      <c r="E53" s="17">
        <v>42.28</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1557.9054184629742</v>
      </c>
      <c r="Q53" s="15"/>
      <c r="R53" s="20">
        <v>51.930180615432477</v>
      </c>
      <c r="T53" s="118">
        <v>-18.966405992681956</v>
      </c>
      <c r="U53" s="118"/>
      <c r="V53" s="20">
        <v>37.934507335069178</v>
      </c>
      <c r="W53" s="20">
        <v>34.650284007315605</v>
      </c>
      <c r="X53" s="20">
        <v>44.603422843413497</v>
      </c>
    </row>
    <row r="54" spans="1:24">
      <c r="A54" s="13" t="s">
        <v>156</v>
      </c>
      <c r="B54" s="13">
        <v>60</v>
      </c>
      <c r="C54" s="13" t="s">
        <v>372</v>
      </c>
      <c r="D54" s="14">
        <v>-588.73265447022754</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233.00219283936821</v>
      </c>
      <c r="Q54" s="16" t="s">
        <v>2203</v>
      </c>
      <c r="R54" s="20">
        <v>7.7667397613122739</v>
      </c>
      <c r="T54" s="118">
        <v>-4.2814699617219043</v>
      </c>
      <c r="U54" s="120">
        <v>-5.2684572738634028</v>
      </c>
      <c r="V54" s="20">
        <v>29.023250521371629</v>
      </c>
      <c r="W54" s="20">
        <v>45.770697533675246</v>
      </c>
      <c r="X54" s="20">
        <v>36.481284846309208</v>
      </c>
    </row>
    <row r="55" spans="1:24">
      <c r="A55" s="13" t="s">
        <v>277</v>
      </c>
      <c r="B55" s="13">
        <v>60</v>
      </c>
      <c r="C55" s="13" t="s">
        <v>372</v>
      </c>
      <c r="D55" s="14">
        <v>47105.366165562256</v>
      </c>
      <c r="E55" s="17">
        <v>388.25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1804.1012895592589</v>
      </c>
      <c r="Q55" s="15"/>
      <c r="R55" s="20">
        <v>60.136709651975295</v>
      </c>
      <c r="T55" s="118">
        <v>78.406501222534644</v>
      </c>
      <c r="U55" s="118">
        <v>760.66722672588071</v>
      </c>
      <c r="V55" s="20">
        <v>47.807547372219858</v>
      </c>
      <c r="W55" s="20">
        <v>72.958918857425772</v>
      </c>
      <c r="X55" s="20">
        <v>71.925785280951644</v>
      </c>
    </row>
    <row r="56" spans="1:24">
      <c r="A56" s="13" t="s">
        <v>473</v>
      </c>
      <c r="B56" s="13">
        <v>60</v>
      </c>
      <c r="C56" s="13" t="s">
        <v>372</v>
      </c>
      <c r="D56" s="14">
        <v>-980.8670390529528</v>
      </c>
      <c r="E56" s="17">
        <v>11.11</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781.94775875144217</v>
      </c>
      <c r="Q56" s="15"/>
      <c r="R56" s="20">
        <v>26.06492529171474</v>
      </c>
      <c r="T56" s="118">
        <v>-1.6268659440127031</v>
      </c>
      <c r="U56" s="118"/>
      <c r="V56" s="20">
        <v>47.606640958155367</v>
      </c>
      <c r="W56" s="20">
        <v>54.641452051995522</v>
      </c>
      <c r="X56" s="20">
        <v>44.440303087812019</v>
      </c>
    </row>
    <row r="57" spans="1:24">
      <c r="A57" s="13" t="s">
        <v>447</v>
      </c>
      <c r="B57" s="13">
        <v>60</v>
      </c>
      <c r="C57" s="13" t="s">
        <v>372</v>
      </c>
      <c r="D57" s="14">
        <v>-2911.6348407904979</v>
      </c>
      <c r="E57" s="17">
        <v>295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1028.7162027333231</v>
      </c>
      <c r="Q57" s="15"/>
      <c r="R57" s="20">
        <v>34.290540091110771</v>
      </c>
      <c r="T57" s="120">
        <v>305.93541454326271</v>
      </c>
      <c r="U57" s="118">
        <v>523.5495399041954</v>
      </c>
      <c r="V57" s="20">
        <v>50.144454180324431</v>
      </c>
      <c r="W57" s="20">
        <v>74.205569321276883</v>
      </c>
      <c r="X57" s="20">
        <v>76.491712358121362</v>
      </c>
    </row>
    <row r="58" spans="1:24">
      <c r="A58" s="13" t="s">
        <v>326</v>
      </c>
      <c r="B58" s="13">
        <v>60</v>
      </c>
      <c r="C58" s="13" t="s">
        <v>372</v>
      </c>
      <c r="D58" s="14">
        <v>-12790.460759450965</v>
      </c>
      <c r="E58" s="17">
        <v>46.62</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411.12504179855648</v>
      </c>
      <c r="Q58" s="15"/>
      <c r="R58" s="20">
        <v>13.704168059951883</v>
      </c>
      <c r="T58" s="118">
        <v>-52.067851454163474</v>
      </c>
      <c r="U58" s="120">
        <v>-21.43982497348901</v>
      </c>
      <c r="V58" s="20">
        <v>32.335654691035771</v>
      </c>
      <c r="W58" s="20">
        <v>25.311055826208445</v>
      </c>
      <c r="X58" s="20">
        <v>43.160348823961577</v>
      </c>
    </row>
    <row r="59" spans="1:24">
      <c r="A59" s="13" t="s">
        <v>302</v>
      </c>
      <c r="B59" s="13">
        <v>60</v>
      </c>
      <c r="C59" s="13" t="s">
        <v>372</v>
      </c>
      <c r="D59" s="14">
        <v>-2984.817896977585</v>
      </c>
      <c r="E59" s="17">
        <v>9.74</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558.51095042352767</v>
      </c>
      <c r="Q59" s="15"/>
      <c r="R59" s="20">
        <v>18.617031680784255</v>
      </c>
      <c r="T59" s="118">
        <v>-11.166426696178711</v>
      </c>
      <c r="U59" s="120">
        <v>4.1314689586109843</v>
      </c>
      <c r="V59" s="20">
        <v>31.642953944071387</v>
      </c>
      <c r="W59" s="20">
        <v>56.709941775224536</v>
      </c>
      <c r="X59" s="20">
        <v>44.835151439933405</v>
      </c>
    </row>
    <row r="60" spans="1:24">
      <c r="A60" s="13" t="s">
        <v>470</v>
      </c>
      <c r="B60" s="13">
        <v>60</v>
      </c>
      <c r="C60" s="13" t="s">
        <v>372</v>
      </c>
      <c r="D60" s="14">
        <v>-20082.407747323359</v>
      </c>
      <c r="E60" s="17">
        <v>41.74</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310.53503689788471</v>
      </c>
      <c r="Q60" s="15"/>
      <c r="R60" s="20">
        <v>10.351167896596158</v>
      </c>
      <c r="T60" s="118">
        <v>-31.185017154254027</v>
      </c>
      <c r="U60" s="120">
        <v>-0.17993134271804934</v>
      </c>
      <c r="V60" s="20">
        <v>30.632351965529821</v>
      </c>
      <c r="W60" s="20">
        <v>28.951234640068101</v>
      </c>
      <c r="X60" s="20">
        <v>39.647951522043975</v>
      </c>
    </row>
    <row r="61" spans="1:24">
      <c r="A61" s="13" t="s">
        <v>119</v>
      </c>
      <c r="B61" s="13">
        <v>60</v>
      </c>
      <c r="C61" s="13" t="s">
        <v>372</v>
      </c>
      <c r="D61" s="13">
        <v>137863.60355926605</v>
      </c>
      <c r="E61" s="17">
        <v>311</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2395.1969242133246</v>
      </c>
      <c r="Q61" s="15"/>
      <c r="R61" s="20">
        <v>79.839897473777484</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12.92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-44849.304116296335</v>
      </c>
      <c r="E63" s="17">
        <v>96.65</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626.15411994096678</v>
      </c>
      <c r="Q63" s="15"/>
      <c r="R63" s="20">
        <v>20.871803998032227</v>
      </c>
      <c r="T63" s="118">
        <v>-9.7146468788126583</v>
      </c>
      <c r="U63" s="120">
        <v>-2.3921327705382112</v>
      </c>
      <c r="V63" s="20">
        <v>39.956944979503639</v>
      </c>
      <c r="W63" s="20">
        <v>25.859932100935669</v>
      </c>
      <c r="X63" s="20">
        <v>49.435411032462206</v>
      </c>
    </row>
    <row r="64" spans="1:24">
      <c r="A64" s="13" t="s">
        <v>688</v>
      </c>
      <c r="B64" s="13">
        <v>60</v>
      </c>
      <c r="C64" s="13" t="s">
        <v>372</v>
      </c>
      <c r="D64" s="14">
        <v>-3360.4919275902389</v>
      </c>
      <c r="E64" s="17">
        <v>5.89</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364.6849798258695</v>
      </c>
      <c r="Q64" s="15"/>
      <c r="R64" s="20">
        <v>12.15616599419565</v>
      </c>
      <c r="T64" s="118">
        <v>-4.5479742061295614</v>
      </c>
      <c r="U64" s="118">
        <v>7.3386222325945649</v>
      </c>
      <c r="V64" s="20">
        <v>31.364787907283635</v>
      </c>
      <c r="W64" s="20">
        <v>33.718889666475555</v>
      </c>
      <c r="X64" s="20">
        <v>51.653101831328442</v>
      </c>
    </row>
    <row r="65" spans="1:24">
      <c r="A65" s="13" t="s">
        <v>377</v>
      </c>
      <c r="B65" s="13">
        <v>60</v>
      </c>
      <c r="C65" s="13" t="s">
        <v>372</v>
      </c>
      <c r="D65" s="14">
        <v>28220.478677873187</v>
      </c>
      <c r="E65" s="17">
        <v>123</v>
      </c>
      <c r="F65" s="13" t="s">
        <v>349</v>
      </c>
      <c r="G65" s="13">
        <v>-631248</v>
      </c>
      <c r="H65" s="13" t="s">
        <v>1507</v>
      </c>
      <c r="I65" s="13">
        <v>15.500313625</v>
      </c>
      <c r="J65" s="13">
        <v>124002509</v>
      </c>
      <c r="K65" s="13">
        <v>8000000</v>
      </c>
      <c r="L65" s="13">
        <v>7.8062936613645455</v>
      </c>
      <c r="M65" s="13">
        <v>968000000</v>
      </c>
      <c r="N65" s="13" t="s">
        <v>1508</v>
      </c>
      <c r="O65" s="13">
        <v>29.700334105349686</v>
      </c>
      <c r="P65" s="13">
        <v>1994.2613568428503</v>
      </c>
      <c r="Q65" s="15"/>
      <c r="R65" s="20">
        <v>66.475378561428343</v>
      </c>
      <c r="T65" s="120">
        <v>128.86496555693498</v>
      </c>
      <c r="U65" s="120">
        <v>105.00621742752415</v>
      </c>
      <c r="V65" s="20">
        <v>44.882973702487917</v>
      </c>
      <c r="W65" s="20">
        <v>57.600229879541274</v>
      </c>
      <c r="X65" s="20">
        <v>63.116279547332589</v>
      </c>
    </row>
    <row r="66" spans="1:24">
      <c r="A66" s="13" t="s">
        <v>72</v>
      </c>
      <c r="B66" s="13">
        <v>60</v>
      </c>
      <c r="C66" s="13" t="s">
        <v>372</v>
      </c>
      <c r="D66" s="14">
        <v>1293.5285545380636</v>
      </c>
      <c r="E66" s="17">
        <v>16</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1567.6423859535378</v>
      </c>
      <c r="Q66" s="15"/>
      <c r="R66" s="20">
        <v>52.254746198451258</v>
      </c>
      <c r="T66" s="118">
        <v>6.1120934785974868</v>
      </c>
      <c r="U66" s="118">
        <v>16.048074481050421</v>
      </c>
      <c r="V66" s="20">
        <v>49.705746451305451</v>
      </c>
      <c r="W66" s="20">
        <v>77.579472883080058</v>
      </c>
      <c r="X66" s="20">
        <v>59.689745045998237</v>
      </c>
    </row>
    <row r="67" spans="1:24">
      <c r="A67" s="13" t="s">
        <v>81</v>
      </c>
      <c r="B67" s="13">
        <v>60</v>
      </c>
      <c r="C67" s="13" t="s">
        <v>372</v>
      </c>
      <c r="D67" s="14">
        <v>-13058.447405080287</v>
      </c>
      <c r="E67" s="17">
        <v>33.58</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103.23886184231128</v>
      </c>
      <c r="Q67" s="15"/>
      <c r="R67" s="20">
        <v>3.4412953947437095</v>
      </c>
      <c r="T67" s="118">
        <v>-4.1058107556797552</v>
      </c>
      <c r="U67" s="120">
        <v>6.9260345514987876</v>
      </c>
      <c r="V67" s="20">
        <v>48.384094269643668</v>
      </c>
      <c r="W67" s="20">
        <v>59.011459565463774</v>
      </c>
      <c r="X67" s="20">
        <v>49.600856355824085</v>
      </c>
    </row>
    <row r="68" spans="1:24">
      <c r="A68" s="13" t="s">
        <v>160</v>
      </c>
      <c r="B68" s="13">
        <v>60</v>
      </c>
      <c r="C68" s="13" t="s">
        <v>372</v>
      </c>
      <c r="D68" s="13">
        <v>793.27513551749712</v>
      </c>
      <c r="E68" s="17">
        <v>4.71</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2157.0674100741599</v>
      </c>
      <c r="Q68" s="15"/>
      <c r="R68" s="20">
        <v>71.902247002471995</v>
      </c>
      <c r="T68" s="118">
        <v>-2.524690553863782</v>
      </c>
      <c r="U68" s="120">
        <v>2.6015916768279812</v>
      </c>
      <c r="V68" s="20">
        <v>37.74142682824565</v>
      </c>
      <c r="W68" s="20">
        <v>58.29094386516519</v>
      </c>
      <c r="X68" s="20">
        <v>50.235027592646105</v>
      </c>
    </row>
    <row r="69" spans="1:24">
      <c r="A69" s="13" t="s">
        <v>523</v>
      </c>
      <c r="B69" s="13">
        <v>60</v>
      </c>
      <c r="C69" s="13" t="s">
        <v>372</v>
      </c>
      <c r="D69" s="14">
        <v>6265.7892599776942</v>
      </c>
      <c r="E69" s="17">
        <v>54</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1138.9815770329801</v>
      </c>
      <c r="Q69" s="15"/>
      <c r="R69" s="20">
        <v>37.966052567766006</v>
      </c>
      <c r="T69" s="118">
        <v>-23.51636468823358</v>
      </c>
      <c r="U69" s="118"/>
      <c r="V69" s="20">
        <v>38.363209941882126</v>
      </c>
      <c r="W69" s="20">
        <v>48.270857941672006</v>
      </c>
      <c r="X69" s="20">
        <v>48.463698600028216</v>
      </c>
    </row>
    <row r="70" spans="1:24">
      <c r="A70" s="13" t="s">
        <v>310</v>
      </c>
      <c r="B70" s="13">
        <v>60</v>
      </c>
      <c r="C70" s="13" t="s">
        <v>372</v>
      </c>
      <c r="D70" s="13">
        <v>-5938.4389869656397</v>
      </c>
      <c r="E70" s="17">
        <v>12.24</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440.15751997288191</v>
      </c>
      <c r="Q70" s="15"/>
      <c r="R70" s="20">
        <v>14.671917332429397</v>
      </c>
      <c r="T70" s="118">
        <v>-20.525419958037077</v>
      </c>
      <c r="U70" s="118">
        <v>15.437251981057045</v>
      </c>
      <c r="V70" s="20">
        <v>26.183514034742355</v>
      </c>
      <c r="W70" s="20">
        <v>45.656245243423427</v>
      </c>
      <c r="X70" s="20">
        <v>46.292998834192112</v>
      </c>
    </row>
    <row r="71" spans="1:24">
      <c r="A71" s="13" t="s">
        <v>309</v>
      </c>
      <c r="B71" s="13">
        <v>60</v>
      </c>
      <c r="C71" s="13" t="s">
        <v>372</v>
      </c>
      <c r="D71" s="14">
        <v>-134791.42874080082</v>
      </c>
      <c r="E71" s="17">
        <v>440.75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291.236872511581</v>
      </c>
      <c r="Q71" s="15"/>
      <c r="R71" s="20">
        <v>9.707895750386033</v>
      </c>
      <c r="T71" s="118">
        <v>-766.79606647115747</v>
      </c>
      <c r="U71" s="120">
        <v>382.7420454259186</v>
      </c>
      <c r="V71" s="20">
        <v>30.954199133856452</v>
      </c>
      <c r="W71" s="20">
        <v>45.439232515523045</v>
      </c>
      <c r="X71" s="20">
        <v>47.814486463053456</v>
      </c>
    </row>
    <row r="72" spans="1:24">
      <c r="A72" s="13" t="s">
        <v>217</v>
      </c>
      <c r="B72" s="13">
        <v>60</v>
      </c>
      <c r="C72" s="13" t="s">
        <v>372</v>
      </c>
      <c r="D72" s="14">
        <v>3034.0821674072417</v>
      </c>
      <c r="E72" s="17">
        <v>26</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1364.4290244271433</v>
      </c>
      <c r="Q72" s="15"/>
      <c r="R72" s="20">
        <v>45.480967480904773</v>
      </c>
      <c r="T72" s="118">
        <v>-9.6948610753599951</v>
      </c>
      <c r="U72" s="120">
        <v>11.855444653226641</v>
      </c>
      <c r="V72" s="20">
        <v>36.548869299501114</v>
      </c>
      <c r="W72" s="20">
        <v>49.797851811211309</v>
      </c>
      <c r="X72" s="20">
        <v>51.215201081066077</v>
      </c>
    </row>
    <row r="73" spans="1:24">
      <c r="A73" s="13" t="s">
        <v>36</v>
      </c>
      <c r="B73" s="13">
        <v>60</v>
      </c>
      <c r="C73" s="13" t="s">
        <v>372</v>
      </c>
      <c r="D73" s="14">
        <v>-8994.4450815549717</v>
      </c>
      <c r="E73" s="17">
        <v>30.02</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393.14437628265523</v>
      </c>
      <c r="Q73" s="15"/>
      <c r="R73" s="20">
        <v>13.104812542755175</v>
      </c>
      <c r="T73" s="118">
        <v>2.6348583551389027</v>
      </c>
      <c r="U73" s="120">
        <v>18.367887813254846</v>
      </c>
      <c r="V73" s="20">
        <v>44.059174664434948</v>
      </c>
      <c r="W73" s="20">
        <v>41.408925175323887</v>
      </c>
      <c r="X73" s="20">
        <v>56.423611647846535</v>
      </c>
    </row>
    <row r="74" spans="1:24">
      <c r="A74" s="13" t="s">
        <v>378</v>
      </c>
      <c r="B74" s="13">
        <v>60</v>
      </c>
      <c r="C74" s="13" t="s">
        <v>372</v>
      </c>
      <c r="D74" s="14">
        <v>-3020.5207124225808</v>
      </c>
      <c r="E74" s="17">
        <v>29.94</v>
      </c>
      <c r="F74" s="13" t="s">
        <v>375</v>
      </c>
      <c r="G74" s="13" t="s">
        <v>810</v>
      </c>
      <c r="H74" s="13" t="s">
        <v>1516</v>
      </c>
      <c r="I74" s="13" t="s">
        <v>811</v>
      </c>
      <c r="J74" s="13" t="s">
        <v>812</v>
      </c>
      <c r="K74" s="13" t="s">
        <v>813</v>
      </c>
      <c r="L74" s="13" t="s">
        <v>781</v>
      </c>
      <c r="M74" s="13" t="s">
        <v>1517</v>
      </c>
      <c r="N74" s="13" t="s">
        <v>1518</v>
      </c>
      <c r="O74" s="13">
        <v>30.207879709360263</v>
      </c>
      <c r="P74" s="13">
        <v>769.16575988148259</v>
      </c>
      <c r="Q74" s="15"/>
      <c r="R74" s="20">
        <v>25.638858662716085</v>
      </c>
      <c r="T74" s="118">
        <v>22.21665628152671</v>
      </c>
      <c r="U74" s="118">
        <v>63.760769628001093</v>
      </c>
      <c r="V74" s="20">
        <v>49.779242224916629</v>
      </c>
      <c r="W74" s="20">
        <v>48.762427453952569</v>
      </c>
      <c r="X74" s="20">
        <v>69.610700626405588</v>
      </c>
    </row>
    <row r="75" spans="1:24">
      <c r="A75" s="13" t="s">
        <v>2</v>
      </c>
      <c r="B75" s="13">
        <v>60</v>
      </c>
      <c r="C75" s="13" t="s">
        <v>372</v>
      </c>
      <c r="D75" s="14">
        <v>148252.64793713871</v>
      </c>
      <c r="E75" s="17">
        <v>325.75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2792.8849774730988</v>
      </c>
      <c r="Q75" s="15"/>
      <c r="R75" s="20">
        <v>93.096165915769959</v>
      </c>
      <c r="T75" s="118">
        <v>245.96098286505338</v>
      </c>
      <c r="U75" s="118">
        <v>345.26257898274991</v>
      </c>
      <c r="V75" s="20">
        <v>63.152127180091547</v>
      </c>
      <c r="W75" s="20">
        <v>62.997972766882043</v>
      </c>
      <c r="X75" s="20">
        <v>65.460320552973556</v>
      </c>
    </row>
    <row r="76" spans="1:24">
      <c r="A76" s="13" t="s">
        <v>379</v>
      </c>
      <c r="B76" s="13">
        <v>60</v>
      </c>
      <c r="C76" s="13" t="s">
        <v>372</v>
      </c>
      <c r="D76" s="14">
        <v>-2251.6318260007974</v>
      </c>
      <c r="E76" s="17">
        <v>3.65</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224.42122537246505</v>
      </c>
      <c r="Q76" s="16" t="s">
        <v>2242</v>
      </c>
      <c r="R76" s="20">
        <v>7.4807075124155018</v>
      </c>
      <c r="T76" s="118">
        <v>0.59264765446429557</v>
      </c>
      <c r="U76" s="120">
        <v>-1.8107941792191884</v>
      </c>
      <c r="V76" s="20">
        <v>62.080212987627888</v>
      </c>
      <c r="W76" s="20">
        <v>61.944991300675653</v>
      </c>
      <c r="X76" s="20">
        <v>50.457624535616404</v>
      </c>
    </row>
    <row r="77" spans="1:24">
      <c r="A77" s="13" t="s">
        <v>166</v>
      </c>
      <c r="B77" s="13">
        <v>60</v>
      </c>
      <c r="C77" s="13" t="s">
        <v>372</v>
      </c>
      <c r="D77" s="14">
        <v>2804.9054038027421</v>
      </c>
      <c r="E77" s="17">
        <v>25.94</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1360.075734158193</v>
      </c>
      <c r="Q77" s="15"/>
      <c r="R77" s="20">
        <v>45.3358578052731</v>
      </c>
      <c r="T77" s="118">
        <v>-27.563535824097798</v>
      </c>
      <c r="U77" s="120">
        <v>3.7476572814534137</v>
      </c>
      <c r="V77" s="20">
        <v>38.163173781279042</v>
      </c>
      <c r="W77" s="20">
        <v>48.085519210126023</v>
      </c>
      <c r="X77" s="20">
        <v>45.277626196435101</v>
      </c>
    </row>
    <row r="78" spans="1:24">
      <c r="A78" s="13" t="s">
        <v>548</v>
      </c>
      <c r="B78" s="13">
        <v>60</v>
      </c>
      <c r="C78" s="13" t="s">
        <v>372</v>
      </c>
      <c r="D78" s="14">
        <v>117022.20143161384</v>
      </c>
      <c r="E78" s="17">
        <v>171.1</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-24763.813975347373</v>
      </c>
      <c r="E79" s="17">
        <v>37.5</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359.2585969368003</v>
      </c>
      <c r="Q79" s="15"/>
      <c r="R79" s="20">
        <v>11.97528656456001</v>
      </c>
      <c r="T79" s="118">
        <v>5.0358660760156937</v>
      </c>
      <c r="U79" s="120">
        <v>17.350535773913265</v>
      </c>
      <c r="V79" s="20">
        <v>46.795472924562688</v>
      </c>
      <c r="W79" s="20">
        <v>54.711415211820864</v>
      </c>
      <c r="X79" s="20">
        <v>55.91921993016711</v>
      </c>
    </row>
    <row r="80" spans="1:24">
      <c r="A80" s="13" t="s">
        <v>690</v>
      </c>
      <c r="B80" s="13">
        <v>60</v>
      </c>
      <c r="C80" s="13" t="s">
        <v>372</v>
      </c>
      <c r="D80" s="14">
        <v>1291.8373059105193</v>
      </c>
      <c r="E80" s="17">
        <v>78.95</v>
      </c>
      <c r="F80" s="13" t="s">
        <v>375</v>
      </c>
      <c r="G80" s="13" t="s">
        <v>814</v>
      </c>
      <c r="H80" s="13" t="s">
        <v>1524</v>
      </c>
      <c r="I80" s="13" t="s">
        <v>815</v>
      </c>
      <c r="J80" s="13" t="s">
        <v>816</v>
      </c>
      <c r="K80" s="13" t="s">
        <v>817</v>
      </c>
      <c r="L80" s="13" t="s">
        <v>1103</v>
      </c>
      <c r="M80" s="13" t="s">
        <v>1525</v>
      </c>
      <c r="N80" s="13" t="s">
        <v>1239</v>
      </c>
      <c r="O80" s="13">
        <v>52.822499176123891</v>
      </c>
      <c r="P80" s="13">
        <v>1668.2846840542886</v>
      </c>
      <c r="Q80" s="15"/>
      <c r="R80" s="20">
        <v>55.609489468476291</v>
      </c>
      <c r="T80" s="118">
        <v>-50.30012237539836</v>
      </c>
      <c r="U80" s="118">
        <v>95.045283001205547</v>
      </c>
      <c r="V80" s="20">
        <v>47.263434872657356</v>
      </c>
      <c r="W80" s="20">
        <v>52.754103508822155</v>
      </c>
      <c r="X80" s="20">
        <v>52.825205882428214</v>
      </c>
    </row>
    <row r="81" spans="1:24">
      <c r="A81" s="13" t="s">
        <v>648</v>
      </c>
      <c r="B81" s="13">
        <v>60</v>
      </c>
      <c r="C81" s="13" t="s">
        <v>372</v>
      </c>
      <c r="D81" s="14">
        <v>-11822.268747543809</v>
      </c>
      <c r="E81" s="17">
        <v>8.68</v>
      </c>
      <c r="F81" s="13" t="s">
        <v>233</v>
      </c>
      <c r="G81" s="13" t="s">
        <v>1076</v>
      </c>
      <c r="H81" s="13" t="s">
        <v>1526</v>
      </c>
      <c r="I81" s="13" t="s">
        <v>1077</v>
      </c>
      <c r="J81" s="13" t="s">
        <v>1078</v>
      </c>
      <c r="K81" s="13" t="s">
        <v>818</v>
      </c>
      <c r="L81" s="13" t="s">
        <v>1199</v>
      </c>
      <c r="M81" s="13" t="s">
        <v>1527</v>
      </c>
      <c r="N81" s="13" t="s">
        <v>819</v>
      </c>
      <c r="O81" s="13">
        <v>52.822499176123891</v>
      </c>
      <c r="P81" s="13">
        <v>273.68323052916782</v>
      </c>
      <c r="Q81" s="15"/>
      <c r="R81" s="20">
        <v>9.1227743509722607</v>
      </c>
      <c r="T81" s="118">
        <v>-21.829248724786208</v>
      </c>
      <c r="U81" s="118"/>
      <c r="V81" s="20">
        <v>31.99868548544864</v>
      </c>
      <c r="W81" s="20">
        <v>34.971340109390475</v>
      </c>
      <c r="X81" s="20">
        <v>39.728861539869321</v>
      </c>
    </row>
    <row r="82" spans="1:24">
      <c r="A82" s="13" t="s">
        <v>161</v>
      </c>
      <c r="B82" s="13">
        <v>60</v>
      </c>
      <c r="C82" s="13" t="s">
        <v>372</v>
      </c>
      <c r="D82" s="14">
        <v>-25393.482909748287</v>
      </c>
      <c r="E82" s="17">
        <v>149</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212.99565622827657</v>
      </c>
      <c r="Q82" s="15"/>
      <c r="R82" s="20">
        <v>7.0998552076092194</v>
      </c>
      <c r="T82" s="118">
        <v>-49.032411187997127</v>
      </c>
      <c r="U82" s="120">
        <v>-131.08319229578171</v>
      </c>
      <c r="V82" s="20">
        <v>44.301323855731198</v>
      </c>
      <c r="W82" s="20">
        <v>41.92578666089274</v>
      </c>
      <c r="X82" s="20">
        <v>43.445092002800223</v>
      </c>
    </row>
    <row r="83" spans="1:24">
      <c r="A83" s="13" t="s">
        <v>380</v>
      </c>
      <c r="B83" s="13">
        <v>60</v>
      </c>
      <c r="C83" s="13" t="s">
        <v>372</v>
      </c>
      <c r="D83" s="14">
        <v>-64462.097715341428</v>
      </c>
      <c r="E83" s="17">
        <v>8.69</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495.14673447784929</v>
      </c>
      <c r="E84" s="17">
        <v>13.75</v>
      </c>
      <c r="F84" s="13" t="s">
        <v>353</v>
      </c>
      <c r="G84" s="13" t="s">
        <v>820</v>
      </c>
      <c r="H84" s="13" t="s">
        <v>1530</v>
      </c>
      <c r="I84" s="13" t="s">
        <v>821</v>
      </c>
      <c r="J84" s="13" t="s">
        <v>822</v>
      </c>
      <c r="K84" s="13" t="s">
        <v>823</v>
      </c>
      <c r="L84" s="13" t="s">
        <v>1194</v>
      </c>
      <c r="M84" s="13" t="s">
        <v>1531</v>
      </c>
      <c r="N84" s="13" t="s">
        <v>824</v>
      </c>
      <c r="O84" s="13">
        <v>67.709360458601765</v>
      </c>
      <c r="P84" s="13">
        <v>683.66099572584585</v>
      </c>
      <c r="Q84" s="15"/>
      <c r="R84" s="20">
        <v>22.788699857528194</v>
      </c>
      <c r="T84" s="118">
        <v>-6.4627508933916644</v>
      </c>
      <c r="U84" s="120">
        <v>8.6919197060795561</v>
      </c>
      <c r="V84" s="20">
        <v>32.343402341702436</v>
      </c>
      <c r="W84" s="20">
        <v>52.703594228502183</v>
      </c>
      <c r="X84" s="20">
        <v>50.029278713059227</v>
      </c>
    </row>
    <row r="85" spans="1:24">
      <c r="A85" s="13" t="s">
        <v>226</v>
      </c>
      <c r="B85" s="13">
        <v>60</v>
      </c>
      <c r="C85" s="13" t="s">
        <v>372</v>
      </c>
      <c r="D85" s="14">
        <v>-1923.25791099762</v>
      </c>
      <c r="E85" s="17">
        <v>44.44</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1043.3661149951122</v>
      </c>
      <c r="Q85" s="15"/>
      <c r="R85" s="20">
        <v>34.778870499837076</v>
      </c>
      <c r="T85" s="118">
        <v>-18.649873364742007</v>
      </c>
      <c r="U85" s="118">
        <v>54.254769218535728</v>
      </c>
      <c r="V85" s="20">
        <v>31.983415112612558</v>
      </c>
      <c r="W85" s="20">
        <v>55.449705495443723</v>
      </c>
      <c r="X85" s="20">
        <v>58.142913041842895</v>
      </c>
    </row>
    <row r="86" spans="1:24">
      <c r="A86" s="13" t="s">
        <v>382</v>
      </c>
      <c r="B86" s="13">
        <v>60</v>
      </c>
      <c r="C86" s="13" t="s">
        <v>372</v>
      </c>
      <c r="D86" s="14">
        <v>-665.48053838112685</v>
      </c>
      <c r="E86" s="17">
        <v>4.1900000000000004</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253.62232093314469</v>
      </c>
      <c r="Q86" s="16" t="s">
        <v>2236</v>
      </c>
      <c r="R86" s="20">
        <v>8.4540773644381559</v>
      </c>
      <c r="T86" s="118">
        <v>-4.0680421819838131</v>
      </c>
      <c r="U86" s="120">
        <v>-1.3119554398354882</v>
      </c>
      <c r="V86" s="20">
        <v>35.259709942528531</v>
      </c>
      <c r="W86" s="20">
        <v>63.500009095066908</v>
      </c>
      <c r="X86" s="20">
        <v>45.354029747712303</v>
      </c>
    </row>
    <row r="87" spans="1:24">
      <c r="A87" s="13" t="s">
        <v>522</v>
      </c>
      <c r="B87" s="13">
        <v>60</v>
      </c>
      <c r="C87" s="13" t="s">
        <v>372</v>
      </c>
      <c r="D87" s="14">
        <v>-650.64158669963842</v>
      </c>
      <c r="E87" s="17">
        <v>3.37</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217.02517840084147</v>
      </c>
      <c r="Q87" s="15"/>
      <c r="R87" s="20">
        <v>7.2341726133613822</v>
      </c>
      <c r="T87" s="118">
        <v>-5.7414241691148638</v>
      </c>
      <c r="U87" s="118"/>
      <c r="V87" s="20">
        <v>31.753640277899315</v>
      </c>
      <c r="W87" s="20">
        <v>48.636197825410498</v>
      </c>
      <c r="X87" s="20">
        <v>45.576152473672643</v>
      </c>
    </row>
    <row r="88" spans="1:24">
      <c r="A88" s="13" t="s">
        <v>245</v>
      </c>
      <c r="B88" s="13">
        <v>60</v>
      </c>
      <c r="C88" s="13" t="s">
        <v>372</v>
      </c>
      <c r="D88" s="14">
        <v>-883.48759344913924</v>
      </c>
      <c r="E88" s="17">
        <v>13.62</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811.3989470471538</v>
      </c>
      <c r="Q88" s="15"/>
      <c r="R88" s="20">
        <v>27.04663156823846</v>
      </c>
      <c r="T88" s="118">
        <v>-18.160017802355242</v>
      </c>
      <c r="U88" s="120">
        <v>0.847363349449477</v>
      </c>
      <c r="V88" s="20">
        <v>33.88084529411271</v>
      </c>
      <c r="W88" s="20">
        <v>47.942414272041056</v>
      </c>
      <c r="X88" s="20">
        <v>41.347655374717426</v>
      </c>
    </row>
    <row r="89" spans="1:24">
      <c r="A89" s="13" t="s">
        <v>667</v>
      </c>
      <c r="B89" s="13">
        <v>60</v>
      </c>
      <c r="C89" s="13" t="s">
        <v>372</v>
      </c>
      <c r="D89" s="14">
        <v>-419.18560392977258</v>
      </c>
      <c r="E89" s="17">
        <v>12.84</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205.15730568068233</v>
      </c>
      <c r="Q89" s="15"/>
      <c r="R89" s="20">
        <v>6.838576856022744</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31.62</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-6466.1640504972338</v>
      </c>
      <c r="E91" s="17">
        <v>21.58</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91.868068688084932</v>
      </c>
      <c r="Q91" s="15"/>
      <c r="R91" s="20">
        <v>3.0622689562694978</v>
      </c>
      <c r="T91" s="118">
        <v>-19.550904221830976</v>
      </c>
      <c r="U91" s="120">
        <v>12.761997863454759</v>
      </c>
      <c r="V91" s="20">
        <v>41.123475347485801</v>
      </c>
      <c r="W91" s="20">
        <v>39.301240538019222</v>
      </c>
      <c r="X91" s="20">
        <v>47.210804163591163</v>
      </c>
    </row>
    <row r="92" spans="1:24">
      <c r="A92" s="13" t="s">
        <v>52</v>
      </c>
      <c r="B92" s="13">
        <v>60</v>
      </c>
      <c r="C92" s="13" t="s">
        <v>372</v>
      </c>
      <c r="D92" s="14">
        <v>-8814.3721940562609</v>
      </c>
      <c r="E92" s="17">
        <v>125.8</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392.496910947228</v>
      </c>
      <c r="Q92" s="15"/>
      <c r="R92" s="20">
        <v>13.0832303649076</v>
      </c>
      <c r="T92" s="118">
        <v>-94.476384448194182</v>
      </c>
      <c r="U92" s="120">
        <v>-1063.1089002285191</v>
      </c>
      <c r="V92" s="20">
        <v>56.084258207649533</v>
      </c>
      <c r="W92" s="20">
        <v>53.099196313446328</v>
      </c>
      <c r="X92" s="20">
        <v>33.896329115326537</v>
      </c>
    </row>
    <row r="93" spans="1:24">
      <c r="A93" s="13" t="s">
        <v>462</v>
      </c>
      <c r="B93" s="13">
        <v>60</v>
      </c>
      <c r="C93" s="13" t="s">
        <v>372</v>
      </c>
      <c r="D93" s="14">
        <v>863.16501774714288</v>
      </c>
      <c r="E93" s="17">
        <v>20.78</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722.28906177821409</v>
      </c>
      <c r="Q93" s="15"/>
      <c r="R93" s="20">
        <v>24.076302059273804</v>
      </c>
      <c r="T93" s="118">
        <v>-24.4487999211211</v>
      </c>
      <c r="U93" s="120">
        <v>-58.821943849546621</v>
      </c>
      <c r="V93" s="20">
        <v>36.633435719434807</v>
      </c>
      <c r="W93" s="20">
        <v>44.716506899200617</v>
      </c>
      <c r="X93" s="20">
        <v>34.744421068991876</v>
      </c>
    </row>
    <row r="94" spans="1:24">
      <c r="A94" s="13" t="s">
        <v>461</v>
      </c>
      <c r="B94" s="13">
        <v>60</v>
      </c>
      <c r="C94" s="13" t="s">
        <v>372</v>
      </c>
      <c r="D94" s="14">
        <v>-2851.334412551987</v>
      </c>
      <c r="E94" s="17">
        <v>5.3</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168.54463592998991</v>
      </c>
      <c r="Q94" s="15"/>
      <c r="R94" s="20">
        <v>5.6181545309996634</v>
      </c>
      <c r="T94" s="118">
        <v>-6.9504935370646592</v>
      </c>
      <c r="U94" s="118"/>
      <c r="V94" s="20">
        <v>38.316141800888055</v>
      </c>
      <c r="W94" s="20">
        <v>37.958904308125064</v>
      </c>
      <c r="X94" s="20">
        <v>46.029400494009536</v>
      </c>
    </row>
    <row r="95" spans="1:24">
      <c r="A95" s="13" t="s">
        <v>631</v>
      </c>
      <c r="B95" s="13">
        <v>60</v>
      </c>
      <c r="C95" s="13" t="s">
        <v>372</v>
      </c>
      <c r="D95" s="14">
        <v>163706.43720437016</v>
      </c>
      <c r="E95" s="17">
        <v>151.5</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2349.5623030341103</v>
      </c>
      <c r="Q95" s="15"/>
      <c r="R95" s="20">
        <v>78.318743434470349</v>
      </c>
      <c r="T95" s="120">
        <v>420.80306143485132</v>
      </c>
      <c r="U95" s="118"/>
      <c r="V95" s="20">
        <v>64.589867986940163</v>
      </c>
      <c r="W95" s="20">
        <v>50.96230178977148</v>
      </c>
      <c r="X95" s="20">
        <v>96.211866038640295</v>
      </c>
    </row>
    <row r="96" spans="1:24">
      <c r="A96" s="13" t="s">
        <v>675</v>
      </c>
      <c r="B96" s="13">
        <v>60</v>
      </c>
      <c r="C96" s="13" t="s">
        <v>372</v>
      </c>
      <c r="D96" s="14">
        <v>16286.589467924274</v>
      </c>
      <c r="E96" s="17">
        <v>330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1757.4283874796215</v>
      </c>
      <c r="Q96" s="15"/>
      <c r="R96" s="20">
        <v>58.580946249320718</v>
      </c>
      <c r="T96" s="118">
        <v>318.79580811750259</v>
      </c>
      <c r="U96" s="120">
        <v>279.09809764630268</v>
      </c>
      <c r="V96" s="20">
        <v>57.829677569965163</v>
      </c>
      <c r="W96" s="20">
        <v>39.394767454868976</v>
      </c>
      <c r="X96" s="20">
        <v>55.146196908645464</v>
      </c>
    </row>
    <row r="97" spans="1:24">
      <c r="A97" s="13" t="s">
        <v>272</v>
      </c>
      <c r="B97" s="13">
        <v>60</v>
      </c>
      <c r="C97" s="13" t="s">
        <v>372</v>
      </c>
      <c r="D97" s="14">
        <v>71968.749707119743</v>
      </c>
      <c r="E97" s="17">
        <v>415.75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2404.311613948244</v>
      </c>
      <c r="Q97" s="15"/>
      <c r="R97" s="20">
        <v>80.143720464941467</v>
      </c>
      <c r="T97" s="118">
        <v>135.33071135359535</v>
      </c>
      <c r="U97" s="118">
        <v>485.42669261614662</v>
      </c>
      <c r="V97" s="20">
        <v>46.242473428561517</v>
      </c>
      <c r="W97" s="20">
        <v>55.347321493317203</v>
      </c>
      <c r="X97" s="20">
        <v>76.174190814084454</v>
      </c>
    </row>
    <row r="98" spans="1:24">
      <c r="A98" s="13" t="s">
        <v>555</v>
      </c>
      <c r="B98" s="13">
        <v>60</v>
      </c>
      <c r="C98" s="13" t="s">
        <v>372</v>
      </c>
      <c r="D98" s="14">
        <v>-7417.5156230438688</v>
      </c>
      <c r="E98" s="17">
        <v>175</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1021.3859585964536</v>
      </c>
      <c r="Q98" s="15"/>
      <c r="R98" s="20">
        <v>34.046198619881785</v>
      </c>
      <c r="T98" s="118">
        <v>4.70037877724792</v>
      </c>
      <c r="U98" s="118"/>
      <c r="V98" s="20">
        <v>47.421685773650957</v>
      </c>
      <c r="W98" s="20">
        <v>38.548490119683407</v>
      </c>
      <c r="X98" s="20">
        <v>57.176737002903145</v>
      </c>
    </row>
    <row r="99" spans="1:24">
      <c r="A99" s="13" t="s">
        <v>515</v>
      </c>
      <c r="B99" s="13">
        <v>60</v>
      </c>
      <c r="C99" s="13" t="s">
        <v>372</v>
      </c>
      <c r="D99" s="14">
        <v>-1122.4960122033422</v>
      </c>
      <c r="E99" s="17">
        <v>9.41</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851.12223507236354</v>
      </c>
      <c r="Q99" s="16" t="s">
        <v>2376</v>
      </c>
      <c r="R99" s="20">
        <v>28.370741169078784</v>
      </c>
      <c r="T99" s="118">
        <v>1.409413522714118</v>
      </c>
      <c r="U99" s="118"/>
      <c r="V99" s="20">
        <v>49.954840174122616</v>
      </c>
      <c r="W99" s="20">
        <v>43.345626879166204</v>
      </c>
      <c r="X99" s="20">
        <v>40.60477373147372</v>
      </c>
    </row>
    <row r="100" spans="1:24">
      <c r="A100" s="13" t="s">
        <v>215</v>
      </c>
      <c r="B100" s="13">
        <v>60</v>
      </c>
      <c r="C100" s="13" t="s">
        <v>372</v>
      </c>
      <c r="D100" s="14">
        <v>4216.3042578903996</v>
      </c>
      <c r="E100" s="17">
        <v>19.32</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1852.8546416326483</v>
      </c>
      <c r="Q100" s="15"/>
      <c r="R100" s="20">
        <v>61.761821387754942</v>
      </c>
      <c r="T100" s="118">
        <v>-6.8026527713479723</v>
      </c>
      <c r="U100" s="120">
        <v>0.61527074420546057</v>
      </c>
      <c r="V100" s="20">
        <v>43.588672497865844</v>
      </c>
      <c r="W100" s="20">
        <v>40.987466895049351</v>
      </c>
      <c r="X100" s="20">
        <v>47.279879749598692</v>
      </c>
    </row>
    <row r="101" spans="1:24">
      <c r="A101" s="13" t="s">
        <v>183</v>
      </c>
      <c r="B101" s="13">
        <v>60</v>
      </c>
      <c r="C101" s="13" t="s">
        <v>372</v>
      </c>
      <c r="D101" s="14">
        <v>-1698.870168072375</v>
      </c>
      <c r="E101" s="17">
        <v>23.62</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447.17823821640104</v>
      </c>
      <c r="Q101" s="15"/>
      <c r="R101" s="20">
        <v>14.905941273880035</v>
      </c>
      <c r="T101" s="118">
        <v>-15.345938995942028</v>
      </c>
      <c r="U101" s="120">
        <v>-10.38170363287712</v>
      </c>
      <c r="V101" s="20">
        <v>40.445371334166261</v>
      </c>
      <c r="W101" s="20">
        <v>42.586297515948161</v>
      </c>
      <c r="X101" s="20">
        <v>43.420222707669978</v>
      </c>
    </row>
    <row r="102" spans="1:24">
      <c r="A102" s="13" t="s">
        <v>692</v>
      </c>
      <c r="B102" s="13">
        <v>60</v>
      </c>
      <c r="C102" s="13" t="s">
        <v>372</v>
      </c>
      <c r="D102" s="13">
        <v>693.77059180697472</v>
      </c>
      <c r="E102" s="17">
        <v>2</v>
      </c>
      <c r="F102" s="13" t="s">
        <v>693</v>
      </c>
      <c r="G102" s="13" t="s">
        <v>832</v>
      </c>
      <c r="H102" s="13" t="s">
        <v>1551</v>
      </c>
      <c r="I102" s="13" t="s">
        <v>833</v>
      </c>
      <c r="J102" s="13" t="s">
        <v>834</v>
      </c>
      <c r="K102" s="13" t="s">
        <v>835</v>
      </c>
      <c r="L102" s="13" t="s">
        <v>1552</v>
      </c>
      <c r="M102" s="13" t="s">
        <v>1553</v>
      </c>
      <c r="N102" s="13" t="s">
        <v>836</v>
      </c>
      <c r="O102" s="13">
        <v>99.461073524745089</v>
      </c>
      <c r="P102" s="13">
        <v>1739.2653154617674</v>
      </c>
      <c r="Q102" s="15"/>
      <c r="R102" s="20">
        <v>57.975510515392244</v>
      </c>
      <c r="T102" s="118">
        <v>0.68718478669869132</v>
      </c>
      <c r="U102" s="120">
        <v>-34.503785329814121</v>
      </c>
      <c r="V102" s="20">
        <v>59.52994222169805</v>
      </c>
      <c r="W102" s="20">
        <v>55.898368825223145</v>
      </c>
      <c r="X102" s="20">
        <v>37.142210329878935</v>
      </c>
    </row>
    <row r="103" spans="1:24">
      <c r="A103" s="13" t="s">
        <v>289</v>
      </c>
      <c r="B103" s="13">
        <v>60</v>
      </c>
      <c r="C103" s="13" t="s">
        <v>372</v>
      </c>
      <c r="D103" s="14">
        <v>218.66761777087351</v>
      </c>
      <c r="E103" s="17">
        <v>2.17</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1886.3214434398099</v>
      </c>
      <c r="Q103" s="16" t="s">
        <v>2242</v>
      </c>
      <c r="R103" s="20">
        <v>62.877381447993663</v>
      </c>
      <c r="T103" s="118">
        <v>-55.327412296747518</v>
      </c>
      <c r="U103" s="118">
        <v>23.182156882532468</v>
      </c>
      <c r="V103" s="20">
        <v>36.455005404248737</v>
      </c>
      <c r="W103" s="20">
        <v>54.710770170960124</v>
      </c>
      <c r="X103" s="20">
        <v>44.881775759126725</v>
      </c>
    </row>
    <row r="104" spans="1:24">
      <c r="A104" s="13" t="s">
        <v>672</v>
      </c>
      <c r="B104" s="13">
        <v>60</v>
      </c>
      <c r="C104" s="13" t="s">
        <v>372</v>
      </c>
      <c r="D104" s="14">
        <v>14291.990836807074</v>
      </c>
      <c r="E104" s="17">
        <v>40.700000000000003</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1473.6701741108682</v>
      </c>
      <c r="Q104" s="15"/>
      <c r="R104" s="20">
        <v>49.122339137028938</v>
      </c>
      <c r="T104" s="118">
        <v>-14.862754979519934</v>
      </c>
      <c r="U104" s="118">
        <v>52.890815543992886</v>
      </c>
      <c r="V104" s="20">
        <v>62.612987346046552</v>
      </c>
      <c r="W104" s="20">
        <v>55.096856373848979</v>
      </c>
      <c r="X104" s="20">
        <v>54.149443204834334</v>
      </c>
    </row>
    <row r="105" spans="1:24">
      <c r="A105" s="13" t="s">
        <v>85</v>
      </c>
      <c r="B105" s="13">
        <v>60</v>
      </c>
      <c r="C105" s="13" t="s">
        <v>372</v>
      </c>
      <c r="D105" s="14">
        <v>-7033.1610468343088</v>
      </c>
      <c r="E105" s="17">
        <v>10.039999999999999</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327.00729126486596</v>
      </c>
      <c r="Q105" s="15"/>
      <c r="R105" s="20">
        <v>10.900243042162199</v>
      </c>
      <c r="T105" s="118">
        <v>-24.794097916193216</v>
      </c>
      <c r="U105" s="118">
        <v>12.729499494767058</v>
      </c>
      <c r="V105" s="20">
        <v>28.88062830841443</v>
      </c>
      <c r="W105" s="20">
        <v>45.021897156207523</v>
      </c>
      <c r="X105" s="20">
        <v>45.562955595329392</v>
      </c>
    </row>
    <row r="106" spans="1:24">
      <c r="A106" s="13" t="s">
        <v>322</v>
      </c>
      <c r="B106" s="13">
        <v>60</v>
      </c>
      <c r="C106" s="13" t="s">
        <v>372</v>
      </c>
      <c r="D106" s="14">
        <v>-4593.1435163995357</v>
      </c>
      <c r="E106" s="17">
        <v>43.24</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838.22038842962934</v>
      </c>
      <c r="Q106" s="16" t="s">
        <v>2202</v>
      </c>
      <c r="R106" s="20">
        <v>27.940679614320977</v>
      </c>
      <c r="T106" s="118">
        <v>29.725306896819319</v>
      </c>
      <c r="U106" s="118">
        <v>85.926023548388528</v>
      </c>
      <c r="V106" s="20">
        <v>65.031442937061541</v>
      </c>
      <c r="W106" s="20">
        <v>37.909879694012197</v>
      </c>
      <c r="X106" s="20">
        <v>64.784464607802761</v>
      </c>
    </row>
    <row r="107" spans="1:24">
      <c r="A107" s="13" t="s">
        <v>383</v>
      </c>
      <c r="B107" s="13">
        <v>60</v>
      </c>
      <c r="C107" s="13" t="s">
        <v>372</v>
      </c>
      <c r="D107" s="13">
        <v>-261.81551532340029</v>
      </c>
      <c r="E107" s="17">
        <v>6.17</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535.81942037010572</v>
      </c>
      <c r="Q107" s="15"/>
      <c r="R107" s="20">
        <v>17.860647345670191</v>
      </c>
      <c r="T107" s="118">
        <v>-0.98636333406382448</v>
      </c>
      <c r="U107" s="120">
        <v>-4.7676478412155898</v>
      </c>
      <c r="V107" s="20">
        <v>53.2506553205519</v>
      </c>
      <c r="W107" s="20">
        <v>44.115475768783803</v>
      </c>
      <c r="X107" s="20">
        <v>45.047830194565876</v>
      </c>
    </row>
    <row r="108" spans="1:24">
      <c r="A108" s="13" t="s">
        <v>170</v>
      </c>
      <c r="B108" s="13">
        <v>60</v>
      </c>
      <c r="C108" s="13" t="s">
        <v>372</v>
      </c>
      <c r="D108" s="13">
        <v>7019.0437615134015</v>
      </c>
      <c r="E108" s="17">
        <v>21.96</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2659.7847542711565</v>
      </c>
      <c r="Q108" s="15"/>
      <c r="R108" s="20">
        <v>88.659491809038556</v>
      </c>
      <c r="T108" s="118">
        <v>-8.2576594947840931</v>
      </c>
      <c r="U108" s="120">
        <v>-9.3018001718748167</v>
      </c>
      <c r="V108" s="20">
        <v>31.247263971750041</v>
      </c>
      <c r="W108" s="20">
        <v>75.999846725527291</v>
      </c>
      <c r="X108" s="20">
        <v>42.704600284247945</v>
      </c>
    </row>
    <row r="109" spans="1:24">
      <c r="A109" s="13" t="s">
        <v>509</v>
      </c>
      <c r="B109" s="13">
        <v>60</v>
      </c>
      <c r="C109" s="13" t="s">
        <v>372</v>
      </c>
      <c r="D109" s="14">
        <v>-4096.0770974179095</v>
      </c>
      <c r="E109" s="17">
        <v>3.7</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132.46010828303955</v>
      </c>
      <c r="Q109" s="15"/>
      <c r="R109" s="20">
        <v>4.4153369427679845</v>
      </c>
      <c r="T109" s="118">
        <v>-10.459638274881691</v>
      </c>
      <c r="U109" s="118"/>
      <c r="V109" s="20">
        <v>30.190025657252956</v>
      </c>
      <c r="W109" s="20">
        <v>34.888537000507782</v>
      </c>
      <c r="X109" s="20">
        <v>43.781787968228159</v>
      </c>
    </row>
    <row r="110" spans="1:24">
      <c r="A110" s="13" t="s">
        <v>524</v>
      </c>
      <c r="B110" s="13">
        <v>60</v>
      </c>
      <c r="C110" s="13" t="s">
        <v>372</v>
      </c>
      <c r="D110" s="14">
        <v>1161.6464517607828</v>
      </c>
      <c r="E110" s="17">
        <v>6.57</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2367.7382129999987</v>
      </c>
      <c r="Q110" s="16" t="s">
        <v>2220</v>
      </c>
      <c r="R110" s="20">
        <v>78.92460709999996</v>
      </c>
      <c r="T110" s="118">
        <v>-1.723911770639095</v>
      </c>
      <c r="U110" s="118"/>
      <c r="V110" s="20">
        <v>47.820274486885197</v>
      </c>
      <c r="W110" s="20">
        <v>47.720578376059919</v>
      </c>
      <c r="X110" s="20">
        <v>31.623804839848816</v>
      </c>
    </row>
    <row r="111" spans="1:24">
      <c r="A111" s="13" t="s">
        <v>75</v>
      </c>
      <c r="B111" s="13">
        <v>60</v>
      </c>
      <c r="C111" s="13" t="s">
        <v>372</v>
      </c>
      <c r="D111" s="13">
        <v>-317.51876697646787</v>
      </c>
      <c r="E111" s="17">
        <v>6.41</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191.11220532359727</v>
      </c>
      <c r="Q111" s="15"/>
      <c r="R111" s="20">
        <v>6.3704068441199091</v>
      </c>
      <c r="T111" s="118">
        <v>-1.2288710818364379</v>
      </c>
      <c r="U111" s="120">
        <v>1.3617184011207328</v>
      </c>
      <c r="V111" s="20">
        <v>49.500753070097396</v>
      </c>
      <c r="W111" s="20">
        <v>58.424856282075034</v>
      </c>
      <c r="X111" s="20">
        <v>50.680536768845009</v>
      </c>
    </row>
    <row r="112" spans="1:24">
      <c r="A112" s="13" t="s">
        <v>261</v>
      </c>
      <c r="B112" s="13">
        <v>60</v>
      </c>
      <c r="C112" s="13" t="s">
        <v>372</v>
      </c>
      <c r="D112" s="14">
        <v>-15251.860595402746</v>
      </c>
      <c r="E112" s="17">
        <v>74.7</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120.1494366256768</v>
      </c>
      <c r="Q112" s="15"/>
      <c r="R112" s="20">
        <v>4.0049812208558935</v>
      </c>
      <c r="T112" s="118">
        <v>-36.472026759643938</v>
      </c>
      <c r="U112" s="120">
        <v>10.485131308669935</v>
      </c>
      <c r="V112" s="20">
        <v>37.420088284139581</v>
      </c>
      <c r="W112" s="20">
        <v>50.721314104126151</v>
      </c>
      <c r="X112" s="20">
        <v>46.815018485440945</v>
      </c>
    </row>
    <row r="113" spans="1:24">
      <c r="A113" s="13" t="s">
        <v>384</v>
      </c>
      <c r="B113" s="13">
        <v>60</v>
      </c>
      <c r="C113" s="13" t="s">
        <v>372</v>
      </c>
      <c r="D113" s="14">
        <v>351.90013155611769</v>
      </c>
      <c r="E113" s="17">
        <v>12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643.15679108550773</v>
      </c>
      <c r="Q113" s="15"/>
      <c r="R113" s="20">
        <v>21.438559702850259</v>
      </c>
      <c r="T113" s="118">
        <v>-9.8168249561434706</v>
      </c>
      <c r="U113" s="118">
        <v>13.542987206332331</v>
      </c>
      <c r="V113" s="20">
        <v>32.483213657197197</v>
      </c>
      <c r="W113" s="20">
        <v>57.802937459185195</v>
      </c>
      <c r="X113" s="20">
        <v>51.641379661056405</v>
      </c>
    </row>
    <row r="114" spans="1:24">
      <c r="A114" s="13" t="s">
        <v>308</v>
      </c>
      <c r="B114" s="13">
        <v>60</v>
      </c>
      <c r="C114" s="13" t="s">
        <v>372</v>
      </c>
      <c r="D114" s="14">
        <v>-129.56112544209475</v>
      </c>
      <c r="E114" s="17">
        <v>7.77</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409.16260802830061</v>
      </c>
      <c r="Q114" s="15"/>
      <c r="R114" s="20">
        <v>13.638753600943353</v>
      </c>
      <c r="T114" s="118">
        <v>-1.5910957177825402</v>
      </c>
      <c r="U114" s="120">
        <v>1.2996685616265324</v>
      </c>
      <c r="V114" s="20">
        <v>54.1386308294923</v>
      </c>
      <c r="W114" s="20">
        <v>44.72091593196415</v>
      </c>
      <c r="X114" s="20">
        <v>49.23244039191286</v>
      </c>
    </row>
    <row r="115" spans="1:24">
      <c r="A115" s="13" t="s">
        <v>694</v>
      </c>
      <c r="B115" s="13">
        <v>60</v>
      </c>
      <c r="C115" s="13" t="s">
        <v>372</v>
      </c>
      <c r="D115" s="14">
        <v>30393.472039820892</v>
      </c>
      <c r="E115" s="17">
        <v>90.7</v>
      </c>
      <c r="F115" s="13" t="s">
        <v>695</v>
      </c>
      <c r="G115" s="13" t="s">
        <v>1028</v>
      </c>
      <c r="H115" s="13" t="s">
        <v>1570</v>
      </c>
      <c r="I115" s="13" t="s">
        <v>1029</v>
      </c>
      <c r="J115" s="13" t="s">
        <v>1030</v>
      </c>
      <c r="K115" s="13" t="s">
        <v>839</v>
      </c>
      <c r="L115" s="13" t="s">
        <v>1386</v>
      </c>
      <c r="M115" s="13" t="s">
        <v>1571</v>
      </c>
      <c r="N115" s="13" t="s">
        <v>840</v>
      </c>
      <c r="P115" s="13">
        <v>2260.1122209410541</v>
      </c>
      <c r="Q115" s="15"/>
      <c r="R115" s="20">
        <v>75.337074031368473</v>
      </c>
      <c r="T115" s="118">
        <v>-81.416719605254997</v>
      </c>
      <c r="U115" s="120">
        <v>56.111086833289221</v>
      </c>
      <c r="V115" s="20">
        <v>33.850332938266007</v>
      </c>
      <c r="W115" s="20">
        <v>42.665462782932849</v>
      </c>
      <c r="X115" s="20">
        <v>48.551902708075673</v>
      </c>
    </row>
    <row r="116" spans="1:24">
      <c r="A116" s="13" t="s">
        <v>327</v>
      </c>
      <c r="B116" s="13">
        <v>60</v>
      </c>
      <c r="C116" s="13" t="s">
        <v>372</v>
      </c>
      <c r="D116" s="14">
        <v>11862.3944946998</v>
      </c>
      <c r="E116" s="17">
        <v>19.25</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1923.7255913677159</v>
      </c>
      <c r="Q116" s="15"/>
      <c r="R116" s="20">
        <v>64.124186378923866</v>
      </c>
      <c r="T116" s="118">
        <v>-6.1834113032257321</v>
      </c>
      <c r="U116" s="120">
        <v>0.95372275194453238</v>
      </c>
      <c r="V116" s="20">
        <v>39.753849728120201</v>
      </c>
      <c r="W116" s="20">
        <v>44.502396055568958</v>
      </c>
      <c r="X116" s="20">
        <v>48.55557095685166</v>
      </c>
    </row>
    <row r="117" spans="1:24">
      <c r="A117" s="13" t="s">
        <v>385</v>
      </c>
      <c r="B117" s="13">
        <v>60</v>
      </c>
      <c r="C117" s="13" t="s">
        <v>372</v>
      </c>
      <c r="D117" s="14">
        <v>-11748.822945740701</v>
      </c>
      <c r="E117" s="17">
        <v>12.32</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977.27877626158477</v>
      </c>
      <c r="Q117" s="16" t="s">
        <v>2203</v>
      </c>
      <c r="R117" s="20">
        <v>32.575959208719489</v>
      </c>
      <c r="T117" s="120">
        <v>27.494145531210972</v>
      </c>
      <c r="U117" s="118">
        <v>26.860721164624941</v>
      </c>
      <c r="V117" s="20">
        <v>51.226168002852432</v>
      </c>
      <c r="W117" s="20">
        <v>37.251889795817767</v>
      </c>
      <c r="X117" s="20">
        <v>62.483413088477498</v>
      </c>
    </row>
    <row r="118" spans="1:24">
      <c r="A118" s="13" t="s">
        <v>144</v>
      </c>
      <c r="B118" s="13">
        <v>60</v>
      </c>
      <c r="C118" s="13" t="s">
        <v>372</v>
      </c>
      <c r="D118" s="14">
        <v>320969.41767743375</v>
      </c>
      <c r="E118" s="17">
        <v>715.5</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2445.207422890101</v>
      </c>
      <c r="Q118" s="15"/>
      <c r="R118" s="20">
        <v>81.5069140963367</v>
      </c>
      <c r="T118" s="118">
        <v>301.34602196484707</v>
      </c>
      <c r="U118" s="120">
        <v>505.69804110540019</v>
      </c>
      <c r="V118" s="20">
        <v>66.010769158806866</v>
      </c>
      <c r="W118" s="20">
        <v>60.422523708626166</v>
      </c>
      <c r="X118" s="20">
        <v>59.089779989937348</v>
      </c>
    </row>
    <row r="119" spans="1:24">
      <c r="A119" s="13" t="s">
        <v>140</v>
      </c>
      <c r="B119" s="13">
        <v>60</v>
      </c>
      <c r="C119" s="13" t="s">
        <v>372</v>
      </c>
      <c r="D119" s="13">
        <v>-349847.73701508855</v>
      </c>
      <c r="E119" s="17">
        <v>1654</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253.77334473045877</v>
      </c>
      <c r="Q119" s="15"/>
      <c r="R119" s="20">
        <v>8.4591114910152925</v>
      </c>
      <c r="T119" s="118">
        <v>-1296.9534442535019</v>
      </c>
      <c r="U119" s="120">
        <v>-98.013104683743677</v>
      </c>
      <c r="V119" s="20">
        <v>48.228500333754418</v>
      </c>
      <c r="W119" s="20">
        <v>36.533102874172776</v>
      </c>
      <c r="X119" s="20">
        <v>45.365873418049198</v>
      </c>
    </row>
    <row r="120" spans="1:24">
      <c r="A120" s="13" t="s">
        <v>149</v>
      </c>
      <c r="B120" s="13">
        <v>60</v>
      </c>
      <c r="C120" s="13" t="s">
        <v>372</v>
      </c>
      <c r="D120" s="14">
        <v>-29128.972259145841</v>
      </c>
      <c r="E120" s="17">
        <v>23.98</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847.34589358490337</v>
      </c>
      <c r="Q120" s="15"/>
      <c r="R120" s="20">
        <v>28.244863119496777</v>
      </c>
      <c r="T120" s="118">
        <v>24.279009783610235</v>
      </c>
      <c r="U120" s="118">
        <v>45.351229626345955</v>
      </c>
      <c r="V120" s="20">
        <v>52.431485186170192</v>
      </c>
      <c r="W120" s="20">
        <v>52.619292471539396</v>
      </c>
      <c r="X120" s="20">
        <v>60.370426589596953</v>
      </c>
    </row>
    <row r="121" spans="1:24">
      <c r="A121" s="13" t="s">
        <v>93</v>
      </c>
      <c r="B121" s="13">
        <v>60</v>
      </c>
      <c r="C121" s="13" t="s">
        <v>372</v>
      </c>
      <c r="D121" s="14">
        <v>-3325.1969271026028</v>
      </c>
      <c r="E121" s="17">
        <v>3.82</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474.97519340993796</v>
      </c>
      <c r="Q121" s="15"/>
      <c r="R121" s="20">
        <v>15.832506446997932</v>
      </c>
      <c r="T121" s="118">
        <v>-3.8246897067250085</v>
      </c>
      <c r="U121" s="120">
        <v>4.2044583474899611</v>
      </c>
      <c r="V121" s="20">
        <v>28.952782002253155</v>
      </c>
      <c r="W121" s="20">
        <v>54.612793267595407</v>
      </c>
      <c r="X121" s="20">
        <v>50.113460497137417</v>
      </c>
    </row>
    <row r="122" spans="1:24">
      <c r="A122" s="13" t="s">
        <v>276</v>
      </c>
      <c r="B122" s="13">
        <v>60</v>
      </c>
      <c r="C122" s="13" t="s">
        <v>372</v>
      </c>
      <c r="D122" s="14">
        <v>1502.8654767394212</v>
      </c>
      <c r="E122" s="17">
        <v>5.7</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1678.3486451685853</v>
      </c>
      <c r="Q122" s="15"/>
      <c r="R122" s="20">
        <v>55.944954838952846</v>
      </c>
      <c r="T122" s="118">
        <v>-5.8568111651821297</v>
      </c>
      <c r="U122" s="120">
        <v>-3.8305788009668085</v>
      </c>
      <c r="V122" s="20">
        <v>32.274858443022083</v>
      </c>
      <c r="W122" s="20">
        <v>45.507823474580697</v>
      </c>
      <c r="X122" s="20">
        <v>38.373076939624802</v>
      </c>
    </row>
    <row r="123" spans="1:24">
      <c r="A123" s="13" t="s">
        <v>650</v>
      </c>
      <c r="B123" s="13">
        <v>60</v>
      </c>
      <c r="C123" s="13" t="s">
        <v>372</v>
      </c>
      <c r="D123" s="14">
        <v>-15867.318007918599</v>
      </c>
      <c r="E123" s="17">
        <v>31.66</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809.842942773652</v>
      </c>
      <c r="Q123" s="15"/>
      <c r="R123" s="20">
        <v>26.994764759121733</v>
      </c>
      <c r="T123" s="118">
        <v>-22.931872222164245</v>
      </c>
      <c r="U123" s="118"/>
      <c r="V123" s="20">
        <v>35.847396698488012</v>
      </c>
      <c r="W123" s="20">
        <v>31.555736919307638</v>
      </c>
      <c r="X123" s="20">
        <v>60.989099971900799</v>
      </c>
    </row>
    <row r="124" spans="1:24">
      <c r="A124" s="13" t="s">
        <v>120</v>
      </c>
      <c r="B124" s="13">
        <v>60</v>
      </c>
      <c r="C124" s="13" t="s">
        <v>372</v>
      </c>
      <c r="D124" s="14">
        <v>-12741.954255802242</v>
      </c>
      <c r="E124" s="17">
        <v>33</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193.18346879547295</v>
      </c>
      <c r="Q124" s="15"/>
      <c r="R124" s="20">
        <v>6.4394489598490985</v>
      </c>
      <c r="T124" s="118">
        <v>-54.672697747425616</v>
      </c>
      <c r="U124" s="118">
        <v>71.894199749864214</v>
      </c>
      <c r="V124" s="20">
        <v>30.738633189759216</v>
      </c>
      <c r="W124" s="20">
        <v>51.542419110233702</v>
      </c>
      <c r="X124" s="20">
        <v>50.800249000983356</v>
      </c>
    </row>
    <row r="125" spans="1:24">
      <c r="A125" s="13" t="s">
        <v>50</v>
      </c>
      <c r="B125" s="13">
        <v>60</v>
      </c>
      <c r="C125" s="13" t="s">
        <v>372</v>
      </c>
      <c r="D125" s="14">
        <v>-448074.67284154426</v>
      </c>
      <c r="E125" s="17">
        <v>649.5</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444.74275269865063</v>
      </c>
      <c r="Q125" s="15"/>
      <c r="R125" s="20">
        <v>14.824758423288355</v>
      </c>
      <c r="T125" s="118">
        <v>-280.34717309314942</v>
      </c>
      <c r="U125" s="118">
        <v>2231.4421230477628</v>
      </c>
      <c r="V125" s="20">
        <v>44.083358398155916</v>
      </c>
      <c r="W125" s="20">
        <v>43.95826449781574</v>
      </c>
      <c r="X125" s="20">
        <v>61.986856360064515</v>
      </c>
    </row>
    <row r="126" spans="1:24">
      <c r="A126" s="13" t="s">
        <v>453</v>
      </c>
      <c r="B126" s="13">
        <v>60</v>
      </c>
      <c r="C126" s="13" t="s">
        <v>372</v>
      </c>
      <c r="D126" s="14">
        <v>-27774.02747428482</v>
      </c>
      <c r="E126" s="17">
        <v>100.7</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189.87044050136609</v>
      </c>
      <c r="Q126" s="15"/>
      <c r="R126" s="20">
        <v>6.3290146833788699</v>
      </c>
      <c r="T126" s="118">
        <v>-46.954340260453762</v>
      </c>
      <c r="U126" s="120">
        <v>59.707634220805232</v>
      </c>
      <c r="V126" s="20">
        <v>38.178831856752986</v>
      </c>
      <c r="W126" s="20">
        <v>45.582515535649279</v>
      </c>
      <c r="X126" s="20">
        <v>52.822385901780883</v>
      </c>
    </row>
    <row r="127" spans="1:24">
      <c r="A127" s="13" t="s">
        <v>488</v>
      </c>
      <c r="B127" s="13">
        <v>60</v>
      </c>
      <c r="C127" s="13" t="s">
        <v>372</v>
      </c>
      <c r="D127" s="14">
        <v>-3564.8888569630089</v>
      </c>
      <c r="E127" s="17">
        <v>35.76</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1201.2278921235065</v>
      </c>
      <c r="Q127" s="15"/>
      <c r="R127" s="20">
        <v>40.04092973745022</v>
      </c>
      <c r="T127" s="118">
        <v>10.889438541600285</v>
      </c>
      <c r="U127" s="120">
        <v>27.828201898522309</v>
      </c>
      <c r="V127" s="20">
        <v>47.268578956805158</v>
      </c>
      <c r="W127" s="20">
        <v>47.381824536411301</v>
      </c>
      <c r="X127" s="20">
        <v>56.967611578680156</v>
      </c>
    </row>
    <row r="128" spans="1:24">
      <c r="A128" s="13" t="s">
        <v>213</v>
      </c>
      <c r="B128" s="13">
        <v>60</v>
      </c>
      <c r="C128" s="13" t="s">
        <v>372</v>
      </c>
      <c r="D128" s="14">
        <v>208.19590725351443</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1779.6768903115012</v>
      </c>
      <c r="Q128" s="16" t="s">
        <v>2377</v>
      </c>
      <c r="R128" s="20">
        <v>59.322563010383377</v>
      </c>
      <c r="T128" s="118">
        <v>-2.1305600886367193</v>
      </c>
      <c r="U128" s="120">
        <v>-2.1377639589679154</v>
      </c>
      <c r="V128" s="20">
        <v>34.168988645978878</v>
      </c>
      <c r="W128" s="20">
        <v>53.981062784663699</v>
      </c>
      <c r="X128" s="20">
        <v>39.241322567194921</v>
      </c>
    </row>
    <row r="129" spans="1:24">
      <c r="A129" s="13" t="s">
        <v>386</v>
      </c>
      <c r="B129" s="13">
        <v>60</v>
      </c>
      <c r="C129" s="13" t="s">
        <v>372</v>
      </c>
      <c r="D129" s="14">
        <v>-6611.6578852785324</v>
      </c>
      <c r="E129" s="17">
        <v>69.099999999999994</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399.66461068216415</v>
      </c>
      <c r="Q129" s="15"/>
      <c r="R129" s="20">
        <v>13.322153689405472</v>
      </c>
      <c r="T129" s="118">
        <v>-96.805210819247804</v>
      </c>
      <c r="U129" s="120">
        <v>-59.565637932124247</v>
      </c>
      <c r="V129" s="20">
        <v>43.073768712595026</v>
      </c>
      <c r="W129" s="20">
        <v>47.719593337941575</v>
      </c>
      <c r="X129" s="20">
        <v>41.5112894646239</v>
      </c>
    </row>
    <row r="130" spans="1:24">
      <c r="A130" s="13" t="s">
        <v>518</v>
      </c>
      <c r="B130" s="13">
        <v>60</v>
      </c>
      <c r="C130" s="13" t="s">
        <v>372</v>
      </c>
      <c r="D130" s="14">
        <v>61218.558544606196</v>
      </c>
      <c r="E130" s="17">
        <v>72</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-21892.421640457938</v>
      </c>
      <c r="E131" s="17">
        <v>79</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1332.9244879451844</v>
      </c>
      <c r="Q131" s="15"/>
      <c r="R131" s="20">
        <v>44.430816264839478</v>
      </c>
      <c r="T131" s="118">
        <v>59.835823284906411</v>
      </c>
      <c r="U131" s="120">
        <v>-385.16667944897137</v>
      </c>
      <c r="V131" s="20">
        <v>48.37330878235263</v>
      </c>
      <c r="W131" s="20">
        <v>33.16467354873798</v>
      </c>
      <c r="X131" s="20">
        <v>42.529062848173083</v>
      </c>
    </row>
    <row r="132" spans="1:24">
      <c r="A132" s="13" t="s">
        <v>48</v>
      </c>
      <c r="B132" s="13">
        <v>60</v>
      </c>
      <c r="C132" s="13" t="s">
        <v>372</v>
      </c>
      <c r="D132" s="14">
        <v>2767.3971387667962</v>
      </c>
      <c r="E132" s="17">
        <v>24.34</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1791.2927888357406</v>
      </c>
      <c r="Q132" s="15"/>
      <c r="R132" s="20">
        <v>59.70975962785802</v>
      </c>
      <c r="T132" s="120">
        <v>46.076261170348296</v>
      </c>
      <c r="U132" s="120">
        <v>0.40723270200352601</v>
      </c>
      <c r="V132" s="20">
        <v>56.394262061503909</v>
      </c>
      <c r="W132" s="20">
        <v>32.297324988452488</v>
      </c>
      <c r="X132" s="20">
        <v>62.168212820633237</v>
      </c>
    </row>
    <row r="133" spans="1:24">
      <c r="A133" s="13" t="s">
        <v>323</v>
      </c>
      <c r="B133" s="13">
        <v>60</v>
      </c>
      <c r="C133" s="13" t="s">
        <v>372</v>
      </c>
      <c r="D133" s="14">
        <v>-250.02376697377926</v>
      </c>
      <c r="E133" s="17">
        <v>4.08</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413.48321906903408</v>
      </c>
      <c r="Q133" s="15"/>
      <c r="R133" s="20">
        <v>13.782773968967803</v>
      </c>
      <c r="T133" s="118">
        <v>-4.2965695407734295</v>
      </c>
      <c r="U133" s="120">
        <v>0.55134238929872126</v>
      </c>
      <c r="V133" s="20">
        <v>39.562202648449869</v>
      </c>
      <c r="W133" s="20">
        <v>45.462957192888624</v>
      </c>
      <c r="X133" s="20">
        <v>45.804214929405731</v>
      </c>
    </row>
    <row r="134" spans="1:24">
      <c r="A134" s="13" t="s">
        <v>203</v>
      </c>
      <c r="B134" s="13">
        <v>60</v>
      </c>
      <c r="C134" s="13" t="s">
        <v>372</v>
      </c>
      <c r="D134" s="14">
        <v>-1076.2327616295054</v>
      </c>
      <c r="E134" s="17">
        <v>8.75</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551.93868191008482</v>
      </c>
      <c r="Q134" s="15"/>
      <c r="R134" s="20">
        <v>18.397956063669493</v>
      </c>
      <c r="T134" s="118">
        <v>-9.3601164008805959</v>
      </c>
      <c r="U134" s="120">
        <v>-0.9746086851603053</v>
      </c>
      <c r="V134" s="20">
        <v>30.182634728138858</v>
      </c>
      <c r="W134" s="20">
        <v>56.297549189625258</v>
      </c>
      <c r="X134" s="20">
        <v>44.434350191529745</v>
      </c>
    </row>
    <row r="135" spans="1:24">
      <c r="A135" s="13" t="s">
        <v>549</v>
      </c>
      <c r="B135" s="13">
        <v>60</v>
      </c>
      <c r="C135" s="13" t="s">
        <v>372</v>
      </c>
      <c r="D135" s="14">
        <v>3726.0574231599721</v>
      </c>
      <c r="E135" s="17">
        <v>14.5</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1580.4249348164515</v>
      </c>
      <c r="Q135" s="16" t="s">
        <v>2378</v>
      </c>
      <c r="R135" s="20">
        <v>52.680831160548379</v>
      </c>
      <c r="T135" s="118">
        <v>3.32954049192832</v>
      </c>
      <c r="U135" s="118"/>
      <c r="V135" s="20">
        <v>49.291355963958594</v>
      </c>
      <c r="W135" s="20">
        <v>48.643939946079527</v>
      </c>
      <c r="X135" s="20">
        <v>70.163842491169561</v>
      </c>
    </row>
    <row r="136" spans="1:24">
      <c r="A136" s="13" t="s">
        <v>134</v>
      </c>
      <c r="B136" s="13">
        <v>60</v>
      </c>
      <c r="C136" s="13" t="s">
        <v>372</v>
      </c>
      <c r="D136" s="13">
        <v>-1240.8200855193386</v>
      </c>
      <c r="E136" s="17">
        <v>23.4</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111.7998017937305</v>
      </c>
      <c r="Q136" s="15"/>
      <c r="R136" s="20">
        <v>3.7266600597910164</v>
      </c>
      <c r="T136" s="118">
        <v>-10.403808243274213</v>
      </c>
      <c r="U136" s="120">
        <v>-7.6253894199304639</v>
      </c>
      <c r="V136" s="20">
        <v>45.140428253206871</v>
      </c>
      <c r="W136" s="20">
        <v>64.69359216536823</v>
      </c>
      <c r="X136" s="20">
        <v>47.710516164912832</v>
      </c>
    </row>
    <row r="137" spans="1:24">
      <c r="A137" s="13" t="s">
        <v>604</v>
      </c>
      <c r="B137" s="13">
        <v>60</v>
      </c>
      <c r="C137" s="13" t="s">
        <v>372</v>
      </c>
      <c r="D137" s="14">
        <v>-20644.130233630734</v>
      </c>
      <c r="E137" s="17">
        <v>32.200000000000003</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587.19850673594431</v>
      </c>
      <c r="Q137" s="15"/>
      <c r="R137" s="20">
        <v>19.573283557864809</v>
      </c>
      <c r="T137" s="118">
        <v>-16.009281081756725</v>
      </c>
      <c r="U137" s="118"/>
      <c r="V137" s="20">
        <v>29.806249296310352</v>
      </c>
      <c r="W137" s="20">
        <v>27.77253149057421</v>
      </c>
      <c r="X137" s="20">
        <v>49.438864718292436</v>
      </c>
    </row>
    <row r="138" spans="1:24">
      <c r="A138" s="13" t="s">
        <v>274</v>
      </c>
      <c r="B138" s="13">
        <v>60</v>
      </c>
      <c r="C138" s="13" t="s">
        <v>372</v>
      </c>
      <c r="D138" s="14">
        <v>-7217.1738718486722</v>
      </c>
      <c r="E138" s="17">
        <v>43.78</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251.6913127420905</v>
      </c>
      <c r="Q138" s="15"/>
      <c r="R138" s="20">
        <v>8.3897104247363501</v>
      </c>
      <c r="T138" s="118">
        <v>-21.448740706356091</v>
      </c>
      <c r="U138" s="120">
        <v>37.879162812958427</v>
      </c>
      <c r="V138" s="20">
        <v>37.841097347296788</v>
      </c>
      <c r="W138" s="20">
        <v>56.060909523581032</v>
      </c>
      <c r="X138" s="20">
        <v>51.036371600508858</v>
      </c>
    </row>
    <row r="139" spans="1:24">
      <c r="A139" s="13" t="s">
        <v>292</v>
      </c>
      <c r="B139" s="13">
        <v>60</v>
      </c>
      <c r="C139" s="13" t="s">
        <v>372</v>
      </c>
      <c r="D139" s="13">
        <v>-174075.38622654555</v>
      </c>
      <c r="E139" s="17">
        <v>1451</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380.73749980580789</v>
      </c>
      <c r="Q139" s="15"/>
      <c r="R139" s="20">
        <v>12.691249993526929</v>
      </c>
      <c r="T139" s="118">
        <v>-974.23015891854448</v>
      </c>
      <c r="U139" s="120">
        <v>153.53837016411262</v>
      </c>
      <c r="V139" s="20">
        <v>42.284829303116112</v>
      </c>
      <c r="W139" s="20">
        <v>51.00680153524776</v>
      </c>
      <c r="X139" s="20">
        <v>46.145228152536156</v>
      </c>
    </row>
    <row r="140" spans="1:24">
      <c r="A140" s="13" t="s">
        <v>16</v>
      </c>
      <c r="B140" s="13">
        <v>60</v>
      </c>
      <c r="C140" s="13" t="s">
        <v>372</v>
      </c>
      <c r="D140" s="13">
        <v>-172163.23568908591</v>
      </c>
      <c r="E140" s="17">
        <v>1533</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530.22064885561929</v>
      </c>
      <c r="Q140" s="15"/>
      <c r="R140" s="20">
        <v>17.674021628520642</v>
      </c>
      <c r="T140" s="118">
        <v>-1019.9912992880331</v>
      </c>
      <c r="U140" s="120">
        <v>-1341.913032662294</v>
      </c>
      <c r="V140" s="20">
        <v>45.656790767427488</v>
      </c>
      <c r="W140" s="20">
        <v>42.039625110744318</v>
      </c>
      <c r="X140" s="20">
        <v>40.595005890289315</v>
      </c>
    </row>
    <row r="141" spans="1:24">
      <c r="A141" s="13" t="s">
        <v>387</v>
      </c>
      <c r="B141" s="13">
        <v>60</v>
      </c>
      <c r="C141" s="13" t="s">
        <v>372</v>
      </c>
      <c r="D141" s="14">
        <v>-69011.349371625096</v>
      </c>
      <c r="E141" s="17">
        <v>252.5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379.88600886885718</v>
      </c>
      <c r="Q141" s="15"/>
      <c r="R141" s="20">
        <v>12.662866962295238</v>
      </c>
      <c r="T141" s="118">
        <v>-190.80934071069805</v>
      </c>
      <c r="U141" s="120">
        <v>-45.246622705276991</v>
      </c>
      <c r="V141" s="20">
        <v>44.503448854838553</v>
      </c>
      <c r="W141" s="20">
        <v>34.524526958017638</v>
      </c>
      <c r="X141" s="20">
        <v>43.751033956670554</v>
      </c>
    </row>
    <row r="142" spans="1:24">
      <c r="A142" s="13" t="s">
        <v>214</v>
      </c>
      <c r="B142" s="13">
        <v>60</v>
      </c>
      <c r="C142" s="13" t="s">
        <v>372</v>
      </c>
      <c r="D142" s="14">
        <v>-411.48856270919686</v>
      </c>
      <c r="E142" s="17">
        <v>2.23</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278.07630233164133</v>
      </c>
      <c r="Q142" s="15"/>
      <c r="R142" s="20">
        <v>9.2692100777213771</v>
      </c>
      <c r="T142" s="118">
        <v>-3.5310793364427484</v>
      </c>
      <c r="U142" s="120">
        <v>-4.9578110892839078</v>
      </c>
      <c r="V142" s="20">
        <v>30.689378485235959</v>
      </c>
      <c r="W142" s="20">
        <v>53.793951595211766</v>
      </c>
      <c r="X142" s="20">
        <v>38.281377745136609</v>
      </c>
    </row>
    <row r="143" spans="1:24">
      <c r="A143" s="13" t="s">
        <v>388</v>
      </c>
      <c r="B143" s="13">
        <v>60</v>
      </c>
      <c r="C143" s="13" t="s">
        <v>372</v>
      </c>
      <c r="D143" s="14">
        <v>-8309.2475840231818</v>
      </c>
      <c r="E143" s="17">
        <v>120.8</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318.36312443955114</v>
      </c>
      <c r="Q143" s="15"/>
      <c r="R143" s="20">
        <v>10.612104147985038</v>
      </c>
      <c r="T143" s="118">
        <v>-314.50531372769291</v>
      </c>
      <c r="U143" s="118">
        <v>115.04042894924993</v>
      </c>
      <c r="V143" s="20">
        <v>28.273251153369401</v>
      </c>
      <c r="W143" s="20">
        <v>54.563327582033935</v>
      </c>
      <c r="X143" s="20">
        <v>44.129284454216332</v>
      </c>
    </row>
    <row r="144" spans="1:24">
      <c r="A144" s="13" t="s">
        <v>698</v>
      </c>
      <c r="B144" s="13">
        <v>60</v>
      </c>
      <c r="C144" s="13" t="s">
        <v>372</v>
      </c>
      <c r="D144" s="14">
        <v>-26288.325996333875</v>
      </c>
      <c r="E144" s="17">
        <v>26</v>
      </c>
      <c r="F144" s="13" t="s">
        <v>699</v>
      </c>
      <c r="G144" s="13" t="s">
        <v>1032</v>
      </c>
      <c r="H144" s="13" t="s">
        <v>1600</v>
      </c>
      <c r="I144" s="13" t="s">
        <v>1031</v>
      </c>
      <c r="J144" s="13" t="s">
        <v>1033</v>
      </c>
      <c r="K144" s="13" t="s">
        <v>791</v>
      </c>
      <c r="L144" s="13" t="s">
        <v>1205</v>
      </c>
      <c r="M144" s="13" t="s">
        <v>1601</v>
      </c>
      <c r="N144" s="13" t="s">
        <v>1602</v>
      </c>
      <c r="P144" s="13">
        <v>794.70426046892601</v>
      </c>
      <c r="Q144" s="16" t="s">
        <v>2232</v>
      </c>
      <c r="R144" s="20">
        <v>26.490142015630866</v>
      </c>
      <c r="T144" s="118">
        <v>6.9036080825404866</v>
      </c>
      <c r="U144" s="118">
        <v>89.153223815711655</v>
      </c>
      <c r="V144" s="20">
        <v>28.90770065631337</v>
      </c>
      <c r="W144" s="20">
        <v>41.638132720010205</v>
      </c>
      <c r="X144" s="20">
        <v>66.671850377271284</v>
      </c>
    </row>
    <row r="145" spans="1:24">
      <c r="A145" s="13" t="s">
        <v>147</v>
      </c>
      <c r="B145" s="13">
        <v>60</v>
      </c>
      <c r="C145" s="13" t="s">
        <v>372</v>
      </c>
      <c r="D145" s="14">
        <v>245441.95453406643</v>
      </c>
      <c r="E145" s="17">
        <v>280.5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2582.5467777686708</v>
      </c>
      <c r="Q145" s="15"/>
      <c r="R145" s="20">
        <v>86.084892592289023</v>
      </c>
      <c r="T145" s="120">
        <v>534.80164360992171</v>
      </c>
      <c r="U145" s="120">
        <v>241.3449621492218</v>
      </c>
      <c r="V145" s="20">
        <v>87.799306048740092</v>
      </c>
      <c r="W145" s="20">
        <v>98.803214768866141</v>
      </c>
      <c r="X145" s="20">
        <v>81.791069209492036</v>
      </c>
    </row>
    <row r="146" spans="1:24">
      <c r="A146" s="13" t="s">
        <v>103</v>
      </c>
      <c r="B146" s="13">
        <v>60</v>
      </c>
      <c r="C146" s="13" t="s">
        <v>372</v>
      </c>
      <c r="D146" s="14">
        <v>-2983.0552734257762</v>
      </c>
      <c r="E146" s="17">
        <v>24.1</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435.02842427262686</v>
      </c>
      <c r="Q146" s="15"/>
      <c r="R146" s="20">
        <v>14.500947475754229</v>
      </c>
      <c r="T146" s="118">
        <v>23.12459943139821</v>
      </c>
      <c r="U146" s="120">
        <v>12.521261194585662</v>
      </c>
      <c r="V146" s="20">
        <v>72.301696579441426</v>
      </c>
      <c r="W146" s="20">
        <v>63.4307820751782</v>
      </c>
      <c r="X146" s="20">
        <v>58.09097065323995</v>
      </c>
    </row>
    <row r="147" spans="1:24">
      <c r="A147" s="13" t="s">
        <v>457</v>
      </c>
      <c r="B147" s="13">
        <v>60</v>
      </c>
      <c r="C147" s="13" t="s">
        <v>372</v>
      </c>
      <c r="D147" s="14">
        <v>-29654.486849712852</v>
      </c>
      <c r="E147" s="17">
        <v>15.65</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624.4885024941708</v>
      </c>
      <c r="Q147" s="16" t="s">
        <v>2379</v>
      </c>
      <c r="R147" s="20">
        <v>20.816283416472359</v>
      </c>
      <c r="T147" s="118">
        <v>-85.275296049140721</v>
      </c>
      <c r="U147" s="118">
        <v>57.351630602912955</v>
      </c>
      <c r="V147" s="20">
        <v>20.738836017267111</v>
      </c>
      <c r="W147" s="20">
        <v>42.121586360920702</v>
      </c>
      <c r="X147" s="20">
        <v>45.187360265815968</v>
      </c>
    </row>
    <row r="148" spans="1:24">
      <c r="A148" s="13" t="s">
        <v>459</v>
      </c>
      <c r="B148" s="13">
        <v>60</v>
      </c>
      <c r="C148" s="13" t="s">
        <v>372</v>
      </c>
      <c r="D148" s="14">
        <v>-16002.154266309673</v>
      </c>
      <c r="E148" s="17">
        <v>31.24</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656.26475173309416</v>
      </c>
      <c r="Q148" s="16" t="s">
        <v>2380</v>
      </c>
      <c r="R148" s="20">
        <v>21.875491724436472</v>
      </c>
      <c r="T148" s="118">
        <v>21.170702012185814</v>
      </c>
      <c r="U148" s="120">
        <v>26.351934333001488</v>
      </c>
      <c r="V148" s="20">
        <v>53.019002020850181</v>
      </c>
      <c r="W148" s="20">
        <v>45.473039189159294</v>
      </c>
      <c r="X148" s="20">
        <v>67.969062794673732</v>
      </c>
    </row>
    <row r="149" spans="1:24">
      <c r="A149" s="13" t="s">
        <v>20</v>
      </c>
      <c r="B149" s="13">
        <v>60</v>
      </c>
      <c r="C149" s="13" t="s">
        <v>372</v>
      </c>
      <c r="D149" s="14">
        <v>1309.2255966836497</v>
      </c>
      <c r="E149" s="17">
        <v>9.32</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1496.0966178815343</v>
      </c>
      <c r="Q149" s="15"/>
      <c r="R149" s="20">
        <v>49.86988726271781</v>
      </c>
      <c r="T149" s="120">
        <v>11.147582021987983</v>
      </c>
      <c r="U149" s="118">
        <v>12.445437422356465</v>
      </c>
      <c r="V149" s="20">
        <v>58.007056437638518</v>
      </c>
      <c r="W149" s="20">
        <v>51.282550321302097</v>
      </c>
      <c r="X149" s="20">
        <v>70.3079743969909</v>
      </c>
    </row>
    <row r="150" spans="1:24">
      <c r="A150" s="13" t="s">
        <v>345</v>
      </c>
      <c r="B150" s="13">
        <v>60</v>
      </c>
      <c r="C150" s="13" t="s">
        <v>372</v>
      </c>
      <c r="D150" s="14">
        <v>-3337.073427166697</v>
      </c>
      <c r="E150" s="17">
        <v>7.65</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107.92607748007167</v>
      </c>
      <c r="Q150" s="15"/>
      <c r="R150" s="20">
        <v>3.5975359160023888</v>
      </c>
      <c r="T150" s="118">
        <v>-11.927381821875525</v>
      </c>
      <c r="U150" s="120">
        <v>7.4836737984077395</v>
      </c>
      <c r="V150" s="20">
        <v>36.760938883976131</v>
      </c>
      <c r="W150" s="20">
        <v>44.800133160780007</v>
      </c>
      <c r="X150" s="20">
        <v>47.120440328419818</v>
      </c>
    </row>
    <row r="151" spans="1:24">
      <c r="A151" s="13" t="s">
        <v>238</v>
      </c>
      <c r="B151" s="13">
        <v>60</v>
      </c>
      <c r="C151" s="13" t="s">
        <v>372</v>
      </c>
      <c r="D151" s="13">
        <v>-509.07852836119093</v>
      </c>
      <c r="E151" s="17">
        <v>1.57</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253.82441356854017</v>
      </c>
      <c r="Q151" s="15"/>
      <c r="R151" s="20">
        <v>8.4608137856180061</v>
      </c>
      <c r="T151" s="118">
        <v>-2.4350498171280233</v>
      </c>
      <c r="U151" s="120">
        <v>-7.4674408995157915</v>
      </c>
      <c r="V151" s="20">
        <v>28.278556266222996</v>
      </c>
      <c r="W151" s="20">
        <v>51.160339856834703</v>
      </c>
      <c r="X151" s="20">
        <v>36.468911143412683</v>
      </c>
    </row>
    <row r="152" spans="1:24">
      <c r="A152" s="13" t="s">
        <v>545</v>
      </c>
      <c r="B152" s="13">
        <v>60</v>
      </c>
      <c r="C152" s="13" t="s">
        <v>372</v>
      </c>
      <c r="D152" s="14">
        <v>-10425.377906892192</v>
      </c>
      <c r="E152" s="17">
        <v>6.09</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-70.406522725519068</v>
      </c>
      <c r="E153" s="17">
        <v>2.36</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1316.160399972701</v>
      </c>
      <c r="Q153" s="15"/>
      <c r="R153" s="20">
        <v>43.872013332423371</v>
      </c>
      <c r="T153" s="118">
        <v>-1.847596871030297</v>
      </c>
      <c r="U153" s="120">
        <v>-1.9011858463704856</v>
      </c>
      <c r="V153" s="20">
        <v>37.622101755939333</v>
      </c>
      <c r="W153" s="20">
        <v>33.820249080969724</v>
      </c>
      <c r="X153" s="20">
        <v>44.31875632011748</v>
      </c>
    </row>
    <row r="154" spans="1:24">
      <c r="A154" s="13" t="s">
        <v>15</v>
      </c>
      <c r="B154" s="13">
        <v>60</v>
      </c>
      <c r="C154" s="13" t="s">
        <v>372</v>
      </c>
      <c r="D154" s="14">
        <v>-583.38854991123674</v>
      </c>
      <c r="E154" s="17">
        <v>2.0499999999999998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141.84727729399248</v>
      </c>
      <c r="Q154" s="16" t="s">
        <v>2381</v>
      </c>
      <c r="R154" s="20">
        <v>4.7282425764664158</v>
      </c>
      <c r="T154" s="118">
        <v>-3.6389962234231676</v>
      </c>
      <c r="U154" s="120">
        <v>-4.0819695668997547</v>
      </c>
      <c r="V154" s="20">
        <v>55.984368683676976</v>
      </c>
      <c r="W154" s="20">
        <v>46.067580740705168</v>
      </c>
      <c r="X154" s="20">
        <v>46.48889201375669</v>
      </c>
    </row>
    <row r="155" spans="1:24">
      <c r="A155" s="13" t="s">
        <v>18</v>
      </c>
      <c r="B155" s="13">
        <v>60</v>
      </c>
      <c r="C155" s="13" t="s">
        <v>372</v>
      </c>
      <c r="D155" s="14">
        <v>-1962.5985823781634</v>
      </c>
      <c r="E155" s="17">
        <v>34.28</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467.18523767958499</v>
      </c>
      <c r="Q155" s="15"/>
      <c r="R155" s="20">
        <v>15.572841255986166</v>
      </c>
      <c r="T155" s="118">
        <v>-16.357006594630974</v>
      </c>
      <c r="U155" s="120">
        <v>19.102176954299921</v>
      </c>
      <c r="V155" s="20">
        <v>43.92521323483323</v>
      </c>
      <c r="W155" s="20">
        <v>54.07336674361671</v>
      </c>
      <c r="X155" s="20">
        <v>51.20278964125653</v>
      </c>
    </row>
    <row r="156" spans="1:24">
      <c r="A156" s="13" t="s">
        <v>73</v>
      </c>
      <c r="B156" s="13">
        <v>60</v>
      </c>
      <c r="C156" s="13" t="s">
        <v>372</v>
      </c>
      <c r="D156" s="14">
        <v>-1015.7911411948639</v>
      </c>
      <c r="E156" s="17">
        <v>9.75</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120.31259071768613</v>
      </c>
      <c r="Q156" s="15"/>
      <c r="R156" s="20">
        <v>4.0104196905895382</v>
      </c>
      <c r="T156" s="118">
        <v>-12.405120029965957</v>
      </c>
      <c r="U156" s="120">
        <v>4.5127097416959927</v>
      </c>
      <c r="V156" s="20">
        <v>39.647563025202999</v>
      </c>
      <c r="W156" s="20">
        <v>63.514100071981559</v>
      </c>
      <c r="X156" s="20">
        <v>44.666086601165105</v>
      </c>
    </row>
    <row r="157" spans="1:24">
      <c r="A157" s="13" t="s">
        <v>95</v>
      </c>
      <c r="B157" s="13">
        <v>60</v>
      </c>
      <c r="C157" s="13" t="s">
        <v>372</v>
      </c>
      <c r="D157" s="14">
        <v>-6462.9604398935926</v>
      </c>
      <c r="E157" s="17">
        <v>39.46</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373.34109652384262</v>
      </c>
      <c r="Q157" s="15"/>
      <c r="R157" s="20">
        <v>12.44470321746142</v>
      </c>
      <c r="T157" s="118">
        <v>-19.540149898385337</v>
      </c>
      <c r="U157" s="120">
        <v>6.2127266284208815</v>
      </c>
      <c r="V157" s="20">
        <v>47.030395460362683</v>
      </c>
      <c r="W157" s="20">
        <v>43.099187542133421</v>
      </c>
      <c r="X157" s="20">
        <v>47.586556247309026</v>
      </c>
    </row>
    <row r="158" spans="1:24">
      <c r="A158" s="13" t="s">
        <v>258</v>
      </c>
      <c r="B158" s="13">
        <v>60</v>
      </c>
      <c r="C158" s="13" t="s">
        <v>372</v>
      </c>
      <c r="D158" s="14">
        <v>53467.197358041718</v>
      </c>
      <c r="E158" s="17">
        <v>92.45</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2880.3596134026889</v>
      </c>
      <c r="Q158" s="15"/>
      <c r="R158" s="20">
        <v>96.011987113422961</v>
      </c>
      <c r="T158" s="118">
        <v>19.250092815762656</v>
      </c>
      <c r="U158" s="120">
        <v>18.566395217977032</v>
      </c>
      <c r="V158" s="20">
        <v>54.254128737897112</v>
      </c>
      <c r="W158" s="20">
        <v>60.838328626048053</v>
      </c>
      <c r="X158" s="20">
        <v>55.516611691521085</v>
      </c>
    </row>
    <row r="159" spans="1:24">
      <c r="A159" s="13" t="s">
        <v>60</v>
      </c>
      <c r="B159" s="13">
        <v>60</v>
      </c>
      <c r="C159" s="13" t="s">
        <v>372</v>
      </c>
      <c r="D159" s="14">
        <v>-46168.483903161643</v>
      </c>
      <c r="E159" s="17">
        <v>89.3</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971.9361196070596</v>
      </c>
      <c r="Q159" s="15"/>
      <c r="R159" s="20">
        <v>32.397870653568653</v>
      </c>
      <c r="T159" s="118">
        <v>63.384847111987597</v>
      </c>
      <c r="U159" s="118">
        <v>165.24707002585274</v>
      </c>
      <c r="V159" s="20">
        <v>49.554598259716258</v>
      </c>
      <c r="W159" s="20">
        <v>45.786695437784545</v>
      </c>
      <c r="X159" s="20">
        <v>64.965587410009704</v>
      </c>
    </row>
    <row r="160" spans="1:24">
      <c r="A160" s="13" t="s">
        <v>317</v>
      </c>
      <c r="B160" s="13">
        <v>60</v>
      </c>
      <c r="C160" s="13" t="s">
        <v>372</v>
      </c>
      <c r="D160" s="14">
        <v>-7720.9627468799627</v>
      </c>
      <c r="E160" s="17">
        <v>32.82</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537.44548421631112</v>
      </c>
      <c r="Q160" s="15"/>
      <c r="R160" s="20">
        <v>17.914849473877037</v>
      </c>
      <c r="T160" s="118">
        <v>-3.0799306269256732</v>
      </c>
      <c r="U160" s="120">
        <v>9.0899912534980842</v>
      </c>
      <c r="V160" s="20">
        <v>37.954937531714997</v>
      </c>
      <c r="W160" s="20">
        <v>45.360542715708235</v>
      </c>
      <c r="X160" s="20">
        <v>50.723572339231524</v>
      </c>
    </row>
    <row r="161" spans="1:24">
      <c r="A161" s="13" t="s">
        <v>389</v>
      </c>
      <c r="B161" s="13">
        <v>60</v>
      </c>
      <c r="C161" s="13" t="s">
        <v>372</v>
      </c>
      <c r="D161" s="14">
        <v>-2963.2632581976104</v>
      </c>
      <c r="E161" s="17">
        <v>7.14</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813.91790459328865</v>
      </c>
      <c r="Q161" s="15"/>
      <c r="R161" s="20">
        <v>27.13059681977629</v>
      </c>
      <c r="T161" s="118">
        <v>5.8399336655346179</v>
      </c>
      <c r="U161" s="120">
        <v>0.78514965975217343</v>
      </c>
      <c r="V161" s="20">
        <v>51.317997875031097</v>
      </c>
      <c r="W161" s="20">
        <v>58.390781017234197</v>
      </c>
      <c r="X161" s="20">
        <v>54.093516711339817</v>
      </c>
    </row>
    <row r="162" spans="1:24">
      <c r="A162" s="13" t="s">
        <v>391</v>
      </c>
      <c r="B162" s="13">
        <v>60</v>
      </c>
      <c r="C162" s="13" t="s">
        <v>372</v>
      </c>
      <c r="D162" s="14">
        <v>8798.9247282657252</v>
      </c>
      <c r="E162" s="17">
        <v>28</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1929.5794998450151</v>
      </c>
      <c r="Q162" s="15"/>
      <c r="R162" s="20">
        <v>64.319316661500508</v>
      </c>
      <c r="T162" s="118">
        <v>-5.696153423428072</v>
      </c>
      <c r="U162" s="120">
        <v>12.369729071744473</v>
      </c>
      <c r="V162" s="20">
        <v>53.968114114377599</v>
      </c>
      <c r="W162" s="20">
        <v>55.917269793692661</v>
      </c>
      <c r="X162" s="20">
        <v>49.356193896312838</v>
      </c>
    </row>
    <row r="163" spans="1:24">
      <c r="A163" s="13" t="s">
        <v>53</v>
      </c>
      <c r="B163" s="13">
        <v>60</v>
      </c>
      <c r="C163" s="13" t="s">
        <v>372</v>
      </c>
      <c r="D163" s="14">
        <v>-11686.820770273769</v>
      </c>
      <c r="E163" s="17">
        <v>20.6</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279.19143161010822</v>
      </c>
      <c r="Q163" s="16" t="s">
        <v>2203</v>
      </c>
      <c r="R163" s="20">
        <v>9.3063810536702736</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-575.42099033666364</v>
      </c>
      <c r="E165" s="17">
        <v>10.7</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1157.1162119491562</v>
      </c>
      <c r="Q165" s="16" t="s">
        <v>2222</v>
      </c>
      <c r="R165" s="20">
        <v>38.570540398305205</v>
      </c>
      <c r="T165" s="120">
        <v>14.208647314546248</v>
      </c>
      <c r="U165" s="118"/>
      <c r="V165" s="20">
        <v>32.375652603915761</v>
      </c>
      <c r="W165" s="20">
        <v>46.170647475100189</v>
      </c>
      <c r="X165" s="20">
        <v>77.212367104672225</v>
      </c>
    </row>
    <row r="166" spans="1:24">
      <c r="A166" s="13" t="s">
        <v>49</v>
      </c>
      <c r="B166" s="13">
        <v>60</v>
      </c>
      <c r="C166" s="13" t="s">
        <v>372</v>
      </c>
      <c r="D166" s="14">
        <v>-849.34812024249243</v>
      </c>
      <c r="E166" s="17">
        <v>8.19</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64.597839983131635</v>
      </c>
      <c r="Q166" s="15"/>
      <c r="R166" s="20">
        <v>2.1532613327710544</v>
      </c>
      <c r="T166" s="118">
        <v>-2.1598821931899614</v>
      </c>
      <c r="U166" s="120">
        <v>4.6725049296410681</v>
      </c>
      <c r="V166" s="20">
        <v>51.999683193805211</v>
      </c>
      <c r="W166" s="20">
        <v>48.992886366058933</v>
      </c>
      <c r="X166" s="20">
        <v>51.585701468404174</v>
      </c>
    </row>
    <row r="167" spans="1:24">
      <c r="A167" s="13" t="s">
        <v>40</v>
      </c>
      <c r="B167" s="13">
        <v>60</v>
      </c>
      <c r="C167" s="13" t="s">
        <v>372</v>
      </c>
      <c r="D167" s="14">
        <v>-368.36370237465667</v>
      </c>
      <c r="E167" s="17">
        <v>4.47</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318.41807765142067</v>
      </c>
      <c r="Q167" s="16" t="s">
        <v>2382</v>
      </c>
      <c r="R167" s="20">
        <v>10.613935921714022</v>
      </c>
      <c r="T167" s="118">
        <v>-7.6750341149786294</v>
      </c>
      <c r="U167" s="120">
        <v>10.31377838854592</v>
      </c>
      <c r="V167" s="20">
        <v>42.398581042948507</v>
      </c>
      <c r="W167" s="20">
        <v>36.259754943314334</v>
      </c>
      <c r="X167" s="20">
        <v>50.112767275396408</v>
      </c>
    </row>
    <row r="168" spans="1:24">
      <c r="A168" s="13" t="s">
        <v>295</v>
      </c>
      <c r="B168" s="13">
        <v>60</v>
      </c>
      <c r="C168" s="13" t="s">
        <v>372</v>
      </c>
      <c r="D168" s="14">
        <v>-59995.164654599197</v>
      </c>
      <c r="E168" s="17">
        <v>162.9</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453.90220788896181</v>
      </c>
      <c r="Q168" s="15"/>
      <c r="R168" s="20">
        <v>15.130073596298727</v>
      </c>
      <c r="T168" s="118">
        <v>-0.96031179999528149</v>
      </c>
      <c r="U168" s="120">
        <v>-17.870163511395276</v>
      </c>
      <c r="V168" s="20">
        <v>61.856186554572851</v>
      </c>
      <c r="W168" s="20">
        <v>54.173864089892248</v>
      </c>
      <c r="X168" s="20">
        <v>50.21005493440888</v>
      </c>
    </row>
    <row r="169" spans="1:24">
      <c r="A169" s="13" t="s">
        <v>67</v>
      </c>
      <c r="B169" s="13">
        <v>60</v>
      </c>
      <c r="C169" s="13" t="s">
        <v>372</v>
      </c>
      <c r="D169" s="13">
        <v>423260.41161637474</v>
      </c>
      <c r="E169" s="17">
        <v>11515</v>
      </c>
      <c r="F169" s="13" t="s">
        <v>608</v>
      </c>
      <c r="G169" s="13" t="s">
        <v>1255</v>
      </c>
      <c r="H169" s="13">
        <v>348.71699999999998</v>
      </c>
      <c r="I169" s="13" t="s">
        <v>1256</v>
      </c>
      <c r="J169" s="13" t="s">
        <v>1257</v>
      </c>
      <c r="K169" s="13" t="s">
        <v>855</v>
      </c>
      <c r="L169" s="13" t="s">
        <v>1401</v>
      </c>
      <c r="M169" s="13" t="s">
        <v>1626</v>
      </c>
      <c r="N169" s="13" t="s">
        <v>856</v>
      </c>
      <c r="P169" s="13">
        <v>1909.6846297531829</v>
      </c>
      <c r="Q169" s="15"/>
      <c r="R169" s="20">
        <v>63.656154325106094</v>
      </c>
      <c r="T169" s="118">
        <v>3729.0344356126297</v>
      </c>
      <c r="U169" s="118">
        <v>14337.597684930024</v>
      </c>
      <c r="V169" s="20">
        <v>49.334450023857123</v>
      </c>
      <c r="W169" s="20">
        <v>61.22564849608159</v>
      </c>
      <c r="X169" s="20">
        <v>62.516214213436982</v>
      </c>
    </row>
    <row r="170" spans="1:24">
      <c r="A170" s="13" t="s">
        <v>508</v>
      </c>
      <c r="B170" s="13">
        <v>60</v>
      </c>
      <c r="C170" s="13" t="s">
        <v>372</v>
      </c>
      <c r="D170" s="14">
        <v>-5758.1983471804324</v>
      </c>
      <c r="E170" s="17">
        <v>27.84</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113.49514281739926</v>
      </c>
      <c r="Q170" s="15"/>
      <c r="R170" s="20">
        <v>3.7831714272466419</v>
      </c>
      <c r="T170" s="118">
        <v>-32.799574803689708</v>
      </c>
      <c r="U170" s="120">
        <v>-5.1222311708639978</v>
      </c>
      <c r="V170" s="20">
        <v>49.621685152474718</v>
      </c>
      <c r="W170" s="20">
        <v>46.100729096294806</v>
      </c>
      <c r="X170" s="20">
        <v>42.990446162408375</v>
      </c>
    </row>
    <row r="171" spans="1:24">
      <c r="A171" s="13" t="s">
        <v>670</v>
      </c>
      <c r="B171" s="13">
        <v>60</v>
      </c>
      <c r="C171" s="13" t="s">
        <v>372</v>
      </c>
      <c r="D171" s="14">
        <v>-67906.894597705192</v>
      </c>
      <c r="E171" s="17">
        <v>113.6</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529.86357112391011</v>
      </c>
      <c r="Q171" s="15"/>
      <c r="R171" s="20">
        <v>17.662119037463672</v>
      </c>
      <c r="T171" s="118">
        <v>16.745350717496876</v>
      </c>
      <c r="U171" s="118"/>
      <c r="V171" s="20">
        <v>42.508569073398256</v>
      </c>
      <c r="W171" s="20">
        <v>48.302668525567576</v>
      </c>
      <c r="X171" s="20"/>
    </row>
    <row r="172" spans="1:24">
      <c r="A172" s="13" t="s">
        <v>171</v>
      </c>
      <c r="B172" s="13">
        <v>60</v>
      </c>
      <c r="C172" s="13" t="s">
        <v>372</v>
      </c>
      <c r="D172" s="14">
        <v>-47281.998572360491</v>
      </c>
      <c r="E172" s="17">
        <v>66.3</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734.97392826993598</v>
      </c>
      <c r="Q172" s="15"/>
      <c r="R172" s="20">
        <v>24.499130942331199</v>
      </c>
      <c r="T172" s="118">
        <v>19.111752718523576</v>
      </c>
      <c r="U172" s="118">
        <v>192.34584271284021</v>
      </c>
      <c r="V172" s="20">
        <v>45.9249315759564</v>
      </c>
      <c r="W172" s="20">
        <v>44.960558027841905</v>
      </c>
      <c r="X172" s="20">
        <v>61.683889340351904</v>
      </c>
    </row>
    <row r="173" spans="1:24">
      <c r="A173" s="13" t="s">
        <v>253</v>
      </c>
      <c r="B173" s="13">
        <v>60</v>
      </c>
      <c r="C173" s="13" t="s">
        <v>372</v>
      </c>
      <c r="D173" s="14">
        <v>1834.6683544909936</v>
      </c>
      <c r="E173" s="17">
        <v>21.8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1765.93931858069</v>
      </c>
      <c r="Q173" s="15"/>
      <c r="R173" s="20">
        <v>58.864643952689669</v>
      </c>
      <c r="T173" s="118">
        <v>0.700519114944953</v>
      </c>
      <c r="U173" s="118">
        <v>23.330628283215447</v>
      </c>
      <c r="V173" s="20">
        <v>46.633212391239091</v>
      </c>
      <c r="W173" s="20">
        <v>61.727322890026905</v>
      </c>
      <c r="X173" s="20">
        <v>59.624705458051508</v>
      </c>
    </row>
    <row r="174" spans="1:24">
      <c r="A174" s="13" t="s">
        <v>361</v>
      </c>
      <c r="B174" s="13">
        <v>60</v>
      </c>
      <c r="C174" s="13" t="s">
        <v>372</v>
      </c>
      <c r="D174" s="14">
        <v>-632.64102835525193</v>
      </c>
      <c r="E174" s="17">
        <v>22.24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420.05819565969853</v>
      </c>
      <c r="Q174" s="15"/>
      <c r="R174" s="20">
        <v>14.001939855323284</v>
      </c>
      <c r="T174" s="118">
        <v>-15.990652966995285</v>
      </c>
      <c r="U174" s="120">
        <v>-5.0346269921048403</v>
      </c>
      <c r="V174" s="20">
        <v>31.572850172125872</v>
      </c>
      <c r="W174" s="20">
        <v>51.423091336271057</v>
      </c>
      <c r="X174" s="20">
        <v>45.535149068614452</v>
      </c>
    </row>
    <row r="175" spans="1:24">
      <c r="A175" s="13" t="s">
        <v>701</v>
      </c>
      <c r="B175" s="13">
        <v>60</v>
      </c>
      <c r="C175" s="13" t="s">
        <v>372</v>
      </c>
      <c r="D175" s="13">
        <v>98565.411220142778</v>
      </c>
      <c r="E175" s="17">
        <v>2320</v>
      </c>
      <c r="F175" s="13" t="s">
        <v>699</v>
      </c>
      <c r="G175" s="13" t="s">
        <v>1084</v>
      </c>
      <c r="H175" s="13" t="s">
        <v>1633</v>
      </c>
      <c r="I175" s="13" t="s">
        <v>1085</v>
      </c>
      <c r="J175" s="13" t="s">
        <v>1086</v>
      </c>
      <c r="K175" s="13" t="s">
        <v>858</v>
      </c>
      <c r="L175" s="13" t="s">
        <v>1094</v>
      </c>
      <c r="M175" s="13" t="s">
        <v>1634</v>
      </c>
      <c r="N175" s="13" t="s">
        <v>859</v>
      </c>
      <c r="P175" s="13">
        <v>1899.1011064268137</v>
      </c>
      <c r="Q175" s="15"/>
      <c r="R175" s="20">
        <v>63.303370214227122</v>
      </c>
      <c r="T175" s="118">
        <v>-1426.820780661858</v>
      </c>
      <c r="U175" s="118"/>
      <c r="V175" s="20">
        <v>29.946622558748714</v>
      </c>
      <c r="W175" s="20">
        <v>68.112280032366215</v>
      </c>
      <c r="X175" s="20">
        <v>58.419610603015023</v>
      </c>
    </row>
    <row r="176" spans="1:24">
      <c r="A176" s="13" t="s">
        <v>673</v>
      </c>
      <c r="B176" s="13">
        <v>60</v>
      </c>
      <c r="C176" s="13" t="s">
        <v>372</v>
      </c>
      <c r="D176" s="14">
        <v>11168.094203902541</v>
      </c>
      <c r="E176" s="17">
        <v>123.1</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2682.1993983521093</v>
      </c>
      <c r="Q176" s="15"/>
      <c r="R176" s="20">
        <v>89.406646611736974</v>
      </c>
      <c r="T176" s="118">
        <v>88.977767357035447</v>
      </c>
      <c r="U176" s="118">
        <v>219.62527134201508</v>
      </c>
      <c r="V176" s="20">
        <v>74.149769901144893</v>
      </c>
      <c r="W176" s="20">
        <v>44.513066451499789</v>
      </c>
      <c r="X176" s="20">
        <v>76.73382886720546</v>
      </c>
    </row>
    <row r="177" spans="1:24">
      <c r="A177" s="13" t="s">
        <v>109</v>
      </c>
      <c r="B177" s="13">
        <v>60</v>
      </c>
      <c r="C177" s="13" t="s">
        <v>372</v>
      </c>
      <c r="D177" s="14">
        <v>-156.91268090954225</v>
      </c>
      <c r="E177" s="17">
        <v>5</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1255.9262296881127</v>
      </c>
      <c r="Q177" s="15"/>
      <c r="R177" s="20">
        <v>41.864207656270423</v>
      </c>
      <c r="T177" s="118">
        <v>2.3299481421379209</v>
      </c>
      <c r="U177" s="120">
        <v>4.6278239613651895</v>
      </c>
      <c r="V177" s="20">
        <v>52.515887326245313</v>
      </c>
      <c r="W177" s="20">
        <v>46.461345060872681</v>
      </c>
      <c r="X177" s="20">
        <v>61.919267620246508</v>
      </c>
    </row>
    <row r="178" spans="1:24">
      <c r="A178" s="13" t="s">
        <v>552</v>
      </c>
      <c r="B178" s="13">
        <v>60</v>
      </c>
      <c r="C178" s="13" t="s">
        <v>372</v>
      </c>
      <c r="D178" s="14">
        <v>5558.9530939078459</v>
      </c>
      <c r="E178" s="17">
        <v>21.9</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1803.9048389432553</v>
      </c>
      <c r="Q178" s="15"/>
      <c r="R178" s="20">
        <v>60.130161298108511</v>
      </c>
      <c r="T178" s="118">
        <v>10.274796890153794</v>
      </c>
      <c r="U178" s="118"/>
      <c r="V178" s="20">
        <v>59.195075003775322</v>
      </c>
      <c r="W178" s="20">
        <v>49.580064926182239</v>
      </c>
      <c r="X178" s="20">
        <v>57.336354867477468</v>
      </c>
    </row>
    <row r="179" spans="1:24">
      <c r="A179" s="13" t="s">
        <v>319</v>
      </c>
      <c r="B179" s="13">
        <v>60</v>
      </c>
      <c r="C179" s="13" t="s">
        <v>372</v>
      </c>
      <c r="D179" s="14">
        <v>-455.59412563104473</v>
      </c>
      <c r="E179" s="17">
        <v>13.05</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719.68620168812686</v>
      </c>
      <c r="Q179" s="15"/>
      <c r="R179" s="20">
        <v>23.989540056270894</v>
      </c>
      <c r="T179" s="118">
        <v>-8.9582727840227605</v>
      </c>
      <c r="U179" s="120">
        <v>-1.8426914888576107</v>
      </c>
      <c r="V179" s="20">
        <v>38.788185958746936</v>
      </c>
      <c r="W179" s="20">
        <v>44.728801968468886</v>
      </c>
      <c r="X179" s="20">
        <v>45.686495159322931</v>
      </c>
    </row>
    <row r="180" spans="1:24">
      <c r="A180" s="13" t="s">
        <v>22</v>
      </c>
      <c r="B180" s="13">
        <v>60</v>
      </c>
      <c r="C180" s="13" t="s">
        <v>372</v>
      </c>
      <c r="D180" s="14">
        <v>-655.90463700698547</v>
      </c>
      <c r="E180" s="17">
        <v>7.32</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1177.6140502096491</v>
      </c>
      <c r="Q180" s="15"/>
      <c r="R180" s="20">
        <v>39.253801673654969</v>
      </c>
      <c r="T180" s="118">
        <v>-4.8735532536616244</v>
      </c>
      <c r="U180" s="120">
        <v>4.5627272775728578</v>
      </c>
      <c r="V180" s="20">
        <v>31.992789851260234</v>
      </c>
      <c r="W180" s="20">
        <v>51.188157754021461</v>
      </c>
      <c r="X180" s="20">
        <v>49.721477814874959</v>
      </c>
    </row>
    <row r="181" spans="1:24">
      <c r="A181" s="13" t="s">
        <v>479</v>
      </c>
      <c r="B181" s="13">
        <v>60</v>
      </c>
      <c r="C181" s="13" t="s">
        <v>372</v>
      </c>
      <c r="D181" s="14">
        <v>-763.72283248133499</v>
      </c>
      <c r="E181" s="17">
        <v>81.75</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1362.1592293533834</v>
      </c>
      <c r="Q181" s="15"/>
      <c r="R181" s="20">
        <v>45.405307645112778</v>
      </c>
      <c r="T181" s="118">
        <v>45.763110330331074</v>
      </c>
      <c r="U181" s="118"/>
      <c r="V181" s="20">
        <v>41.993783631944922</v>
      </c>
      <c r="W181" s="20">
        <v>36.916375911558177</v>
      </c>
      <c r="X181" s="20">
        <v>62.758549358816865</v>
      </c>
    </row>
    <row r="182" spans="1:24">
      <c r="A182" s="13" t="s">
        <v>249</v>
      </c>
      <c r="B182" s="13">
        <v>60</v>
      </c>
      <c r="C182" s="13" t="s">
        <v>372</v>
      </c>
      <c r="D182" s="14">
        <v>460.83529491454556</v>
      </c>
      <c r="E182" s="17">
        <v>73.150000000000006</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692.80115080289124</v>
      </c>
      <c r="Q182" s="15"/>
      <c r="R182" s="20">
        <v>23.09337169342971</v>
      </c>
      <c r="T182" s="118">
        <v>-92.187972696529101</v>
      </c>
      <c r="U182" s="118">
        <v>95.390071766607463</v>
      </c>
      <c r="V182" s="20">
        <v>44.018661306003224</v>
      </c>
      <c r="W182" s="20">
        <v>79.519364290898679</v>
      </c>
      <c r="X182" s="20">
        <v>50.372548791162565</v>
      </c>
    </row>
    <row r="183" spans="1:24">
      <c r="A183" s="13" t="s">
        <v>702</v>
      </c>
      <c r="B183" s="13">
        <v>60</v>
      </c>
      <c r="C183" s="13" t="s">
        <v>372</v>
      </c>
      <c r="D183" s="14">
        <v>-9797.7882662906522</v>
      </c>
      <c r="E183" s="17">
        <v>32.56</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414.68288194857786</v>
      </c>
      <c r="Q183" s="15"/>
      <c r="R183" s="20">
        <v>13.822762731619262</v>
      </c>
      <c r="T183" s="118">
        <v>7.7170034322566039</v>
      </c>
      <c r="U183" s="118"/>
      <c r="V183" s="20">
        <v>40.347486789442641</v>
      </c>
      <c r="W183" s="20">
        <v>51.879193356098959</v>
      </c>
      <c r="X183" s="20"/>
    </row>
    <row r="184" spans="1:24">
      <c r="A184" s="13" t="s">
        <v>141</v>
      </c>
      <c r="B184" s="13">
        <v>60</v>
      </c>
      <c r="C184" s="13" t="s">
        <v>372</v>
      </c>
      <c r="D184" s="14">
        <v>-39081.513545431219</v>
      </c>
      <c r="E184" s="17">
        <v>311.25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489.61067740225963</v>
      </c>
      <c r="Q184" s="15"/>
      <c r="R184" s="20">
        <v>16.320355913408655</v>
      </c>
      <c r="T184" s="118">
        <v>-60.548463244971344</v>
      </c>
      <c r="U184" s="118">
        <v>354.93207205449323</v>
      </c>
      <c r="V184" s="20">
        <v>45.923378605160977</v>
      </c>
      <c r="W184" s="20">
        <v>58.492385103974023</v>
      </c>
      <c r="X184" s="20">
        <v>57.404484283479519</v>
      </c>
    </row>
    <row r="185" spans="1:24">
      <c r="A185" s="13" t="s">
        <v>88</v>
      </c>
      <c r="B185" s="13">
        <v>60</v>
      </c>
      <c r="C185" s="13" t="s">
        <v>372</v>
      </c>
      <c r="D185" s="14">
        <v>-1914.5104556684701</v>
      </c>
      <c r="E185" s="17">
        <v>17.75</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798.99471571596848</v>
      </c>
      <c r="Q185" s="15"/>
      <c r="R185" s="20">
        <v>26.633157190532284</v>
      </c>
      <c r="T185" s="118">
        <v>13.558038845038105</v>
      </c>
      <c r="U185" s="118">
        <v>36.269861898416806</v>
      </c>
      <c r="V185" s="20">
        <v>51.81355882467345</v>
      </c>
      <c r="W185" s="20">
        <v>48.493167170357147</v>
      </c>
      <c r="X185" s="20">
        <v>68.69747471387609</v>
      </c>
    </row>
    <row r="186" spans="1:24">
      <c r="A186" s="13" t="s">
        <v>98</v>
      </c>
      <c r="B186" s="13">
        <v>60</v>
      </c>
      <c r="C186" s="13" t="s">
        <v>372</v>
      </c>
      <c r="D186" s="14">
        <v>-1468.9672531971355</v>
      </c>
      <c r="E186" s="17">
        <v>35.26</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1176.6610149287956</v>
      </c>
      <c r="Q186" s="15"/>
      <c r="R186" s="20">
        <v>39.222033830959852</v>
      </c>
      <c r="T186" s="118">
        <v>4.5259619849268518</v>
      </c>
      <c r="U186" s="118">
        <v>45.7067091276285</v>
      </c>
      <c r="V186" s="20">
        <v>63.832728040569421</v>
      </c>
      <c r="W186" s="20">
        <v>60.214226822155787</v>
      </c>
      <c r="X186" s="20">
        <v>63.870634730858903</v>
      </c>
    </row>
    <row r="187" spans="1:24">
      <c r="A187" s="13" t="s">
        <v>674</v>
      </c>
      <c r="B187" s="13">
        <v>60</v>
      </c>
      <c r="C187" s="13" t="s">
        <v>372</v>
      </c>
      <c r="D187" s="14">
        <v>-1907.6210681254224</v>
      </c>
      <c r="E187" s="17">
        <v>17.899999999999999</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999.62461714418134</v>
      </c>
      <c r="Q187" s="16" t="s">
        <v>2252</v>
      </c>
      <c r="R187" s="20">
        <v>33.320820571472709</v>
      </c>
      <c r="T187" s="120">
        <v>22.091978436610624</v>
      </c>
      <c r="U187" s="118"/>
      <c r="V187" s="20">
        <v>65.229027468143741</v>
      </c>
      <c r="W187" s="20">
        <v>72.514052590247388</v>
      </c>
      <c r="X187" s="20">
        <v>63.78667960493555</v>
      </c>
    </row>
    <row r="188" spans="1:24">
      <c r="A188" s="13" t="s">
        <v>190</v>
      </c>
      <c r="B188" s="13">
        <v>60</v>
      </c>
      <c r="C188" s="13" t="s">
        <v>372</v>
      </c>
      <c r="D188" s="13">
        <v>-1027908.0401678766</v>
      </c>
      <c r="E188" s="17">
        <v>5140</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721.36691684355105</v>
      </c>
      <c r="Q188" s="15"/>
      <c r="R188" s="20">
        <v>24.045563894785037</v>
      </c>
      <c r="T188" s="118">
        <v>-5243.6945267678948</v>
      </c>
      <c r="U188" s="120">
        <v>-8961.6562881205209</v>
      </c>
      <c r="V188" s="20">
        <v>37.686388106612135</v>
      </c>
      <c r="W188" s="20">
        <v>49.412264544196503</v>
      </c>
      <c r="X188" s="20">
        <v>38.683234195091472</v>
      </c>
    </row>
    <row r="189" spans="1:24">
      <c r="A189" s="13" t="s">
        <v>634</v>
      </c>
      <c r="B189" s="13">
        <v>60</v>
      </c>
      <c r="C189" s="13" t="s">
        <v>372</v>
      </c>
      <c r="D189" s="13">
        <v>-9210.4738192271543</v>
      </c>
      <c r="E189" s="17">
        <v>25.68</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570.95806281799594</v>
      </c>
      <c r="Q189" s="15"/>
      <c r="R189" s="20">
        <v>19.031935427266532</v>
      </c>
      <c r="T189" s="118">
        <v>-0.36454766857048071</v>
      </c>
      <c r="U189" s="118"/>
      <c r="V189" s="20">
        <v>40.060854381677835</v>
      </c>
      <c r="W189" s="20">
        <v>21.779125578914414</v>
      </c>
      <c r="X189" s="20">
        <v>66.356640044223923</v>
      </c>
    </row>
    <row r="190" spans="1:24">
      <c r="A190" s="13" t="s">
        <v>392</v>
      </c>
      <c r="B190" s="13">
        <v>60</v>
      </c>
      <c r="C190" s="13" t="s">
        <v>372</v>
      </c>
      <c r="D190" s="14">
        <v>-7574.2641101376757</v>
      </c>
      <c r="E190" s="17">
        <v>13.94</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808.74330928535005</v>
      </c>
      <c r="Q190" s="15"/>
      <c r="R190" s="20">
        <v>26.958110309511667</v>
      </c>
      <c r="T190" s="118">
        <v>13.474391849969933</v>
      </c>
      <c r="U190" s="118">
        <v>34.452222556774821</v>
      </c>
      <c r="V190" s="20">
        <v>44.534557762156005</v>
      </c>
      <c r="W190" s="20">
        <v>38.763618029644221</v>
      </c>
      <c r="X190" s="20">
        <v>78.390119946706605</v>
      </c>
    </row>
    <row r="191" spans="1:24">
      <c r="A191" s="13" t="s">
        <v>10</v>
      </c>
      <c r="B191" s="13">
        <v>60</v>
      </c>
      <c r="C191" s="13" t="s">
        <v>372</v>
      </c>
      <c r="D191" s="14">
        <v>24691.172081133886</v>
      </c>
      <c r="E191" s="17">
        <v>106.2</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1070.4074817609685</v>
      </c>
      <c r="Q191" s="15"/>
      <c r="R191" s="20">
        <v>35.68024939203228</v>
      </c>
      <c r="T191" s="118">
        <v>-52.880726679644283</v>
      </c>
      <c r="U191" s="118">
        <v>114.30543359517941</v>
      </c>
      <c r="V191" s="20">
        <v>39.559912824153109</v>
      </c>
      <c r="W191" s="20">
        <v>49.760804637970431</v>
      </c>
      <c r="X191" s="20">
        <v>53.834103226991871</v>
      </c>
    </row>
    <row r="192" spans="1:24">
      <c r="A192" s="13" t="s">
        <v>41</v>
      </c>
      <c r="B192" s="13">
        <v>60</v>
      </c>
      <c r="C192" s="13" t="s">
        <v>372</v>
      </c>
      <c r="D192" s="14">
        <v>5578.9629555344791</v>
      </c>
      <c r="E192" s="17">
        <v>37.74</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1834.6539154747882</v>
      </c>
      <c r="Q192" s="15"/>
      <c r="R192" s="20">
        <v>61.155130515826272</v>
      </c>
      <c r="T192" s="118">
        <v>0.93907911350513018</v>
      </c>
      <c r="U192" s="118">
        <v>41.411462644260588</v>
      </c>
      <c r="V192" s="20">
        <v>40.697355345868644</v>
      </c>
      <c r="W192" s="20">
        <v>75.415955054720314</v>
      </c>
      <c r="X192" s="20">
        <v>58.132220504705522</v>
      </c>
    </row>
    <row r="193" spans="1:24">
      <c r="A193" s="13" t="s">
        <v>157</v>
      </c>
      <c r="B193" s="13">
        <v>60</v>
      </c>
      <c r="C193" s="13" t="s">
        <v>372</v>
      </c>
      <c r="D193" s="13">
        <v>-205.99539155235379</v>
      </c>
      <c r="E193" s="17">
        <v>2.9</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411.11977880967044</v>
      </c>
      <c r="Q193" s="15"/>
      <c r="R193" s="20">
        <v>13.703992626989015</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46.1</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2011.2342373763427</v>
      </c>
      <c r="E195" s="17">
        <v>19.440000000000001</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440.62870587791866</v>
      </c>
      <c r="Q195" s="15"/>
      <c r="R195" s="20">
        <v>14.687623529263956</v>
      </c>
      <c r="T195" s="118">
        <v>-13.930314527314636</v>
      </c>
      <c r="U195" s="118">
        <v>21.99076349862775</v>
      </c>
      <c r="V195" s="20">
        <v>35.659537423304414</v>
      </c>
      <c r="W195" s="20">
        <v>64.609339612742687</v>
      </c>
      <c r="X195" s="20">
        <v>52.374804365902818</v>
      </c>
    </row>
    <row r="196" spans="1:24">
      <c r="A196" s="13" t="s">
        <v>436</v>
      </c>
      <c r="B196" s="13">
        <v>60</v>
      </c>
      <c r="C196" s="13" t="s">
        <v>372</v>
      </c>
      <c r="D196" s="14">
        <v>-28513.337002224689</v>
      </c>
      <c r="E196" s="17">
        <v>57.05</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430.68294931524031</v>
      </c>
      <c r="Q196" s="15"/>
      <c r="R196" s="20">
        <v>14.35609831050801</v>
      </c>
      <c r="T196" s="118">
        <v>-135.80342968095948</v>
      </c>
      <c r="U196" s="118">
        <v>78.487233364476481</v>
      </c>
      <c r="V196" s="20">
        <v>35.527714088488736</v>
      </c>
      <c r="W196" s="20">
        <v>30.65934789103618</v>
      </c>
      <c r="X196" s="20">
        <v>45.767111215237215</v>
      </c>
    </row>
    <row r="197" spans="1:24">
      <c r="A197" s="13" t="s">
        <v>514</v>
      </c>
      <c r="B197" s="13">
        <v>60</v>
      </c>
      <c r="C197" s="13" t="s">
        <v>372</v>
      </c>
      <c r="D197" s="14">
        <v>-2400.3623054397403</v>
      </c>
      <c r="E197" s="17">
        <v>4.83</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206.33938621825484</v>
      </c>
      <c r="Q197" s="16" t="s">
        <v>2220</v>
      </c>
      <c r="R197" s="20">
        <v>6.8779795406084947</v>
      </c>
      <c r="T197" s="118">
        <v>-5.5854080796922645</v>
      </c>
      <c r="U197" s="118"/>
      <c r="V197" s="20">
        <v>31.937629111832386</v>
      </c>
      <c r="W197" s="20">
        <v>49.602175955209702</v>
      </c>
      <c r="X197" s="20">
        <v>35.278576926105302</v>
      </c>
    </row>
    <row r="198" spans="1:24">
      <c r="A198" s="13" t="s">
        <v>455</v>
      </c>
      <c r="B198" s="13">
        <v>60</v>
      </c>
      <c r="C198" s="13" t="s">
        <v>372</v>
      </c>
      <c r="D198" s="14">
        <v>-1643.8538050283037</v>
      </c>
      <c r="E198" s="17">
        <v>5.58</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361.1995447931896</v>
      </c>
      <c r="Q198" s="15"/>
      <c r="R198" s="20">
        <v>12.039984826439653</v>
      </c>
      <c r="T198" s="118">
        <v>-1.1366370014731064</v>
      </c>
      <c r="U198" s="120">
        <v>-2.7284941827199116</v>
      </c>
      <c r="V198" s="20">
        <v>38.413589730554655</v>
      </c>
      <c r="W198" s="20">
        <v>47.264003166276446</v>
      </c>
      <c r="X198" s="20">
        <v>46.356400556125642</v>
      </c>
    </row>
    <row r="199" spans="1:24">
      <c r="A199" s="13" t="s">
        <v>175</v>
      </c>
      <c r="B199" s="13">
        <v>60</v>
      </c>
      <c r="C199" s="13" t="s">
        <v>372</v>
      </c>
      <c r="D199" s="14">
        <v>-9307.4009727661887</v>
      </c>
      <c r="E199" s="17">
        <v>26.12</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287.63416483925153</v>
      </c>
      <c r="Q199" s="15"/>
      <c r="R199" s="20">
        <v>9.5878054946417173</v>
      </c>
      <c r="T199" s="118">
        <v>-22.887116456819747</v>
      </c>
      <c r="U199" s="120">
        <v>-2.4234210125855782</v>
      </c>
      <c r="V199" s="20">
        <v>25.611071353556365</v>
      </c>
      <c r="W199" s="20">
        <v>27.238019248423935</v>
      </c>
      <c r="X199" s="20">
        <v>44.905461036185791</v>
      </c>
    </row>
    <row r="200" spans="1:24">
      <c r="A200" s="13" t="s">
        <v>86</v>
      </c>
      <c r="B200" s="13">
        <v>60</v>
      </c>
      <c r="C200" s="13" t="s">
        <v>372</v>
      </c>
      <c r="D200" s="14">
        <v>-13903.098421325505</v>
      </c>
      <c r="E200" s="17">
        <v>12.9</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366.64432488839935</v>
      </c>
      <c r="Q200" s="15"/>
      <c r="R200" s="20">
        <v>12.221477496279979</v>
      </c>
      <c r="T200" s="118">
        <v>-47.299120234386294</v>
      </c>
      <c r="U200" s="120">
        <v>-8.5481268391272636</v>
      </c>
      <c r="V200" s="20">
        <v>36.549136894420265</v>
      </c>
      <c r="W200" s="20">
        <v>36.581677127636453</v>
      </c>
      <c r="X200" s="20">
        <v>43.875619161859746</v>
      </c>
    </row>
    <row r="201" spans="1:24">
      <c r="A201" s="13" t="s">
        <v>394</v>
      </c>
      <c r="B201" s="13">
        <v>60</v>
      </c>
      <c r="C201" s="13" t="s">
        <v>372</v>
      </c>
      <c r="D201" s="14">
        <v>-20403.349596653301</v>
      </c>
      <c r="E201" s="17">
        <v>155.80000000000001</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500.00852567879593</v>
      </c>
      <c r="Q201" s="15"/>
      <c r="R201" s="20">
        <v>16.666950855959865</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68.2</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549.80494022522919</v>
      </c>
      <c r="E203" s="17">
        <v>17.3</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1341.0900530927381</v>
      </c>
      <c r="Q203" s="15"/>
      <c r="R203" s="20">
        <v>44.70300176975794</v>
      </c>
      <c r="T203" s="118">
        <v>15.437322404515292</v>
      </c>
      <c r="U203" s="118"/>
      <c r="V203" s="20">
        <v>67.525434936830962</v>
      </c>
      <c r="W203" s="20">
        <v>46.819045355137646</v>
      </c>
      <c r="X203" s="20">
        <v>55.663432571170574</v>
      </c>
    </row>
    <row r="204" spans="1:24">
      <c r="A204" s="13" t="s">
        <v>486</v>
      </c>
      <c r="B204" s="13">
        <v>60</v>
      </c>
      <c r="C204" s="13" t="s">
        <v>372</v>
      </c>
      <c r="D204" s="14">
        <v>3929.6016365924124</v>
      </c>
      <c r="E204" s="17">
        <v>11.04</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3000</v>
      </c>
      <c r="Q204" s="15"/>
      <c r="R204" s="20">
        <v>100</v>
      </c>
      <c r="T204" s="118">
        <v>-4.1960944768172759</v>
      </c>
      <c r="U204" s="118">
        <v>17.523546525347726</v>
      </c>
      <c r="V204" s="20">
        <v>34.686694252986477</v>
      </c>
      <c r="W204" s="20">
        <v>49.802292131862444</v>
      </c>
      <c r="X204" s="20">
        <v>55.603321422919514</v>
      </c>
    </row>
    <row r="205" spans="1:24">
      <c r="A205" s="13" t="s">
        <v>218</v>
      </c>
      <c r="B205" s="13">
        <v>60</v>
      </c>
      <c r="C205" s="13" t="s">
        <v>372</v>
      </c>
      <c r="D205" s="14">
        <v>14063.934351257074</v>
      </c>
      <c r="E205" s="17">
        <v>113.7</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2091.2996700850563</v>
      </c>
      <c r="Q205" s="15"/>
      <c r="R205" s="20">
        <v>69.709989002835215</v>
      </c>
      <c r="T205" s="118">
        <v>34.151581781676015</v>
      </c>
      <c r="U205" s="118">
        <v>161.04883245779504</v>
      </c>
      <c r="V205" s="20">
        <v>53.940256199100091</v>
      </c>
      <c r="W205" s="20">
        <v>33.651818904839388</v>
      </c>
      <c r="X205" s="20">
        <v>67.753946147631567</v>
      </c>
    </row>
    <row r="206" spans="1:24">
      <c r="A206" s="13" t="s">
        <v>395</v>
      </c>
      <c r="B206" s="13">
        <v>60</v>
      </c>
      <c r="C206" s="13" t="s">
        <v>372</v>
      </c>
      <c r="D206" s="14">
        <v>-421.54317081070758</v>
      </c>
      <c r="E206" s="17">
        <v>87.25</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1334.8773751896272</v>
      </c>
      <c r="Q206" s="15"/>
      <c r="R206" s="20">
        <v>44.495912506320906</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58</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-2482.2678351015084</v>
      </c>
      <c r="E208" s="17">
        <v>4.63</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0</v>
      </c>
      <c r="Q208" s="16" t="s">
        <v>2257</v>
      </c>
      <c r="R208" s="20">
        <v>0</v>
      </c>
      <c r="T208" s="118">
        <v>-49.692007303815956</v>
      </c>
      <c r="U208" s="118">
        <v>11.506711382043342</v>
      </c>
      <c r="V208" s="20">
        <v>32.252885893109024</v>
      </c>
      <c r="W208" s="20">
        <v>41.060429223374683</v>
      </c>
      <c r="X208" s="20">
        <v>42.201277937366399</v>
      </c>
    </row>
    <row r="209" spans="1:24">
      <c r="A209" s="13" t="s">
        <v>532</v>
      </c>
      <c r="B209" s="13">
        <v>60</v>
      </c>
      <c r="C209" s="13" t="s">
        <v>372</v>
      </c>
      <c r="D209" s="13">
        <v>-1293.7605400693731</v>
      </c>
      <c r="E209" s="17">
        <v>4.22</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98.382659846086639</v>
      </c>
      <c r="Q209" s="16" t="s">
        <v>2383</v>
      </c>
      <c r="R209" s="20">
        <v>3.2794219948695544</v>
      </c>
      <c r="T209" s="118">
        <v>-6.8696399977934419E-2</v>
      </c>
      <c r="U209" s="118"/>
      <c r="V209" s="20">
        <v>45.132655573578724</v>
      </c>
      <c r="W209" s="20">
        <v>44.940107369948585</v>
      </c>
      <c r="X209" s="20">
        <v>46.75722664283078</v>
      </c>
    </row>
    <row r="210" spans="1:24">
      <c r="A210" s="13" t="s">
        <v>167</v>
      </c>
      <c r="B210" s="13">
        <v>60</v>
      </c>
      <c r="C210" s="13" t="s">
        <v>372</v>
      </c>
      <c r="D210" s="14">
        <v>-22.333264698355393</v>
      </c>
      <c r="E210" s="17">
        <v>5.47</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291.43434802215546</v>
      </c>
      <c r="Q210" s="15"/>
      <c r="R210" s="20">
        <v>9.7144782674051822</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-38887.718716027848</v>
      </c>
      <c r="E211" s="17">
        <v>145.6</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199.98982467534216</v>
      </c>
      <c r="Q211" s="15"/>
      <c r="R211" s="20">
        <v>6.6663274891780722</v>
      </c>
      <c r="T211" s="118">
        <v>-149.68051698919027</v>
      </c>
      <c r="U211" s="120">
        <v>-22.524757041077237</v>
      </c>
      <c r="V211" s="20">
        <v>34.716068342472553</v>
      </c>
      <c r="W211" s="20">
        <v>36.003132876102242</v>
      </c>
      <c r="X211" s="20">
        <v>43.408676487220028</v>
      </c>
    </row>
    <row r="212" spans="1:24">
      <c r="A212" s="13" t="s">
        <v>202</v>
      </c>
      <c r="B212" s="13">
        <v>60</v>
      </c>
      <c r="C212" s="13" t="s">
        <v>372</v>
      </c>
      <c r="D212" s="14">
        <v>-16089.059853112672</v>
      </c>
      <c r="E212" s="17">
        <v>43.32</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107.47923856278727</v>
      </c>
      <c r="Q212" s="15"/>
      <c r="R212" s="20">
        <v>3.5826412854262424</v>
      </c>
      <c r="T212" s="118">
        <v>-58.196281202352154</v>
      </c>
      <c r="U212" s="120">
        <v>-118.14202620922231</v>
      </c>
      <c r="V212" s="20">
        <v>38.237522155393421</v>
      </c>
      <c r="W212" s="20">
        <v>53.803297636729603</v>
      </c>
      <c r="X212" s="20">
        <v>36.809757928310859</v>
      </c>
    </row>
    <row r="213" spans="1:24">
      <c r="A213" s="13" t="s">
        <v>206</v>
      </c>
      <c r="B213" s="13">
        <v>60</v>
      </c>
      <c r="C213" s="13" t="s">
        <v>372</v>
      </c>
      <c r="D213" s="14">
        <v>-7332.2652191783536</v>
      </c>
      <c r="E213" s="17">
        <v>37.200000000000003</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977.63017452436191</v>
      </c>
      <c r="Q213" s="15"/>
      <c r="R213" s="20">
        <v>32.587672484145394</v>
      </c>
      <c r="T213" s="118">
        <v>13.599617991644948</v>
      </c>
      <c r="U213" s="118">
        <v>43.538355203526855</v>
      </c>
      <c r="V213" s="20">
        <v>33.620360788546741</v>
      </c>
      <c r="W213" s="20">
        <v>45.005572979989267</v>
      </c>
      <c r="X213" s="20">
        <v>60.989222201933131</v>
      </c>
    </row>
    <row r="214" spans="1:24">
      <c r="A214" s="13" t="s">
        <v>29</v>
      </c>
      <c r="B214" s="13">
        <v>60</v>
      </c>
      <c r="C214" s="13" t="s">
        <v>372</v>
      </c>
      <c r="D214" s="14">
        <v>-1671.0982967984123</v>
      </c>
      <c r="E214" s="17">
        <v>23</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740.36573470032954</v>
      </c>
      <c r="Q214" s="15"/>
      <c r="R214" s="20">
        <v>24.67885782334432</v>
      </c>
      <c r="T214" s="118">
        <v>8.1778459747989274</v>
      </c>
      <c r="U214" s="120">
        <v>21.773913538603971</v>
      </c>
      <c r="V214" s="20">
        <v>57.215316389484002</v>
      </c>
      <c r="W214" s="20">
        <v>67.030580528275664</v>
      </c>
      <c r="X214" s="20">
        <v>60.574970349929423</v>
      </c>
    </row>
    <row r="215" spans="1:24">
      <c r="A215" s="13" t="s">
        <v>396</v>
      </c>
      <c r="B215" s="13">
        <v>60</v>
      </c>
      <c r="C215" s="13" t="s">
        <v>372</v>
      </c>
      <c r="D215" s="14">
        <v>-3565.3509548496486</v>
      </c>
      <c r="E215" s="17">
        <v>45.46</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1656.0914655835136</v>
      </c>
      <c r="Q215" s="15"/>
      <c r="R215" s="20">
        <v>55.203048852783787</v>
      </c>
      <c r="T215" s="118">
        <v>16.324670979224933</v>
      </c>
      <c r="U215" s="120">
        <v>35.66575689075691</v>
      </c>
      <c r="V215" s="20">
        <v>34.019802456945328</v>
      </c>
      <c r="W215" s="20">
        <v>33.291098475010315</v>
      </c>
      <c r="X215" s="20">
        <v>55.09483771845489</v>
      </c>
    </row>
    <row r="216" spans="1:24">
      <c r="A216" s="13" t="s">
        <v>61</v>
      </c>
      <c r="B216" s="13">
        <v>60</v>
      </c>
      <c r="C216" s="13" t="s">
        <v>372</v>
      </c>
      <c r="D216" s="14">
        <v>-1274.1450259078667</v>
      </c>
      <c r="E216" s="17">
        <v>5.08</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782.1845382607728</v>
      </c>
      <c r="Q216" s="15"/>
      <c r="R216" s="20">
        <v>26.072817942025761</v>
      </c>
      <c r="T216" s="118">
        <v>3.5749710854215522</v>
      </c>
      <c r="U216" s="118">
        <v>6.1674378510342986</v>
      </c>
      <c r="V216" s="20">
        <v>51.892099053943497</v>
      </c>
      <c r="W216" s="20">
        <v>60.069957507881817</v>
      </c>
      <c r="X216" s="20">
        <v>60.83847610272764</v>
      </c>
    </row>
    <row r="217" spans="1:24">
      <c r="A217" s="13" t="s">
        <v>210</v>
      </c>
      <c r="B217" s="13">
        <v>60</v>
      </c>
      <c r="C217" s="13" t="s">
        <v>372</v>
      </c>
      <c r="D217" s="14">
        <v>-173.61560992662282</v>
      </c>
      <c r="E217" s="17">
        <v>3.38</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401.48572635923284</v>
      </c>
      <c r="Q217" s="15"/>
      <c r="R217" s="20">
        <v>13.382857545307761</v>
      </c>
      <c r="T217" s="118">
        <v>-6.0320232032478671</v>
      </c>
      <c r="U217" s="120">
        <v>-2.7886159146216549</v>
      </c>
      <c r="V217" s="20">
        <v>39.378184161314728</v>
      </c>
      <c r="W217" s="20">
        <v>48.058450603159848</v>
      </c>
      <c r="X217" s="20">
        <v>43.623737184254857</v>
      </c>
    </row>
    <row r="218" spans="1:24">
      <c r="A218" s="13" t="s">
        <v>311</v>
      </c>
      <c r="B218" s="13">
        <v>60</v>
      </c>
      <c r="C218" s="13" t="s">
        <v>372</v>
      </c>
      <c r="D218" s="14">
        <v>-897.92010711412297</v>
      </c>
      <c r="E218" s="17">
        <v>5.69</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924.34070370189556</v>
      </c>
      <c r="Q218" s="15"/>
      <c r="R218" s="20">
        <v>30.811356790063186</v>
      </c>
      <c r="T218" s="118">
        <v>0.6329092244271628</v>
      </c>
      <c r="U218" s="120">
        <v>-4.1851841088233677</v>
      </c>
      <c r="V218" s="20">
        <v>36.742877077047325</v>
      </c>
      <c r="W218" s="20">
        <v>69.636529143407643</v>
      </c>
      <c r="X218" s="20">
        <v>48.002258300367167</v>
      </c>
    </row>
    <row r="219" spans="1:24">
      <c r="A219" s="13" t="s">
        <v>703</v>
      </c>
      <c r="B219" s="13">
        <v>60</v>
      </c>
      <c r="C219" s="13" t="s">
        <v>372</v>
      </c>
      <c r="D219" s="14">
        <v>5377.1376067607334</v>
      </c>
      <c r="E219" s="17">
        <v>16.13</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2621.106965453816</v>
      </c>
      <c r="Q219" s="16" t="s">
        <v>2232</v>
      </c>
      <c r="R219" s="20">
        <v>87.370232181793867</v>
      </c>
      <c r="T219" s="120">
        <v>21.237352112458545</v>
      </c>
      <c r="U219" s="118">
        <v>22.668616414962422</v>
      </c>
      <c r="V219" s="20">
        <v>67.787417532506282</v>
      </c>
      <c r="W219" s="20">
        <v>80.138254625024231</v>
      </c>
      <c r="X219" s="20">
        <v>78.395079700443802</v>
      </c>
    </row>
    <row r="220" spans="1:24">
      <c r="A220" s="13" t="s">
        <v>12</v>
      </c>
      <c r="B220" s="13">
        <v>60</v>
      </c>
      <c r="C220" s="13" t="s">
        <v>372</v>
      </c>
      <c r="D220" s="14">
        <v>-2487.8812328571698</v>
      </c>
      <c r="E220" s="17">
        <v>9.98</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114.49079165404606</v>
      </c>
      <c r="Q220" s="15"/>
      <c r="R220" s="20">
        <v>3.8163597218015353</v>
      </c>
      <c r="T220" s="118">
        <v>0.99967136629409481</v>
      </c>
      <c r="U220" s="118">
        <v>13.529230346053183</v>
      </c>
      <c r="V220" s="20">
        <v>81.35236063066958</v>
      </c>
      <c r="W220" s="20">
        <v>87.907931433437057</v>
      </c>
      <c r="X220" s="20">
        <v>55.875715859679325</v>
      </c>
    </row>
    <row r="221" spans="1:24">
      <c r="A221" s="13" t="s">
        <v>704</v>
      </c>
      <c r="B221" s="13">
        <v>60</v>
      </c>
      <c r="C221" s="13" t="s">
        <v>372</v>
      </c>
      <c r="D221" s="14">
        <v>2156.0618608370951</v>
      </c>
      <c r="E221" s="17">
        <v>13.8</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2733.1902559689293</v>
      </c>
      <c r="Q221" s="16" t="s">
        <v>2232</v>
      </c>
      <c r="R221" s="20">
        <v>91.106341865630981</v>
      </c>
      <c r="T221" s="120">
        <v>21.36406534254176</v>
      </c>
      <c r="U221" s="118">
        <v>18.907595762220105</v>
      </c>
      <c r="V221" s="20">
        <v>58.872000840282432</v>
      </c>
      <c r="W221" s="20">
        <v>55.742669004263632</v>
      </c>
      <c r="X221" s="20">
        <v>79.325317155721777</v>
      </c>
    </row>
    <row r="222" spans="1:24">
      <c r="A222" s="13" t="s">
        <v>460</v>
      </c>
      <c r="B222" s="13">
        <v>60</v>
      </c>
      <c r="C222" s="13" t="s">
        <v>372</v>
      </c>
      <c r="D222" s="14">
        <v>-23741.620676774459</v>
      </c>
      <c r="E222" s="17">
        <v>69.400000000000006</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1424.0588906920279</v>
      </c>
      <c r="Q222" s="15"/>
      <c r="R222" s="20">
        <v>47.468629689734264</v>
      </c>
      <c r="T222" s="120">
        <v>132.25404858530908</v>
      </c>
      <c r="U222" s="118">
        <v>94.609471311061881</v>
      </c>
      <c r="V222" s="20">
        <v>47.245647020757303</v>
      </c>
      <c r="W222" s="20">
        <v>64.101857526054957</v>
      </c>
      <c r="X222" s="20">
        <v>77.923300819940508</v>
      </c>
    </row>
    <row r="223" spans="1:24">
      <c r="A223" s="13" t="s">
        <v>397</v>
      </c>
      <c r="B223" s="13">
        <v>60</v>
      </c>
      <c r="C223" s="13" t="s">
        <v>372</v>
      </c>
      <c r="D223" s="14">
        <v>-507.79976720526588</v>
      </c>
      <c r="E223" s="17">
        <v>3.84</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571.92963496160451</v>
      </c>
      <c r="Q223" s="15"/>
      <c r="R223" s="20">
        <v>19.064321165386819</v>
      </c>
      <c r="T223" s="118">
        <v>-6.3036497946270176</v>
      </c>
      <c r="U223" s="120">
        <v>-16.168463212389</v>
      </c>
      <c r="V223" s="20">
        <v>30.029742729865468</v>
      </c>
      <c r="W223" s="20">
        <v>36.413157515812429</v>
      </c>
      <c r="X223" s="20">
        <v>38.179295014620571</v>
      </c>
    </row>
    <row r="224" spans="1:24">
      <c r="A224" s="13" t="s">
        <v>705</v>
      </c>
      <c r="B224" s="13">
        <v>60</v>
      </c>
      <c r="C224" s="13" t="s">
        <v>372</v>
      </c>
      <c r="D224" s="14">
        <v>-1373.7092139609165</v>
      </c>
      <c r="E224" s="17">
        <v>4.84</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240.19468438390999</v>
      </c>
      <c r="Q224" s="16" t="s">
        <v>2232</v>
      </c>
      <c r="R224" s="20">
        <v>8.0064894794636654</v>
      </c>
      <c r="T224" s="118">
        <v>-0.2783491443296171</v>
      </c>
      <c r="U224" s="120">
        <v>5.2318351801341922</v>
      </c>
      <c r="V224" s="20">
        <v>54.520900218160193</v>
      </c>
      <c r="W224" s="20">
        <v>47.27433768848703</v>
      </c>
      <c r="X224" s="20">
        <v>57.186762118159521</v>
      </c>
    </row>
    <row r="225" spans="1:24">
      <c r="A225" s="13" t="s">
        <v>445</v>
      </c>
      <c r="B225" s="13">
        <v>60</v>
      </c>
      <c r="C225" s="13" t="s">
        <v>372</v>
      </c>
      <c r="D225" s="14">
        <v>519.98484183026324</v>
      </c>
      <c r="E225" s="17">
        <v>2.57</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768.4144926756403</v>
      </c>
      <c r="Q225" s="15"/>
      <c r="R225" s="20">
        <v>25.613816422521342</v>
      </c>
      <c r="T225" s="118">
        <v>-2.9015908020163872</v>
      </c>
      <c r="U225" s="118"/>
      <c r="V225" s="20">
        <v>50.409908778735556</v>
      </c>
      <c r="W225" s="20">
        <v>54.232209523674378</v>
      </c>
      <c r="X225" s="20">
        <v>43.016494882875143</v>
      </c>
    </row>
    <row r="226" spans="1:24">
      <c r="A226" s="13" t="s">
        <v>30</v>
      </c>
      <c r="B226" s="13">
        <v>60</v>
      </c>
      <c r="C226" s="13" t="s">
        <v>372</v>
      </c>
      <c r="D226" s="14">
        <v>-770.47745090059288</v>
      </c>
      <c r="E226" s="17">
        <v>15.84</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1262.3239553604978</v>
      </c>
      <c r="Q226" s="15"/>
      <c r="R226" s="20">
        <v>42.077465178683262</v>
      </c>
      <c r="T226" s="118">
        <v>16.902826007450464</v>
      </c>
      <c r="U226" s="120">
        <v>6.5862393421333643</v>
      </c>
      <c r="V226" s="20">
        <v>71.86096724185542</v>
      </c>
      <c r="W226" s="20">
        <v>37.483594873549741</v>
      </c>
      <c r="X226" s="20">
        <v>60.945255657165625</v>
      </c>
    </row>
    <row r="227" spans="1:24">
      <c r="A227" s="13" t="s">
        <v>706</v>
      </c>
      <c r="B227" s="13">
        <v>60</v>
      </c>
      <c r="C227" s="13" t="s">
        <v>372</v>
      </c>
      <c r="D227" s="14">
        <v>-50.766446812273713</v>
      </c>
      <c r="E227" s="17">
        <v>3.09</v>
      </c>
      <c r="F227" s="13" t="s">
        <v>693</v>
      </c>
      <c r="G227" s="13" t="s">
        <v>872</v>
      </c>
      <c r="H227" s="13" t="s">
        <v>1689</v>
      </c>
      <c r="I227" s="13" t="s">
        <v>864</v>
      </c>
      <c r="J227" s="13" t="s">
        <v>873</v>
      </c>
      <c r="K227" s="13" t="s">
        <v>874</v>
      </c>
      <c r="L227" s="13" t="s">
        <v>1185</v>
      </c>
      <c r="M227" s="13" t="s">
        <v>1690</v>
      </c>
      <c r="N227" s="13" t="s">
        <v>497</v>
      </c>
      <c r="O227" s="13">
        <v>22.517969335342844</v>
      </c>
      <c r="P227" s="13">
        <v>628.44756778040085</v>
      </c>
      <c r="Q227" s="16" t="s">
        <v>2384</v>
      </c>
      <c r="R227" s="20">
        <v>20.948252259346695</v>
      </c>
      <c r="T227" s="118">
        <v>-9.9652596987974729</v>
      </c>
      <c r="U227" s="120">
        <v>-183.18880183798714</v>
      </c>
      <c r="V227" s="20">
        <v>53.353880391840313</v>
      </c>
      <c r="W227" s="20">
        <v>43.046543728394347</v>
      </c>
      <c r="X227" s="20">
        <v>34.638182631450604</v>
      </c>
    </row>
    <row r="228" spans="1:24">
      <c r="A228" s="13" t="s">
        <v>707</v>
      </c>
      <c r="B228" s="13">
        <v>60</v>
      </c>
      <c r="C228" s="13" t="s">
        <v>372</v>
      </c>
      <c r="D228" s="14">
        <v>1143.1360723012497</v>
      </c>
      <c r="E228" s="17">
        <v>10.97</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1954.6948255661814</v>
      </c>
      <c r="Q228" s="15"/>
      <c r="R228" s="20">
        <v>65.156494185539387</v>
      </c>
      <c r="T228" s="118">
        <v>-6.8896949876305236</v>
      </c>
      <c r="U228" s="120">
        <v>6.3312439025100353</v>
      </c>
      <c r="V228" s="20">
        <v>44.268065356822802</v>
      </c>
      <c r="W228" s="20">
        <v>61.333458208935937</v>
      </c>
      <c r="X228" s="20">
        <v>50.687191282857142</v>
      </c>
    </row>
    <row r="229" spans="1:24">
      <c r="A229" s="13" t="s">
        <v>54</v>
      </c>
      <c r="B229" s="13">
        <v>60</v>
      </c>
      <c r="C229" s="13" t="s">
        <v>372</v>
      </c>
      <c r="D229" s="14">
        <v>-6570.6422570769973</v>
      </c>
      <c r="E229" s="17">
        <v>288.25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342.72815076369199</v>
      </c>
      <c r="Q229" s="15"/>
      <c r="R229" s="20">
        <v>11.424271692123066</v>
      </c>
      <c r="T229" s="118">
        <v>-58.685057279776629</v>
      </c>
      <c r="U229" s="120">
        <v>48.197940632948644</v>
      </c>
      <c r="V229" s="20">
        <v>55.441277728774025</v>
      </c>
      <c r="W229" s="20">
        <v>60.592333143065694</v>
      </c>
      <c r="X229" s="20">
        <v>50.52864036121543</v>
      </c>
    </row>
    <row r="230" spans="1:24">
      <c r="A230" s="13" t="s">
        <v>152</v>
      </c>
      <c r="B230" s="13">
        <v>60</v>
      </c>
      <c r="C230" s="13" t="s">
        <v>372</v>
      </c>
      <c r="D230" s="14">
        <v>-1115.2862792296946</v>
      </c>
      <c r="E230" s="17">
        <v>4.6900000000000004</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771.75822000928338</v>
      </c>
      <c r="Q230" s="16" t="s">
        <v>2254</v>
      </c>
      <c r="R230" s="20">
        <v>25.725274000309447</v>
      </c>
      <c r="T230" s="118">
        <v>2.0902198021769358</v>
      </c>
      <c r="U230" s="118">
        <v>8.1263283809790785</v>
      </c>
      <c r="V230" s="20">
        <v>42.846069973228907</v>
      </c>
      <c r="W230" s="20">
        <v>54.273469928628671</v>
      </c>
      <c r="X230" s="20">
        <v>65.531737406562314</v>
      </c>
    </row>
    <row r="231" spans="1:24">
      <c r="A231" s="13" t="s">
        <v>328</v>
      </c>
      <c r="B231" s="13">
        <v>60</v>
      </c>
      <c r="C231" s="13" t="s">
        <v>372</v>
      </c>
      <c r="D231" s="14">
        <v>-941.90948012141007</v>
      </c>
      <c r="E231" s="17">
        <v>1.47</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305.6667246156245</v>
      </c>
      <c r="Q231" s="15"/>
      <c r="R231" s="20">
        <v>10.188890820520816</v>
      </c>
      <c r="T231" s="118">
        <v>-4.8155266988448853</v>
      </c>
      <c r="U231" s="120">
        <v>-4.5669714438105924</v>
      </c>
      <c r="V231" s="20">
        <v>17.61399414679363</v>
      </c>
      <c r="W231" s="20">
        <v>43.403814959286464</v>
      </c>
      <c r="X231" s="20">
        <v>35.379603712975303</v>
      </c>
    </row>
    <row r="232" spans="1:24">
      <c r="A232" s="13" t="s">
        <v>467</v>
      </c>
      <c r="B232" s="13">
        <v>60</v>
      </c>
      <c r="C232" s="13" t="s">
        <v>372</v>
      </c>
      <c r="D232" s="14">
        <v>-7490.6982197570924</v>
      </c>
      <c r="E232" s="17">
        <v>110.7</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1168.6220092235139</v>
      </c>
      <c r="Q232" s="15"/>
      <c r="R232" s="20">
        <v>38.954066974117133</v>
      </c>
      <c r="T232" s="120">
        <v>199.5807750102189</v>
      </c>
      <c r="U232" s="118"/>
      <c r="V232" s="20">
        <v>77.143985550113385</v>
      </c>
      <c r="W232" s="20">
        <v>47.916683484229999</v>
      </c>
      <c r="X232" s="20">
        <v>72.032899743859502</v>
      </c>
    </row>
    <row r="233" spans="1:24">
      <c r="A233" s="13" t="s">
        <v>114</v>
      </c>
      <c r="B233" s="13">
        <v>60</v>
      </c>
      <c r="C233" s="13" t="s">
        <v>372</v>
      </c>
      <c r="D233" s="13">
        <v>491.45288473055882</v>
      </c>
      <c r="E233" s="17">
        <v>2.34</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485.68505904979429</v>
      </c>
      <c r="Q233" s="16" t="s">
        <v>2219</v>
      </c>
      <c r="R233" s="20">
        <v>16.189501968326475</v>
      </c>
      <c r="T233" s="118">
        <v>-0.69507979560234912</v>
      </c>
      <c r="U233" s="118">
        <v>3.3184335682878929</v>
      </c>
      <c r="V233" s="20">
        <v>59.93176958378119</v>
      </c>
      <c r="W233" s="20">
        <v>43.534911443860523</v>
      </c>
      <c r="X233" s="20">
        <v>54.857787215194946</v>
      </c>
    </row>
    <row r="234" spans="1:24">
      <c r="A234" s="13" t="s">
        <v>761</v>
      </c>
      <c r="B234" s="13">
        <v>60</v>
      </c>
      <c r="C234" s="13" t="s">
        <v>372</v>
      </c>
      <c r="D234" s="14">
        <v>-6729.8178636976754</v>
      </c>
      <c r="E234" s="17">
        <v>31.94</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8.6713711907880509</v>
      </c>
      <c r="Q234" s="15"/>
      <c r="R234" s="20">
        <v>0.2890457063596017</v>
      </c>
      <c r="T234" s="118"/>
      <c r="U234" s="118"/>
      <c r="V234" s="20">
        <v>56.973643034402784</v>
      </c>
      <c r="W234" s="20">
        <v>19.010838459150637</v>
      </c>
      <c r="X234" s="20"/>
    </row>
    <row r="235" spans="1:24">
      <c r="A235" s="13" t="s">
        <v>191</v>
      </c>
      <c r="B235" s="13">
        <v>60</v>
      </c>
      <c r="C235" s="13" t="s">
        <v>372</v>
      </c>
      <c r="D235" s="14">
        <v>-10169.025513778251</v>
      </c>
      <c r="E235" s="17">
        <v>77.2</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688.17451181839465</v>
      </c>
      <c r="Q235" s="15"/>
      <c r="R235" s="20">
        <v>22.939150393946488</v>
      </c>
      <c r="T235" s="118">
        <v>-80.563991080502859</v>
      </c>
      <c r="U235" s="120">
        <v>4.0208475027183965</v>
      </c>
      <c r="V235" s="20">
        <v>43.480769776952869</v>
      </c>
      <c r="W235" s="20">
        <v>60.475501305833511</v>
      </c>
      <c r="X235" s="20">
        <v>43.859124919224456</v>
      </c>
    </row>
    <row r="236" spans="1:24">
      <c r="A236" s="13" t="s">
        <v>471</v>
      </c>
      <c r="B236" s="13">
        <v>60</v>
      </c>
      <c r="C236" s="13" t="s">
        <v>372</v>
      </c>
      <c r="D236" s="14">
        <v>-9187.6305629138242</v>
      </c>
      <c r="E236" s="17">
        <v>7.99</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261.52836466683806</v>
      </c>
      <c r="Q236" s="15"/>
      <c r="R236" s="20">
        <v>8.7176121555612678</v>
      </c>
      <c r="T236" s="118">
        <v>-19.567539556025775</v>
      </c>
      <c r="U236" s="118"/>
      <c r="V236" s="20">
        <v>24.590158723515813</v>
      </c>
      <c r="W236" s="20">
        <v>40.77380011761656</v>
      </c>
      <c r="X236" s="20">
        <v>50.839668231866185</v>
      </c>
    </row>
    <row r="237" spans="1:24">
      <c r="A237" s="13" t="s">
        <v>708</v>
      </c>
      <c r="B237" s="13">
        <v>60</v>
      </c>
      <c r="C237" s="13" t="s">
        <v>372</v>
      </c>
      <c r="D237" s="14">
        <v>7692.6179106436621</v>
      </c>
      <c r="E237" s="17">
        <v>131.4</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990.69439814349221</v>
      </c>
      <c r="Q237" s="15"/>
      <c r="R237" s="20">
        <v>33.023146604783072</v>
      </c>
      <c r="T237" s="118">
        <v>-51.663217881033603</v>
      </c>
      <c r="U237" s="120">
        <v>109.90058080416631</v>
      </c>
      <c r="V237" s="20">
        <v>44.751885403553011</v>
      </c>
      <c r="W237" s="20">
        <v>67.027816703112052</v>
      </c>
      <c r="X237" s="20">
        <v>52.463701956798964</v>
      </c>
    </row>
    <row r="238" spans="1:24">
      <c r="A238" s="13" t="s">
        <v>709</v>
      </c>
      <c r="B238" s="13">
        <v>60</v>
      </c>
      <c r="C238" s="13" t="s">
        <v>372</v>
      </c>
      <c r="D238" s="14">
        <v>-1354.1301652890779</v>
      </c>
      <c r="E238" s="17">
        <v>26.46</v>
      </c>
      <c r="F238" s="13" t="s">
        <v>699</v>
      </c>
      <c r="G238" s="13" t="s">
        <v>1013</v>
      </c>
      <c r="H238" s="13" t="s">
        <v>1701</v>
      </c>
      <c r="I238" s="13" t="s">
        <v>793</v>
      </c>
      <c r="J238" s="13" t="s">
        <v>1014</v>
      </c>
      <c r="K238" s="13" t="s">
        <v>876</v>
      </c>
      <c r="L238" s="13" t="s">
        <v>1702</v>
      </c>
      <c r="M238" s="13" t="s">
        <v>1703</v>
      </c>
      <c r="N238" s="13" t="s">
        <v>877</v>
      </c>
      <c r="P238" s="13">
        <v>448.77269842564704</v>
      </c>
      <c r="Q238" s="15"/>
      <c r="R238" s="20">
        <v>14.959089947521568</v>
      </c>
      <c r="T238" s="118">
        <v>-10.878887859043864</v>
      </c>
      <c r="U238" s="120">
        <v>23.527713687157039</v>
      </c>
      <c r="V238" s="20">
        <v>36.017139360182661</v>
      </c>
      <c r="W238" s="20">
        <v>50.186525576819825</v>
      </c>
      <c r="X238" s="20">
        <v>52.48723126441336</v>
      </c>
    </row>
    <row r="239" spans="1:24">
      <c r="A239" s="13" t="s">
        <v>765</v>
      </c>
      <c r="B239" s="13">
        <v>60</v>
      </c>
      <c r="C239" s="13" t="s">
        <v>372</v>
      </c>
      <c r="D239" s="14">
        <v>-23132.474104836547</v>
      </c>
      <c r="E239" s="17">
        <v>284</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658.25731682735727</v>
      </c>
      <c r="Q239" s="15"/>
      <c r="R239" s="20">
        <v>21.941910560911911</v>
      </c>
      <c r="T239" s="118">
        <v>-117.87035851119128</v>
      </c>
      <c r="U239" s="118">
        <v>575.45724313516132</v>
      </c>
      <c r="V239" s="20">
        <v>54.342211201116932</v>
      </c>
      <c r="W239" s="20">
        <v>75.742626819178241</v>
      </c>
      <c r="X239" s="20">
        <v>64.631172386800017</v>
      </c>
    </row>
    <row r="240" spans="1:24">
      <c r="A240" s="13" t="s">
        <v>398</v>
      </c>
      <c r="B240" s="13">
        <v>60</v>
      </c>
      <c r="C240" s="13" t="s">
        <v>372</v>
      </c>
      <c r="D240" s="14">
        <v>-1937.2809393236246</v>
      </c>
      <c r="E240" s="17">
        <v>5.73</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453.98201165276669</v>
      </c>
      <c r="Q240" s="15"/>
      <c r="R240" s="20">
        <v>15.132733721758889</v>
      </c>
      <c r="T240" s="118">
        <v>-0.20003013972777595</v>
      </c>
      <c r="U240" s="118">
        <v>6.5153341380915641</v>
      </c>
      <c r="V240" s="20">
        <v>52.006767549318013</v>
      </c>
      <c r="W240" s="20">
        <v>43.393281599266771</v>
      </c>
      <c r="X240" s="20">
        <v>57.991377328850064</v>
      </c>
    </row>
    <row r="241" spans="1:24">
      <c r="A241" s="13" t="s">
        <v>102</v>
      </c>
      <c r="B241" s="13">
        <v>60</v>
      </c>
      <c r="C241" s="13" t="s">
        <v>372</v>
      </c>
      <c r="D241" s="14">
        <v>-1526.0363802126876</v>
      </c>
      <c r="E241" s="17">
        <v>27.46</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713.40225459737439</v>
      </c>
      <c r="Q241" s="15"/>
      <c r="R241" s="20">
        <v>23.780075153245814</v>
      </c>
      <c r="T241" s="118">
        <v>-12.968014824330432</v>
      </c>
      <c r="U241" s="120">
        <v>18.576038362399601</v>
      </c>
      <c r="V241" s="20">
        <v>32.770731893536208</v>
      </c>
      <c r="W241" s="20">
        <v>65.087417360739423</v>
      </c>
      <c r="X241" s="20">
        <v>50.75089471153629</v>
      </c>
    </row>
    <row r="242" spans="1:24">
      <c r="A242" s="13" t="s">
        <v>244</v>
      </c>
      <c r="B242" s="13">
        <v>60</v>
      </c>
      <c r="C242" s="13" t="s">
        <v>372</v>
      </c>
      <c r="D242" s="14">
        <v>3761.690488989906</v>
      </c>
      <c r="E242" s="17">
        <v>11.2</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2097.6014342187768</v>
      </c>
      <c r="Q242" s="15"/>
      <c r="R242" s="20">
        <v>69.920047807292562</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11.15</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-1457.4915104633224</v>
      </c>
      <c r="E244" s="17">
        <v>5.15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638.42489706064077</v>
      </c>
      <c r="Q244" s="15"/>
      <c r="R244" s="20">
        <v>21.28082990202136</v>
      </c>
      <c r="T244" s="118">
        <v>-12.744794175417162</v>
      </c>
      <c r="U244" s="120">
        <v>4.8408191816957657</v>
      </c>
      <c r="V244" s="20">
        <v>27.509756008489777</v>
      </c>
      <c r="W244" s="20">
        <v>44.901197843584768</v>
      </c>
      <c r="X244" s="20">
        <v>43.894930510864256</v>
      </c>
    </row>
    <row r="245" spans="1:24">
      <c r="A245" s="13" t="s">
        <v>55</v>
      </c>
      <c r="B245" s="13">
        <v>60</v>
      </c>
      <c r="C245" s="13" t="s">
        <v>372</v>
      </c>
      <c r="D245" s="14">
        <v>-9874.3489299254597</v>
      </c>
      <c r="E245" s="17">
        <v>38.520000000000003</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1057.1210692523055</v>
      </c>
      <c r="Q245" s="15"/>
      <c r="R245" s="20">
        <v>35.237368975076848</v>
      </c>
      <c r="T245" s="120">
        <v>43.255959858266451</v>
      </c>
      <c r="U245" s="118">
        <v>79.497477612314043</v>
      </c>
      <c r="V245" s="20">
        <v>50.994675920327204</v>
      </c>
      <c r="W245" s="20">
        <v>63.594461632427219</v>
      </c>
      <c r="X245" s="20">
        <v>77.979084427005887</v>
      </c>
    </row>
    <row r="246" spans="1:24">
      <c r="A246" s="13" t="s">
        <v>211</v>
      </c>
      <c r="B246" s="13">
        <v>60</v>
      </c>
      <c r="C246" s="13" t="s">
        <v>372</v>
      </c>
      <c r="D246" s="14">
        <v>-18975.858231002432</v>
      </c>
      <c r="E246" s="17">
        <v>60.5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1273.7555465708222</v>
      </c>
      <c r="Q246" s="15"/>
      <c r="R246" s="20">
        <v>42.458518219027404</v>
      </c>
      <c r="T246" s="120">
        <v>82.413549690136847</v>
      </c>
      <c r="U246" s="120">
        <v>62.940141289670279</v>
      </c>
      <c r="V246" s="20">
        <v>53.931463838019951</v>
      </c>
      <c r="W246" s="20">
        <v>52.977144780788436</v>
      </c>
      <c r="X246" s="20">
        <v>66.95249069589002</v>
      </c>
    </row>
    <row r="247" spans="1:24">
      <c r="A247" s="13" t="s">
        <v>487</v>
      </c>
      <c r="B247" s="13">
        <v>60</v>
      </c>
      <c r="C247" s="13" t="s">
        <v>372</v>
      </c>
      <c r="D247" s="14">
        <v>16884.544725741223</v>
      </c>
      <c r="E247" s="17">
        <v>69.25</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1229.197598345022</v>
      </c>
      <c r="Q247" s="15"/>
      <c r="R247" s="20">
        <v>40.973253278167398</v>
      </c>
      <c r="T247" s="118">
        <v>-20.323302677377058</v>
      </c>
      <c r="U247" s="118"/>
      <c r="V247" s="20">
        <v>63.75576199863044</v>
      </c>
      <c r="W247" s="20">
        <v>50.020644437678712</v>
      </c>
      <c r="X247" s="20">
        <v>50.552742972015011</v>
      </c>
    </row>
    <row r="248" spans="1:24">
      <c r="A248" s="13" t="s">
        <v>710</v>
      </c>
      <c r="B248" s="13">
        <v>60</v>
      </c>
      <c r="C248" s="13" t="s">
        <v>372</v>
      </c>
      <c r="D248" s="14">
        <v>-2836.2315182619645</v>
      </c>
      <c r="E248" s="17">
        <v>11.6</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265.9569747362778</v>
      </c>
      <c r="Q248" s="15"/>
      <c r="R248" s="20">
        <v>8.8652324912092606</v>
      </c>
      <c r="T248" s="118">
        <v>-1.5746155187672706</v>
      </c>
      <c r="U248" s="120">
        <v>7.2836143580342849</v>
      </c>
      <c r="V248" s="20">
        <v>50.553486737333174</v>
      </c>
      <c r="W248" s="20">
        <v>63.852123672455036</v>
      </c>
      <c r="X248" s="20">
        <v>53.55538969601006</v>
      </c>
    </row>
    <row r="249" spans="1:24">
      <c r="A249" s="13" t="s">
        <v>711</v>
      </c>
      <c r="B249" s="13">
        <v>60</v>
      </c>
      <c r="C249" s="13" t="s">
        <v>372</v>
      </c>
      <c r="D249" s="14">
        <v>-3756.5064815245109</v>
      </c>
      <c r="E249" s="17">
        <v>51.35</v>
      </c>
      <c r="F249" s="13" t="s">
        <v>695</v>
      </c>
      <c r="G249" s="13" t="s">
        <v>1015</v>
      </c>
      <c r="H249" s="13" t="s">
        <v>1717</v>
      </c>
      <c r="I249" s="13" t="s">
        <v>883</v>
      </c>
      <c r="J249" s="13" t="s">
        <v>1016</v>
      </c>
      <c r="K249" s="13" t="s">
        <v>880</v>
      </c>
      <c r="L249" s="13" t="s">
        <v>1552</v>
      </c>
      <c r="M249" s="13" t="s">
        <v>1718</v>
      </c>
      <c r="N249" s="13" t="s">
        <v>881</v>
      </c>
      <c r="P249" s="13">
        <v>277.88759934431715</v>
      </c>
      <c r="Q249" s="15"/>
      <c r="R249" s="20">
        <v>9.2629199781439056</v>
      </c>
      <c r="T249" s="118">
        <v>-64.960561520635878</v>
      </c>
      <c r="U249" s="120">
        <v>35.305340678674284</v>
      </c>
      <c r="V249" s="20">
        <v>32.836201620404353</v>
      </c>
      <c r="W249" s="20">
        <v>41.150801268390936</v>
      </c>
      <c r="X249" s="20">
        <v>44.4008385405768</v>
      </c>
    </row>
    <row r="250" spans="1:24">
      <c r="A250" s="13" t="s">
        <v>635</v>
      </c>
      <c r="B250" s="13">
        <v>60</v>
      </c>
      <c r="C250" s="13" t="s">
        <v>372</v>
      </c>
      <c r="D250" s="14">
        <v>-13065.70455391295</v>
      </c>
      <c r="E250" s="17">
        <v>158.30000000000001</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334.29436653777418</v>
      </c>
      <c r="Q250" s="15"/>
      <c r="R250" s="20">
        <v>11.14314555125914</v>
      </c>
      <c r="T250" s="118">
        <v>-26.535772130964972</v>
      </c>
      <c r="U250" s="118"/>
      <c r="V250" s="20">
        <v>59.825418133852239</v>
      </c>
      <c r="W250" s="20">
        <v>60.062269133817793</v>
      </c>
      <c r="X250" s="20">
        <v>53.670727304082135</v>
      </c>
    </row>
    <row r="251" spans="1:24">
      <c r="A251" s="13" t="s">
        <v>131</v>
      </c>
      <c r="B251" s="13">
        <v>60</v>
      </c>
      <c r="C251" s="13" t="s">
        <v>372</v>
      </c>
      <c r="D251" s="14">
        <v>-194.57899790573663</v>
      </c>
      <c r="E251" s="17">
        <v>2.9</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277.44294211984823</v>
      </c>
      <c r="Q251" s="15"/>
      <c r="R251" s="20">
        <v>9.2480980706616069</v>
      </c>
      <c r="T251" s="118">
        <v>-4.2690165871530494</v>
      </c>
      <c r="U251" s="120">
        <v>-0.10212115238920738</v>
      </c>
      <c r="V251" s="20">
        <v>35.557662142424334</v>
      </c>
      <c r="W251" s="20">
        <v>55.154989258175853</v>
      </c>
      <c r="X251" s="20">
        <v>42.3945753853871</v>
      </c>
    </row>
    <row r="252" spans="1:24">
      <c r="A252" s="13" t="s">
        <v>248</v>
      </c>
      <c r="B252" s="13">
        <v>60</v>
      </c>
      <c r="C252" s="13" t="s">
        <v>372</v>
      </c>
      <c r="D252" s="14">
        <v>-1220.3087404191847</v>
      </c>
      <c r="E252" s="17">
        <v>16.64</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1190.8290266311687</v>
      </c>
      <c r="Q252" s="15"/>
      <c r="R252" s="20">
        <v>39.694300887705623</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-2772.2176004385092</v>
      </c>
      <c r="E254" s="17">
        <v>45.98</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1691.3958242944655</v>
      </c>
      <c r="Q254" s="16" t="s">
        <v>2385</v>
      </c>
      <c r="R254" s="20">
        <v>56.379860809815519</v>
      </c>
      <c r="T254" s="120">
        <v>51.490681661444668</v>
      </c>
      <c r="U254" s="118">
        <v>105.12397540791781</v>
      </c>
      <c r="V254" s="20">
        <v>54.940758386938313</v>
      </c>
      <c r="W254" s="20">
        <v>51.320404591752848</v>
      </c>
      <c r="X254" s="20">
        <v>97.30986680662788</v>
      </c>
    </row>
    <row r="255" spans="1:24">
      <c r="A255" s="13" t="s">
        <v>456</v>
      </c>
      <c r="B255" s="13">
        <v>60</v>
      </c>
      <c r="C255" s="13" t="s">
        <v>372</v>
      </c>
      <c r="D255" s="14">
        <v>-14600.107441061389</v>
      </c>
      <c r="E255" s="17">
        <v>16.71</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150.62827495398341</v>
      </c>
      <c r="Q255" s="15"/>
      <c r="R255" s="20">
        <v>5.0209424984661135</v>
      </c>
      <c r="T255" s="118">
        <v>-1.1345535787341987</v>
      </c>
      <c r="U255" s="120">
        <v>-0.27228746662842696</v>
      </c>
      <c r="V255" s="20">
        <v>40.859994008120921</v>
      </c>
      <c r="W255" s="20">
        <v>43.936378391264391</v>
      </c>
      <c r="X255" s="20">
        <v>49.522295786572336</v>
      </c>
    </row>
    <row r="256" spans="1:24">
      <c r="A256" s="13" t="s">
        <v>113</v>
      </c>
      <c r="B256" s="13">
        <v>60</v>
      </c>
      <c r="C256" s="13" t="s">
        <v>372</v>
      </c>
      <c r="D256" s="14">
        <v>-24384.964028146213</v>
      </c>
      <c r="E256" s="17">
        <v>291.75</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390.89884561185903</v>
      </c>
      <c r="Q256" s="15"/>
      <c r="R256" s="20">
        <v>13.0299615203953</v>
      </c>
      <c r="T256" s="118">
        <v>-238.33851821801147</v>
      </c>
      <c r="U256" s="120">
        <v>-19.064500181695507</v>
      </c>
      <c r="V256" s="20">
        <v>31.626371818318809</v>
      </c>
      <c r="W256" s="20">
        <v>64.4214787388117</v>
      </c>
      <c r="X256" s="20">
        <v>43.037618044776515</v>
      </c>
    </row>
    <row r="257" spans="1:24">
      <c r="A257" s="13" t="s">
        <v>260</v>
      </c>
      <c r="B257" s="13">
        <v>60</v>
      </c>
      <c r="C257" s="13" t="s">
        <v>372</v>
      </c>
      <c r="D257" s="14">
        <v>-232.97237560059526</v>
      </c>
      <c r="E257" s="17">
        <v>2.65</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330.9123823750142</v>
      </c>
      <c r="Q257" s="16" t="s">
        <v>2234</v>
      </c>
      <c r="R257" s="20">
        <v>11.030412745833807</v>
      </c>
      <c r="T257" s="118">
        <v>-1.2152613468517481</v>
      </c>
      <c r="U257" s="120">
        <v>-0.89467322035177599</v>
      </c>
      <c r="V257" s="20">
        <v>42.333523813544119</v>
      </c>
      <c r="W257" s="20">
        <v>46.755964262658409</v>
      </c>
      <c r="X257" s="20">
        <v>45.017923868921805</v>
      </c>
    </row>
    <row r="258" spans="1:24">
      <c r="A258" s="13" t="s">
        <v>437</v>
      </c>
      <c r="B258" s="13">
        <v>60</v>
      </c>
      <c r="C258" s="13" t="s">
        <v>372</v>
      </c>
      <c r="D258" s="14">
        <v>-4802.5417412393526</v>
      </c>
      <c r="E258" s="17">
        <v>21.62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842.66580692448599</v>
      </c>
      <c r="Q258" s="15"/>
      <c r="R258" s="20">
        <v>28.088860230816199</v>
      </c>
      <c r="T258" s="118">
        <v>19.500238717224327</v>
      </c>
      <c r="U258" s="120">
        <v>7.1956649986326227</v>
      </c>
      <c r="V258" s="20">
        <v>62.563561884464995</v>
      </c>
      <c r="W258" s="20">
        <v>27.775190614006465</v>
      </c>
      <c r="X258" s="20">
        <v>57.530344795928748</v>
      </c>
    </row>
    <row r="259" spans="1:24">
      <c r="A259" s="13" t="s">
        <v>713</v>
      </c>
      <c r="B259" s="13">
        <v>60</v>
      </c>
      <c r="C259" s="13" t="s">
        <v>372</v>
      </c>
      <c r="D259" s="14">
        <v>-8801.2892903740794</v>
      </c>
      <c r="E259" s="17">
        <v>11.19</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545.35630077007124</v>
      </c>
      <c r="Q259" s="15"/>
      <c r="R259" s="20">
        <v>18.178543359002376</v>
      </c>
      <c r="T259" s="118">
        <v>-11.78558286840623</v>
      </c>
      <c r="U259" s="118">
        <v>21.148005360302431</v>
      </c>
      <c r="V259" s="20">
        <v>39.263224317190222</v>
      </c>
      <c r="W259" s="20">
        <v>54.491534945547521</v>
      </c>
      <c r="X259" s="20">
        <v>54.3303627039801</v>
      </c>
    </row>
    <row r="260" spans="1:24">
      <c r="A260" s="13" t="s">
        <v>337</v>
      </c>
      <c r="B260" s="13">
        <v>60</v>
      </c>
      <c r="C260" s="13" t="s">
        <v>372</v>
      </c>
      <c r="D260" s="14">
        <v>-89509.558677555106</v>
      </c>
      <c r="E260" s="17">
        <v>298</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606.63695107292233</v>
      </c>
      <c r="Q260" s="15"/>
      <c r="R260" s="20">
        <v>20.221231702430746</v>
      </c>
      <c r="T260" s="118">
        <v>150.58582512342696</v>
      </c>
      <c r="U260" s="118">
        <v>514.64296627938836</v>
      </c>
      <c r="V260" s="20">
        <v>61.804928534951785</v>
      </c>
      <c r="W260" s="20">
        <v>56.559875185526202</v>
      </c>
      <c r="X260" s="20">
        <v>63.893130486009483</v>
      </c>
    </row>
    <row r="261" spans="1:24">
      <c r="A261" s="13" t="s">
        <v>553</v>
      </c>
      <c r="B261" s="13">
        <v>60</v>
      </c>
      <c r="C261" s="13" t="s">
        <v>372</v>
      </c>
      <c r="D261" s="14">
        <v>-94148.538780960676</v>
      </c>
      <c r="E261" s="17">
        <v>197.4</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258.26634421871614</v>
      </c>
      <c r="Q261" s="15"/>
      <c r="R261" s="20">
        <v>8.6088781406238706</v>
      </c>
      <c r="T261" s="118">
        <v>-100.4973096258243</v>
      </c>
      <c r="U261" s="118"/>
      <c r="V261" s="20">
        <v>45.690943602352</v>
      </c>
      <c r="W261" s="20">
        <v>21.51580431917078</v>
      </c>
      <c r="X261" s="20">
        <v>51.826628437481276</v>
      </c>
    </row>
    <row r="262" spans="1:24">
      <c r="A262" s="13" t="s">
        <v>122</v>
      </c>
      <c r="B262" s="13">
        <v>60</v>
      </c>
      <c r="C262" s="13" t="s">
        <v>372</v>
      </c>
      <c r="D262" s="14">
        <v>-490.61362579770673</v>
      </c>
      <c r="E262" s="17">
        <v>12.82</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1028.8385448292295</v>
      </c>
      <c r="Q262" s="15"/>
      <c r="R262" s="20">
        <v>34.294618160974316</v>
      </c>
      <c r="T262" s="118">
        <v>5.8503815737106279</v>
      </c>
      <c r="U262" s="120">
        <v>11.804342002453136</v>
      </c>
      <c r="V262" s="20">
        <v>50.520798069738227</v>
      </c>
      <c r="W262" s="20">
        <v>36.386811519099595</v>
      </c>
      <c r="X262" s="20">
        <v>65.177566544072704</v>
      </c>
    </row>
    <row r="263" spans="1:24">
      <c r="A263" s="13" t="s">
        <v>438</v>
      </c>
      <c r="B263" s="13">
        <v>60</v>
      </c>
      <c r="C263" s="13" t="s">
        <v>372</v>
      </c>
      <c r="D263" s="14">
        <v>-1545.4820832068172</v>
      </c>
      <c r="E263" s="17">
        <v>4.5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421.90977220554765</v>
      </c>
      <c r="Q263" s="15"/>
      <c r="R263" s="20">
        <v>14.063659073518256</v>
      </c>
      <c r="T263" s="118">
        <v>-2.1597032477054334</v>
      </c>
      <c r="U263" s="120">
        <v>3.9336056963008037</v>
      </c>
      <c r="V263" s="20">
        <v>34.374286891492908</v>
      </c>
      <c r="W263" s="20">
        <v>40.166492382146018</v>
      </c>
      <c r="X263" s="20">
        <v>52.449409203557984</v>
      </c>
    </row>
    <row r="264" spans="1:24">
      <c r="A264" s="13" t="s">
        <v>714</v>
      </c>
      <c r="B264" s="13">
        <v>60</v>
      </c>
      <c r="C264" s="13" t="s">
        <v>372</v>
      </c>
      <c r="D264" s="13">
        <v>63.197640033123562</v>
      </c>
      <c r="E264" s="17">
        <v>1.02</v>
      </c>
      <c r="F264" s="13" t="s">
        <v>693</v>
      </c>
      <c r="G264" s="13" t="s">
        <v>884</v>
      </c>
      <c r="H264" s="13" t="s">
        <v>1733</v>
      </c>
      <c r="I264" s="13" t="s">
        <v>860</v>
      </c>
      <c r="J264" s="13" t="s">
        <v>885</v>
      </c>
      <c r="K264" s="13" t="s">
        <v>886</v>
      </c>
      <c r="L264" s="13" t="s">
        <v>901</v>
      </c>
      <c r="M264" s="13" t="s">
        <v>1734</v>
      </c>
      <c r="N264" s="13" t="s">
        <v>612</v>
      </c>
      <c r="O264" s="13">
        <v>36.360147536214136</v>
      </c>
      <c r="P264" s="13">
        <v>886.51642668477166</v>
      </c>
      <c r="Q264" s="15"/>
      <c r="R264" s="20">
        <v>29.550547556159056</v>
      </c>
      <c r="T264" s="118">
        <v>-0.66997676954133834</v>
      </c>
      <c r="U264" s="120">
        <v>-9.0809431383047627</v>
      </c>
      <c r="V264" s="20">
        <v>55.187265606867761</v>
      </c>
      <c r="W264" s="20">
        <v>50.985307589533392</v>
      </c>
      <c r="X264" s="20">
        <v>33.680358629336787</v>
      </c>
    </row>
    <row r="265" spans="1:24">
      <c r="A265" s="13" t="s">
        <v>262</v>
      </c>
      <c r="B265" s="13">
        <v>60</v>
      </c>
      <c r="C265" s="13" t="s">
        <v>372</v>
      </c>
      <c r="D265" s="14">
        <v>122414.05564264368</v>
      </c>
      <c r="E265" s="17">
        <v>478.75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1874.1978582871852</v>
      </c>
      <c r="Q265" s="15"/>
      <c r="R265" s="20">
        <v>62.473261942906177</v>
      </c>
      <c r="T265" s="118">
        <v>-169.92643753327513</v>
      </c>
      <c r="U265" s="118">
        <v>666.10021715461357</v>
      </c>
      <c r="V265" s="20">
        <v>45.264548870010039</v>
      </c>
      <c r="W265" s="20">
        <v>48.153890240912759</v>
      </c>
      <c r="X265" s="20">
        <v>57.13270823054188</v>
      </c>
    </row>
    <row r="266" spans="1:24">
      <c r="A266" s="13" t="s">
        <v>550</v>
      </c>
      <c r="B266" s="13">
        <v>60</v>
      </c>
      <c r="C266" s="13" t="s">
        <v>372</v>
      </c>
      <c r="D266" s="13">
        <v>-1173387.8800810317</v>
      </c>
      <c r="E266" s="17">
        <v>1256</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1247.0559938957431</v>
      </c>
      <c r="Q266" s="15"/>
      <c r="R266" s="20">
        <v>41.568533129858103</v>
      </c>
      <c r="T266" s="120">
        <v>5333.902151441348</v>
      </c>
      <c r="U266" s="118"/>
      <c r="V266" s="20">
        <v>55.97539040080401</v>
      </c>
      <c r="W266" s="20">
        <v>44.260276955209719</v>
      </c>
      <c r="X266" s="20">
        <v>98.543821252183193</v>
      </c>
    </row>
    <row r="267" spans="1:24">
      <c r="A267" s="13" t="s">
        <v>216</v>
      </c>
      <c r="B267" s="13">
        <v>60</v>
      </c>
      <c r="C267" s="13" t="s">
        <v>372</v>
      </c>
      <c r="D267" s="14">
        <v>-5181.0051812646307</v>
      </c>
      <c r="E267" s="17">
        <v>22.34</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466.61465750871452</v>
      </c>
      <c r="Q267" s="15"/>
      <c r="R267" s="20">
        <v>15.553821916957151</v>
      </c>
      <c r="T267" s="118">
        <v>-11.774523403389985</v>
      </c>
      <c r="U267" s="120">
        <v>5.1384968758206995</v>
      </c>
      <c r="V267" s="20">
        <v>34.913267557283476</v>
      </c>
      <c r="W267" s="20">
        <v>23.101955572004265</v>
      </c>
      <c r="X267" s="20">
        <v>46.751033230331416</v>
      </c>
    </row>
    <row r="268" spans="1:24">
      <c r="A268" s="13" t="s">
        <v>346</v>
      </c>
      <c r="B268" s="13">
        <v>60</v>
      </c>
      <c r="C268" s="13" t="s">
        <v>372</v>
      </c>
      <c r="D268" s="14">
        <v>-18779.247748440182</v>
      </c>
      <c r="E268" s="17">
        <v>52.95</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0</v>
      </c>
      <c r="Q268" s="15"/>
      <c r="R268" s="20">
        <v>0</v>
      </c>
      <c r="T268" s="118">
        <v>-98.643004098073277</v>
      </c>
      <c r="U268" s="120">
        <v>-60.956489734211772</v>
      </c>
      <c r="V268" s="20">
        <v>41.438244376054911</v>
      </c>
      <c r="W268" s="20">
        <v>43.415358705038287</v>
      </c>
      <c r="X268" s="20">
        <v>42.614619121197272</v>
      </c>
    </row>
    <row r="269" spans="1:24">
      <c r="A269" s="13" t="s">
        <v>439</v>
      </c>
      <c r="B269" s="13">
        <v>60</v>
      </c>
      <c r="C269" s="13" t="s">
        <v>372</v>
      </c>
      <c r="D269" s="14">
        <v>29388.423418126309</v>
      </c>
      <c r="E269" s="17">
        <v>54.35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2142.6945466123693</v>
      </c>
      <c r="Q269" s="15"/>
      <c r="R269" s="20">
        <v>71.42315155374564</v>
      </c>
      <c r="T269" s="118">
        <v>-36.468318489140827</v>
      </c>
      <c r="U269" s="118">
        <v>58.40437926500389</v>
      </c>
      <c r="V269" s="20">
        <v>24.690839711503543</v>
      </c>
      <c r="W269" s="20">
        <v>56.016243971355088</v>
      </c>
      <c r="X269" s="20">
        <v>53.398358349203818</v>
      </c>
    </row>
    <row r="270" spans="1:24">
      <c r="A270" s="13" t="s">
        <v>716</v>
      </c>
      <c r="B270" s="13">
        <v>60</v>
      </c>
      <c r="C270" s="13" t="s">
        <v>372</v>
      </c>
      <c r="D270" s="14">
        <v>-1874.8521890829118</v>
      </c>
      <c r="E270" s="17">
        <v>12.8</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198.17111946606647</v>
      </c>
      <c r="Q270" s="15"/>
      <c r="R270" s="20">
        <v>6.6057039822022157</v>
      </c>
      <c r="T270" s="118">
        <v>-19.970970656604887</v>
      </c>
      <c r="U270" s="120">
        <v>-0.21398398639499661</v>
      </c>
      <c r="V270" s="20">
        <v>30.383122467475918</v>
      </c>
      <c r="W270" s="20">
        <v>62.368470053205115</v>
      </c>
      <c r="X270" s="20">
        <v>42.466271400309239</v>
      </c>
    </row>
    <row r="271" spans="1:24">
      <c r="A271" s="13" t="s">
        <v>483</v>
      </c>
      <c r="B271" s="13">
        <v>60</v>
      </c>
      <c r="C271" s="13" t="s">
        <v>372</v>
      </c>
      <c r="D271" s="14">
        <v>31093.121514632287</v>
      </c>
      <c r="E271" s="17">
        <v>60</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1910.450375345087</v>
      </c>
      <c r="Q271" s="15"/>
      <c r="R271" s="20">
        <v>63.681679178169567</v>
      </c>
      <c r="T271" s="118">
        <v>16.481636642610908</v>
      </c>
      <c r="U271" s="118"/>
      <c r="V271" s="20">
        <v>40.670903085639225</v>
      </c>
      <c r="W271" s="20">
        <v>30.946986289234179</v>
      </c>
      <c r="X271" s="20">
        <v>48.915057364399473</v>
      </c>
    </row>
    <row r="272" spans="1:24">
      <c r="A272" s="13" t="s">
        <v>186</v>
      </c>
      <c r="B272" s="13">
        <v>60</v>
      </c>
      <c r="C272" s="13" t="s">
        <v>372</v>
      </c>
      <c r="D272" s="14">
        <v>-471.09978504650485</v>
      </c>
      <c r="E272" s="17">
        <v>2.41</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239.13670718391572</v>
      </c>
      <c r="Q272" s="15"/>
      <c r="R272" s="20">
        <v>7.9712235727971903</v>
      </c>
      <c r="T272" s="118">
        <v>-2.1509800181690819</v>
      </c>
      <c r="U272" s="120">
        <v>2.4999337101158003</v>
      </c>
      <c r="V272" s="20">
        <v>45.363069023516054</v>
      </c>
      <c r="W272" s="20">
        <v>29.307917197305105</v>
      </c>
      <c r="X272" s="20">
        <v>50.240042383427124</v>
      </c>
    </row>
    <row r="273" spans="1:24">
      <c r="A273" s="13" t="s">
        <v>169</v>
      </c>
      <c r="B273" s="13">
        <v>60</v>
      </c>
      <c r="C273" s="13" t="s">
        <v>372</v>
      </c>
      <c r="D273" s="14">
        <v>-406449.17533294362</v>
      </c>
      <c r="E273" s="17">
        <v>55.35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976.27216563921115</v>
      </c>
      <c r="Q273" s="16" t="s">
        <v>2228</v>
      </c>
      <c r="R273" s="20">
        <v>32.542405521307039</v>
      </c>
      <c r="T273" s="120">
        <v>563.09288044195932</v>
      </c>
      <c r="U273" s="118">
        <v>481.63122209060259</v>
      </c>
      <c r="V273" s="20">
        <v>45.971699557064689</v>
      </c>
      <c r="W273" s="20">
        <v>4.702100222673737</v>
      </c>
      <c r="X273" s="20">
        <v>73.775292102437277</v>
      </c>
    </row>
    <row r="274" spans="1:24">
      <c r="A274" s="13" t="s">
        <v>263</v>
      </c>
      <c r="B274" s="13">
        <v>60</v>
      </c>
      <c r="C274" s="13" t="s">
        <v>372</v>
      </c>
      <c r="D274" s="13">
        <v>-920.45046263550478</v>
      </c>
      <c r="E274" s="17">
        <v>2.64</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251.05716270580686</v>
      </c>
      <c r="Q274" s="15"/>
      <c r="R274" s="20">
        <v>8.3685720901935614</v>
      </c>
      <c r="T274" s="118">
        <v>-2.8020213180938081</v>
      </c>
      <c r="U274" s="120">
        <v>-19.382628236604717</v>
      </c>
      <c r="V274" s="20">
        <v>34.337796419565251</v>
      </c>
      <c r="W274" s="20">
        <v>48.193326363478128</v>
      </c>
      <c r="X274" s="20">
        <v>34.942935801425712</v>
      </c>
    </row>
    <row r="275" spans="1:24">
      <c r="A275" s="13" t="s">
        <v>400</v>
      </c>
      <c r="B275" s="13">
        <v>60</v>
      </c>
      <c r="C275" s="13" t="s">
        <v>372</v>
      </c>
      <c r="D275" s="14">
        <v>4720.5722793064278</v>
      </c>
      <c r="E275" s="17">
        <v>12.9</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1520.5015450612257</v>
      </c>
      <c r="Q275" s="15"/>
      <c r="R275" s="20">
        <v>50.683384835374191</v>
      </c>
      <c r="T275" s="118">
        <v>-7.0932496375954557</v>
      </c>
      <c r="U275" s="120">
        <v>-13.812320694710571</v>
      </c>
      <c r="V275" s="20">
        <v>46.043195132211167</v>
      </c>
      <c r="W275" s="20">
        <v>63.569375588777326</v>
      </c>
      <c r="X275" s="20">
        <v>46.16547246766703</v>
      </c>
    </row>
    <row r="276" spans="1:24">
      <c r="A276" s="13" t="s">
        <v>231</v>
      </c>
      <c r="B276" s="13">
        <v>60</v>
      </c>
      <c r="C276" s="13" t="s">
        <v>372</v>
      </c>
      <c r="D276" s="14">
        <v>-1241.5432048650478</v>
      </c>
      <c r="E276" s="17">
        <v>4.6500000000000004</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1698.8993606282932</v>
      </c>
      <c r="Q276" s="15"/>
      <c r="R276" s="20">
        <v>56.629978687609771</v>
      </c>
      <c r="T276" s="118">
        <v>-3.6678556093392078</v>
      </c>
      <c r="U276" s="118">
        <v>7.4637136784293467</v>
      </c>
      <c r="V276" s="20">
        <v>27.028299479615118</v>
      </c>
      <c r="W276" s="20">
        <v>57.616760895062392</v>
      </c>
      <c r="X276" s="20">
        <v>55.722027678971926</v>
      </c>
    </row>
    <row r="277" spans="1:24">
      <c r="A277" s="13" t="s">
        <v>543</v>
      </c>
      <c r="B277" s="13">
        <v>60</v>
      </c>
      <c r="C277" s="13" t="s">
        <v>372</v>
      </c>
      <c r="D277" s="14">
        <v>-10222.021220696504</v>
      </c>
      <c r="E277" s="17">
        <v>57</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4.4656655217615793</v>
      </c>
      <c r="Q277" s="15"/>
      <c r="R277" s="20">
        <v>0.14885551739205263</v>
      </c>
      <c r="T277" s="118">
        <v>-46.198078139812466</v>
      </c>
      <c r="U277" s="118"/>
      <c r="V277" s="20">
        <v>35.494112262679984</v>
      </c>
      <c r="W277" s="20">
        <v>75.386290451437134</v>
      </c>
      <c r="X277" s="20">
        <v>49.327479429947068</v>
      </c>
    </row>
    <row r="278" spans="1:24">
      <c r="A278" s="13" t="s">
        <v>537</v>
      </c>
      <c r="B278" s="13">
        <v>60</v>
      </c>
      <c r="C278" s="13" t="s">
        <v>372</v>
      </c>
      <c r="D278" s="14">
        <v>-17554.087077338922</v>
      </c>
      <c r="E278" s="17">
        <v>89</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729.80429058497202</v>
      </c>
      <c r="Q278" s="15"/>
      <c r="R278" s="20">
        <v>24.326809686165735</v>
      </c>
      <c r="T278" s="118">
        <v>34.965684860005837</v>
      </c>
      <c r="U278" s="118"/>
      <c r="V278" s="20">
        <v>39.858495865873415</v>
      </c>
      <c r="W278" s="20">
        <v>21.209100661567664</v>
      </c>
      <c r="X278" s="20">
        <v>53.670578326870192</v>
      </c>
    </row>
    <row r="279" spans="1:24">
      <c r="A279" s="13" t="s">
        <v>401</v>
      </c>
      <c r="B279" s="13">
        <v>60</v>
      </c>
      <c r="C279" s="13" t="s">
        <v>372</v>
      </c>
      <c r="D279" s="14">
        <v>-5890.8259428696401</v>
      </c>
      <c r="E279" s="17">
        <v>36.44</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625.20877939235868</v>
      </c>
      <c r="Q279" s="15"/>
      <c r="R279" s="20">
        <v>20.840292646411957</v>
      </c>
      <c r="T279" s="118">
        <v>-15.179585925718087</v>
      </c>
      <c r="U279" s="120">
        <v>21.182429638770657</v>
      </c>
      <c r="V279" s="20">
        <v>47.291979863105766</v>
      </c>
      <c r="W279" s="20">
        <v>43.032922294092018</v>
      </c>
      <c r="X279" s="20">
        <v>49.451387085978673</v>
      </c>
    </row>
    <row r="280" spans="1:24">
      <c r="A280" s="13" t="s">
        <v>90</v>
      </c>
      <c r="B280" s="13">
        <v>60</v>
      </c>
      <c r="C280" s="13" t="s">
        <v>372</v>
      </c>
      <c r="D280" s="14">
        <v>-661.20422660280735</v>
      </c>
      <c r="E280" s="17">
        <v>2.5499999999999998</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331.79836984861458</v>
      </c>
      <c r="Q280" s="15"/>
      <c r="R280" s="20">
        <v>11.059945661620485</v>
      </c>
      <c r="T280" s="118">
        <v>-3.0884787928550805</v>
      </c>
      <c r="U280" s="118">
        <v>2.7699765391620224</v>
      </c>
      <c r="V280" s="20">
        <v>38.159807498666382</v>
      </c>
      <c r="W280" s="20">
        <v>41.313085950628853</v>
      </c>
      <c r="X280" s="20">
        <v>49.06281807521593</v>
      </c>
    </row>
    <row r="281" spans="1:24">
      <c r="A281" s="13" t="s">
        <v>298</v>
      </c>
      <c r="B281" s="13">
        <v>60</v>
      </c>
      <c r="C281" s="13" t="s">
        <v>372</v>
      </c>
      <c r="D281" s="14">
        <v>765.51746367843339</v>
      </c>
      <c r="E281" s="17">
        <v>3.89</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2148.1506132631193</v>
      </c>
      <c r="Q281" s="15"/>
      <c r="R281" s="20">
        <v>71.605020442103978</v>
      </c>
      <c r="T281" s="118">
        <v>0.66828249232897097</v>
      </c>
      <c r="U281" s="120">
        <v>-0.83845962310909794</v>
      </c>
      <c r="V281" s="20">
        <v>49.154679157291788</v>
      </c>
      <c r="W281" s="20">
        <v>53.178037968943414</v>
      </c>
      <c r="X281" s="20">
        <v>50.117397032669729</v>
      </c>
    </row>
    <row r="282" spans="1:24">
      <c r="A282" s="13" t="s">
        <v>116</v>
      </c>
      <c r="B282" s="13">
        <v>60</v>
      </c>
      <c r="C282" s="13" t="s">
        <v>372</v>
      </c>
      <c r="D282" s="13">
        <v>382.10754253158893</v>
      </c>
      <c r="E282" s="17">
        <v>7.38</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1706.324082854341</v>
      </c>
      <c r="Q282" s="15"/>
      <c r="R282" s="20">
        <v>56.87746942847803</v>
      </c>
      <c r="T282" s="118">
        <v>4.0992595824313671</v>
      </c>
      <c r="U282" s="120">
        <v>6.8022903479731589</v>
      </c>
      <c r="V282" s="20">
        <v>57.42910154895042</v>
      </c>
      <c r="W282" s="20">
        <v>62.089743047818388</v>
      </c>
      <c r="X282" s="20">
        <v>57.713188143071164</v>
      </c>
    </row>
    <row r="283" spans="1:24">
      <c r="A283" s="13" t="s">
        <v>717</v>
      </c>
      <c r="B283" s="13">
        <v>60</v>
      </c>
      <c r="C283" s="13" t="s">
        <v>372</v>
      </c>
      <c r="D283" s="14">
        <v>-5982.1953973433037</v>
      </c>
      <c r="E283" s="17">
        <v>19.46</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1007.4120026699046</v>
      </c>
      <c r="Q283" s="15"/>
      <c r="R283" s="20">
        <v>33.580400088996818</v>
      </c>
      <c r="T283" s="118">
        <v>16.993883215225019</v>
      </c>
      <c r="U283" s="118">
        <v>22.038327735732217</v>
      </c>
      <c r="V283" s="20">
        <v>48.974347523767328</v>
      </c>
      <c r="W283" s="20">
        <v>64.813538854902546</v>
      </c>
      <c r="X283" s="20">
        <v>62.052695312911773</v>
      </c>
    </row>
    <row r="284" spans="1:24">
      <c r="A284" s="13" t="s">
        <v>469</v>
      </c>
      <c r="B284" s="13">
        <v>60</v>
      </c>
      <c r="C284" s="13" t="s">
        <v>372</v>
      </c>
      <c r="D284" s="14">
        <v>-3820.7612691988047</v>
      </c>
      <c r="E284" s="17">
        <v>4.03</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1085.8712040102009</v>
      </c>
      <c r="Q284" s="15"/>
      <c r="R284" s="20">
        <v>36.195706800340034</v>
      </c>
      <c r="T284" s="118">
        <v>4.3658036930927402</v>
      </c>
      <c r="U284" s="118">
        <v>6.8917832112552313</v>
      </c>
      <c r="V284" s="20">
        <v>44.362439760118697</v>
      </c>
      <c r="W284" s="20">
        <v>42.815553475321856</v>
      </c>
      <c r="X284" s="20">
        <v>61.676686667285026</v>
      </c>
    </row>
    <row r="285" spans="1:24">
      <c r="A285" s="13" t="s">
        <v>300</v>
      </c>
      <c r="B285" s="13">
        <v>60</v>
      </c>
      <c r="C285" s="13" t="s">
        <v>372</v>
      </c>
      <c r="D285" s="14">
        <v>-2621.9392514125416</v>
      </c>
      <c r="E285" s="17">
        <v>2.8</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377.04344859000025</v>
      </c>
      <c r="Q285" s="15"/>
      <c r="R285" s="20">
        <v>12.568114953000009</v>
      </c>
      <c r="T285" s="118">
        <v>-3.1473838525676712</v>
      </c>
      <c r="U285" s="120">
        <v>0.77328657687423696</v>
      </c>
      <c r="V285" s="20">
        <v>33.603784445512098</v>
      </c>
      <c r="W285" s="20">
        <v>29.12315585118106</v>
      </c>
      <c r="X285" s="20">
        <v>47.072899905602114</v>
      </c>
    </row>
    <row r="286" spans="1:24">
      <c r="A286" s="13" t="s">
        <v>133</v>
      </c>
      <c r="B286" s="13">
        <v>60</v>
      </c>
      <c r="C286" s="13" t="s">
        <v>372</v>
      </c>
      <c r="D286" s="14">
        <v>118924.27054346797</v>
      </c>
      <c r="E286" s="17">
        <v>214.6</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-14988.388581449712</v>
      </c>
      <c r="E287" s="17">
        <v>50.5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76.555623448337386</v>
      </c>
      <c r="Q287" s="15"/>
      <c r="R287" s="20">
        <v>2.5518541149445797</v>
      </c>
      <c r="T287" s="118">
        <v>-86.998968454048295</v>
      </c>
      <c r="U287" s="118">
        <v>100.7327419942078</v>
      </c>
      <c r="V287" s="20">
        <v>38.061825350811887</v>
      </c>
      <c r="W287" s="20">
        <v>72.67781752883451</v>
      </c>
      <c r="X287" s="20">
        <v>51.946498324346869</v>
      </c>
    </row>
    <row r="288" spans="1:24">
      <c r="A288" s="13" t="s">
        <v>56</v>
      </c>
      <c r="B288" s="13">
        <v>60</v>
      </c>
      <c r="C288" s="13" t="s">
        <v>372</v>
      </c>
      <c r="D288" s="13">
        <v>-139.00231444288647</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278.6691515409679</v>
      </c>
      <c r="Q288" s="15"/>
      <c r="R288" s="20">
        <v>9.2889717180322631</v>
      </c>
      <c r="T288" s="118">
        <v>-1.1265021986292822</v>
      </c>
      <c r="U288" s="120">
        <v>-0.61134515350251828</v>
      </c>
      <c r="V288" s="20">
        <v>43.088329246914292</v>
      </c>
      <c r="W288" s="20">
        <v>38.815626350197284</v>
      </c>
      <c r="X288" s="20">
        <v>45.49205544511517</v>
      </c>
    </row>
    <row r="289" spans="1:24">
      <c r="A289" s="13" t="s">
        <v>83</v>
      </c>
      <c r="B289" s="13">
        <v>60</v>
      </c>
      <c r="C289" s="13" t="s">
        <v>372</v>
      </c>
      <c r="D289" s="14">
        <v>-144.72474894682509</v>
      </c>
      <c r="E289" s="17">
        <v>1.1599999999999999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428.38723355488634</v>
      </c>
      <c r="Q289" s="15"/>
      <c r="R289" s="20">
        <v>14.279574451829545</v>
      </c>
      <c r="T289" s="118">
        <v>-1.5949405241503678</v>
      </c>
      <c r="U289" s="120">
        <v>-0.10698716752375104</v>
      </c>
      <c r="V289" s="20">
        <v>24.500558276256299</v>
      </c>
      <c r="W289" s="20">
        <v>51.490018606968668</v>
      </c>
      <c r="X289" s="20">
        <v>41.877007407151517</v>
      </c>
    </row>
    <row r="290" spans="1:24">
      <c r="A290" s="13" t="s">
        <v>142</v>
      </c>
      <c r="B290" s="13">
        <v>60</v>
      </c>
      <c r="C290" s="13" t="s">
        <v>372</v>
      </c>
      <c r="D290" s="14">
        <v>-115.53978148514999</v>
      </c>
      <c r="E290" s="17">
        <v>1.05</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630.41465269669493</v>
      </c>
      <c r="Q290" s="16" t="s">
        <v>2203</v>
      </c>
      <c r="R290" s="20">
        <v>21.013821756556499</v>
      </c>
      <c r="T290" s="118">
        <v>-4.3073628372069495</v>
      </c>
      <c r="U290" s="120">
        <v>-1.2238322853128225</v>
      </c>
      <c r="V290" s="20">
        <v>32.125808403131131</v>
      </c>
      <c r="W290" s="20">
        <v>56.379153129512424</v>
      </c>
      <c r="X290" s="20">
        <v>39.407242085220794</v>
      </c>
    </row>
    <row r="291" spans="1:24">
      <c r="A291" s="13" t="s">
        <v>403</v>
      </c>
      <c r="B291" s="13">
        <v>60</v>
      </c>
      <c r="C291" s="13" t="s">
        <v>372</v>
      </c>
      <c r="D291" s="14">
        <v>-187.25195059593247</v>
      </c>
      <c r="E291" s="17">
        <v>1.57</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572.13355036951452</v>
      </c>
      <c r="Q291" s="15"/>
      <c r="R291" s="20">
        <v>19.071118345650483</v>
      </c>
      <c r="T291" s="118">
        <v>-2.3929189833950826</v>
      </c>
      <c r="U291" s="120">
        <v>0.31062382689221124</v>
      </c>
      <c r="V291" s="20">
        <v>27.103150028756144</v>
      </c>
      <c r="W291" s="20">
        <v>43.58880992937052</v>
      </c>
      <c r="X291" s="20">
        <v>42.953428208935286</v>
      </c>
    </row>
    <row r="292" spans="1:24">
      <c r="A292" s="13" t="s">
        <v>111</v>
      </c>
      <c r="B292" s="13">
        <v>60</v>
      </c>
      <c r="C292" s="13" t="s">
        <v>372</v>
      </c>
      <c r="D292" s="14">
        <v>-332.58050565878381</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579.90276662422616</v>
      </c>
      <c r="Q292" s="15"/>
      <c r="R292" s="20">
        <v>19.33009222080754</v>
      </c>
      <c r="T292" s="118">
        <v>-2.4838522295590115</v>
      </c>
      <c r="U292" s="120">
        <v>-3.391385315508153</v>
      </c>
      <c r="V292" s="20">
        <v>38.920902360963296</v>
      </c>
      <c r="W292" s="20">
        <v>51.354355108615309</v>
      </c>
      <c r="X292" s="20">
        <v>38.400796719808845</v>
      </c>
    </row>
    <row r="293" spans="1:24">
      <c r="A293" s="13" t="s">
        <v>329</v>
      </c>
      <c r="B293" s="13">
        <v>60</v>
      </c>
      <c r="C293" s="13" t="s">
        <v>372</v>
      </c>
      <c r="D293" s="14">
        <v>-1111.5992836995092</v>
      </c>
      <c r="E293" s="17">
        <v>2.21</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141.50301412365781</v>
      </c>
      <c r="Q293" s="15"/>
      <c r="R293" s="20">
        <v>4.7167671374552604</v>
      </c>
      <c r="T293" s="118">
        <v>-5.1575292843904741</v>
      </c>
      <c r="U293" s="120">
        <v>-2.8268432129045218</v>
      </c>
      <c r="V293" s="20">
        <v>41.914026714467028</v>
      </c>
      <c r="W293" s="20">
        <v>87.714995120240644</v>
      </c>
      <c r="X293" s="20">
        <v>44.002503781818739</v>
      </c>
    </row>
    <row r="294" spans="1:24">
      <c r="A294" s="13" t="s">
        <v>285</v>
      </c>
      <c r="B294" s="13">
        <v>60</v>
      </c>
      <c r="C294" s="13" t="s">
        <v>372</v>
      </c>
      <c r="D294" s="14">
        <v>2788.5722628257349</v>
      </c>
      <c r="E294" s="17">
        <v>11.7</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2174.6633161837244</v>
      </c>
      <c r="Q294" s="15"/>
      <c r="R294" s="20">
        <v>72.488777206124141</v>
      </c>
      <c r="T294" s="118">
        <v>0.45248885298567743</v>
      </c>
      <c r="U294" s="120">
        <v>9.5889574743187289</v>
      </c>
      <c r="V294" s="20">
        <v>36.910562219130739</v>
      </c>
      <c r="W294" s="20">
        <v>54.112754708045408</v>
      </c>
      <c r="X294" s="20">
        <v>57.933177770890168</v>
      </c>
    </row>
    <row r="295" spans="1:24">
      <c r="A295" s="13" t="s">
        <v>187</v>
      </c>
      <c r="B295" s="13">
        <v>60</v>
      </c>
      <c r="C295" s="13" t="s">
        <v>372</v>
      </c>
      <c r="D295" s="14">
        <v>-3234.8858148957493</v>
      </c>
      <c r="E295" s="17">
        <v>4.83</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1067.1266617422004</v>
      </c>
      <c r="Q295" s="15"/>
      <c r="R295" s="20">
        <v>35.570888724740016</v>
      </c>
      <c r="T295" s="120">
        <v>10.945955037811705</v>
      </c>
      <c r="U295" s="118">
        <v>8.4488851503053439</v>
      </c>
      <c r="V295" s="20">
        <v>58.098334097744392</v>
      </c>
      <c r="W295" s="20">
        <v>47.95169854369918</v>
      </c>
      <c r="X295" s="20">
        <v>68.065428960903532</v>
      </c>
    </row>
    <row r="296" spans="1:24">
      <c r="A296" s="13" t="s">
        <v>464</v>
      </c>
      <c r="B296" s="13">
        <v>60</v>
      </c>
      <c r="C296" s="13" t="s">
        <v>372</v>
      </c>
      <c r="D296" s="14">
        <v>-56811.129311312245</v>
      </c>
      <c r="E296" s="17">
        <v>371.5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238.08011464761171</v>
      </c>
      <c r="Q296" s="15"/>
      <c r="R296" s="20">
        <v>7.9360038215870565</v>
      </c>
      <c r="T296" s="118">
        <v>-160.13943978706266</v>
      </c>
      <c r="U296" s="120">
        <v>-28.267576108265757</v>
      </c>
      <c r="V296" s="20">
        <v>45.164273441964333</v>
      </c>
      <c r="W296" s="20">
        <v>49.417732293575575</v>
      </c>
      <c r="X296" s="20">
        <v>47.791988144305741</v>
      </c>
    </row>
    <row r="297" spans="1:24">
      <c r="A297" s="13" t="s">
        <v>546</v>
      </c>
      <c r="B297" s="13">
        <v>60</v>
      </c>
      <c r="C297" s="13" t="s">
        <v>372</v>
      </c>
      <c r="D297" s="14">
        <v>-151360.52674747561</v>
      </c>
      <c r="E297" s="17">
        <v>230.7</v>
      </c>
      <c r="F297" s="13" t="s">
        <v>357</v>
      </c>
      <c r="G297" s="13" t="s">
        <v>894</v>
      </c>
      <c r="H297" s="13" t="s">
        <v>1772</v>
      </c>
      <c r="I297" s="13" t="s">
        <v>895</v>
      </c>
      <c r="J297" s="13" t="s">
        <v>896</v>
      </c>
      <c r="K297" s="13" t="s">
        <v>806</v>
      </c>
      <c r="L297" s="13" t="s">
        <v>1773</v>
      </c>
      <c r="M297" s="13" t="s">
        <v>1774</v>
      </c>
      <c r="N297" s="13" t="s">
        <v>879</v>
      </c>
      <c r="O297" s="13">
        <v>86.727216051470165</v>
      </c>
      <c r="P297" s="13">
        <v>349.92131892737478</v>
      </c>
      <c r="Q297" s="15"/>
      <c r="R297" s="20">
        <v>11.664043964245826</v>
      </c>
      <c r="T297" s="118">
        <v>70.429172249648104</v>
      </c>
      <c r="U297" s="120">
        <v>-302.41030113196985</v>
      </c>
      <c r="V297" s="20">
        <v>44.621101176555698</v>
      </c>
      <c r="W297" s="20">
        <v>24.116408468256491</v>
      </c>
      <c r="X297" s="20">
        <v>45.064752340777055</v>
      </c>
    </row>
    <row r="298" spans="1:24">
      <c r="A298" s="13" t="s">
        <v>336</v>
      </c>
      <c r="B298" s="13">
        <v>60</v>
      </c>
      <c r="C298" s="13" t="s">
        <v>372</v>
      </c>
      <c r="D298" s="14">
        <v>-30292.17194878896</v>
      </c>
      <c r="E298" s="17">
        <v>244.9</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298.07024390250336</v>
      </c>
      <c r="Q298" s="15"/>
      <c r="R298" s="20">
        <v>9.9356747967501118</v>
      </c>
      <c r="T298" s="118">
        <v>-142.97601513382943</v>
      </c>
      <c r="U298" s="120">
        <v>180.81634454260467</v>
      </c>
      <c r="V298" s="20">
        <v>49.886368027776655</v>
      </c>
      <c r="W298" s="20">
        <v>44.087376946175965</v>
      </c>
      <c r="X298" s="20">
        <v>50.612328672653305</v>
      </c>
    </row>
    <row r="299" spans="1:24">
      <c r="A299" s="13" t="s">
        <v>185</v>
      </c>
      <c r="B299" s="13">
        <v>60</v>
      </c>
      <c r="C299" s="13" t="s">
        <v>372</v>
      </c>
      <c r="D299" s="13">
        <v>-1900.0592897900592</v>
      </c>
      <c r="E299" s="17">
        <v>6.66</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181687.10326866744</v>
      </c>
      <c r="E300" s="17">
        <v>765</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1739.8573289909991</v>
      </c>
      <c r="Q300" s="15"/>
      <c r="R300" s="20">
        <v>57.995244299699969</v>
      </c>
      <c r="T300" s="120">
        <v>1279.505492488139</v>
      </c>
      <c r="U300" s="118"/>
      <c r="V300" s="20">
        <v>74.354323800756362</v>
      </c>
      <c r="W300" s="20">
        <v>75.316137313128294</v>
      </c>
      <c r="X300" s="20">
        <v>65.872657366993224</v>
      </c>
    </row>
    <row r="301" spans="1:24">
      <c r="A301" s="13" t="s">
        <v>719</v>
      </c>
      <c r="B301" s="13">
        <v>60</v>
      </c>
      <c r="C301" s="13" t="s">
        <v>372</v>
      </c>
      <c r="D301" s="13">
        <v>-44.855289161205292</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3507.5435043189882</v>
      </c>
      <c r="E302" s="17">
        <v>70.7</v>
      </c>
      <c r="F302" s="13" t="s">
        <v>349</v>
      </c>
      <c r="G302" s="13" t="s">
        <v>897</v>
      </c>
      <c r="H302" s="13" t="s">
        <v>1777</v>
      </c>
      <c r="I302" s="13" t="s">
        <v>898</v>
      </c>
      <c r="J302" s="13" t="s">
        <v>899</v>
      </c>
      <c r="K302" s="13" t="s">
        <v>900</v>
      </c>
      <c r="L302" s="13" t="s">
        <v>1198</v>
      </c>
      <c r="M302" s="13" t="s">
        <v>1778</v>
      </c>
      <c r="N302" s="13" t="s">
        <v>1290</v>
      </c>
      <c r="O302" s="13">
        <v>368.74689757873256</v>
      </c>
      <c r="P302" s="13">
        <v>604.81149724496368</v>
      </c>
      <c r="Q302" s="15"/>
      <c r="R302" s="20">
        <v>20.160383241498788</v>
      </c>
      <c r="T302" s="118">
        <v>-0.50028641678508734</v>
      </c>
      <c r="U302" s="120">
        <v>-68.11978394570815</v>
      </c>
      <c r="V302" s="20">
        <v>54.537017027979743</v>
      </c>
      <c r="W302" s="20">
        <v>57.891670087372859</v>
      </c>
      <c r="X302" s="20">
        <v>43.276257677609962</v>
      </c>
    </row>
    <row r="303" spans="1:24">
      <c r="A303" s="13" t="s">
        <v>720</v>
      </c>
      <c r="B303" s="13">
        <v>60</v>
      </c>
      <c r="C303" s="13" t="s">
        <v>372</v>
      </c>
      <c r="D303" s="13">
        <v>28986546.043978889</v>
      </c>
      <c r="E303" s="17">
        <v>512925</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1940.8895409675451</v>
      </c>
      <c r="Q303" s="15"/>
      <c r="R303" s="20">
        <v>64.696318032251511</v>
      </c>
      <c r="T303" s="118">
        <v>361509.8908501619</v>
      </c>
      <c r="U303" s="120">
        <v>143058.59670933685</v>
      </c>
      <c r="V303" s="20">
        <v>57.225499214492146</v>
      </c>
      <c r="W303" s="20">
        <v>54.15348699353104</v>
      </c>
      <c r="X303" s="20">
        <v>55.156568947060471</v>
      </c>
    </row>
    <row r="304" spans="1:24">
      <c r="A304" s="13" t="s">
        <v>721</v>
      </c>
      <c r="B304" s="13">
        <v>60</v>
      </c>
      <c r="C304" s="13" t="s">
        <v>372</v>
      </c>
      <c r="D304" s="14">
        <v>-96.718455378237422</v>
      </c>
      <c r="E304" s="17">
        <v>13.01</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1150.5397679591952</v>
      </c>
      <c r="Q304" s="15"/>
      <c r="R304" s="20">
        <v>38.351325598639839</v>
      </c>
      <c r="T304" s="118">
        <v>-10.888367960585228</v>
      </c>
      <c r="U304" s="120">
        <v>6.7181456453934274</v>
      </c>
      <c r="V304" s="20">
        <v>30.591999271450508</v>
      </c>
      <c r="W304" s="20">
        <v>68.93528002987857</v>
      </c>
      <c r="X304" s="20">
        <v>47.652513726069571</v>
      </c>
    </row>
    <row r="305" spans="1:24">
      <c r="A305" s="13" t="s">
        <v>205</v>
      </c>
      <c r="B305" s="13">
        <v>60</v>
      </c>
      <c r="C305" s="13" t="s">
        <v>372</v>
      </c>
      <c r="D305" s="14">
        <v>1858.4908030262427</v>
      </c>
      <c r="E305" s="17">
        <v>55.2</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2028.1393068658026</v>
      </c>
      <c r="Q305" s="15"/>
      <c r="R305" s="20">
        <v>67.604643562193417</v>
      </c>
      <c r="T305" s="118">
        <v>7.5621071147273256</v>
      </c>
      <c r="U305" s="120">
        <v>48.217221296635557</v>
      </c>
      <c r="V305" s="20">
        <v>34.831815270945285</v>
      </c>
      <c r="W305" s="20">
        <v>39.892978904274948</v>
      </c>
      <c r="X305" s="20">
        <v>60.690955873151843</v>
      </c>
    </row>
    <row r="306" spans="1:24">
      <c r="A306" s="13" t="s">
        <v>722</v>
      </c>
      <c r="B306" s="13">
        <v>60</v>
      </c>
      <c r="C306" s="13" t="s">
        <v>372</v>
      </c>
      <c r="D306" s="14">
        <v>-1619.615758626587</v>
      </c>
      <c r="E306" s="17">
        <v>19.23</v>
      </c>
      <c r="F306" s="13" t="s">
        <v>699</v>
      </c>
      <c r="G306" s="13" t="s">
        <v>1018</v>
      </c>
      <c r="H306" s="13" t="s">
        <v>1782</v>
      </c>
      <c r="I306" s="13" t="s">
        <v>1019</v>
      </c>
      <c r="J306" s="13" t="s">
        <v>1020</v>
      </c>
      <c r="K306" s="13" t="s">
        <v>902</v>
      </c>
      <c r="L306" s="13" t="s">
        <v>925</v>
      </c>
      <c r="M306" s="13" t="s">
        <v>1783</v>
      </c>
      <c r="N306" s="13" t="s">
        <v>1291</v>
      </c>
      <c r="P306" s="13">
        <v>563.50804617278357</v>
      </c>
      <c r="Q306" s="15"/>
      <c r="R306" s="20">
        <v>18.783601539092786</v>
      </c>
      <c r="T306" s="118">
        <v>1.4963570765619494</v>
      </c>
      <c r="U306" s="118">
        <v>22.953084223043199</v>
      </c>
      <c r="V306" s="20">
        <v>58.845237333450626</v>
      </c>
      <c r="W306" s="20">
        <v>76.292700762771474</v>
      </c>
      <c r="X306" s="20">
        <v>60.398378089113727</v>
      </c>
    </row>
    <row r="307" spans="1:24">
      <c r="A307" s="13" t="s">
        <v>338</v>
      </c>
      <c r="B307" s="13">
        <v>60</v>
      </c>
      <c r="C307" s="13" t="s">
        <v>372</v>
      </c>
      <c r="D307" s="14">
        <v>-6507.5759709539225</v>
      </c>
      <c r="E307" s="17">
        <v>15.81</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398.23749369422029</v>
      </c>
      <c r="Q307" s="16" t="s">
        <v>2225</v>
      </c>
      <c r="R307" s="20">
        <v>13.274583123140676</v>
      </c>
      <c r="T307" s="118">
        <v>4.2423574577638234</v>
      </c>
      <c r="U307" s="118">
        <v>37.024572691358969</v>
      </c>
      <c r="V307" s="20">
        <v>49.373772495900369</v>
      </c>
      <c r="W307" s="20">
        <v>44.354000868194525</v>
      </c>
      <c r="X307" s="20">
        <v>62.737339238699292</v>
      </c>
    </row>
    <row r="308" spans="1:24">
      <c r="A308" s="13" t="s">
        <v>228</v>
      </c>
      <c r="B308" s="13">
        <v>60</v>
      </c>
      <c r="C308" s="13" t="s">
        <v>372</v>
      </c>
      <c r="D308" s="14">
        <v>-2857.795673325576</v>
      </c>
      <c r="E308" s="17">
        <v>23.7</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1251.0633173031683</v>
      </c>
      <c r="Q308" s="15"/>
      <c r="R308" s="20">
        <v>41.702110576772277</v>
      </c>
      <c r="T308" s="118">
        <v>25.285394904686491</v>
      </c>
      <c r="U308" s="120">
        <v>24.351044236590909</v>
      </c>
      <c r="V308" s="20">
        <v>63.61781842756848</v>
      </c>
      <c r="W308" s="20">
        <v>60.187085409203959</v>
      </c>
      <c r="X308" s="20">
        <v>67.770368498849265</v>
      </c>
    </row>
    <row r="309" spans="1:24">
      <c r="A309" s="13" t="s">
        <v>42</v>
      </c>
      <c r="B309" s="13">
        <v>60</v>
      </c>
      <c r="C309" s="13" t="s">
        <v>372</v>
      </c>
      <c r="D309" s="14">
        <v>-835.31203283952141</v>
      </c>
      <c r="E309" s="17">
        <v>7.25</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9.4986818385809357</v>
      </c>
      <c r="Q309" s="15"/>
      <c r="R309" s="20">
        <v>0.31662272795269786</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-644.71043183537802</v>
      </c>
      <c r="E311" s="17">
        <v>34.5</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1514.2701227750829</v>
      </c>
      <c r="Q311" s="15"/>
      <c r="R311" s="20">
        <v>50.475670759169432</v>
      </c>
      <c r="T311" s="118">
        <v>-34.03391843671308</v>
      </c>
      <c r="U311" s="120">
        <v>13.043977357938275</v>
      </c>
      <c r="V311" s="20">
        <v>29.63735575726098</v>
      </c>
      <c r="W311" s="20">
        <v>53.838176116673054</v>
      </c>
      <c r="X311" s="20">
        <v>43.987680152349618</v>
      </c>
    </row>
    <row r="312" spans="1:24">
      <c r="A312" s="13" t="s">
        <v>290</v>
      </c>
      <c r="B312" s="13">
        <v>60</v>
      </c>
      <c r="C312" s="13" t="s">
        <v>372</v>
      </c>
      <c r="D312" s="13">
        <v>-248.30262776415424</v>
      </c>
      <c r="E312" s="17">
        <v>7.01</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1071.2735703776243</v>
      </c>
      <c r="Q312" s="15"/>
      <c r="R312" s="20">
        <v>35.709119012587479</v>
      </c>
      <c r="T312" s="118">
        <v>-4.203844131793657</v>
      </c>
      <c r="U312" s="120">
        <v>-9.3100591527972476</v>
      </c>
      <c r="V312" s="20">
        <v>38.298896134773159</v>
      </c>
      <c r="W312" s="20">
        <v>35.390781397586373</v>
      </c>
      <c r="X312" s="20">
        <v>41.186644495042636</v>
      </c>
    </row>
    <row r="313" spans="1:24">
      <c r="A313" s="13" t="s">
        <v>725</v>
      </c>
      <c r="B313" s="13">
        <v>60</v>
      </c>
      <c r="C313" s="13" t="s">
        <v>372</v>
      </c>
      <c r="D313" s="14">
        <v>-737.03449543443435</v>
      </c>
      <c r="E313" s="17">
        <v>7.4</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603.13652724687063</v>
      </c>
      <c r="Q313" s="15"/>
      <c r="R313" s="20">
        <v>20.104550908229022</v>
      </c>
      <c r="T313" s="118">
        <v>-4.177791779181943</v>
      </c>
      <c r="U313" s="120">
        <v>0.16756735756196406</v>
      </c>
      <c r="V313" s="20">
        <v>29.01503049876138</v>
      </c>
      <c r="W313" s="20">
        <v>42.171945865177882</v>
      </c>
      <c r="X313" s="20">
        <v>44.068798954785031</v>
      </c>
    </row>
    <row r="314" spans="1:24">
      <c r="A314" s="13" t="s">
        <v>484</v>
      </c>
      <c r="B314" s="13">
        <v>60</v>
      </c>
      <c r="C314" s="13" t="s">
        <v>372</v>
      </c>
      <c r="D314" s="13">
        <v>-5349.1490634720758</v>
      </c>
      <c r="E314" s="17">
        <v>6.89</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171.42435925915663</v>
      </c>
      <c r="Q314" s="15"/>
      <c r="R314" s="20">
        <v>5.7141453086385541</v>
      </c>
      <c r="T314" s="118">
        <v>-5.2863616636122934</v>
      </c>
      <c r="U314" s="120">
        <v>7.8801986769812338</v>
      </c>
      <c r="V314" s="20">
        <v>39.601617594357798</v>
      </c>
      <c r="W314" s="20">
        <v>46.251136340669419</v>
      </c>
      <c r="X314" s="20">
        <v>45.374709690514194</v>
      </c>
    </row>
    <row r="315" spans="1:24">
      <c r="A315" s="13" t="s">
        <v>307</v>
      </c>
      <c r="B315" s="13">
        <v>60</v>
      </c>
      <c r="C315" s="13" t="s">
        <v>372</v>
      </c>
      <c r="D315" s="14">
        <v>-25521.182162179768</v>
      </c>
      <c r="E315" s="17">
        <v>50.95</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631.74669439043441</v>
      </c>
      <c r="Q315" s="16" t="s">
        <v>2235</v>
      </c>
      <c r="R315" s="20">
        <v>21.058223146347814</v>
      </c>
      <c r="T315" s="118">
        <v>30.79142955420906</v>
      </c>
      <c r="U315" s="118">
        <v>136.38783574659939</v>
      </c>
      <c r="V315" s="20">
        <v>48.917167099796643</v>
      </c>
      <c r="W315" s="20">
        <v>32.550663672654586</v>
      </c>
      <c r="X315" s="20">
        <v>71.129730854726759</v>
      </c>
    </row>
    <row r="316" spans="1:24">
      <c r="A316" s="13" t="s">
        <v>297</v>
      </c>
      <c r="B316" s="13">
        <v>60</v>
      </c>
      <c r="C316" s="13" t="s">
        <v>372</v>
      </c>
      <c r="D316" s="13">
        <v>-22170.466531000769</v>
      </c>
      <c r="E316" s="17">
        <v>49</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33.465331182668585</v>
      </c>
      <c r="Q316" s="15"/>
      <c r="R316" s="20">
        <v>1.1155110394222862</v>
      </c>
      <c r="T316" s="118">
        <v>-49.64938833415367</v>
      </c>
      <c r="U316" s="120">
        <v>49.616924134224192</v>
      </c>
      <c r="V316" s="20">
        <v>32.060585776814072</v>
      </c>
      <c r="W316" s="20">
        <v>42.005872476509616</v>
      </c>
      <c r="X316" s="20">
        <v>48.973750689900058</v>
      </c>
    </row>
    <row r="317" spans="1:24">
      <c r="A317" s="13" t="s">
        <v>324</v>
      </c>
      <c r="B317" s="13">
        <v>60</v>
      </c>
      <c r="C317" s="13" t="s">
        <v>372</v>
      </c>
      <c r="D317" s="14">
        <v>-3259.650237689762</v>
      </c>
      <c r="E317" s="17">
        <v>10</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1267.4305017944159</v>
      </c>
      <c r="Q317" s="15"/>
      <c r="R317" s="20">
        <v>42.247683393147199</v>
      </c>
      <c r="T317" s="120">
        <v>27.884276497902718</v>
      </c>
      <c r="U317" s="120">
        <v>13.754503024340767</v>
      </c>
      <c r="V317" s="20">
        <v>65.997833147859978</v>
      </c>
      <c r="W317" s="20">
        <v>45.635887754197022</v>
      </c>
      <c r="X317" s="20">
        <v>82.165075817799433</v>
      </c>
    </row>
    <row r="318" spans="1:24">
      <c r="A318" s="13" t="s">
        <v>182</v>
      </c>
      <c r="B318" s="13">
        <v>60</v>
      </c>
      <c r="C318" s="13" t="s">
        <v>372</v>
      </c>
      <c r="D318" s="14">
        <v>-261.89521690652032</v>
      </c>
      <c r="E318" s="17">
        <v>15.34</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746.57733983223284</v>
      </c>
      <c r="Q318" s="15"/>
      <c r="R318" s="20">
        <v>24.885911327741095</v>
      </c>
      <c r="T318" s="118">
        <v>-15.433929558529069</v>
      </c>
      <c r="U318" s="120">
        <v>-15.937782245529704</v>
      </c>
      <c r="V318" s="20">
        <v>38.69152217883137</v>
      </c>
      <c r="W318" s="20">
        <v>33.915578445338895</v>
      </c>
      <c r="X318" s="20">
        <v>38.270792983213667</v>
      </c>
    </row>
    <row r="319" spans="1:24">
      <c r="A319" s="13" t="s">
        <v>84</v>
      </c>
      <c r="B319" s="13">
        <v>60</v>
      </c>
      <c r="C319" s="13" t="s">
        <v>372</v>
      </c>
      <c r="D319" s="14">
        <v>-191692.83225724485</v>
      </c>
      <c r="E319" s="17">
        <v>356.25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799.03948776053971</v>
      </c>
      <c r="Q319" s="15"/>
      <c r="R319" s="20">
        <v>26.63464959201799</v>
      </c>
      <c r="T319" s="118">
        <v>-263.93321937426776</v>
      </c>
      <c r="U319" s="118">
        <v>853.74609918264639</v>
      </c>
      <c r="V319" s="20">
        <v>40.105216368342333</v>
      </c>
      <c r="W319" s="20">
        <v>38.417380075724111</v>
      </c>
      <c r="X319" s="20">
        <v>56.048853148886352</v>
      </c>
    </row>
    <row r="320" spans="1:24">
      <c r="A320" s="13" t="s">
        <v>284</v>
      </c>
      <c r="B320" s="13">
        <v>60</v>
      </c>
      <c r="C320" s="13" t="s">
        <v>372</v>
      </c>
      <c r="D320" s="13">
        <v>-4077.7078833329306</v>
      </c>
      <c r="E320" s="17">
        <v>8.1</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131.87559275414776</v>
      </c>
      <c r="Q320" s="15"/>
      <c r="R320" s="20">
        <v>4.3958530918049252</v>
      </c>
      <c r="T320" s="118">
        <v>-5.6794311267942099</v>
      </c>
      <c r="U320" s="120">
        <v>0.69708170874042352</v>
      </c>
      <c r="V320" s="20">
        <v>41.092967778161395</v>
      </c>
      <c r="W320" s="20">
        <v>71.7092509092261</v>
      </c>
      <c r="X320" s="20">
        <v>47.615944279192547</v>
      </c>
    </row>
    <row r="321" spans="1:24">
      <c r="A321" s="13" t="s">
        <v>192</v>
      </c>
      <c r="B321" s="13">
        <v>60</v>
      </c>
      <c r="C321" s="13" t="s">
        <v>372</v>
      </c>
      <c r="D321" s="14">
        <v>2799.7986814747301</v>
      </c>
      <c r="E321" s="17">
        <v>12.68</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2255.6947971690133</v>
      </c>
      <c r="Q321" s="15"/>
      <c r="R321" s="20">
        <v>75.189826572300447</v>
      </c>
      <c r="T321" s="118">
        <v>-7.0270328755535516</v>
      </c>
      <c r="U321" s="120">
        <v>-0.21801499067052532</v>
      </c>
      <c r="V321" s="20">
        <v>27.763220615802165</v>
      </c>
      <c r="W321" s="20">
        <v>44.77519358580242</v>
      </c>
      <c r="X321" s="20">
        <v>46.395549208367882</v>
      </c>
    </row>
    <row r="322" spans="1:24">
      <c r="A322" s="13" t="s">
        <v>440</v>
      </c>
      <c r="B322" s="13">
        <v>60</v>
      </c>
      <c r="C322" s="13" t="s">
        <v>372</v>
      </c>
      <c r="D322" s="14">
        <v>-76050.259881776292</v>
      </c>
      <c r="E322" s="17">
        <v>160</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1215.6481394006034</v>
      </c>
      <c r="Q322" s="15"/>
      <c r="R322" s="20">
        <v>40.521604646686782</v>
      </c>
      <c r="T322" s="120">
        <v>334.46615035436423</v>
      </c>
      <c r="U322" s="118">
        <v>189.09461644127688</v>
      </c>
      <c r="V322" s="20">
        <v>45.890625278141641</v>
      </c>
      <c r="W322" s="20">
        <v>54.12895855431713</v>
      </c>
      <c r="X322" s="20">
        <v>65.706452163400783</v>
      </c>
    </row>
    <row r="323" spans="1:24">
      <c r="A323" s="13" t="s">
        <v>57</v>
      </c>
      <c r="B323" s="13">
        <v>60</v>
      </c>
      <c r="C323" s="13" t="s">
        <v>372</v>
      </c>
      <c r="D323" s="13">
        <v>-1064.6701644872803</v>
      </c>
      <c r="E323" s="17">
        <v>1.84</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629.13352186498048</v>
      </c>
      <c r="Q323" s="15"/>
      <c r="R323" s="20">
        <v>20.971117395499348</v>
      </c>
      <c r="T323" s="118">
        <v>-2.7023939068606895</v>
      </c>
      <c r="U323" s="120">
        <v>1.0061085070081344</v>
      </c>
      <c r="V323" s="20">
        <v>27.395466421075913</v>
      </c>
      <c r="W323" s="20">
        <v>45.864297102592701</v>
      </c>
      <c r="X323" s="20">
        <v>45.780783180863857</v>
      </c>
    </row>
    <row r="324" spans="1:24">
      <c r="A324" s="13" t="s">
        <v>463</v>
      </c>
      <c r="B324" s="13">
        <v>60</v>
      </c>
      <c r="C324" s="13" t="s">
        <v>372</v>
      </c>
      <c r="D324" s="14">
        <v>163.99444363933037</v>
      </c>
      <c r="E324" s="17">
        <v>3.98</v>
      </c>
      <c r="F324" s="13" t="s">
        <v>233</v>
      </c>
      <c r="G324" s="13" t="s">
        <v>906</v>
      </c>
      <c r="H324" s="13" t="s">
        <v>1805</v>
      </c>
      <c r="I324" s="13" t="s">
        <v>907</v>
      </c>
      <c r="J324" s="13" t="s">
        <v>908</v>
      </c>
      <c r="K324" s="13" t="s">
        <v>909</v>
      </c>
      <c r="L324" s="13" t="s">
        <v>1068</v>
      </c>
      <c r="M324" s="13" t="s">
        <v>1806</v>
      </c>
      <c r="N324" s="13" t="s">
        <v>639</v>
      </c>
      <c r="O324" s="13">
        <v>34.170746035762861</v>
      </c>
      <c r="P324" s="13">
        <v>914.16708846103529</v>
      </c>
      <c r="Q324" s="16" t="s">
        <v>2386</v>
      </c>
      <c r="R324" s="20">
        <v>30.472236282034508</v>
      </c>
      <c r="T324" s="118">
        <v>-3.6643840784337911</v>
      </c>
      <c r="U324" s="120">
        <v>-6.5825058644516332</v>
      </c>
      <c r="V324" s="20">
        <v>24.526971889850788</v>
      </c>
      <c r="W324" s="20">
        <v>41.891015664689583</v>
      </c>
      <c r="X324" s="20">
        <v>45.265649259709122</v>
      </c>
    </row>
    <row r="325" spans="1:24">
      <c r="A325" s="13" t="s">
        <v>519</v>
      </c>
      <c r="B325" s="13">
        <v>60</v>
      </c>
      <c r="C325" s="13" t="s">
        <v>372</v>
      </c>
      <c r="D325" s="14">
        <v>-15059.351823372217</v>
      </c>
      <c r="E325" s="17">
        <v>17.600000000000001</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824.73604242057888</v>
      </c>
      <c r="Q325" s="15"/>
      <c r="R325" s="20">
        <v>27.491201414019297</v>
      </c>
      <c r="T325" s="118">
        <v>5.2603007594191808</v>
      </c>
      <c r="U325" s="118"/>
      <c r="V325" s="20">
        <v>28.838158337684224</v>
      </c>
      <c r="W325" s="20">
        <v>11.01893191205949</v>
      </c>
      <c r="X325" s="20">
        <v>28.824238239618758</v>
      </c>
    </row>
    <row r="326" spans="1:24">
      <c r="A326" s="13" t="s">
        <v>344</v>
      </c>
      <c r="B326" s="13">
        <v>60</v>
      </c>
      <c r="C326" s="13" t="s">
        <v>372</v>
      </c>
      <c r="D326" s="14">
        <v>-730.42298230291181</v>
      </c>
      <c r="E326" s="17">
        <v>13.9</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1191.2153917545381</v>
      </c>
      <c r="Q326" s="15"/>
      <c r="R326" s="20">
        <v>39.707179725151271</v>
      </c>
      <c r="T326" s="118">
        <v>10.023798450692869</v>
      </c>
      <c r="U326" s="120">
        <v>5.2210334763999633</v>
      </c>
      <c r="V326" s="20">
        <v>58.438070726349181</v>
      </c>
      <c r="W326" s="20">
        <v>58.474013227890225</v>
      </c>
      <c r="X326" s="20">
        <v>57.692185186423302</v>
      </c>
    </row>
    <row r="327" spans="1:24">
      <c r="A327" s="13" t="s">
        <v>252</v>
      </c>
      <c r="B327" s="13">
        <v>60</v>
      </c>
      <c r="C327" s="13" t="s">
        <v>372</v>
      </c>
      <c r="D327" s="14">
        <v>40659.167803335666</v>
      </c>
      <c r="E327" s="17">
        <v>215.1</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2407.2607906219114</v>
      </c>
      <c r="Q327" s="15"/>
      <c r="R327" s="20">
        <v>80.242026354063711</v>
      </c>
      <c r="T327" s="118">
        <v>29.995647296265986</v>
      </c>
      <c r="U327" s="120">
        <v>129.8501191476862</v>
      </c>
      <c r="V327" s="20">
        <v>53.19637416581233</v>
      </c>
      <c r="W327" s="20">
        <v>63.555070753898619</v>
      </c>
      <c r="X327" s="20">
        <v>58.807303176587773</v>
      </c>
    </row>
    <row r="328" spans="1:24">
      <c r="A328" s="13" t="s">
        <v>406</v>
      </c>
      <c r="B328" s="13">
        <v>60</v>
      </c>
      <c r="C328" s="13" t="s">
        <v>372</v>
      </c>
      <c r="D328" s="14">
        <v>5838.0330359011623</v>
      </c>
      <c r="E328" s="17">
        <v>351.25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382.3215694983208</v>
      </c>
      <c r="Q328" s="16" t="s">
        <v>2387</v>
      </c>
      <c r="R328" s="20">
        <v>12.744052316610693</v>
      </c>
      <c r="T328" s="118">
        <v>-341.66027498716517</v>
      </c>
      <c r="U328" s="120">
        <v>-944.77012276261348</v>
      </c>
      <c r="V328" s="20">
        <v>55.979880955765601</v>
      </c>
      <c r="W328" s="20">
        <v>47.477675562655676</v>
      </c>
      <c r="X328" s="20">
        <v>38.123749397852329</v>
      </c>
    </row>
    <row r="329" spans="1:24">
      <c r="A329" s="13" t="s">
        <v>407</v>
      </c>
      <c r="B329" s="13">
        <v>60</v>
      </c>
      <c r="C329" s="13" t="s">
        <v>372</v>
      </c>
      <c r="D329" s="14">
        <v>280.99678596223754</v>
      </c>
      <c r="E329" s="17">
        <v>8.3000000000000007</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1525.6443328490184</v>
      </c>
      <c r="Q329" s="15"/>
      <c r="R329" s="20">
        <v>50.854811094967282</v>
      </c>
      <c r="T329" s="120">
        <v>31.756919416171225</v>
      </c>
      <c r="U329" s="118">
        <v>15.477641104800895</v>
      </c>
      <c r="V329" s="20">
        <v>79.523669524615499</v>
      </c>
      <c r="W329" s="20">
        <v>62.967301219198724</v>
      </c>
      <c r="X329" s="20">
        <v>87.631051632494589</v>
      </c>
    </row>
    <row r="330" spans="1:24">
      <c r="A330" s="13" t="s">
        <v>97</v>
      </c>
      <c r="B330" s="13">
        <v>60</v>
      </c>
      <c r="C330" s="13" t="s">
        <v>372</v>
      </c>
      <c r="D330" s="14">
        <v>-1999.8557930066418</v>
      </c>
      <c r="E330" s="17">
        <v>7.89</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152.91948254854611</v>
      </c>
      <c r="Q330" s="15"/>
      <c r="R330" s="20">
        <v>5.0973160849515375</v>
      </c>
      <c r="T330" s="118">
        <v>-4.9054383276309288</v>
      </c>
      <c r="U330" s="120">
        <v>0.7927831285184439</v>
      </c>
      <c r="V330" s="20">
        <v>38.646416483322604</v>
      </c>
      <c r="W330" s="20">
        <v>43.169945958965641</v>
      </c>
      <c r="X330" s="20">
        <v>47.403673700079935</v>
      </c>
    </row>
    <row r="331" spans="1:24">
      <c r="A331" s="13" t="s">
        <v>107</v>
      </c>
      <c r="B331" s="13">
        <v>60</v>
      </c>
      <c r="C331" s="13" t="s">
        <v>372</v>
      </c>
      <c r="D331" s="14">
        <v>4210.2092890894301</v>
      </c>
      <c r="E331" s="17">
        <v>12.18</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1572.4108834959807</v>
      </c>
      <c r="Q331" s="15"/>
      <c r="R331" s="20">
        <v>52.413696116532691</v>
      </c>
      <c r="T331" s="118">
        <v>5.2306616918202131</v>
      </c>
      <c r="U331" s="118">
        <v>27.074843851658414</v>
      </c>
      <c r="V331" s="20">
        <v>52.987797906495963</v>
      </c>
      <c r="W331" s="20">
        <v>82.064836371575296</v>
      </c>
      <c r="X331" s="20">
        <v>71.754693978638898</v>
      </c>
    </row>
    <row r="332" spans="1:24">
      <c r="A332" s="13" t="s">
        <v>148</v>
      </c>
      <c r="B332" s="13">
        <v>60</v>
      </c>
      <c r="C332" s="13" t="s">
        <v>372</v>
      </c>
      <c r="D332" s="14">
        <v>-3917.4310425607396</v>
      </c>
      <c r="E332" s="17">
        <v>13.01</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516.31910939221871</v>
      </c>
      <c r="Q332" s="15"/>
      <c r="R332" s="20">
        <v>17.210636979740624</v>
      </c>
      <c r="T332" s="118">
        <v>-10.492225504069719</v>
      </c>
      <c r="U332" s="118">
        <v>16.05385486494308</v>
      </c>
      <c r="V332" s="20">
        <v>27.188326829420948</v>
      </c>
      <c r="W332" s="20">
        <v>49.919369964033805</v>
      </c>
      <c r="X332" s="20">
        <v>52.840537060436617</v>
      </c>
    </row>
    <row r="333" spans="1:24">
      <c r="A333" s="13" t="s">
        <v>76</v>
      </c>
      <c r="B333" s="13">
        <v>60</v>
      </c>
      <c r="C333" s="13" t="s">
        <v>372</v>
      </c>
      <c r="D333" s="14">
        <v>813.09289632059745</v>
      </c>
      <c r="E333" s="17">
        <v>4.75</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1076.2346734343691</v>
      </c>
      <c r="Q333" s="15"/>
      <c r="R333" s="20">
        <v>35.874489114478969</v>
      </c>
      <c r="T333" s="118">
        <v>-6.1614447287240992</v>
      </c>
      <c r="U333" s="120">
        <v>1.4164295378885949</v>
      </c>
      <c r="V333" s="20">
        <v>29.854842155062435</v>
      </c>
      <c r="W333" s="20">
        <v>44.71174428259792</v>
      </c>
      <c r="X333" s="20">
        <v>44.394163613082718</v>
      </c>
    </row>
    <row r="334" spans="1:24">
      <c r="A334" s="13" t="s">
        <v>273</v>
      </c>
      <c r="B334" s="13">
        <v>60</v>
      </c>
      <c r="C334" s="13" t="s">
        <v>372</v>
      </c>
      <c r="D334" s="14">
        <v>-1536.3444631745083</v>
      </c>
      <c r="E334" s="17">
        <v>26.26</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310.70490569437152</v>
      </c>
      <c r="Q334" s="15"/>
      <c r="R334" s="20">
        <v>10.356830189812383</v>
      </c>
      <c r="T334" s="118">
        <v>-36.166598389928666</v>
      </c>
      <c r="U334" s="120">
        <v>12.950903124911086</v>
      </c>
      <c r="V334" s="20">
        <v>34.824469586211023</v>
      </c>
      <c r="W334" s="20">
        <v>46.579796824387429</v>
      </c>
      <c r="X334" s="20">
        <v>43.701628507483221</v>
      </c>
    </row>
    <row r="335" spans="1:24">
      <c r="A335" s="13" t="s">
        <v>58</v>
      </c>
      <c r="B335" s="13">
        <v>60</v>
      </c>
      <c r="C335" s="13" t="s">
        <v>372</v>
      </c>
      <c r="D335" s="14">
        <v>-4239.952698526572</v>
      </c>
      <c r="E335" s="17">
        <v>27.5</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236.7921688077812</v>
      </c>
      <c r="Q335" s="15"/>
      <c r="R335" s="20">
        <v>7.8930722935927067</v>
      </c>
      <c r="T335" s="118">
        <v>-18.02403639081696</v>
      </c>
      <c r="U335" s="120">
        <v>16.023519139575555</v>
      </c>
      <c r="V335" s="20">
        <v>43.557455273699887</v>
      </c>
      <c r="W335" s="20">
        <v>47.669300164693688</v>
      </c>
      <c r="X335" s="20">
        <v>49.437504000056272</v>
      </c>
    </row>
    <row r="336" spans="1:24">
      <c r="A336" s="13" t="s">
        <v>726</v>
      </c>
      <c r="B336" s="13">
        <v>60</v>
      </c>
      <c r="C336" s="13" t="s">
        <v>372</v>
      </c>
      <c r="D336" s="14">
        <v>-625.51096631947803</v>
      </c>
      <c r="E336" s="17">
        <v>8.85</v>
      </c>
      <c r="F336" s="13" t="s">
        <v>374</v>
      </c>
      <c r="G336" s="13">
        <v>0</v>
      </c>
      <c r="H336" s="13" t="s">
        <v>1818</v>
      </c>
      <c r="I336" s="13">
        <v>3.5890787</v>
      </c>
      <c r="J336" s="13">
        <v>35890787000</v>
      </c>
      <c r="K336" s="13">
        <v>10000000000</v>
      </c>
      <c r="L336" s="13">
        <v>2.2289842794475363</v>
      </c>
      <c r="M336" s="13">
        <v>80000000000</v>
      </c>
      <c r="N336" s="13" t="s">
        <v>916</v>
      </c>
      <c r="O336" s="13">
        <v>0</v>
      </c>
      <c r="P336" s="13">
        <v>267.61472943848071</v>
      </c>
      <c r="Q336" s="15"/>
      <c r="R336" s="20">
        <v>8.9204909812826898</v>
      </c>
      <c r="T336" s="118">
        <v>-4.3475259028327073</v>
      </c>
      <c r="U336" s="120">
        <v>-15.927150730384163</v>
      </c>
      <c r="V336" s="20">
        <v>44.472155621035284</v>
      </c>
      <c r="W336" s="20">
        <v>53.133242512824751</v>
      </c>
      <c r="X336" s="20">
        <v>43.122604520620101</v>
      </c>
    </row>
    <row r="337" spans="1:24">
      <c r="A337" s="13" t="s">
        <v>342</v>
      </c>
      <c r="B337" s="13">
        <v>60</v>
      </c>
      <c r="C337" s="13" t="s">
        <v>372</v>
      </c>
      <c r="D337" s="14">
        <v>-41301.040929374292</v>
      </c>
      <c r="E337" s="17">
        <v>63.25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245.62623119509504</v>
      </c>
      <c r="Q337" s="15"/>
      <c r="R337" s="20">
        <v>8.1875410398365016</v>
      </c>
      <c r="T337" s="118">
        <v>-387.62196255057245</v>
      </c>
      <c r="U337" s="118"/>
      <c r="V337" s="20">
        <v>38.077490392632228</v>
      </c>
      <c r="W337" s="20">
        <v>41.367362404939314</v>
      </c>
      <c r="X337" s="20">
        <v>46.580796952208516</v>
      </c>
    </row>
    <row r="338" spans="1:24">
      <c r="A338" s="13" t="s">
        <v>472</v>
      </c>
      <c r="B338" s="13">
        <v>60</v>
      </c>
      <c r="C338" s="13" t="s">
        <v>372</v>
      </c>
      <c r="D338" s="14">
        <v>-5050.9074733675516</v>
      </c>
      <c r="E338" s="17">
        <v>22.98</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154.09853576762981</v>
      </c>
      <c r="Q338" s="15"/>
      <c r="R338" s="20">
        <v>5.1366178589209941</v>
      </c>
      <c r="T338" s="118">
        <v>-14.329639383907242</v>
      </c>
      <c r="U338" s="120">
        <v>-89.873541817336573</v>
      </c>
      <c r="V338" s="20">
        <v>35.160793162385751</v>
      </c>
      <c r="W338" s="20">
        <v>42.550607659461868</v>
      </c>
      <c r="X338" s="20">
        <v>24.706588567816564</v>
      </c>
    </row>
    <row r="339" spans="1:24">
      <c r="A339" s="13" t="s">
        <v>408</v>
      </c>
      <c r="B339" s="13">
        <v>60</v>
      </c>
      <c r="C339" s="13" t="s">
        <v>372</v>
      </c>
      <c r="D339" s="14">
        <v>4279.0120284760569</v>
      </c>
      <c r="E339" s="17">
        <v>15.69</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2375.62588030402</v>
      </c>
      <c r="Q339" s="15"/>
      <c r="R339" s="20">
        <v>79.187529343467332</v>
      </c>
      <c r="T339" s="120">
        <v>15.975817381053705</v>
      </c>
      <c r="U339" s="118">
        <v>21.427696890696843</v>
      </c>
      <c r="V339" s="20">
        <v>56.384766590776835</v>
      </c>
      <c r="W339" s="20">
        <v>61.302992897604405</v>
      </c>
      <c r="X339" s="20">
        <v>68.941724915994499</v>
      </c>
    </row>
    <row r="340" spans="1:24">
      <c r="A340" s="13" t="s">
        <v>632</v>
      </c>
      <c r="B340" s="13">
        <v>60</v>
      </c>
      <c r="C340" s="13" t="s">
        <v>372</v>
      </c>
      <c r="D340" s="14">
        <v>6223.3993220108632</v>
      </c>
      <c r="E340" s="17">
        <v>62.25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1987.1657373536655</v>
      </c>
      <c r="Q340" s="15"/>
      <c r="R340" s="20">
        <v>66.238857911788855</v>
      </c>
      <c r="T340" s="118">
        <v>-12.942598772569553</v>
      </c>
      <c r="U340" s="118"/>
      <c r="V340" s="20">
        <v>40.369206861701137</v>
      </c>
      <c r="W340" s="20">
        <v>41.267616347564655</v>
      </c>
      <c r="X340" s="20"/>
    </row>
    <row r="341" spans="1:24">
      <c r="A341" s="13" t="s">
        <v>341</v>
      </c>
      <c r="B341" s="13">
        <v>60</v>
      </c>
      <c r="C341" s="13" t="s">
        <v>372</v>
      </c>
      <c r="D341" s="14">
        <v>-6369.6506565907284</v>
      </c>
      <c r="E341" s="17">
        <v>18.149999999999999</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890.42224076315051</v>
      </c>
      <c r="Q341" s="15"/>
      <c r="R341" s="20">
        <v>29.680741358771684</v>
      </c>
      <c r="T341" s="120">
        <v>23.229895590303578</v>
      </c>
      <c r="U341" s="120">
        <v>-0.68042611786641061</v>
      </c>
      <c r="V341" s="20">
        <v>69.383294781401531</v>
      </c>
      <c r="W341" s="20">
        <v>53.093461640907194</v>
      </c>
      <c r="X341" s="20">
        <v>58.138492239075212</v>
      </c>
    </row>
    <row r="342" spans="1:24">
      <c r="A342" s="13" t="s">
        <v>138</v>
      </c>
      <c r="B342" s="13">
        <v>60</v>
      </c>
      <c r="C342" s="13" t="s">
        <v>372</v>
      </c>
      <c r="D342" s="14">
        <v>878.94347311545221</v>
      </c>
      <c r="E342" s="17">
        <v>11.87</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430.0417661964201</v>
      </c>
      <c r="Q342" s="15"/>
      <c r="R342" s="20">
        <v>14.334725539880671</v>
      </c>
      <c r="T342" s="118">
        <v>-6.7997186076477867</v>
      </c>
      <c r="U342" s="120">
        <v>3.0478541972936668</v>
      </c>
      <c r="V342" s="20">
        <v>44.328379809493008</v>
      </c>
      <c r="W342" s="20">
        <v>67.2009708078334</v>
      </c>
      <c r="X342" s="20">
        <v>49.088140542071294</v>
      </c>
    </row>
    <row r="343" spans="1:24">
      <c r="A343" s="13" t="s">
        <v>538</v>
      </c>
      <c r="B343" s="13">
        <v>60</v>
      </c>
      <c r="C343" s="13" t="s">
        <v>372</v>
      </c>
      <c r="D343" s="14">
        <v>-2684.7258210951886</v>
      </c>
      <c r="E343" s="17">
        <v>3.74</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1435.3523050710953</v>
      </c>
      <c r="Q343" s="16" t="s">
        <v>2388</v>
      </c>
      <c r="R343" s="20">
        <v>47.845076835703175</v>
      </c>
      <c r="T343" s="120">
        <v>12.808783613676745</v>
      </c>
      <c r="U343" s="118"/>
      <c r="V343" s="20">
        <v>61.873932053469851</v>
      </c>
      <c r="W343" s="20">
        <v>26.361313079101063</v>
      </c>
      <c r="X343" s="20">
        <v>72.778690278897855</v>
      </c>
    </row>
    <row r="344" spans="1:24">
      <c r="A344" s="13" t="s">
        <v>197</v>
      </c>
      <c r="B344" s="13">
        <v>60</v>
      </c>
      <c r="C344" s="13" t="s">
        <v>372</v>
      </c>
      <c r="D344" s="14">
        <v>-8085.525861950664</v>
      </c>
      <c r="E344" s="17">
        <v>9.18</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320.05421639854433</v>
      </c>
      <c r="Q344" s="16" t="s">
        <v>2232</v>
      </c>
      <c r="R344" s="20">
        <v>10.668473879951478</v>
      </c>
      <c r="T344" s="118">
        <v>-15.006412354694731</v>
      </c>
      <c r="U344" s="120">
        <v>0.54192094891760689</v>
      </c>
      <c r="V344" s="20">
        <v>32.188682176845838</v>
      </c>
      <c r="W344" s="20">
        <v>46.967791370245479</v>
      </c>
      <c r="X344" s="20">
        <v>44.309015897054891</v>
      </c>
    </row>
    <row r="345" spans="1:24">
      <c r="A345" s="13" t="s">
        <v>143</v>
      </c>
      <c r="B345" s="13">
        <v>60</v>
      </c>
      <c r="C345" s="13" t="s">
        <v>372</v>
      </c>
      <c r="D345" s="14">
        <v>-3130.8982209312799</v>
      </c>
      <c r="E345" s="17">
        <v>3.33</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468.9432641554136</v>
      </c>
      <c r="Q345" s="16" t="s">
        <v>2203</v>
      </c>
      <c r="R345" s="20">
        <v>15.631442138513787</v>
      </c>
      <c r="T345" s="118">
        <v>-29.831349020160598</v>
      </c>
      <c r="U345" s="120">
        <v>-94.948262392493461</v>
      </c>
      <c r="V345" s="20">
        <v>40.55069099676173</v>
      </c>
      <c r="W345" s="20">
        <v>28.067272739299632</v>
      </c>
      <c r="X345" s="20">
        <v>34.193823679082683</v>
      </c>
    </row>
    <row r="346" spans="1:24">
      <c r="A346" s="13" t="s">
        <v>11</v>
      </c>
      <c r="B346" s="13">
        <v>60</v>
      </c>
      <c r="C346" s="13" t="s">
        <v>372</v>
      </c>
      <c r="D346" s="13">
        <v>197065.8584611101</v>
      </c>
      <c r="E346" s="17">
        <v>3875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1867.9589061140266</v>
      </c>
      <c r="Q346" s="15"/>
      <c r="R346" s="20">
        <v>62.265296870467552</v>
      </c>
      <c r="T346" s="118">
        <v>-2422.9447626665569</v>
      </c>
      <c r="U346" s="120">
        <v>-5399.9628730655058</v>
      </c>
      <c r="V346" s="20">
        <v>45.282906501619095</v>
      </c>
      <c r="W346" s="20">
        <v>55.44212257027953</v>
      </c>
      <c r="X346" s="20">
        <v>38.942966089849889</v>
      </c>
    </row>
    <row r="347" spans="1:24">
      <c r="A347" s="13" t="s">
        <v>458</v>
      </c>
      <c r="B347" s="13">
        <v>60</v>
      </c>
      <c r="C347" s="13" t="s">
        <v>372</v>
      </c>
      <c r="D347" s="14">
        <v>-1707.7195891004048</v>
      </c>
      <c r="E347" s="17">
        <v>5</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99.948066070560529</v>
      </c>
      <c r="Q347" s="15"/>
      <c r="R347" s="20">
        <v>3.3316022023520175</v>
      </c>
      <c r="T347" s="118">
        <v>-2.8901857134346898</v>
      </c>
      <c r="U347" s="120">
        <v>-4.9805687453693093</v>
      </c>
      <c r="V347" s="20">
        <v>38.137237649628332</v>
      </c>
      <c r="W347" s="20">
        <v>55.576933015366379</v>
      </c>
      <c r="X347" s="20">
        <v>45.510445339655369</v>
      </c>
    </row>
    <row r="348" spans="1:24">
      <c r="A348" s="13" t="s">
        <v>291</v>
      </c>
      <c r="B348" s="13">
        <v>60</v>
      </c>
      <c r="C348" s="13" t="s">
        <v>372</v>
      </c>
      <c r="D348" s="14">
        <v>12261.338193296326</v>
      </c>
      <c r="E348" s="17">
        <v>78.5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1251.3016121778844</v>
      </c>
      <c r="Q348" s="15"/>
      <c r="R348" s="20">
        <v>41.710053739262811</v>
      </c>
      <c r="T348" s="118">
        <v>15.087200818696971</v>
      </c>
      <c r="U348" s="120">
        <v>2.809183623098761</v>
      </c>
      <c r="V348" s="20">
        <v>45.263125175993324</v>
      </c>
      <c r="W348" s="20">
        <v>76.447166115178945</v>
      </c>
      <c r="X348" s="20">
        <v>52.301126357699523</v>
      </c>
    </row>
    <row r="349" spans="1:24">
      <c r="A349" s="13" t="s">
        <v>535</v>
      </c>
      <c r="B349" s="13">
        <v>60</v>
      </c>
      <c r="C349" s="13" t="s">
        <v>372</v>
      </c>
      <c r="D349" s="14">
        <v>-2392.3425069928326</v>
      </c>
      <c r="E349" s="17">
        <v>12.09</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144.65664891311019</v>
      </c>
      <c r="Q349" s="15"/>
      <c r="R349" s="20">
        <v>4.8218882971036727</v>
      </c>
      <c r="T349" s="118">
        <v>-13.742933509208957</v>
      </c>
      <c r="U349" s="118"/>
      <c r="V349" s="20">
        <v>31.363336324723722</v>
      </c>
      <c r="W349" s="20">
        <v>53.547922886492024</v>
      </c>
      <c r="X349" s="20">
        <v>30.550592669713382</v>
      </c>
    </row>
    <row r="350" spans="1:24">
      <c r="A350" s="13" t="s">
        <v>9</v>
      </c>
      <c r="B350" s="13">
        <v>60</v>
      </c>
      <c r="C350" s="13" t="s">
        <v>372</v>
      </c>
      <c r="D350" s="13">
        <v>45132.125432652683</v>
      </c>
      <c r="E350" s="17">
        <v>56.2</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2716.1554362912834</v>
      </c>
      <c r="Q350" s="15"/>
      <c r="R350" s="20">
        <v>90.53851454304278</v>
      </c>
      <c r="T350" s="118">
        <v>25.915226700518303</v>
      </c>
      <c r="U350" s="120">
        <v>36.792377613320895</v>
      </c>
      <c r="V350" s="20">
        <v>48.151203257924337</v>
      </c>
      <c r="W350" s="20">
        <v>54.804583018542893</v>
      </c>
      <c r="X350" s="20">
        <v>62.090775172084868</v>
      </c>
    </row>
    <row r="351" spans="1:24">
      <c r="A351" s="13" t="s">
        <v>145</v>
      </c>
      <c r="B351" s="13">
        <v>60</v>
      </c>
      <c r="C351" s="13" t="s">
        <v>372</v>
      </c>
      <c r="D351" s="14">
        <v>-41181.550933167018</v>
      </c>
      <c r="E351" s="17">
        <v>99.65</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1124.7381708285843</v>
      </c>
      <c r="Q351" s="15"/>
      <c r="R351" s="20">
        <v>37.491272360952813</v>
      </c>
      <c r="T351" s="120">
        <v>201.66461894890872</v>
      </c>
      <c r="U351" s="118">
        <v>263.05291737682688</v>
      </c>
      <c r="V351" s="20">
        <v>40.859619920756572</v>
      </c>
      <c r="W351" s="20">
        <v>66.748117506697938</v>
      </c>
      <c r="X351" s="20">
        <v>81.250629021029198</v>
      </c>
    </row>
    <row r="352" spans="1:24">
      <c r="A352" s="13" t="s">
        <v>207</v>
      </c>
      <c r="B352" s="13">
        <v>60</v>
      </c>
      <c r="C352" s="13" t="s">
        <v>372</v>
      </c>
      <c r="D352" s="14">
        <v>7645.0777110606796</v>
      </c>
      <c r="E352" s="17">
        <v>43.52</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1845.1659792811538</v>
      </c>
      <c r="Q352" s="15"/>
      <c r="R352" s="20">
        <v>61.505532642705127</v>
      </c>
      <c r="T352" s="118">
        <v>24.586590937940471</v>
      </c>
      <c r="U352" s="118">
        <v>42.567805970261716</v>
      </c>
      <c r="V352" s="20">
        <v>48.224793374721905</v>
      </c>
      <c r="W352" s="20">
        <v>55.868821523426554</v>
      </c>
      <c r="X352" s="20">
        <v>68.236897303439449</v>
      </c>
    </row>
    <row r="353" spans="1:24">
      <c r="A353" s="13" t="s">
        <v>77</v>
      </c>
      <c r="B353" s="13">
        <v>60</v>
      </c>
      <c r="C353" s="13" t="s">
        <v>372</v>
      </c>
      <c r="D353" s="13">
        <v>1080.1903536459845</v>
      </c>
      <c r="E353" s="17">
        <v>2.94</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1808.1685200146153</v>
      </c>
      <c r="Q353" s="15"/>
      <c r="R353" s="20">
        <v>60.272284000487176</v>
      </c>
      <c r="T353" s="118">
        <v>-1.4089312652489694</v>
      </c>
      <c r="U353" s="120">
        <v>-9.6853186534633942</v>
      </c>
      <c r="V353" s="20">
        <v>63.365315614098577</v>
      </c>
      <c r="W353" s="20">
        <v>41.466228280279225</v>
      </c>
      <c r="X353" s="20">
        <v>40.670254584799522</v>
      </c>
    </row>
    <row r="354" spans="1:24">
      <c r="A354" s="13" t="s">
        <v>153</v>
      </c>
      <c r="B354" s="13">
        <v>60</v>
      </c>
      <c r="C354" s="13" t="s">
        <v>372</v>
      </c>
      <c r="D354" s="14">
        <v>-1606.7873970634851</v>
      </c>
      <c r="E354" s="17">
        <v>24.8</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1679.9110354565837</v>
      </c>
      <c r="Q354" s="15"/>
      <c r="R354" s="20">
        <v>55.997034515219454</v>
      </c>
      <c r="T354" s="120">
        <v>30.158257007314688</v>
      </c>
      <c r="U354" s="118">
        <v>36.068415926638707</v>
      </c>
      <c r="V354" s="20">
        <v>60.840886276693041</v>
      </c>
      <c r="W354" s="20">
        <v>50.60631585530102</v>
      </c>
      <c r="X354" s="20">
        <v>70.442341942612572</v>
      </c>
    </row>
    <row r="355" spans="1:24">
      <c r="A355" s="13" t="s">
        <v>409</v>
      </c>
      <c r="B355" s="13">
        <v>60</v>
      </c>
      <c r="C355" s="13" t="s">
        <v>372</v>
      </c>
      <c r="D355" s="14">
        <v>3489.4405030715702</v>
      </c>
      <c r="E355" s="17">
        <v>11.3</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3000</v>
      </c>
      <c r="Q355" s="15"/>
      <c r="R355" s="20">
        <v>100</v>
      </c>
      <c r="T355" s="118">
        <v>5.3552740047864411</v>
      </c>
      <c r="U355" s="120">
        <v>4.1925742054981896</v>
      </c>
      <c r="V355" s="20">
        <v>60.283092535035607</v>
      </c>
      <c r="W355" s="20">
        <v>47.108654530534302</v>
      </c>
      <c r="X355" s="20">
        <v>61.11631254810608</v>
      </c>
    </row>
    <row r="356" spans="1:24">
      <c r="A356" s="13" t="s">
        <v>31</v>
      </c>
      <c r="B356" s="13">
        <v>60</v>
      </c>
      <c r="C356" s="13" t="s">
        <v>372</v>
      </c>
      <c r="D356" s="14">
        <v>-3489.6492393897029</v>
      </c>
      <c r="E356" s="17">
        <v>8.74</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471.88978977381549</v>
      </c>
      <c r="Q356" s="15"/>
      <c r="R356" s="20">
        <v>15.729659659127183</v>
      </c>
      <c r="T356" s="118">
        <v>-1.5356852962142575</v>
      </c>
      <c r="U356" s="120">
        <v>8.0387000575116652</v>
      </c>
      <c r="V356" s="20">
        <v>39.08601632434403</v>
      </c>
      <c r="W356" s="20">
        <v>35.90407685646457</v>
      </c>
      <c r="X356" s="20">
        <v>53.462898454810542</v>
      </c>
    </row>
    <row r="357" spans="1:24">
      <c r="A357" s="13" t="s">
        <v>17</v>
      </c>
      <c r="B357" s="13">
        <v>60</v>
      </c>
      <c r="C357" s="13" t="s">
        <v>372</v>
      </c>
      <c r="D357" s="14">
        <v>-18175.757504738402</v>
      </c>
      <c r="E357" s="17">
        <v>4.99</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-854.28990691990953</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653.77172908697776</v>
      </c>
      <c r="Q358" s="15"/>
      <c r="R358" s="20">
        <v>21.792390969565925</v>
      </c>
      <c r="T358" s="118">
        <v>-2.1966457692341868</v>
      </c>
      <c r="U358" s="120">
        <v>1.0532984499585174</v>
      </c>
      <c r="V358" s="20">
        <v>31.126599321660919</v>
      </c>
      <c r="W358" s="20">
        <v>61.017142719425252</v>
      </c>
      <c r="X358" s="20">
        <v>47.223903702106846</v>
      </c>
    </row>
    <row r="359" spans="1:24">
      <c r="A359" s="13" t="s">
        <v>410</v>
      </c>
      <c r="B359" s="13">
        <v>60</v>
      </c>
      <c r="C359" s="13" t="s">
        <v>372</v>
      </c>
      <c r="D359" s="13">
        <v>-821086.78001253342</v>
      </c>
      <c r="E359" s="17">
        <v>2209</v>
      </c>
      <c r="F359" s="13" t="s">
        <v>609</v>
      </c>
      <c r="G359" s="13" t="s">
        <v>920</v>
      </c>
      <c r="H359" s="13">
        <v>522.14700000000005</v>
      </c>
      <c r="I359" s="13" t="s">
        <v>921</v>
      </c>
      <c r="J359" s="13" t="s">
        <v>922</v>
      </c>
      <c r="K359" s="13" t="s">
        <v>923</v>
      </c>
      <c r="L359" s="13" t="s">
        <v>1839</v>
      </c>
      <c r="M359" s="13" t="s">
        <v>1840</v>
      </c>
      <c r="N359" s="13" t="s">
        <v>1143</v>
      </c>
      <c r="O359" s="13">
        <v>53.472121406965769</v>
      </c>
      <c r="P359" s="13">
        <v>661.30525199874694</v>
      </c>
      <c r="Q359" s="15"/>
      <c r="R359" s="20">
        <v>22.043508399958231</v>
      </c>
      <c r="T359" s="118">
        <v>-2246.4380405652628</v>
      </c>
      <c r="U359" s="120">
        <v>-1056.5574746895845</v>
      </c>
      <c r="V359" s="20">
        <v>42.004389455512417</v>
      </c>
      <c r="W359" s="20">
        <v>39.454000740053296</v>
      </c>
      <c r="X359" s="20">
        <v>44.67869767941179</v>
      </c>
    </row>
    <row r="360" spans="1:24">
      <c r="A360" s="13" t="s">
        <v>465</v>
      </c>
      <c r="B360" s="13">
        <v>60</v>
      </c>
      <c r="C360" s="13" t="s">
        <v>372</v>
      </c>
      <c r="D360" s="14">
        <v>1769.3464477684984</v>
      </c>
      <c r="E360" s="17">
        <v>42.68</v>
      </c>
      <c r="F360" s="13" t="s">
        <v>618</v>
      </c>
      <c r="G360" s="13" t="s">
        <v>1097</v>
      </c>
      <c r="H360" s="13" t="s">
        <v>1841</v>
      </c>
      <c r="I360" s="13" t="s">
        <v>489</v>
      </c>
      <c r="J360" s="13" t="s">
        <v>1098</v>
      </c>
      <c r="K360" s="13" t="s">
        <v>924</v>
      </c>
      <c r="L360" s="13" t="s">
        <v>989</v>
      </c>
      <c r="M360" s="13" t="s">
        <v>1842</v>
      </c>
      <c r="N360" s="13" t="s">
        <v>500</v>
      </c>
      <c r="P360" s="13">
        <v>1536.8933835817566</v>
      </c>
      <c r="Q360" s="16" t="s">
        <v>2389</v>
      </c>
      <c r="R360" s="20">
        <v>51.229779452725218</v>
      </c>
      <c r="T360" s="120">
        <v>80.315789375315134</v>
      </c>
      <c r="U360" s="118"/>
      <c r="V360" s="20">
        <v>52.282217902304112</v>
      </c>
      <c r="W360" s="20">
        <v>70.425800565095557</v>
      </c>
      <c r="X360" s="20">
        <v>86.840088124256766</v>
      </c>
    </row>
    <row r="361" spans="1:24">
      <c r="A361" s="13" t="s">
        <v>79</v>
      </c>
      <c r="B361" s="13">
        <v>60</v>
      </c>
      <c r="C361" s="13" t="s">
        <v>372</v>
      </c>
      <c r="D361" s="14">
        <v>-38369.013669661595</v>
      </c>
      <c r="E361" s="17">
        <v>77</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376.99735126450128</v>
      </c>
      <c r="Q361" s="15"/>
      <c r="R361" s="20">
        <v>12.566578375483376</v>
      </c>
      <c r="T361" s="118">
        <v>-46.342250704519472</v>
      </c>
      <c r="U361" s="118">
        <v>95.594755743914561</v>
      </c>
      <c r="V361" s="20">
        <v>33.450396424805781</v>
      </c>
      <c r="W361" s="20">
        <v>41.599775067245126</v>
      </c>
      <c r="X361" s="20">
        <v>52.960553946167785</v>
      </c>
    </row>
    <row r="362" spans="1:24">
      <c r="A362" s="13" t="s">
        <v>150</v>
      </c>
      <c r="B362" s="13">
        <v>60</v>
      </c>
      <c r="C362" s="13" t="s">
        <v>372</v>
      </c>
      <c r="D362" s="14">
        <v>-12752.158183371592</v>
      </c>
      <c r="E362" s="17">
        <v>77.95</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476.88499196868565</v>
      </c>
      <c r="Q362" s="15"/>
      <c r="R362" s="20">
        <v>15.896166398956188</v>
      </c>
      <c r="T362" s="118">
        <v>-56.831899686152667</v>
      </c>
      <c r="U362" s="120">
        <v>29.449616075835081</v>
      </c>
      <c r="V362" s="20">
        <v>38.008255183861081</v>
      </c>
      <c r="W362" s="20">
        <v>47.52911099286441</v>
      </c>
      <c r="X362" s="20">
        <v>47.344261409737541</v>
      </c>
    </row>
    <row r="363" spans="1:24">
      <c r="A363" s="13" t="s">
        <v>727</v>
      </c>
      <c r="B363" s="13">
        <v>60</v>
      </c>
      <c r="C363" s="13" t="s">
        <v>372</v>
      </c>
      <c r="D363" s="14">
        <v>85610.151493409037</v>
      </c>
      <c r="E363" s="17">
        <v>190.5</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2600.7975190544612</v>
      </c>
      <c r="Q363" s="15"/>
      <c r="R363" s="20">
        <v>86.693250635148701</v>
      </c>
      <c r="T363" s="118">
        <v>105.33835222028557</v>
      </c>
      <c r="U363" s="118">
        <v>253.80967183428453</v>
      </c>
      <c r="V363" s="20">
        <v>57.043856479624402</v>
      </c>
      <c r="W363" s="20">
        <v>45.332636093490933</v>
      </c>
      <c r="X363" s="20">
        <v>64.215333670302897</v>
      </c>
    </row>
    <row r="364" spans="1:24">
      <c r="A364" s="13" t="s">
        <v>69</v>
      </c>
      <c r="B364" s="13">
        <v>60</v>
      </c>
      <c r="C364" s="13" t="s">
        <v>372</v>
      </c>
      <c r="D364" s="14">
        <v>369.61151353295918</v>
      </c>
      <c r="E364" s="17">
        <v>68.7</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1910.9290317301247</v>
      </c>
      <c r="Q364" s="15"/>
      <c r="R364" s="20">
        <v>63.697634391004158</v>
      </c>
      <c r="T364" s="118">
        <v>-22.101641817031634</v>
      </c>
      <c r="U364" s="118">
        <v>134.05870071551277</v>
      </c>
      <c r="V364" s="20">
        <v>42.471203516954731</v>
      </c>
      <c r="W364" s="20">
        <v>56.459870944744956</v>
      </c>
      <c r="X364" s="20">
        <v>61.40813510806543</v>
      </c>
    </row>
    <row r="365" spans="1:24">
      <c r="A365" s="13" t="s">
        <v>124</v>
      </c>
      <c r="B365" s="13">
        <v>60</v>
      </c>
      <c r="C365" s="13" t="s">
        <v>372</v>
      </c>
      <c r="D365" s="14">
        <v>-846.17507796520113</v>
      </c>
      <c r="E365" s="17">
        <v>1.84</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414.91289906595392</v>
      </c>
      <c r="Q365" s="16" t="s">
        <v>2390</v>
      </c>
      <c r="R365" s="20">
        <v>13.830429968865131</v>
      </c>
      <c r="T365" s="118">
        <v>-5.7680765962766145</v>
      </c>
      <c r="U365" s="120">
        <v>0.30889978845463517</v>
      </c>
      <c r="V365" s="20">
        <v>24.013265326848646</v>
      </c>
      <c r="W365" s="20">
        <v>57.091314785140831</v>
      </c>
      <c r="X365" s="20">
        <v>41.714334607425258</v>
      </c>
    </row>
    <row r="366" spans="1:24">
      <c r="A366" s="13" t="s">
        <v>475</v>
      </c>
      <c r="B366" s="13">
        <v>60</v>
      </c>
      <c r="C366" s="13" t="s">
        <v>372</v>
      </c>
      <c r="D366" s="14">
        <v>1155.014203278668</v>
      </c>
      <c r="E366" s="17">
        <v>22.32</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2163.4064147456543</v>
      </c>
      <c r="Q366" s="15"/>
      <c r="R366" s="20">
        <v>72.113547158188481</v>
      </c>
      <c r="T366" s="118">
        <v>-19.096046246740208</v>
      </c>
      <c r="U366" s="120">
        <v>-5.1517178861904256</v>
      </c>
      <c r="V366" s="20">
        <v>35.863980237000469</v>
      </c>
      <c r="W366" s="20">
        <v>50.589345984179324</v>
      </c>
      <c r="X366" s="20">
        <v>42.901590612304304</v>
      </c>
    </row>
    <row r="367" spans="1:24">
      <c r="A367" s="13" t="s">
        <v>411</v>
      </c>
      <c r="B367" s="13">
        <v>60</v>
      </c>
      <c r="C367" s="13" t="s">
        <v>372</v>
      </c>
      <c r="D367" s="14">
        <v>-137281.825165444</v>
      </c>
      <c r="E367" s="17">
        <v>23.4</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-522.25456628960387</v>
      </c>
      <c r="E368" s="17">
        <v>2.58</v>
      </c>
      <c r="F368" s="13" t="s">
        <v>699</v>
      </c>
      <c r="G368" s="13" t="s">
        <v>1145</v>
      </c>
      <c r="H368" s="13" t="s">
        <v>1850</v>
      </c>
      <c r="I368" s="13" t="s">
        <v>1096</v>
      </c>
      <c r="J368" s="13" t="s">
        <v>1146</v>
      </c>
      <c r="K368" s="13" t="s">
        <v>928</v>
      </c>
      <c r="L368" s="13" t="s">
        <v>1012</v>
      </c>
      <c r="M368" s="13" t="s">
        <v>1851</v>
      </c>
      <c r="N368" s="13" t="s">
        <v>1409</v>
      </c>
      <c r="P368" s="13">
        <v>139.8840512840903</v>
      </c>
      <c r="Q368" s="15"/>
      <c r="R368" s="20">
        <v>4.6628017094696768</v>
      </c>
      <c r="T368" s="118">
        <v>-1.6155088645528259</v>
      </c>
      <c r="U368" s="118">
        <v>3.7432322034312859</v>
      </c>
      <c r="V368" s="20">
        <v>34.803173129602747</v>
      </c>
      <c r="W368" s="20">
        <v>45.815969651116511</v>
      </c>
      <c r="X368" s="20">
        <v>55.708639650979393</v>
      </c>
    </row>
    <row r="369" spans="1:24">
      <c r="A369" s="13" t="s">
        <v>534</v>
      </c>
      <c r="B369" s="13">
        <v>60</v>
      </c>
      <c r="C369" s="13" t="s">
        <v>372</v>
      </c>
      <c r="D369" s="14">
        <v>-5688.5907933807903</v>
      </c>
      <c r="E369" s="17">
        <v>28.2</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151.3031543199466</v>
      </c>
      <c r="Q369" s="15"/>
      <c r="R369" s="20">
        <v>5.043438477331553</v>
      </c>
      <c r="T369" s="118">
        <v>-15.835086021201832</v>
      </c>
      <c r="U369" s="118"/>
      <c r="V369" s="20">
        <v>45.659895135244952</v>
      </c>
      <c r="W369" s="20">
        <v>48.233616937638679</v>
      </c>
      <c r="X369" s="20">
        <v>49.972250929713333</v>
      </c>
    </row>
    <row r="370" spans="1:24">
      <c r="A370" s="13" t="s">
        <v>62</v>
      </c>
      <c r="B370" s="13">
        <v>60</v>
      </c>
      <c r="C370" s="13" t="s">
        <v>372</v>
      </c>
      <c r="D370" s="14">
        <v>-2374.2770706188398</v>
      </c>
      <c r="E370" s="17">
        <v>5.22</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336.0646750954968</v>
      </c>
      <c r="Q370" s="16" t="s">
        <v>2391</v>
      </c>
      <c r="R370" s="20">
        <v>11.20215583651656</v>
      </c>
      <c r="T370" s="118">
        <v>-4.9227752885653775</v>
      </c>
      <c r="U370" s="120">
        <v>-8.6123262203878781</v>
      </c>
      <c r="V370" s="20">
        <v>37.37199831765453</v>
      </c>
      <c r="W370" s="20">
        <v>39.401918051362237</v>
      </c>
      <c r="X370" s="20">
        <v>42.925401697408965</v>
      </c>
    </row>
    <row r="371" spans="1:24">
      <c r="A371" s="13" t="s">
        <v>412</v>
      </c>
      <c r="B371" s="13">
        <v>60</v>
      </c>
      <c r="C371" s="13" t="s">
        <v>372</v>
      </c>
      <c r="D371" s="14">
        <v>-2469.7770358245739</v>
      </c>
      <c r="E371" s="17">
        <v>12.97</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801.09004828916727</v>
      </c>
      <c r="Q371" s="15"/>
      <c r="R371" s="20">
        <v>26.70300160963891</v>
      </c>
      <c r="T371" s="118">
        <v>-11.65666307349694</v>
      </c>
      <c r="U371" s="120">
        <v>4.8920743685527057</v>
      </c>
      <c r="V371" s="20">
        <v>32.012056217021751</v>
      </c>
      <c r="W371" s="20">
        <v>47.085259947050318</v>
      </c>
      <c r="X371" s="20">
        <v>45.731837917568065</v>
      </c>
    </row>
    <row r="372" spans="1:24">
      <c r="A372" s="13" t="s">
        <v>526</v>
      </c>
      <c r="B372" s="13">
        <v>60</v>
      </c>
      <c r="C372" s="13" t="s">
        <v>372</v>
      </c>
      <c r="D372" s="14">
        <v>-6407.3551192532459</v>
      </c>
      <c r="E372" s="17">
        <v>21.94</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109.23769959813011</v>
      </c>
      <c r="Q372" s="15"/>
      <c r="R372" s="20">
        <v>3.6412566532710033</v>
      </c>
      <c r="T372" s="118">
        <v>-30.406765754015694</v>
      </c>
      <c r="U372" s="118"/>
      <c r="V372" s="20">
        <v>44.495414684127979</v>
      </c>
      <c r="W372" s="20">
        <v>60.028279981184959</v>
      </c>
      <c r="X372" s="20">
        <v>44.124365223548651</v>
      </c>
    </row>
    <row r="373" spans="1:24">
      <c r="A373" s="13" t="s">
        <v>281</v>
      </c>
      <c r="B373" s="13">
        <v>60</v>
      </c>
      <c r="C373" s="13" t="s">
        <v>372</v>
      </c>
      <c r="D373" s="13">
        <v>-6451.0418219197163</v>
      </c>
      <c r="E373" s="17">
        <v>133.6</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334.11344124973488</v>
      </c>
      <c r="Q373" s="15"/>
      <c r="R373" s="20">
        <v>11.137114708324496</v>
      </c>
      <c r="T373" s="118">
        <v>-55.345053227817971</v>
      </c>
      <c r="U373" s="120">
        <v>98.655380492029394</v>
      </c>
      <c r="V373" s="20">
        <v>45.20108868377406</v>
      </c>
      <c r="W373" s="20">
        <v>40.187447376428381</v>
      </c>
      <c r="X373" s="20">
        <v>50.921701189581341</v>
      </c>
    </row>
    <row r="374" spans="1:24">
      <c r="A374" s="13" t="s">
        <v>510</v>
      </c>
      <c r="B374" s="13">
        <v>60</v>
      </c>
      <c r="C374" s="13" t="s">
        <v>372</v>
      </c>
      <c r="D374" s="14">
        <v>-1289.6218114139169</v>
      </c>
      <c r="E374" s="17">
        <v>2.41</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88.34627888052043</v>
      </c>
      <c r="Q374" s="15"/>
      <c r="R374" s="20">
        <v>2.9448759626840144</v>
      </c>
      <c r="T374" s="118">
        <v>-5.0908029413712175</v>
      </c>
      <c r="U374" s="120">
        <v>0.24044972747929272</v>
      </c>
      <c r="V374" s="20">
        <v>35.528467814567016</v>
      </c>
      <c r="W374" s="20">
        <v>85.950114977319444</v>
      </c>
      <c r="X374" s="20">
        <v>42.880700591258545</v>
      </c>
    </row>
    <row r="375" spans="1:24">
      <c r="A375" s="13" t="s">
        <v>115</v>
      </c>
      <c r="B375" s="13">
        <v>60</v>
      </c>
      <c r="C375" s="13" t="s">
        <v>372</v>
      </c>
      <c r="D375" s="14">
        <v>-27775.598774809539</v>
      </c>
      <c r="E375" s="17">
        <v>82.35</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153.63778646598288</v>
      </c>
      <c r="Q375" s="15"/>
      <c r="R375" s="20">
        <v>5.1212595488660959</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9.0299999999999994</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-103499.63185966089</v>
      </c>
      <c r="E377" s="17">
        <v>145.69999999999999</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464.95365827800356</v>
      </c>
      <c r="Q377" s="15"/>
      <c r="R377" s="20">
        <v>15.498455275933452</v>
      </c>
      <c r="T377" s="118">
        <v>-2.3084055026498618</v>
      </c>
      <c r="U377" s="118">
        <v>291.89909683807741</v>
      </c>
      <c r="V377" s="20">
        <v>41.446729528790023</v>
      </c>
      <c r="W377" s="20">
        <v>35.300147677018479</v>
      </c>
      <c r="X377" s="20">
        <v>61.029651859965426</v>
      </c>
    </row>
    <row r="378" spans="1:24">
      <c r="A378" s="13" t="s">
        <v>554</v>
      </c>
      <c r="B378" s="13">
        <v>60</v>
      </c>
      <c r="C378" s="13" t="s">
        <v>372</v>
      </c>
      <c r="D378" s="13">
        <v>-2930133.8456562189</v>
      </c>
      <c r="E378" s="17">
        <v>13037.5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789.86409595816235</v>
      </c>
      <c r="Q378" s="15"/>
      <c r="R378" s="20">
        <v>26.32880319860541</v>
      </c>
      <c r="T378" s="118">
        <v>-9526.7399169584678</v>
      </c>
      <c r="U378" s="118">
        <v>13797.112240753031</v>
      </c>
      <c r="V378" s="20">
        <v>30.645091473215675</v>
      </c>
      <c r="W378" s="20">
        <v>43.546776430876612</v>
      </c>
      <c r="X378" s="20">
        <v>50.230249511668887</v>
      </c>
    </row>
    <row r="379" spans="1:24">
      <c r="A379" s="13" t="s">
        <v>46</v>
      </c>
      <c r="B379" s="13">
        <v>60</v>
      </c>
      <c r="C379" s="13" t="s">
        <v>372</v>
      </c>
      <c r="D379" s="14">
        <v>-79312.02903768394</v>
      </c>
      <c r="E379" s="17">
        <v>1006</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501.50119918967539</v>
      </c>
      <c r="Q379" s="15"/>
      <c r="R379" s="20">
        <v>16.716706639655847</v>
      </c>
      <c r="T379" s="118">
        <v>-554.20298194994075</v>
      </c>
      <c r="U379" s="120">
        <v>840.82099613200171</v>
      </c>
      <c r="V379" s="20">
        <v>30.248800313941338</v>
      </c>
      <c r="W379" s="20">
        <v>55.357928960753981</v>
      </c>
      <c r="X379" s="20">
        <v>50.475748521849155</v>
      </c>
    </row>
    <row r="380" spans="1:24">
      <c r="A380" s="13" t="s">
        <v>730</v>
      </c>
      <c r="B380" s="13">
        <v>60</v>
      </c>
      <c r="C380" s="13" t="s">
        <v>372</v>
      </c>
      <c r="D380" s="14">
        <v>2759.9577498079243</v>
      </c>
      <c r="E380" s="17">
        <v>34.520000000000003</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619.90990461999729</v>
      </c>
      <c r="Q380" s="15"/>
      <c r="R380" s="20">
        <v>20.663663487333242</v>
      </c>
      <c r="T380" s="118">
        <v>-7.4438015428164306</v>
      </c>
      <c r="U380" s="120">
        <v>29.626234431034959</v>
      </c>
      <c r="V380" s="20">
        <v>61.861026164989553</v>
      </c>
      <c r="W380" s="20">
        <v>60.362536254034936</v>
      </c>
      <c r="X380" s="20">
        <v>53.477604271159009</v>
      </c>
    </row>
    <row r="381" spans="1:24">
      <c r="A381" s="13" t="s">
        <v>299</v>
      </c>
      <c r="B381" s="13">
        <v>60</v>
      </c>
      <c r="C381" s="13" t="s">
        <v>372</v>
      </c>
      <c r="D381" s="14">
        <v>-8398.7748195857384</v>
      </c>
      <c r="E381" s="17">
        <v>33.9</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343.0421731574134</v>
      </c>
      <c r="Q381" s="16" t="s">
        <v>2392</v>
      </c>
      <c r="R381" s="20">
        <v>11.434739105247113</v>
      </c>
      <c r="T381" s="118">
        <v>-44.725549744646926</v>
      </c>
      <c r="U381" s="118">
        <v>91.445886391106512</v>
      </c>
      <c r="V381" s="20">
        <v>35.610295082173685</v>
      </c>
      <c r="W381" s="20">
        <v>31.18963332661512</v>
      </c>
      <c r="X381" s="20">
        <v>53.310174330582932</v>
      </c>
    </row>
    <row r="382" spans="1:24">
      <c r="A382" s="13" t="s">
        <v>413</v>
      </c>
      <c r="B382" s="13">
        <v>60</v>
      </c>
      <c r="C382" s="13" t="s">
        <v>372</v>
      </c>
      <c r="D382" s="14">
        <v>-4649.8169410494402</v>
      </c>
      <c r="E382" s="17">
        <v>14.8</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206.28056256743065</v>
      </c>
      <c r="Q382" s="15"/>
      <c r="R382" s="20">
        <v>6.8760187522476883</v>
      </c>
      <c r="T382" s="118">
        <v>-7.0403167424807478</v>
      </c>
      <c r="U382" s="120">
        <v>-6.4329338478060194</v>
      </c>
      <c r="V382" s="20">
        <v>33.794025698998496</v>
      </c>
      <c r="W382" s="20">
        <v>46.315412206778475</v>
      </c>
      <c r="X382" s="20">
        <v>45.255336845440446</v>
      </c>
    </row>
    <row r="383" spans="1:24">
      <c r="A383" s="13" t="s">
        <v>330</v>
      </c>
      <c r="B383" s="13">
        <v>60</v>
      </c>
      <c r="C383" s="13" t="s">
        <v>372</v>
      </c>
      <c r="D383" s="14">
        <v>-1155.9370049881322</v>
      </c>
      <c r="E383" s="17">
        <v>9.76</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647.00565224625313</v>
      </c>
      <c r="Q383" s="15"/>
      <c r="R383" s="20">
        <v>21.566855074875104</v>
      </c>
      <c r="T383" s="118">
        <v>-19.21324279131996</v>
      </c>
      <c r="U383" s="120">
        <v>8.8378056883937006</v>
      </c>
      <c r="V383" s="20">
        <v>21.175759424513281</v>
      </c>
      <c r="W383" s="20">
        <v>47.977131410073049</v>
      </c>
      <c r="X383" s="20">
        <v>44.881213243211704</v>
      </c>
    </row>
    <row r="384" spans="1:24">
      <c r="A384" s="13" t="s">
        <v>128</v>
      </c>
      <c r="B384" s="13">
        <v>60</v>
      </c>
      <c r="C384" s="13" t="s">
        <v>372</v>
      </c>
      <c r="D384" s="14">
        <v>12436.764281115202</v>
      </c>
      <c r="E384" s="17">
        <v>37.22</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-387.58330819703701</v>
      </c>
      <c r="E385" s="17">
        <v>12.18</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335.20172389515324</v>
      </c>
      <c r="Q385" s="15"/>
      <c r="R385" s="20">
        <v>11.173390796505108</v>
      </c>
      <c r="T385" s="118">
        <v>-5.2503429860365713</v>
      </c>
      <c r="U385" s="118"/>
      <c r="V385" s="20">
        <v>40.398771938352297</v>
      </c>
      <c r="W385" s="20">
        <v>53.797001579553033</v>
      </c>
      <c r="X385" s="20">
        <v>43.466706214572405</v>
      </c>
    </row>
    <row r="386" spans="1:24">
      <c r="A386" s="13" t="s">
        <v>304</v>
      </c>
      <c r="B386" s="13">
        <v>60</v>
      </c>
      <c r="C386" s="13" t="s">
        <v>372</v>
      </c>
      <c r="D386" s="14">
        <v>-7195.0956384225155</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1021.1736454309938</v>
      </c>
      <c r="Q386" s="15"/>
      <c r="R386" s="20">
        <v>34.039121514366464</v>
      </c>
      <c r="T386" s="120">
        <v>123.98925593569714</v>
      </c>
      <c r="U386" s="120">
        <v>77.713248298265754</v>
      </c>
      <c r="V386" s="20">
        <v>57.304674404108653</v>
      </c>
      <c r="W386" s="20">
        <v>64.001044577628804</v>
      </c>
      <c r="X386" s="20">
        <v>63.812763873356225</v>
      </c>
    </row>
    <row r="387" spans="1:24">
      <c r="A387" s="13" t="s">
        <v>671</v>
      </c>
      <c r="B387" s="13">
        <v>60</v>
      </c>
      <c r="C387" s="13" t="s">
        <v>372</v>
      </c>
      <c r="D387" s="14">
        <v>-350.57122654388542</v>
      </c>
      <c r="E387" s="17">
        <v>2.1800000000000002</v>
      </c>
      <c r="F387" s="13" t="s">
        <v>255</v>
      </c>
      <c r="G387" s="13" t="s">
        <v>1042</v>
      </c>
      <c r="H387" s="13" t="s">
        <v>1870</v>
      </c>
      <c r="I387" s="13" t="s">
        <v>846</v>
      </c>
      <c r="J387" s="13" t="s">
        <v>1043</v>
      </c>
      <c r="K387" s="13" t="s">
        <v>932</v>
      </c>
      <c r="L387" s="13" t="s">
        <v>1216</v>
      </c>
      <c r="M387" s="13" t="s">
        <v>1871</v>
      </c>
      <c r="N387" s="13" t="s">
        <v>933</v>
      </c>
      <c r="P387" s="13">
        <v>183.796319830187</v>
      </c>
      <c r="Q387" s="15"/>
      <c r="R387" s="20">
        <v>6.126543994339567</v>
      </c>
      <c r="T387" s="118">
        <v>-0.73511391429109896</v>
      </c>
      <c r="U387" s="118"/>
      <c r="V387" s="20">
        <v>63.391641449069866</v>
      </c>
      <c r="W387" s="20">
        <v>37.138779897382463</v>
      </c>
      <c r="X387" s="20"/>
    </row>
    <row r="388" spans="1:24">
      <c r="A388" s="13" t="s">
        <v>47</v>
      </c>
      <c r="B388" s="13">
        <v>60</v>
      </c>
      <c r="C388" s="13" t="s">
        <v>372</v>
      </c>
      <c r="D388" s="14">
        <v>1168.7749569166251</v>
      </c>
      <c r="E388" s="17">
        <v>2.0099999999999998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2723.9669934664494</v>
      </c>
      <c r="Q388" s="16" t="s">
        <v>2245</v>
      </c>
      <c r="R388" s="20">
        <v>90.798899782214974</v>
      </c>
      <c r="T388" s="118">
        <v>-3.3558474836355612</v>
      </c>
      <c r="U388" s="120">
        <v>-4.8861149406170812</v>
      </c>
      <c r="V388" s="20">
        <v>33.58492337740104</v>
      </c>
      <c r="W388" s="20">
        <v>49.993814415888046</v>
      </c>
      <c r="X388" s="20">
        <v>37.462776877298268</v>
      </c>
    </row>
    <row r="389" spans="1:24">
      <c r="A389" s="13" t="s">
        <v>269</v>
      </c>
      <c r="B389" s="13">
        <v>60</v>
      </c>
      <c r="C389" s="13" t="s">
        <v>372</v>
      </c>
      <c r="D389" s="14">
        <v>-6985.3697717515215</v>
      </c>
      <c r="E389" s="17">
        <v>36.22</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542.09034646726934</v>
      </c>
      <c r="Q389" s="15"/>
      <c r="R389" s="20">
        <v>18.069678215575646</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158.4</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-3962.7908561729087</v>
      </c>
      <c r="E391" s="17">
        <v>24.56</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211.54553952191645</v>
      </c>
      <c r="Q391" s="15"/>
      <c r="R391" s="20">
        <v>7.0515179840638815</v>
      </c>
      <c r="T391" s="118">
        <v>-18.34519011688009</v>
      </c>
      <c r="U391" s="120">
        <v>-21.382726639014145</v>
      </c>
      <c r="V391" s="20">
        <v>40.868249821685588</v>
      </c>
      <c r="W391" s="20">
        <v>42.561998630949809</v>
      </c>
      <c r="X391" s="20">
        <v>42.182384817612373</v>
      </c>
    </row>
    <row r="392" spans="1:24">
      <c r="A392" s="13" t="s">
        <v>117</v>
      </c>
      <c r="B392" s="13">
        <v>60</v>
      </c>
      <c r="C392" s="13" t="s">
        <v>372</v>
      </c>
      <c r="D392" s="14">
        <v>-625.60982006220729</v>
      </c>
      <c r="E392" s="17">
        <v>1.65</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346.16988251854377</v>
      </c>
      <c r="Q392" s="15"/>
      <c r="R392" s="20">
        <v>11.538996083951458</v>
      </c>
      <c r="T392" s="118">
        <v>-4.2437772815129859</v>
      </c>
      <c r="U392" s="120">
        <v>-4.871305413817657</v>
      </c>
      <c r="V392" s="20">
        <v>32.678544749830635</v>
      </c>
      <c r="W392" s="20">
        <v>37.835064011187683</v>
      </c>
      <c r="X392" s="20">
        <v>39.235290562602891</v>
      </c>
    </row>
    <row r="393" spans="1:24">
      <c r="A393" s="13" t="s">
        <v>521</v>
      </c>
      <c r="B393" s="13">
        <v>60</v>
      </c>
      <c r="C393" s="13" t="s">
        <v>372</v>
      </c>
      <c r="D393" s="14">
        <v>-70385.671435146825</v>
      </c>
      <c r="E393" s="17">
        <v>46.2</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817.46998868365108</v>
      </c>
      <c r="Q393" s="15"/>
      <c r="R393" s="20">
        <v>27.248999622788368</v>
      </c>
      <c r="T393" s="118">
        <v>14.40525236726117</v>
      </c>
      <c r="U393" s="118"/>
      <c r="V393" s="20">
        <v>49.419622736565607</v>
      </c>
      <c r="W393" s="20">
        <v>45.586213698857954</v>
      </c>
      <c r="X393" s="20">
        <v>68.753702319223748</v>
      </c>
    </row>
    <row r="394" spans="1:24">
      <c r="A394" s="13" t="s">
        <v>503</v>
      </c>
      <c r="B394" s="13">
        <v>60</v>
      </c>
      <c r="C394" s="13" t="s">
        <v>372</v>
      </c>
      <c r="D394" s="14">
        <v>-394.32596512884999</v>
      </c>
      <c r="E394" s="17">
        <v>2.97</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684.04910200510221</v>
      </c>
      <c r="Q394" s="15"/>
      <c r="R394" s="20">
        <v>22.801636733503408</v>
      </c>
      <c r="T394" s="118">
        <v>-6.7642537694577243</v>
      </c>
      <c r="U394" s="120">
        <v>-1.9925340286880466</v>
      </c>
      <c r="V394" s="20">
        <v>29.361953656356981</v>
      </c>
      <c r="W394" s="20">
        <v>41.620179883829948</v>
      </c>
      <c r="X394" s="20">
        <v>42.16374926513501</v>
      </c>
    </row>
    <row r="395" spans="1:24">
      <c r="A395" s="13" t="s">
        <v>59</v>
      </c>
      <c r="B395" s="13">
        <v>60</v>
      </c>
      <c r="C395" s="13" t="s">
        <v>372</v>
      </c>
      <c r="D395" s="14">
        <v>-2234.5804584216467</v>
      </c>
      <c r="E395" s="17">
        <v>18.7</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430.55601138940517</v>
      </c>
      <c r="Q395" s="15"/>
      <c r="R395" s="20">
        <v>14.351867046313506</v>
      </c>
      <c r="T395" s="118">
        <v>-14.885732640948355</v>
      </c>
      <c r="U395" s="118">
        <v>32.452984701463841</v>
      </c>
      <c r="V395" s="20">
        <v>34.412278707058192</v>
      </c>
      <c r="W395" s="20">
        <v>47.786127977376239</v>
      </c>
      <c r="X395" s="20">
        <v>57.921060411515001</v>
      </c>
    </row>
    <row r="396" spans="1:24">
      <c r="A396" s="13" t="s">
        <v>177</v>
      </c>
      <c r="B396" s="13">
        <v>60</v>
      </c>
      <c r="C396" s="13" t="s">
        <v>372</v>
      </c>
      <c r="D396" s="14">
        <v>-13588.684116354947</v>
      </c>
      <c r="E396" s="17">
        <v>16.920000000000002</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245.75386679049632</v>
      </c>
      <c r="Q396" s="15"/>
      <c r="R396" s="20">
        <v>8.1917955596832108</v>
      </c>
      <c r="T396" s="118">
        <v>-3.5575842351009257</v>
      </c>
      <c r="U396" s="120">
        <v>17.62481235250597</v>
      </c>
      <c r="V396" s="20">
        <v>46.716451619086918</v>
      </c>
      <c r="W396" s="20">
        <v>57.892151955375574</v>
      </c>
      <c r="X396" s="20">
        <v>52.251105076535616</v>
      </c>
    </row>
    <row r="397" spans="1:24">
      <c r="A397" s="13" t="s">
        <v>164</v>
      </c>
      <c r="B397" s="13">
        <v>60</v>
      </c>
      <c r="C397" s="13" t="s">
        <v>372</v>
      </c>
      <c r="D397" s="14">
        <v>-2454.9224933582359</v>
      </c>
      <c r="E397" s="17">
        <v>15.59</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406.32136744112483</v>
      </c>
      <c r="Q397" s="15"/>
      <c r="R397" s="20">
        <v>13.544045581370828</v>
      </c>
      <c r="T397" s="118">
        <v>-7.330673818050748</v>
      </c>
      <c r="U397" s="120">
        <v>12.830012013077745</v>
      </c>
      <c r="V397" s="20">
        <v>38.535298681131962</v>
      </c>
      <c r="W397" s="20">
        <v>49.397733099836017</v>
      </c>
      <c r="X397" s="20">
        <v>52.279702680751747</v>
      </c>
    </row>
    <row r="398" spans="1:24">
      <c r="A398" s="13" t="s">
        <v>176</v>
      </c>
      <c r="B398" s="13">
        <v>60</v>
      </c>
      <c r="C398" s="13" t="s">
        <v>372</v>
      </c>
      <c r="D398" s="14">
        <v>-715.6872131031688</v>
      </c>
      <c r="E398" s="17">
        <v>1.24</v>
      </c>
      <c r="F398" s="13" t="s">
        <v>233</v>
      </c>
      <c r="G398" s="13" t="s">
        <v>1044</v>
      </c>
      <c r="H398" s="13" t="s">
        <v>1883</v>
      </c>
      <c r="I398" s="13" t="s">
        <v>1058</v>
      </c>
      <c r="J398" s="13" t="s">
        <v>1045</v>
      </c>
      <c r="K398" s="13" t="s">
        <v>1060</v>
      </c>
      <c r="L398" s="13" t="s">
        <v>1244</v>
      </c>
      <c r="M398" s="13" t="s">
        <v>1411</v>
      </c>
      <c r="N398" s="13" t="s">
        <v>1314</v>
      </c>
      <c r="O398" s="13">
        <v>0.1546630731356351</v>
      </c>
      <c r="P398" s="13">
        <v>913.99850851946428</v>
      </c>
      <c r="Q398" s="16" t="s">
        <v>2223</v>
      </c>
      <c r="R398" s="20">
        <v>30.46661695064881</v>
      </c>
      <c r="T398" s="118">
        <v>-32.519054429575171</v>
      </c>
      <c r="U398" s="120">
        <v>-20.085344827206573</v>
      </c>
      <c r="V398" s="20">
        <v>27.48074412587507</v>
      </c>
      <c r="W398" s="20">
        <v>43.743563863937311</v>
      </c>
      <c r="X398" s="20">
        <v>29.206453397513652</v>
      </c>
    </row>
    <row r="399" spans="1:24">
      <c r="A399" s="13" t="s">
        <v>125</v>
      </c>
      <c r="B399" s="13">
        <v>60</v>
      </c>
      <c r="C399" s="13" t="s">
        <v>372</v>
      </c>
      <c r="D399" s="14">
        <v>709.07698689204324</v>
      </c>
      <c r="E399" s="17">
        <v>8.49</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1562.1000814073298</v>
      </c>
      <c r="Q399" s="15"/>
      <c r="R399" s="20">
        <v>52.070002713577658</v>
      </c>
      <c r="T399" s="118">
        <v>5.0219803119362982</v>
      </c>
      <c r="U399" s="118">
        <v>13.28268102095393</v>
      </c>
      <c r="V399" s="20">
        <v>44.422760390805308</v>
      </c>
      <c r="W399" s="20">
        <v>68.648777828825104</v>
      </c>
      <c r="X399" s="20">
        <v>67.597577452592745</v>
      </c>
    </row>
    <row r="400" spans="1:24">
      <c r="A400" s="13" t="s">
        <v>762</v>
      </c>
      <c r="B400" s="13">
        <v>60</v>
      </c>
      <c r="C400" s="13" t="s">
        <v>372</v>
      </c>
      <c r="D400" s="14">
        <v>-2332.9797986468038</v>
      </c>
      <c r="E400" s="17">
        <v>11.03</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220.65397173188484</v>
      </c>
      <c r="Q400" s="15"/>
      <c r="R400" s="20">
        <v>7.3551323910628277</v>
      </c>
      <c r="T400" s="118"/>
      <c r="U400" s="118"/>
      <c r="V400" s="20">
        <v>45.498900890265283</v>
      </c>
      <c r="W400" s="20">
        <v>40.931923271004045</v>
      </c>
      <c r="X400" s="20"/>
    </row>
    <row r="401" spans="1:24">
      <c r="A401" s="13" t="s">
        <v>270</v>
      </c>
      <c r="B401" s="13">
        <v>60</v>
      </c>
      <c r="C401" s="13" t="s">
        <v>372</v>
      </c>
      <c r="D401" s="14">
        <v>-247703.7318409532</v>
      </c>
      <c r="E401" s="17">
        <v>527</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1022.9830353493574</v>
      </c>
      <c r="Q401" s="15"/>
      <c r="R401" s="20">
        <v>34.099434511645242</v>
      </c>
      <c r="T401" s="118">
        <v>66.575397751538503</v>
      </c>
      <c r="U401" s="118">
        <v>685.3830656515072</v>
      </c>
      <c r="V401" s="20">
        <v>46.904103503110491</v>
      </c>
      <c r="W401" s="20">
        <v>20.569173981310275</v>
      </c>
      <c r="X401" s="20">
        <v>61.86498548945378</v>
      </c>
    </row>
    <row r="402" spans="1:24">
      <c r="A402" s="13" t="s">
        <v>731</v>
      </c>
      <c r="B402" s="13">
        <v>60</v>
      </c>
      <c r="C402" s="13" t="s">
        <v>372</v>
      </c>
      <c r="D402" s="14">
        <v>-763.72170091485452</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469.76395348928014</v>
      </c>
      <c r="Q402" s="15"/>
      <c r="R402" s="20">
        <v>15.658798449642671</v>
      </c>
      <c r="T402" s="118">
        <v>-2.0944520012425549</v>
      </c>
      <c r="U402" s="118"/>
      <c r="V402" s="20">
        <v>37.637841221035679</v>
      </c>
      <c r="W402" s="20">
        <v>44.448942088444248</v>
      </c>
      <c r="X402" s="20">
        <v>46.120931685055716</v>
      </c>
    </row>
    <row r="403" spans="1:24">
      <c r="A403" s="13" t="s">
        <v>184</v>
      </c>
      <c r="B403" s="13">
        <v>60</v>
      </c>
      <c r="C403" s="13" t="s">
        <v>372</v>
      </c>
      <c r="D403" s="14">
        <v>-11096.31016507148</v>
      </c>
      <c r="E403" s="17">
        <v>30.7</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454.81936467131789</v>
      </c>
      <c r="Q403" s="15"/>
      <c r="R403" s="20">
        <v>15.16064548904393</v>
      </c>
      <c r="T403" s="118">
        <v>-47.774268688186226</v>
      </c>
      <c r="U403" s="120">
        <v>2.3755198366669106</v>
      </c>
      <c r="V403" s="20">
        <v>33.895640956654013</v>
      </c>
      <c r="W403" s="20">
        <v>47.481623246730479</v>
      </c>
      <c r="X403" s="20">
        <v>44.854943339950246</v>
      </c>
    </row>
    <row r="404" spans="1:24">
      <c r="A404" s="13" t="s">
        <v>414</v>
      </c>
      <c r="B404" s="13">
        <v>60</v>
      </c>
      <c r="C404" s="13" t="s">
        <v>372</v>
      </c>
      <c r="D404" s="14">
        <v>-39132.306442448767</v>
      </c>
      <c r="E404" s="17">
        <v>46.7</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470</v>
      </c>
      <c r="Q404" s="15"/>
      <c r="R404" s="20">
        <v>15.666666666666666</v>
      </c>
      <c r="T404" s="118">
        <v>-124.71602208994412</v>
      </c>
      <c r="U404" s="118">
        <v>119.07103581194292</v>
      </c>
      <c r="V404" s="20">
        <v>37.376089711180022</v>
      </c>
      <c r="W404" s="20">
        <v>36.12235862246979</v>
      </c>
      <c r="X404" s="20">
        <v>48.88067472025093</v>
      </c>
    </row>
    <row r="405" spans="1:24">
      <c r="A405" s="13" t="s">
        <v>136</v>
      </c>
      <c r="B405" s="13">
        <v>60</v>
      </c>
      <c r="C405" s="13" t="s">
        <v>372</v>
      </c>
      <c r="D405" s="14">
        <v>1168.4810190591045</v>
      </c>
      <c r="E405" s="17">
        <v>11.03</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710.8980701050483</v>
      </c>
      <c r="Q405" s="15"/>
      <c r="R405" s="20">
        <v>23.696602336834943</v>
      </c>
      <c r="T405" s="118">
        <v>-10.349029170383997</v>
      </c>
      <c r="U405" s="120">
        <v>3.2058909258575952</v>
      </c>
      <c r="V405" s="20">
        <v>31.902572015475993</v>
      </c>
      <c r="W405" s="20">
        <v>65.74801406978807</v>
      </c>
      <c r="X405" s="20">
        <v>45.377514885965518</v>
      </c>
    </row>
    <row r="406" spans="1:24">
      <c r="A406" s="13" t="s">
        <v>415</v>
      </c>
      <c r="B406" s="13">
        <v>60</v>
      </c>
      <c r="C406" s="13" t="s">
        <v>372</v>
      </c>
      <c r="D406" s="14">
        <v>-1117.4446003903338</v>
      </c>
      <c r="E406" s="17">
        <v>4.91</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572.29506437709574</v>
      </c>
      <c r="Q406" s="15"/>
      <c r="R406" s="20">
        <v>19.076502145903191</v>
      </c>
      <c r="T406" s="118">
        <v>-4.5773695080817411</v>
      </c>
      <c r="U406" s="120">
        <v>-10.232556555811749</v>
      </c>
      <c r="V406" s="20">
        <v>28.820867488504373</v>
      </c>
      <c r="W406" s="20">
        <v>32.375188200028383</v>
      </c>
      <c r="X406" s="20">
        <v>39.46050696071498</v>
      </c>
    </row>
    <row r="407" spans="1:24">
      <c r="A407" s="13" t="s">
        <v>286</v>
      </c>
      <c r="B407" s="13">
        <v>60</v>
      </c>
      <c r="C407" s="13" t="s">
        <v>372</v>
      </c>
      <c r="D407" s="14">
        <v>-3900.7185581118797</v>
      </c>
      <c r="E407" s="17">
        <v>12.78</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621.392199541011</v>
      </c>
      <c r="Q407" s="15"/>
      <c r="R407" s="20">
        <v>20.7130733180337</v>
      </c>
      <c r="T407" s="118">
        <v>8.0148935830001911</v>
      </c>
      <c r="U407" s="118">
        <v>24.73978901345145</v>
      </c>
      <c r="V407" s="20">
        <v>44.989085035983877</v>
      </c>
      <c r="W407" s="20">
        <v>37.170788715641351</v>
      </c>
      <c r="X407" s="20">
        <v>70.682326963727462</v>
      </c>
    </row>
    <row r="408" spans="1:24">
      <c r="A408" s="13" t="s">
        <v>531</v>
      </c>
      <c r="B408" s="13">
        <v>60</v>
      </c>
      <c r="C408" s="13" t="s">
        <v>372</v>
      </c>
      <c r="D408" s="14">
        <v>-6897.2828815773828</v>
      </c>
      <c r="E408" s="17">
        <v>13.85</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1328.511130943416</v>
      </c>
      <c r="Q408" s="15"/>
      <c r="R408" s="20">
        <v>44.283704364780533</v>
      </c>
      <c r="T408" s="120">
        <v>34.510693558344343</v>
      </c>
      <c r="U408" s="118"/>
      <c r="V408" s="20">
        <v>68.458235067221239</v>
      </c>
      <c r="W408" s="20">
        <v>44.738533816043649</v>
      </c>
      <c r="X408" s="20">
        <v>72.971486511443231</v>
      </c>
    </row>
    <row r="409" spans="1:24">
      <c r="A409" s="13" t="s">
        <v>637</v>
      </c>
      <c r="B409" s="13">
        <v>60</v>
      </c>
      <c r="C409" s="13" t="s">
        <v>372</v>
      </c>
      <c r="D409" s="14">
        <v>-11534.227555900785</v>
      </c>
      <c r="E409" s="17">
        <v>25.44</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404.61145737141618</v>
      </c>
      <c r="Q409" s="15"/>
      <c r="R409" s="20">
        <v>13.487048579047206</v>
      </c>
      <c r="T409" s="118">
        <v>-52.20989748878246</v>
      </c>
      <c r="U409" s="118"/>
      <c r="V409" s="20">
        <v>22.40076749499584</v>
      </c>
      <c r="W409" s="20">
        <v>44.72968962377557</v>
      </c>
      <c r="X409" s="20">
        <v>47.393229287503196</v>
      </c>
    </row>
    <row r="410" spans="1:24">
      <c r="A410" s="13" t="s">
        <v>441</v>
      </c>
      <c r="B410" s="13">
        <v>60</v>
      </c>
      <c r="C410" s="13" t="s">
        <v>372</v>
      </c>
      <c r="D410" s="14">
        <v>-5088.9750560645552</v>
      </c>
      <c r="E410" s="17">
        <v>426.75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1172.4404110872615</v>
      </c>
      <c r="Q410" s="15"/>
      <c r="R410" s="20">
        <v>39.08134703624205</v>
      </c>
      <c r="T410" s="118">
        <v>-10.228407454159765</v>
      </c>
      <c r="U410" s="118">
        <v>479.7549072101981</v>
      </c>
      <c r="V410" s="20">
        <v>53.137254372598733</v>
      </c>
      <c r="W410" s="20">
        <v>59.859309664055566</v>
      </c>
      <c r="X410" s="20">
        <v>60.199334485860504</v>
      </c>
    </row>
    <row r="411" spans="1:24">
      <c r="A411" s="13" t="s">
        <v>174</v>
      </c>
      <c r="B411" s="13">
        <v>60</v>
      </c>
      <c r="C411" s="13" t="s">
        <v>372</v>
      </c>
      <c r="D411" s="14">
        <v>605.30630919346515</v>
      </c>
      <c r="E411" s="17">
        <v>1.57</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2166.9148769799131</v>
      </c>
      <c r="Q411" s="16" t="s">
        <v>2217</v>
      </c>
      <c r="R411" s="20">
        <v>72.230495899330435</v>
      </c>
      <c r="T411" s="118">
        <v>-2.624156361126091</v>
      </c>
      <c r="U411" s="120">
        <v>-0.82611089867717924</v>
      </c>
      <c r="V411" s="20">
        <v>31.810924013252762</v>
      </c>
      <c r="W411" s="20">
        <v>45.255155636661748</v>
      </c>
      <c r="X411" s="20">
        <v>42.543114838706089</v>
      </c>
    </row>
    <row r="412" spans="1:24">
      <c r="A412" s="13" t="s">
        <v>320</v>
      </c>
      <c r="B412" s="13">
        <v>60</v>
      </c>
      <c r="C412" s="13" t="s">
        <v>372</v>
      </c>
      <c r="D412" s="14">
        <v>-413011.73229636787</v>
      </c>
      <c r="E412" s="17">
        <v>1580</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799.73400317977575</v>
      </c>
      <c r="Q412" s="15"/>
      <c r="R412" s="20">
        <v>26.657800105992525</v>
      </c>
      <c r="T412" s="118">
        <v>799.68416650913241</v>
      </c>
      <c r="U412" s="120">
        <v>821.86260404694167</v>
      </c>
      <c r="V412" s="20">
        <v>53.64991560678498</v>
      </c>
      <c r="W412" s="20">
        <v>44.781680944255605</v>
      </c>
      <c r="X412" s="20">
        <v>54.538799677378158</v>
      </c>
    </row>
    <row r="413" spans="1:24">
      <c r="A413" s="13" t="s">
        <v>23</v>
      </c>
      <c r="B413" s="13">
        <v>60</v>
      </c>
      <c r="C413" s="13" t="s">
        <v>372</v>
      </c>
      <c r="D413" s="14">
        <v>-1243.6307138679138</v>
      </c>
      <c r="E413" s="17">
        <v>5.87</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460.73233613542055</v>
      </c>
      <c r="Q413" s="15"/>
      <c r="R413" s="20">
        <v>15.357744537847351</v>
      </c>
      <c r="T413" s="118">
        <v>-1.5256712885096668</v>
      </c>
      <c r="U413" s="118">
        <v>7.402875616782385</v>
      </c>
      <c r="V413" s="20">
        <v>45.46302214931135</v>
      </c>
      <c r="W413" s="20">
        <v>41.466839451895872</v>
      </c>
      <c r="X413" s="20">
        <v>55.634101938322424</v>
      </c>
    </row>
    <row r="414" spans="1:24">
      <c r="A414" s="13" t="s">
        <v>154</v>
      </c>
      <c r="B414" s="13">
        <v>60</v>
      </c>
      <c r="C414" s="13" t="s">
        <v>372</v>
      </c>
      <c r="D414" s="14">
        <v>6270.5581066694194</v>
      </c>
      <c r="E414" s="17">
        <v>31.1</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1604.8379327294836</v>
      </c>
      <c r="Q414" s="15"/>
      <c r="R414" s="20">
        <v>53.494597757649451</v>
      </c>
      <c r="T414" s="118">
        <v>20.977073171778109</v>
      </c>
      <c r="U414" s="120">
        <v>23.235842452651347</v>
      </c>
      <c r="V414" s="20">
        <v>59.733944377254922</v>
      </c>
      <c r="W414" s="20">
        <v>83.403486022797523</v>
      </c>
      <c r="X414" s="20">
        <v>60.127664415392587</v>
      </c>
    </row>
    <row r="415" spans="1:24">
      <c r="A415" s="13" t="s">
        <v>732</v>
      </c>
      <c r="B415" s="13">
        <v>60</v>
      </c>
      <c r="C415" s="13" t="s">
        <v>372</v>
      </c>
      <c r="D415" s="14">
        <v>-1785.9981203499053</v>
      </c>
      <c r="E415" s="17">
        <v>8.59</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94.902654074773849</v>
      </c>
      <c r="Q415" s="15"/>
      <c r="R415" s="20">
        <v>3.1634218024924619</v>
      </c>
      <c r="T415" s="118">
        <v>-4.6475295714734521</v>
      </c>
      <c r="U415" s="120">
        <v>7.8364174218229188</v>
      </c>
      <c r="V415" s="20">
        <v>33.312455062604478</v>
      </c>
      <c r="W415" s="20">
        <v>43.567182183505459</v>
      </c>
      <c r="X415" s="20">
        <v>52.923995927300055</v>
      </c>
    </row>
    <row r="416" spans="1:24">
      <c r="A416" s="13" t="s">
        <v>168</v>
      </c>
      <c r="B416" s="13">
        <v>60</v>
      </c>
      <c r="C416" s="13" t="s">
        <v>372</v>
      </c>
      <c r="D416" s="14">
        <v>-397.65082926675353</v>
      </c>
      <c r="E416" s="17">
        <v>5.23</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304.17823152344988</v>
      </c>
      <c r="Q416" s="15"/>
      <c r="R416" s="20">
        <v>10.139274384114996</v>
      </c>
      <c r="T416" s="118">
        <v>-4.1303082674958613</v>
      </c>
      <c r="U416" s="120">
        <v>-3.2383605528677517</v>
      </c>
      <c r="V416" s="20">
        <v>37.522590776491867</v>
      </c>
      <c r="W416" s="20">
        <v>46.755944803756186</v>
      </c>
      <c r="X416" s="20">
        <v>40.897972602735948</v>
      </c>
    </row>
    <row r="417" spans="1:24">
      <c r="A417" s="13" t="s">
        <v>129</v>
      </c>
      <c r="B417" s="13">
        <v>60</v>
      </c>
      <c r="C417" s="13" t="s">
        <v>372</v>
      </c>
      <c r="D417" s="14">
        <v>-2149.1589976721848</v>
      </c>
      <c r="E417" s="17">
        <v>5.05</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125.4515413520584</v>
      </c>
      <c r="Q417" s="15"/>
      <c r="R417" s="20">
        <v>4.1817180450686129</v>
      </c>
      <c r="T417" s="118">
        <v>-9.554194596928518</v>
      </c>
      <c r="U417" s="120">
        <v>-6.9306421631118553</v>
      </c>
      <c r="V417" s="20">
        <v>24.034049590042279</v>
      </c>
      <c r="W417" s="20">
        <v>51.984790608010556</v>
      </c>
      <c r="X417" s="20">
        <v>37.375570318467872</v>
      </c>
    </row>
    <row r="418" spans="1:24">
      <c r="A418" s="13" t="s">
        <v>280</v>
      </c>
      <c r="B418" s="13">
        <v>60</v>
      </c>
      <c r="C418" s="13" t="s">
        <v>372</v>
      </c>
      <c r="D418" s="14">
        <v>86008.900278797431</v>
      </c>
      <c r="E418" s="17">
        <v>103.1</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117.4</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1379.574833615882</v>
      </c>
      <c r="E420" s="17">
        <v>4.32</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1642.6001888396534</v>
      </c>
      <c r="Q420" s="16" t="s">
        <v>2252</v>
      </c>
      <c r="R420" s="20">
        <v>54.753339627988446</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850.01906245652845</v>
      </c>
      <c r="E421" s="17">
        <v>11.3</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1600.5853388088865</v>
      </c>
      <c r="Q421" s="15"/>
      <c r="R421" s="20">
        <v>53.352844626962884</v>
      </c>
      <c r="T421" s="118">
        <v>-5.2942902842379347</v>
      </c>
      <c r="U421" s="118">
        <v>14.370417326192211</v>
      </c>
      <c r="V421" s="20">
        <v>32.90140270848395</v>
      </c>
      <c r="W421" s="20">
        <v>34.226663649205122</v>
      </c>
      <c r="X421" s="20">
        <v>55.721884559560095</v>
      </c>
    </row>
    <row r="422" spans="1:24">
      <c r="A422" s="13" t="s">
        <v>7</v>
      </c>
      <c r="B422" s="13">
        <v>60</v>
      </c>
      <c r="C422" s="13" t="s">
        <v>372</v>
      </c>
      <c r="D422" s="13">
        <v>-3665.1524853091641</v>
      </c>
      <c r="E422" s="17">
        <v>42.66</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668.02830347155441</v>
      </c>
      <c r="Q422" s="15"/>
      <c r="R422" s="20">
        <v>22.26761011571848</v>
      </c>
      <c r="T422" s="118">
        <v>-2.5599191568119295</v>
      </c>
      <c r="U422" s="120">
        <v>27.697630061631529</v>
      </c>
      <c r="V422" s="20">
        <v>45.440684664173538</v>
      </c>
      <c r="W422" s="20">
        <v>60.065485311603474</v>
      </c>
      <c r="X422" s="20">
        <v>54.851140655522684</v>
      </c>
    </row>
    <row r="423" spans="1:24">
      <c r="A423" s="13" t="s">
        <v>78</v>
      </c>
      <c r="B423" s="13">
        <v>60</v>
      </c>
      <c r="C423" s="13" t="s">
        <v>372</v>
      </c>
      <c r="D423" s="14">
        <v>-724.57207054190678</v>
      </c>
      <c r="E423" s="17">
        <v>9.02</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564.50424550739058</v>
      </c>
      <c r="Q423" s="15"/>
      <c r="R423" s="20">
        <v>18.816808183579685</v>
      </c>
      <c r="T423" s="118">
        <v>-3.5845226451325729</v>
      </c>
      <c r="U423" s="120">
        <v>4.3575736651182595</v>
      </c>
      <c r="V423" s="20">
        <v>37.641727379079541</v>
      </c>
      <c r="W423" s="20">
        <v>38.32667808644738</v>
      </c>
      <c r="X423" s="20">
        <v>48.370392814727829</v>
      </c>
    </row>
    <row r="424" spans="1:24">
      <c r="A424" s="13" t="s">
        <v>151</v>
      </c>
      <c r="B424" s="13">
        <v>60</v>
      </c>
      <c r="C424" s="13" t="s">
        <v>372</v>
      </c>
      <c r="D424" s="14">
        <v>-22821.887407624501</v>
      </c>
      <c r="E424" s="17">
        <v>210.5</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301.30770660054486</v>
      </c>
      <c r="Q424" s="15"/>
      <c r="R424" s="20">
        <v>10.043590220018162</v>
      </c>
      <c r="T424" s="118">
        <v>-72.129653463362047</v>
      </c>
      <c r="U424" s="120">
        <v>-9.2380869341391758</v>
      </c>
      <c r="V424" s="20">
        <v>48.693234439917909</v>
      </c>
      <c r="W424" s="20">
        <v>46.017114263948677</v>
      </c>
      <c r="X424" s="20">
        <v>47.008502245179912</v>
      </c>
    </row>
    <row r="425" spans="1:24">
      <c r="A425" s="13" t="s">
        <v>529</v>
      </c>
      <c r="B425" s="13">
        <v>60</v>
      </c>
      <c r="C425" s="13" t="s">
        <v>372</v>
      </c>
      <c r="D425" s="13">
        <v>269.81215463908194</v>
      </c>
      <c r="E425" s="17">
        <v>5.12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669.19147856058248</v>
      </c>
      <c r="Q425" s="15"/>
      <c r="R425" s="20">
        <v>22.306382618686083</v>
      </c>
      <c r="T425" s="118">
        <v>-12.214179401365275</v>
      </c>
      <c r="U425" s="118"/>
      <c r="V425" s="20">
        <v>29.795124967199516</v>
      </c>
      <c r="W425" s="20">
        <v>46.200942855233542</v>
      </c>
      <c r="X425" s="20">
        <v>38.011224747648924</v>
      </c>
    </row>
    <row r="426" spans="1:24">
      <c r="A426" s="13" t="s">
        <v>347</v>
      </c>
      <c r="B426" s="13">
        <v>60</v>
      </c>
      <c r="C426" s="13" t="s">
        <v>372</v>
      </c>
      <c r="D426" s="14">
        <v>-14499.98100532163</v>
      </c>
      <c r="E426" s="17">
        <v>34.82</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383.75455734798504</v>
      </c>
      <c r="Q426" s="15"/>
      <c r="R426" s="20">
        <v>12.791818578266168</v>
      </c>
      <c r="T426" s="118">
        <v>14.831430482199721</v>
      </c>
      <c r="U426" s="120">
        <v>23.191568504539788</v>
      </c>
      <c r="V426" s="20">
        <v>49.11698226113409</v>
      </c>
      <c r="W426" s="20">
        <v>39.953764474960209</v>
      </c>
      <c r="X426" s="20">
        <v>56.803934066080025</v>
      </c>
    </row>
    <row r="427" spans="1:24">
      <c r="A427" s="13" t="s">
        <v>220</v>
      </c>
      <c r="B427" s="13">
        <v>60</v>
      </c>
      <c r="C427" s="13" t="s">
        <v>372</v>
      </c>
      <c r="D427" s="14">
        <v>-1609.9911383741628</v>
      </c>
      <c r="E427" s="17">
        <v>7.24</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1155.5672158975713</v>
      </c>
      <c r="Q427" s="15"/>
      <c r="R427" s="20">
        <v>38.518907196585708</v>
      </c>
      <c r="T427" s="118">
        <v>2.2733423292406751</v>
      </c>
      <c r="U427" s="120">
        <v>3.2794541275415945</v>
      </c>
      <c r="V427" s="20">
        <v>35.720311215428183</v>
      </c>
      <c r="W427" s="20">
        <v>44.706546237960488</v>
      </c>
      <c r="X427" s="20">
        <v>54.299338213687491</v>
      </c>
    </row>
    <row r="428" spans="1:24">
      <c r="A428" s="13" t="s">
        <v>733</v>
      </c>
      <c r="B428" s="13">
        <v>60</v>
      </c>
      <c r="C428" s="13" t="s">
        <v>372</v>
      </c>
      <c r="D428" s="13">
        <v>-2554227.9067820823</v>
      </c>
      <c r="E428" s="17">
        <v>1322</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1203.2592033683513</v>
      </c>
      <c r="Q428" s="15"/>
      <c r="R428" s="20">
        <v>40.10864011227838</v>
      </c>
      <c r="T428" s="120">
        <v>8975.6543348119558</v>
      </c>
      <c r="U428" s="118"/>
      <c r="V428" s="20">
        <v>74.636015391594555</v>
      </c>
      <c r="W428" s="20">
        <v>78.565098578882186</v>
      </c>
      <c r="X428" s="20">
        <v>97.890327838348909</v>
      </c>
    </row>
    <row r="429" spans="1:24">
      <c r="A429" s="13" t="s">
        <v>481</v>
      </c>
      <c r="B429" s="13">
        <v>60</v>
      </c>
      <c r="C429" s="13" t="s">
        <v>372</v>
      </c>
      <c r="D429" s="14">
        <v>34046.805785728364</v>
      </c>
      <c r="E429" s="17">
        <v>70</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2627.5561082341205</v>
      </c>
      <c r="Q429" s="15"/>
      <c r="R429" s="20">
        <v>87.585203607804019</v>
      </c>
      <c r="T429" s="118">
        <v>-2.4445107474210204</v>
      </c>
      <c r="U429" s="118"/>
      <c r="V429" s="20">
        <v>69.855088187650765</v>
      </c>
      <c r="W429" s="20">
        <v>60.504112559159424</v>
      </c>
      <c r="X429" s="20">
        <v>53.612533308420403</v>
      </c>
    </row>
    <row r="430" spans="1:24">
      <c r="A430" s="13" t="s">
        <v>448</v>
      </c>
      <c r="B430" s="13">
        <v>60</v>
      </c>
      <c r="C430" s="13" t="s">
        <v>372</v>
      </c>
      <c r="D430" s="14">
        <v>-132960.24610658237</v>
      </c>
      <c r="E430" s="17">
        <v>196.4</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758.79401008810066</v>
      </c>
      <c r="Q430" s="15"/>
      <c r="R430" s="20">
        <v>25.293133669603357</v>
      </c>
      <c r="T430" s="118">
        <v>-104.74313895157707</v>
      </c>
      <c r="U430" s="118">
        <v>330.32007187634491</v>
      </c>
      <c r="V430" s="20">
        <v>38.335441425084085</v>
      </c>
      <c r="W430" s="20">
        <v>48.110184943278334</v>
      </c>
      <c r="X430" s="20">
        <v>56.132412153975935</v>
      </c>
    </row>
    <row r="431" spans="1:24">
      <c r="A431" s="13" t="s">
        <v>541</v>
      </c>
      <c r="B431" s="13">
        <v>60</v>
      </c>
      <c r="C431" s="13" t="s">
        <v>372</v>
      </c>
      <c r="D431" s="14">
        <v>-8435.2707936479019</v>
      </c>
      <c r="E431" s="17">
        <v>58.05</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698.4662666034792</v>
      </c>
      <c r="Q431" s="15"/>
      <c r="R431" s="20">
        <v>23.282208886782641</v>
      </c>
      <c r="T431" s="118">
        <v>-38.228540738414409</v>
      </c>
      <c r="U431" s="118"/>
      <c r="V431" s="20">
        <v>40.725998526484702</v>
      </c>
      <c r="W431" s="20">
        <v>28.959563227311456</v>
      </c>
      <c r="X431" s="20">
        <v>44.987798457077048</v>
      </c>
    </row>
    <row r="432" spans="1:24">
      <c r="A432" s="13" t="s">
        <v>139</v>
      </c>
      <c r="B432" s="13">
        <v>60</v>
      </c>
      <c r="C432" s="13" t="s">
        <v>372</v>
      </c>
      <c r="D432" s="14">
        <v>-1365.4280653518924</v>
      </c>
      <c r="E432" s="17">
        <v>3.28</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68.907985420776953</v>
      </c>
      <c r="Q432" s="16" t="s">
        <v>2393</v>
      </c>
      <c r="R432" s="20">
        <v>2.2969328473592316</v>
      </c>
      <c r="T432" s="118">
        <v>-3.1287311166482779</v>
      </c>
      <c r="U432" s="120">
        <v>-14.344659392254178</v>
      </c>
      <c r="V432" s="20">
        <v>36.897733015262375</v>
      </c>
      <c r="W432" s="20">
        <v>39.204035094306967</v>
      </c>
      <c r="X432" s="20">
        <v>37.621761356183676</v>
      </c>
    </row>
    <row r="433" spans="1:24">
      <c r="A433" s="13" t="s">
        <v>92</v>
      </c>
      <c r="B433" s="13">
        <v>60</v>
      </c>
      <c r="C433" s="13" t="s">
        <v>372</v>
      </c>
      <c r="D433" s="14">
        <v>4431.8809672480693</v>
      </c>
      <c r="E433" s="17">
        <v>22.34</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1673.1615366776953</v>
      </c>
      <c r="Q433" s="16" t="s">
        <v>2215</v>
      </c>
      <c r="R433" s="20">
        <v>55.772051222589845</v>
      </c>
      <c r="T433" s="118">
        <v>36.87610216213244</v>
      </c>
      <c r="U433" s="118">
        <v>99.163378974304095</v>
      </c>
      <c r="V433" s="20">
        <v>38.526950637849623</v>
      </c>
      <c r="W433" s="20">
        <v>34.486966585045622</v>
      </c>
      <c r="X433" s="20">
        <v>60.454812514944159</v>
      </c>
    </row>
    <row r="434" spans="1:24">
      <c r="A434" s="13" t="s">
        <v>416</v>
      </c>
      <c r="B434" s="13">
        <v>60</v>
      </c>
      <c r="C434" s="13" t="s">
        <v>372</v>
      </c>
      <c r="D434" s="14">
        <v>-48243.017425874656</v>
      </c>
      <c r="E434" s="17">
        <v>151</v>
      </c>
      <c r="F434" s="13" t="s">
        <v>390</v>
      </c>
      <c r="G434" s="13" t="s">
        <v>947</v>
      </c>
      <c r="H434" s="13" t="s">
        <v>1922</v>
      </c>
      <c r="I434" s="13" t="s">
        <v>948</v>
      </c>
      <c r="J434" s="13" t="s">
        <v>949</v>
      </c>
      <c r="K434" s="13" t="s">
        <v>950</v>
      </c>
      <c r="L434" s="13" t="s">
        <v>1132</v>
      </c>
      <c r="M434" s="13" t="s">
        <v>1923</v>
      </c>
      <c r="N434" s="13" t="s">
        <v>1155</v>
      </c>
      <c r="O434" s="13">
        <v>36.326065491562922</v>
      </c>
      <c r="P434" s="13">
        <v>230.85401071956866</v>
      </c>
      <c r="Q434" s="15"/>
      <c r="R434" s="20">
        <v>7.6951336906522885</v>
      </c>
      <c r="T434" s="118">
        <v>-70.532268796621054</v>
      </c>
      <c r="U434" s="120">
        <v>36.000539198900299</v>
      </c>
      <c r="V434" s="20">
        <v>43.508385276061638</v>
      </c>
      <c r="W434" s="20">
        <v>47.307490036384991</v>
      </c>
      <c r="X434" s="20">
        <v>49.13592434218134</v>
      </c>
    </row>
    <row r="435" spans="1:24">
      <c r="A435" s="13" t="s">
        <v>188</v>
      </c>
      <c r="B435" s="13">
        <v>60</v>
      </c>
      <c r="C435" s="13" t="s">
        <v>372</v>
      </c>
      <c r="D435" s="14">
        <v>-3020.118020231992</v>
      </c>
      <c r="E435" s="17">
        <v>6.86</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56.879581597191802</v>
      </c>
      <c r="Q435" s="15"/>
      <c r="R435" s="20">
        <v>1.8959860532397268</v>
      </c>
      <c r="T435" s="118">
        <v>-1.9124755679989214</v>
      </c>
      <c r="U435" s="120">
        <v>-181.65175960695592</v>
      </c>
      <c r="V435" s="20">
        <v>43.536095167235821</v>
      </c>
      <c r="W435" s="20">
        <v>31.661518229396247</v>
      </c>
      <c r="X435" s="20">
        <v>37.110520848476334</v>
      </c>
    </row>
    <row r="436" spans="1:24">
      <c r="A436" s="13" t="s">
        <v>13</v>
      </c>
      <c r="B436" s="13">
        <v>60</v>
      </c>
      <c r="C436" s="13" t="s">
        <v>372</v>
      </c>
      <c r="D436" s="13">
        <v>-400.60261791211582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76.868533297557875</v>
      </c>
      <c r="Q436" s="16" t="s">
        <v>2227</v>
      </c>
      <c r="R436" s="20">
        <v>2.5622844432519289</v>
      </c>
      <c r="T436" s="118">
        <v>-2.5683157835955339</v>
      </c>
      <c r="U436" s="120">
        <v>0.2415147001363116</v>
      </c>
      <c r="V436" s="20">
        <v>32.080400620983013</v>
      </c>
      <c r="W436" s="20">
        <v>49.796812034101045</v>
      </c>
      <c r="X436" s="20">
        <v>40.825636659676015</v>
      </c>
    </row>
    <row r="437" spans="1:24">
      <c r="A437" s="13" t="s">
        <v>193</v>
      </c>
      <c r="B437" s="13">
        <v>60</v>
      </c>
      <c r="C437" s="13" t="s">
        <v>372</v>
      </c>
      <c r="D437" s="14">
        <v>-8312.1307250416976</v>
      </c>
      <c r="E437" s="17">
        <v>312</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288.38685430025077</v>
      </c>
      <c r="Q437" s="15"/>
      <c r="R437" s="20">
        <v>9.6128951433416923</v>
      </c>
      <c r="T437" s="118">
        <v>-478.48686551811454</v>
      </c>
      <c r="U437" s="120">
        <v>-170.10908494566081</v>
      </c>
      <c r="V437" s="20">
        <v>36.365579631912382</v>
      </c>
      <c r="W437" s="20">
        <v>76.439867464342555</v>
      </c>
      <c r="X437" s="20">
        <v>39.127916063680743</v>
      </c>
    </row>
    <row r="438" spans="1:24">
      <c r="A438" s="13" t="s">
        <v>417</v>
      </c>
      <c r="B438" s="13">
        <v>60</v>
      </c>
      <c r="C438" s="13" t="s">
        <v>372</v>
      </c>
      <c r="D438" s="14">
        <v>-113007.67022610387</v>
      </c>
      <c r="E438" s="17">
        <v>134.19999999999999</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263.04614060081212</v>
      </c>
      <c r="Q438" s="15"/>
      <c r="R438" s="20">
        <v>8.7682046866937373</v>
      </c>
      <c r="T438" s="118">
        <v>-568.23013166855594</v>
      </c>
      <c r="U438" s="120">
        <v>-306.76484015993765</v>
      </c>
      <c r="V438" s="20">
        <v>41.71981747804201</v>
      </c>
      <c r="W438" s="20">
        <v>31.276278013331194</v>
      </c>
      <c r="X438" s="20">
        <v>36.540728613523946</v>
      </c>
    </row>
    <row r="439" spans="1:24">
      <c r="A439" s="13" t="s">
        <v>6</v>
      </c>
      <c r="B439" s="13">
        <v>60</v>
      </c>
      <c r="C439" s="13" t="s">
        <v>372</v>
      </c>
      <c r="D439" s="14">
        <v>2139.15868293018</v>
      </c>
      <c r="E439" s="17">
        <v>21.56</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788.65917045506285</v>
      </c>
      <c r="Q439" s="15"/>
      <c r="R439" s="20">
        <v>26.288639015168762</v>
      </c>
      <c r="T439" s="118">
        <v>-7.6589781201490226</v>
      </c>
      <c r="U439" s="120">
        <v>12.041767732861253</v>
      </c>
      <c r="V439" s="20">
        <v>51.704794843243668</v>
      </c>
      <c r="W439" s="20">
        <v>66.649092455816856</v>
      </c>
      <c r="X439" s="20">
        <v>49.866312633365645</v>
      </c>
    </row>
    <row r="440" spans="1:24">
      <c r="A440" s="13" t="s">
        <v>734</v>
      </c>
      <c r="B440" s="13">
        <v>60</v>
      </c>
      <c r="C440" s="13" t="s">
        <v>372</v>
      </c>
      <c r="D440" s="14">
        <v>-12733.424151903066</v>
      </c>
      <c r="E440" s="17">
        <v>41</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96.738125761260093</v>
      </c>
      <c r="Q440" s="15"/>
      <c r="R440" s="20">
        <v>3.224604192042003</v>
      </c>
      <c r="T440" s="118">
        <v>-25.841355563463964</v>
      </c>
      <c r="U440" s="118">
        <v>62.809552064007121</v>
      </c>
      <c r="V440" s="20">
        <v>45.706489816358577</v>
      </c>
      <c r="W440" s="20">
        <v>32.253765382910217</v>
      </c>
      <c r="X440" s="20">
        <v>55.414077301592151</v>
      </c>
    </row>
    <row r="441" spans="1:24">
      <c r="A441" s="13" t="s">
        <v>301</v>
      </c>
      <c r="B441" s="13">
        <v>60</v>
      </c>
      <c r="C441" s="13" t="s">
        <v>372</v>
      </c>
      <c r="D441" s="14">
        <v>-1706.1203282222871</v>
      </c>
      <c r="E441" s="17">
        <v>7.17</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586.8917589324426</v>
      </c>
      <c r="Q441" s="15"/>
      <c r="R441" s="20">
        <v>19.563058631081422</v>
      </c>
      <c r="T441" s="118">
        <v>-4.1091789805470125</v>
      </c>
      <c r="U441" s="120">
        <v>0.28989236075188884</v>
      </c>
      <c r="V441" s="20">
        <v>48.703686563962044</v>
      </c>
      <c r="W441" s="20">
        <v>50.056565443394362</v>
      </c>
      <c r="X441" s="20">
        <v>47.851906452187805</v>
      </c>
    </row>
    <row r="442" spans="1:24">
      <c r="A442" s="13" t="s">
        <v>358</v>
      </c>
      <c r="B442" s="13">
        <v>60</v>
      </c>
      <c r="C442" s="13" t="s">
        <v>372</v>
      </c>
      <c r="D442" s="14">
        <v>-4203.531113766061</v>
      </c>
      <c r="E442" s="17">
        <v>34.26</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531.56503697472692</v>
      </c>
      <c r="Q442" s="15"/>
      <c r="R442" s="20">
        <v>17.718834565824231</v>
      </c>
      <c r="T442" s="118">
        <v>-64.575574857052587</v>
      </c>
      <c r="U442" s="120">
        <v>14.201940683661363</v>
      </c>
      <c r="V442" s="20">
        <v>34.313534648993226</v>
      </c>
      <c r="W442" s="20">
        <v>62.679622194004779</v>
      </c>
      <c r="X442" s="20">
        <v>45.002636817480301</v>
      </c>
    </row>
    <row r="443" spans="1:24">
      <c r="A443" s="13" t="s">
        <v>735</v>
      </c>
      <c r="B443" s="13">
        <v>60</v>
      </c>
      <c r="C443" s="13" t="s">
        <v>372</v>
      </c>
      <c r="D443" s="13">
        <v>3276574.110183428</v>
      </c>
      <c r="E443" s="17">
        <v>4680</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2915.5439244547811</v>
      </c>
      <c r="Q443" s="15"/>
      <c r="R443" s="20">
        <v>97.184797481826038</v>
      </c>
      <c r="T443" s="120">
        <v>16799.687527278846</v>
      </c>
      <c r="U443" s="118"/>
      <c r="V443" s="20">
        <v>92.658324749112737</v>
      </c>
      <c r="W443" s="20">
        <v>48.193936645559802</v>
      </c>
      <c r="X443" s="20">
        <v>98.705347524511112</v>
      </c>
    </row>
    <row r="444" spans="1:24">
      <c r="A444" s="13" t="s">
        <v>24</v>
      </c>
      <c r="B444" s="13">
        <v>60</v>
      </c>
      <c r="C444" s="13" t="s">
        <v>372</v>
      </c>
      <c r="D444" s="14">
        <v>-203.09455833344981</v>
      </c>
      <c r="E444" s="17">
        <v>2.0299999999999998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831.10886587502944</v>
      </c>
      <c r="Q444" s="15"/>
      <c r="R444" s="20">
        <v>27.703628862500981</v>
      </c>
      <c r="T444" s="118">
        <v>-0.46254171227106955</v>
      </c>
      <c r="U444" s="118">
        <v>2.1063396099396026</v>
      </c>
      <c r="V444" s="20">
        <v>44.706129918082404</v>
      </c>
      <c r="W444" s="20">
        <v>41.450336730930367</v>
      </c>
      <c r="X444" s="20">
        <v>60.130534239092803</v>
      </c>
    </row>
    <row r="445" spans="1:24">
      <c r="A445" s="13" t="s">
        <v>227</v>
      </c>
      <c r="B445" s="13">
        <v>60</v>
      </c>
      <c r="C445" s="13" t="s">
        <v>372</v>
      </c>
      <c r="D445" s="14">
        <v>963.43267845286459</v>
      </c>
      <c r="E445" s="17">
        <v>13.22</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822.74234609926521</v>
      </c>
      <c r="Q445" s="15"/>
      <c r="R445" s="20">
        <v>27.424744869975505</v>
      </c>
      <c r="T445" s="118">
        <v>-6.0387030453342661</v>
      </c>
      <c r="U445" s="120">
        <v>9.6700906059614766</v>
      </c>
      <c r="V445" s="20">
        <v>38.859013852239059</v>
      </c>
      <c r="W445" s="20">
        <v>44.449290410317197</v>
      </c>
      <c r="X445" s="20">
        <v>51.579669460362993</v>
      </c>
    </row>
    <row r="446" spans="1:24">
      <c r="A446" s="13" t="s">
        <v>179</v>
      </c>
      <c r="B446" s="13">
        <v>60</v>
      </c>
      <c r="C446" s="13" t="s">
        <v>372</v>
      </c>
      <c r="D446" s="14">
        <v>1253.3994256220637</v>
      </c>
      <c r="E446" s="17">
        <v>29.52</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1193.3785563320127</v>
      </c>
      <c r="Q446" s="15"/>
      <c r="R446" s="20">
        <v>39.779285211067091</v>
      </c>
      <c r="T446" s="118">
        <v>9.9183249411754915</v>
      </c>
      <c r="U446" s="118">
        <v>58.617459973220143</v>
      </c>
      <c r="V446" s="20">
        <v>45.761873692221663</v>
      </c>
      <c r="W446" s="20">
        <v>43.359821497098892</v>
      </c>
      <c r="X446" s="20">
        <v>67.916253554041887</v>
      </c>
    </row>
    <row r="447" spans="1:24">
      <c r="A447" s="13" t="s">
        <v>449</v>
      </c>
      <c r="B447" s="13">
        <v>60</v>
      </c>
      <c r="C447" s="13" t="s">
        <v>372</v>
      </c>
      <c r="D447" s="14">
        <v>13759.993790192553</v>
      </c>
      <c r="E447" s="17">
        <v>38.94</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1643.6398970287148</v>
      </c>
      <c r="Q447" s="15"/>
      <c r="R447" s="20">
        <v>54.787996567623829</v>
      </c>
      <c r="T447" s="120">
        <v>73.145790365336694</v>
      </c>
      <c r="U447" s="118">
        <v>48.280338711153199</v>
      </c>
      <c r="V447" s="20">
        <v>75.982324447895479</v>
      </c>
      <c r="W447" s="20">
        <v>70.538050736389181</v>
      </c>
      <c r="X447" s="20">
        <v>80.955633436325698</v>
      </c>
    </row>
    <row r="448" spans="1:24">
      <c r="A448" s="13" t="s">
        <v>539</v>
      </c>
      <c r="B448" s="13">
        <v>60</v>
      </c>
      <c r="C448" s="13" t="s">
        <v>372</v>
      </c>
      <c r="D448" s="14">
        <v>-2750.3860654017662</v>
      </c>
      <c r="E448" s="17">
        <v>11.6</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900.05386893627667</v>
      </c>
      <c r="Q448" s="16" t="s">
        <v>2201</v>
      </c>
      <c r="R448" s="20">
        <v>30.001795631209223</v>
      </c>
      <c r="T448" s="118">
        <v>6.3666345780560007</v>
      </c>
      <c r="U448" s="118"/>
      <c r="V448" s="20">
        <v>53.270261322895543</v>
      </c>
      <c r="W448" s="20">
        <v>49.230840057586953</v>
      </c>
      <c r="X448" s="20">
        <v>68.52047976081117</v>
      </c>
    </row>
    <row r="449" spans="1:24">
      <c r="A449" s="13" t="s">
        <v>25</v>
      </c>
      <c r="B449" s="13">
        <v>60</v>
      </c>
      <c r="C449" s="13" t="s">
        <v>372</v>
      </c>
      <c r="D449" s="14">
        <v>-33318.413266557909</v>
      </c>
      <c r="E449" s="17">
        <v>138</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1005.977874699262</v>
      </c>
      <c r="Q449" s="15"/>
      <c r="R449" s="20">
        <v>33.532595823308732</v>
      </c>
      <c r="T449" s="120">
        <v>192.70664683612779</v>
      </c>
      <c r="U449" s="118">
        <v>269.60612550968574</v>
      </c>
      <c r="V449" s="20">
        <v>48.463970907999325</v>
      </c>
      <c r="W449" s="20">
        <v>46.232447750647417</v>
      </c>
      <c r="X449" s="20">
        <v>84.517219666472343</v>
      </c>
    </row>
    <row r="450" spans="1:24">
      <c r="A450" s="13" t="s">
        <v>677</v>
      </c>
      <c r="B450" s="13">
        <v>60</v>
      </c>
      <c r="C450" s="13" t="s">
        <v>372</v>
      </c>
      <c r="D450" s="13">
        <v>-170.01125158243147</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394.18386792091388</v>
      </c>
      <c r="Q450" s="15"/>
      <c r="R450" s="20">
        <v>13.139462264030463</v>
      </c>
      <c r="T450" s="118">
        <v>-1.2497627202886097</v>
      </c>
      <c r="U450" s="118"/>
      <c r="V450" s="20">
        <v>36.56789038917811</v>
      </c>
      <c r="W450" s="20">
        <v>42.187764084489544</v>
      </c>
      <c r="X450" s="20"/>
    </row>
    <row r="451" spans="1:24">
      <c r="A451" s="13" t="s">
        <v>127</v>
      </c>
      <c r="B451" s="13">
        <v>60</v>
      </c>
      <c r="C451" s="13" t="s">
        <v>372</v>
      </c>
      <c r="D451" s="14">
        <v>-21684.909334268385</v>
      </c>
      <c r="E451" s="17">
        <v>71.3</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394.74945799649026</v>
      </c>
      <c r="Q451" s="15"/>
      <c r="R451" s="20">
        <v>13.158315266549675</v>
      </c>
      <c r="T451" s="118">
        <v>-35.588253815595721</v>
      </c>
      <c r="U451" s="120">
        <v>-87.507806729132795</v>
      </c>
      <c r="V451" s="20">
        <v>43.954250436176373</v>
      </c>
      <c r="W451" s="20">
        <v>37.787625575006558</v>
      </c>
      <c r="X451" s="20">
        <v>44.305945144476027</v>
      </c>
    </row>
    <row r="452" spans="1:24">
      <c r="A452" s="13" t="s">
        <v>155</v>
      </c>
      <c r="B452" s="13">
        <v>60</v>
      </c>
      <c r="C452" s="13" t="s">
        <v>372</v>
      </c>
      <c r="D452" s="14">
        <v>405.71844159597248</v>
      </c>
      <c r="E452" s="17">
        <v>12.55</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679.91315941173457</v>
      </c>
      <c r="Q452" s="15"/>
      <c r="R452" s="20">
        <v>22.663771980391154</v>
      </c>
      <c r="T452" s="118">
        <v>-23.539837902873675</v>
      </c>
      <c r="U452" s="120">
        <v>-6.8838861405523488</v>
      </c>
      <c r="V452" s="20">
        <v>30.752242210979659</v>
      </c>
      <c r="W452" s="20">
        <v>61.935066226956394</v>
      </c>
      <c r="X452" s="20">
        <v>41.995560876446426</v>
      </c>
    </row>
    <row r="453" spans="1:24">
      <c r="A453" s="13" t="s">
        <v>194</v>
      </c>
      <c r="B453" s="13">
        <v>60</v>
      </c>
      <c r="C453" s="13" t="s">
        <v>372</v>
      </c>
      <c r="D453" s="14">
        <v>-17429.409540720826</v>
      </c>
      <c r="E453" s="17">
        <v>70.7</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535.93994479641901</v>
      </c>
      <c r="Q453" s="15"/>
      <c r="R453" s="20">
        <v>17.864664826547301</v>
      </c>
      <c r="T453" s="118">
        <v>-74.679458171260507</v>
      </c>
      <c r="U453" s="120">
        <v>-13.370357990318382</v>
      </c>
      <c r="V453" s="20">
        <v>22.626136933507699</v>
      </c>
      <c r="W453" s="20">
        <v>39.010417581281544</v>
      </c>
      <c r="X453" s="20">
        <v>41.631508725173468</v>
      </c>
    </row>
    <row r="454" spans="1:24">
      <c r="A454" s="13" t="s">
        <v>468</v>
      </c>
      <c r="B454" s="13">
        <v>60</v>
      </c>
      <c r="C454" s="13" t="s">
        <v>372</v>
      </c>
      <c r="D454" s="14">
        <v>134918.37436787647</v>
      </c>
      <c r="E454" s="17">
        <v>158.4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1680</v>
      </c>
      <c r="Q454" s="15"/>
      <c r="R454" s="20">
        <v>56</v>
      </c>
      <c r="T454" s="120">
        <v>274.65308340440129</v>
      </c>
      <c r="U454" s="118"/>
      <c r="V454" s="20">
        <v>62.205155325674383</v>
      </c>
      <c r="W454" s="20">
        <v>27.443557881039062</v>
      </c>
      <c r="X454" s="20">
        <v>72.427235758137257</v>
      </c>
    </row>
    <row r="455" spans="1:24">
      <c r="A455" s="13" t="s">
        <v>525</v>
      </c>
      <c r="B455" s="13">
        <v>60</v>
      </c>
      <c r="C455" s="13" t="s">
        <v>372</v>
      </c>
      <c r="D455" s="14">
        <v>-1861.1854216453239</v>
      </c>
      <c r="E455" s="17">
        <v>19.21</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251.97922093264864</v>
      </c>
      <c r="Q455" s="15"/>
      <c r="R455" s="20">
        <v>8.3993073644216221</v>
      </c>
      <c r="T455" s="118">
        <v>-13.931466661867269</v>
      </c>
      <c r="U455" s="118"/>
      <c r="V455" s="20">
        <v>39.543270771799129</v>
      </c>
      <c r="W455" s="20">
        <v>42.872068958957612</v>
      </c>
      <c r="X455" s="20">
        <v>44.612609617145154</v>
      </c>
    </row>
    <row r="456" spans="1:24">
      <c r="A456" s="13" t="s">
        <v>189</v>
      </c>
      <c r="B456" s="13">
        <v>60</v>
      </c>
      <c r="C456" s="13" t="s">
        <v>372</v>
      </c>
      <c r="D456" s="14">
        <v>1323.1715392157639</v>
      </c>
      <c r="E456" s="17">
        <v>31.14</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1312.5764242487446</v>
      </c>
      <c r="Q456" s="15"/>
      <c r="R456" s="20">
        <v>43.752547474958156</v>
      </c>
      <c r="T456" s="118">
        <v>8.7005320917262097</v>
      </c>
      <c r="U456" s="118">
        <v>46.371750912190883</v>
      </c>
      <c r="V456" s="20">
        <v>45.029180875115813</v>
      </c>
      <c r="W456" s="20">
        <v>39.713124288627988</v>
      </c>
      <c r="X456" s="20">
        <v>63.063187987950535</v>
      </c>
    </row>
    <row r="457" spans="1:24">
      <c r="A457" s="13" t="s">
        <v>26</v>
      </c>
      <c r="B457" s="13">
        <v>60</v>
      </c>
      <c r="C457" s="13" t="s">
        <v>372</v>
      </c>
      <c r="D457" s="14">
        <v>-5512.9586748036272</v>
      </c>
      <c r="E457" s="17">
        <v>10.5</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1280.4052362376033</v>
      </c>
      <c r="Q457" s="15"/>
      <c r="R457" s="20">
        <v>42.680174541253443</v>
      </c>
      <c r="T457" s="118">
        <v>6.5032276497829322</v>
      </c>
      <c r="U457" s="118">
        <v>31.471492833380683</v>
      </c>
      <c r="V457" s="20">
        <v>43.424510922395648</v>
      </c>
      <c r="W457" s="20">
        <v>63.10925468860956</v>
      </c>
      <c r="X457" s="20">
        <v>65.749759110369084</v>
      </c>
    </row>
    <row r="458" spans="1:24">
      <c r="A458" s="13" t="s">
        <v>101</v>
      </c>
      <c r="B458" s="13">
        <v>60</v>
      </c>
      <c r="C458" s="13" t="s">
        <v>372</v>
      </c>
      <c r="D458" s="14">
        <v>-3195.2509032979747</v>
      </c>
      <c r="E458" s="17">
        <v>8.93</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638.48055312707174</v>
      </c>
      <c r="Q458" s="15"/>
      <c r="R458" s="20">
        <v>21.282685104235725</v>
      </c>
      <c r="T458" s="118">
        <v>-6.8556960695934244</v>
      </c>
      <c r="U458" s="118">
        <v>10.041028651204638</v>
      </c>
      <c r="V458" s="20">
        <v>30.735607419481003</v>
      </c>
      <c r="W458" s="20">
        <v>46.957936043088722</v>
      </c>
      <c r="X458" s="20">
        <v>51.963694198944502</v>
      </c>
    </row>
    <row r="459" spans="1:24">
      <c r="A459" s="13" t="s">
        <v>279</v>
      </c>
      <c r="B459" s="13">
        <v>60</v>
      </c>
      <c r="C459" s="13" t="s">
        <v>372</v>
      </c>
      <c r="D459" s="14">
        <v>-945.18041916971993</v>
      </c>
      <c r="E459" s="17">
        <v>12.9</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383.63280902319281</v>
      </c>
      <c r="Q459" s="15"/>
      <c r="R459" s="20">
        <v>12.787760300773094</v>
      </c>
      <c r="T459" s="118">
        <v>-2.7943258852667796</v>
      </c>
      <c r="U459" s="120">
        <v>-17.97100370093899</v>
      </c>
      <c r="V459" s="20">
        <v>48.908376522306789</v>
      </c>
      <c r="W459" s="20">
        <v>37.847160400141519</v>
      </c>
      <c r="X459" s="20">
        <v>45.826534308807986</v>
      </c>
    </row>
    <row r="460" spans="1:24">
      <c r="A460" s="13" t="s">
        <v>264</v>
      </c>
      <c r="B460" s="13">
        <v>60</v>
      </c>
      <c r="C460" s="13" t="s">
        <v>372</v>
      </c>
      <c r="D460" s="14">
        <v>861.18344055201135</v>
      </c>
      <c r="E460" s="17">
        <v>20.059999999999999</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1287.4081252276801</v>
      </c>
      <c r="Q460" s="15"/>
      <c r="R460" s="20">
        <v>42.913604174256001</v>
      </c>
      <c r="T460" s="118">
        <v>-6.7603260232365869</v>
      </c>
      <c r="U460" s="120">
        <v>6.2236512361377549</v>
      </c>
      <c r="V460" s="20">
        <v>40.018584471509662</v>
      </c>
      <c r="W460" s="20">
        <v>47.118790499964106</v>
      </c>
      <c r="X460" s="20">
        <v>49.616571564040335</v>
      </c>
    </row>
    <row r="461" spans="1:24">
      <c r="A461" s="13" t="s">
        <v>159</v>
      </c>
      <c r="B461" s="13">
        <v>60</v>
      </c>
      <c r="C461" s="13" t="s">
        <v>372</v>
      </c>
      <c r="D461" s="13">
        <v>969.26748904998306</v>
      </c>
      <c r="E461" s="17">
        <v>11.7</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2283.7581693823304</v>
      </c>
      <c r="Q461" s="15"/>
      <c r="R461" s="20">
        <v>76.125272312744343</v>
      </c>
      <c r="T461" s="118">
        <v>-4.8248795455040749</v>
      </c>
      <c r="U461" s="120">
        <v>5.7074270088889989</v>
      </c>
      <c r="V461" s="20">
        <v>41.967134796356817</v>
      </c>
      <c r="W461" s="20">
        <v>52.720791719035169</v>
      </c>
      <c r="X461" s="20">
        <v>49.924042530577154</v>
      </c>
    </row>
    <row r="462" spans="1:24">
      <c r="A462" s="13" t="s">
        <v>293</v>
      </c>
      <c r="B462" s="13">
        <v>60</v>
      </c>
      <c r="C462" s="13" t="s">
        <v>372</v>
      </c>
      <c r="D462" s="14">
        <v>-25896.56092213744</v>
      </c>
      <c r="E462" s="17">
        <v>148.69999999999999</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502.13288469579294</v>
      </c>
      <c r="Q462" s="15"/>
      <c r="R462" s="20">
        <v>16.737762823193098</v>
      </c>
      <c r="T462" s="118">
        <v>-173.61436978884456</v>
      </c>
      <c r="U462" s="120">
        <v>-54.195187576434307</v>
      </c>
      <c r="V462" s="20">
        <v>32.564651975970442</v>
      </c>
      <c r="W462" s="20">
        <v>50.607874930028508</v>
      </c>
      <c r="X462" s="20">
        <v>38.009618000877239</v>
      </c>
    </row>
    <row r="463" spans="1:24">
      <c r="A463" s="13" t="s">
        <v>32</v>
      </c>
      <c r="B463" s="13">
        <v>60</v>
      </c>
      <c r="C463" s="13" t="s">
        <v>372</v>
      </c>
      <c r="D463" s="13">
        <v>-1301.800884401363</v>
      </c>
      <c r="E463" s="17">
        <v>10.11</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753.77948467301394</v>
      </c>
      <c r="Q463" s="15"/>
      <c r="R463" s="20">
        <v>25.125982822433798</v>
      </c>
      <c r="T463" s="118">
        <v>-4.2871521120758871</v>
      </c>
      <c r="U463" s="118">
        <v>13.072353816308784</v>
      </c>
      <c r="V463" s="20">
        <v>43.514781193474512</v>
      </c>
      <c r="W463" s="20">
        <v>41.887582414063225</v>
      </c>
      <c r="X463" s="20">
        <v>55.73080553237422</v>
      </c>
    </row>
    <row r="464" spans="1:24">
      <c r="A464" s="13" t="s">
        <v>63</v>
      </c>
      <c r="B464" s="13">
        <v>60</v>
      </c>
      <c r="C464" s="13" t="s">
        <v>372</v>
      </c>
      <c r="D464" s="14">
        <v>-585.7232950424418</v>
      </c>
      <c r="E464" s="17">
        <v>128</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1276.095830616948</v>
      </c>
      <c r="Q464" s="15"/>
      <c r="R464" s="20">
        <v>42.536527687231597</v>
      </c>
      <c r="T464" s="118">
        <v>64.423969594031405</v>
      </c>
      <c r="U464" s="118">
        <v>170.11862231403953</v>
      </c>
      <c r="V464" s="20">
        <v>44.078927431766523</v>
      </c>
      <c r="W464" s="20">
        <v>71.317359869149428</v>
      </c>
      <c r="X464" s="20">
        <v>62.243632860669777</v>
      </c>
    </row>
    <row r="465" spans="1:24">
      <c r="A465" s="13" t="s">
        <v>442</v>
      </c>
      <c r="B465" s="13">
        <v>60</v>
      </c>
      <c r="C465" s="13" t="s">
        <v>372</v>
      </c>
      <c r="D465" s="14">
        <v>-20573.909335144832</v>
      </c>
      <c r="E465" s="17">
        <v>122.4</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346.68229757788708</v>
      </c>
      <c r="Q465" s="15"/>
      <c r="R465" s="20">
        <v>11.556076585929569</v>
      </c>
      <c r="T465" s="118">
        <v>-163.38153896625244</v>
      </c>
      <c r="U465" s="120">
        <v>-247.78966274110616</v>
      </c>
      <c r="V465" s="20">
        <v>36.214884204786834</v>
      </c>
      <c r="W465" s="20">
        <v>50.182950799528207</v>
      </c>
      <c r="X465" s="20">
        <v>37.041536411714702</v>
      </c>
    </row>
    <row r="466" spans="1:24">
      <c r="A466" s="13" t="s">
        <v>443</v>
      </c>
      <c r="B466" s="13">
        <v>60</v>
      </c>
      <c r="C466" s="13" t="s">
        <v>372</v>
      </c>
      <c r="D466" s="14">
        <v>-2514.4574548413348</v>
      </c>
      <c r="E466" s="17">
        <v>20.48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178.36249561631752</v>
      </c>
      <c r="Q466" s="15"/>
      <c r="R466" s="20">
        <v>5.9454165205439171</v>
      </c>
      <c r="T466" s="118">
        <v>-14.162752486319654</v>
      </c>
      <c r="U466" s="120">
        <v>7.6209167929232891</v>
      </c>
      <c r="V466" s="20">
        <v>34.514071662605893</v>
      </c>
      <c r="W466" s="20">
        <v>58.012506536197002</v>
      </c>
      <c r="X466" s="20">
        <v>46.028583023314688</v>
      </c>
    </row>
    <row r="467" spans="1:24">
      <c r="A467" s="13" t="s">
        <v>325</v>
      </c>
      <c r="B467" s="13">
        <v>60</v>
      </c>
      <c r="C467" s="13" t="s">
        <v>372</v>
      </c>
      <c r="D467" s="14">
        <v>-12946.321409628539</v>
      </c>
      <c r="E467" s="17">
        <v>39.799999999999997</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431.73577220531581</v>
      </c>
      <c r="Q467" s="15"/>
      <c r="R467" s="20">
        <v>14.39119240684386</v>
      </c>
      <c r="T467" s="118">
        <v>-0.13587417678550651</v>
      </c>
      <c r="U467" s="120">
        <v>4.5139595698547197</v>
      </c>
      <c r="V467" s="20">
        <v>41.914380174969239</v>
      </c>
      <c r="W467" s="20">
        <v>29.877399490441302</v>
      </c>
      <c r="X467" s="20">
        <v>49.566130256136788</v>
      </c>
    </row>
    <row r="468" spans="1:24">
      <c r="A468" s="13" t="s">
        <v>162</v>
      </c>
      <c r="B468" s="13">
        <v>60</v>
      </c>
      <c r="C468" s="13" t="s">
        <v>372</v>
      </c>
      <c r="D468" s="14">
        <v>635.52298418118266</v>
      </c>
      <c r="E468" s="17">
        <v>11.22</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1983.0063172482503</v>
      </c>
      <c r="Q468" s="15"/>
      <c r="R468" s="20">
        <v>66.10021057494167</v>
      </c>
      <c r="T468" s="118">
        <v>-9.3435471187133601</v>
      </c>
      <c r="U468" s="120">
        <v>4.8751821186487732</v>
      </c>
      <c r="V468" s="20">
        <v>26.508785587336931</v>
      </c>
      <c r="W468" s="20">
        <v>49.428873767083211</v>
      </c>
      <c r="X468" s="20">
        <v>46.616049621781592</v>
      </c>
    </row>
    <row r="469" spans="1:24">
      <c r="A469" s="13" t="s">
        <v>250</v>
      </c>
      <c r="B469" s="13">
        <v>60</v>
      </c>
      <c r="C469" s="13" t="s">
        <v>372</v>
      </c>
      <c r="D469" s="13">
        <v>2417.2717241087225</v>
      </c>
      <c r="E469" s="17">
        <v>22.4</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2053.3188957192197</v>
      </c>
      <c r="Q469" s="15"/>
      <c r="R469" s="20">
        <v>68.443963190640659</v>
      </c>
      <c r="T469" s="118">
        <v>12.636185924555789</v>
      </c>
      <c r="U469" s="118">
        <v>48.093323345335875</v>
      </c>
      <c r="V469" s="20">
        <v>61.394937554742327</v>
      </c>
      <c r="W469" s="20">
        <v>61.083563329448253</v>
      </c>
      <c r="X469" s="20">
        <v>72.221045837560794</v>
      </c>
    </row>
    <row r="470" spans="1:24">
      <c r="A470" s="13" t="s">
        <v>71</v>
      </c>
      <c r="B470" s="13">
        <v>60</v>
      </c>
      <c r="C470" s="13" t="s">
        <v>372</v>
      </c>
      <c r="D470" s="13">
        <v>-1724409.6534063737</v>
      </c>
      <c r="E470" s="17">
        <v>4015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71.70593614665222</v>
      </c>
      <c r="Q470" s="15"/>
      <c r="R470" s="20">
        <v>2.390197871555074</v>
      </c>
      <c r="T470" s="118">
        <v>-7486.8165657637928</v>
      </c>
      <c r="U470" s="120">
        <v>-8053.8008569804606</v>
      </c>
      <c r="V470" s="20">
        <v>28.509859121333442</v>
      </c>
      <c r="W470" s="20">
        <v>48.585523155167529</v>
      </c>
      <c r="X470" s="20">
        <v>39.345993466170263</v>
      </c>
    </row>
    <row r="471" spans="1:24">
      <c r="A471" s="13" t="s">
        <v>418</v>
      </c>
      <c r="B471" s="13">
        <v>60</v>
      </c>
      <c r="C471" s="13" t="s">
        <v>372</v>
      </c>
      <c r="D471" s="13">
        <v>-517.48251880756152</v>
      </c>
      <c r="E471" s="17">
        <v>7.08</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1036.8689290011216</v>
      </c>
      <c r="Q471" s="15"/>
      <c r="R471" s="20">
        <v>34.562297633370719</v>
      </c>
      <c r="T471" s="118">
        <v>1.3432057301204914</v>
      </c>
      <c r="U471" s="120">
        <v>3.0171085288259647</v>
      </c>
      <c r="V471" s="20">
        <v>49.859494787200411</v>
      </c>
      <c r="W471" s="20">
        <v>42.746885584877809</v>
      </c>
      <c r="X471" s="20">
        <v>56.774032256100924</v>
      </c>
    </row>
    <row r="472" spans="1:24">
      <c r="A472" s="13" t="s">
        <v>331</v>
      </c>
      <c r="B472" s="13">
        <v>60</v>
      </c>
      <c r="C472" s="13" t="s">
        <v>372</v>
      </c>
      <c r="D472" s="14">
        <v>-10985.852669395797</v>
      </c>
      <c r="E472" s="17">
        <v>30.3</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123.99999999999997</v>
      </c>
      <c r="Q472" s="15"/>
      <c r="R472" s="20">
        <v>4.133333333333332</v>
      </c>
      <c r="T472" s="118">
        <v>-24.948782903969473</v>
      </c>
      <c r="U472" s="120">
        <v>9.8436099033230562</v>
      </c>
      <c r="V472" s="20">
        <v>38.827823521005961</v>
      </c>
      <c r="W472" s="20">
        <v>48.81881936677771</v>
      </c>
      <c r="X472" s="20">
        <v>48.850051406535208</v>
      </c>
    </row>
    <row r="473" spans="1:24">
      <c r="A473" s="13" t="s">
        <v>126</v>
      </c>
      <c r="B473" s="13">
        <v>60</v>
      </c>
      <c r="C473" s="13" t="s">
        <v>372</v>
      </c>
      <c r="D473" s="14">
        <v>338.49524700404032</v>
      </c>
      <c r="E473" s="17">
        <v>19.09</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1605.8265528620948</v>
      </c>
      <c r="Q473" s="15"/>
      <c r="R473" s="20">
        <v>53.527551762069827</v>
      </c>
      <c r="T473" s="118">
        <v>-1.3953264022028478</v>
      </c>
      <c r="U473" s="120">
        <v>1.2124656118723109</v>
      </c>
      <c r="V473" s="20">
        <v>50.731471516878656</v>
      </c>
      <c r="W473" s="20">
        <v>60.794358752395311</v>
      </c>
      <c r="X473" s="20">
        <v>49.804669931986197</v>
      </c>
    </row>
    <row r="474" spans="1:24">
      <c r="A474" s="13" t="s">
        <v>306</v>
      </c>
      <c r="B474" s="13">
        <v>60</v>
      </c>
      <c r="C474" s="13" t="s">
        <v>372</v>
      </c>
      <c r="D474" s="14">
        <v>30390.401655068472</v>
      </c>
      <c r="E474" s="17">
        <v>74.95</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1839.4737623142073</v>
      </c>
      <c r="Q474" s="15"/>
      <c r="R474" s="20">
        <v>61.315792077140244</v>
      </c>
      <c r="T474" s="120">
        <v>109.98092102754789</v>
      </c>
      <c r="U474" s="118">
        <v>120.18124691322785</v>
      </c>
      <c r="V474" s="20">
        <v>36.299234400513541</v>
      </c>
      <c r="W474" s="20">
        <v>56.019281439020631</v>
      </c>
      <c r="X474" s="20">
        <v>74.606105743575085</v>
      </c>
    </row>
    <row r="475" spans="1:24">
      <c r="A475" s="13" t="s">
        <v>64</v>
      </c>
      <c r="B475" s="13">
        <v>60</v>
      </c>
      <c r="C475" s="13" t="s">
        <v>372</v>
      </c>
      <c r="D475" s="14">
        <v>51835.082775361909</v>
      </c>
      <c r="E475" s="17">
        <v>150.19999999999999</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1638.5482405468704</v>
      </c>
      <c r="Q475" s="15"/>
      <c r="R475" s="20">
        <v>54.618274684895681</v>
      </c>
      <c r="T475" s="118">
        <v>117.14707014580824</v>
      </c>
      <c r="U475" s="118">
        <v>164.06355813243636</v>
      </c>
      <c r="V475" s="20">
        <v>61.476731175390398</v>
      </c>
      <c r="W475" s="20">
        <v>39.4158577493276</v>
      </c>
      <c r="X475" s="20">
        <v>62.045997434569792</v>
      </c>
    </row>
    <row r="476" spans="1:24">
      <c r="A476" s="13" t="s">
        <v>224</v>
      </c>
      <c r="B476" s="13">
        <v>60</v>
      </c>
      <c r="C476" s="13" t="s">
        <v>372</v>
      </c>
      <c r="D476" s="14">
        <v>-1175.094218603756</v>
      </c>
      <c r="E476" s="17">
        <v>3.03</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812.0065757455103</v>
      </c>
      <c r="Q476" s="15"/>
      <c r="R476" s="20">
        <v>27.066885858183678</v>
      </c>
      <c r="T476" s="118">
        <v>2.2363526535662537</v>
      </c>
      <c r="U476" s="118">
        <v>4.2425571259958605</v>
      </c>
      <c r="V476" s="20">
        <v>45.528098166408626</v>
      </c>
      <c r="W476" s="20">
        <v>32.615413268132585</v>
      </c>
      <c r="X476" s="20">
        <v>64.01074573542715</v>
      </c>
    </row>
    <row r="477" spans="1:24">
      <c r="A477" s="13" t="s">
        <v>736</v>
      </c>
      <c r="B477" s="13">
        <v>60</v>
      </c>
      <c r="C477" s="13" t="s">
        <v>372</v>
      </c>
      <c r="D477" s="14">
        <v>-13262.77081197432</v>
      </c>
      <c r="E477" s="17">
        <v>40.700000000000003</v>
      </c>
      <c r="F477" s="13" t="s">
        <v>699</v>
      </c>
      <c r="G477" s="13" t="s">
        <v>1022</v>
      </c>
      <c r="H477" s="13" t="s">
        <v>1969</v>
      </c>
      <c r="I477" s="13" t="s">
        <v>790</v>
      </c>
      <c r="J477" s="13" t="s">
        <v>1023</v>
      </c>
      <c r="K477" s="13" t="s">
        <v>787</v>
      </c>
      <c r="L477" s="13" t="s">
        <v>1083</v>
      </c>
      <c r="M477" s="13" t="s">
        <v>1970</v>
      </c>
      <c r="N477" s="13" t="s">
        <v>799</v>
      </c>
      <c r="P477" s="13">
        <v>269.0126252946722</v>
      </c>
      <c r="Q477" s="16" t="s">
        <v>2394</v>
      </c>
      <c r="R477" s="20">
        <v>8.9670875098224077</v>
      </c>
      <c r="T477" s="118">
        <v>-12.600627282527128</v>
      </c>
      <c r="U477" s="120">
        <v>-54.376572359588948</v>
      </c>
      <c r="V477" s="20">
        <v>48.536091493269581</v>
      </c>
      <c r="W477" s="20">
        <v>54.253457521084812</v>
      </c>
      <c r="X477" s="20">
        <v>45.413356057959248</v>
      </c>
    </row>
    <row r="478" spans="1:24">
      <c r="A478" s="13" t="s">
        <v>737</v>
      </c>
      <c r="B478" s="13">
        <v>60</v>
      </c>
      <c r="C478" s="13" t="s">
        <v>372</v>
      </c>
      <c r="D478" s="14">
        <v>-44598.417731467634</v>
      </c>
      <c r="E478" s="17">
        <v>182.6</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580.02628772778019</v>
      </c>
      <c r="Q478" s="16" t="s">
        <v>2395</v>
      </c>
      <c r="R478" s="20">
        <v>19.334209590926005</v>
      </c>
      <c r="T478" s="118">
        <v>-272.88721255610227</v>
      </c>
      <c r="U478" s="120">
        <v>139.34660882593079</v>
      </c>
      <c r="V478" s="20">
        <v>36.236018394225063</v>
      </c>
      <c r="W478" s="20">
        <v>49.765014416068254</v>
      </c>
      <c r="X478" s="20">
        <v>46.701158260976435</v>
      </c>
    </row>
    <row r="479" spans="1:24">
      <c r="A479" s="13" t="s">
        <v>359</v>
      </c>
      <c r="B479" s="13">
        <v>60</v>
      </c>
      <c r="C479" s="13" t="s">
        <v>372</v>
      </c>
      <c r="D479" s="14">
        <v>-963.28483174441976</v>
      </c>
      <c r="E479" s="17">
        <v>3.07</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171.83458906389535</v>
      </c>
      <c r="Q479" s="15"/>
      <c r="R479" s="20">
        <v>5.7278196354631783</v>
      </c>
      <c r="T479" s="118">
        <v>-3.2168989045660679</v>
      </c>
      <c r="U479" s="120">
        <v>-2.8583432648148399</v>
      </c>
      <c r="V479" s="20">
        <v>35.272171215085763</v>
      </c>
      <c r="W479" s="20">
        <v>46.160068714232068</v>
      </c>
      <c r="X479" s="20">
        <v>43.765791037084952</v>
      </c>
    </row>
    <row r="480" spans="1:24">
      <c r="A480" s="13" t="s">
        <v>14</v>
      </c>
      <c r="B480" s="13">
        <v>60</v>
      </c>
      <c r="C480" s="13" t="s">
        <v>372</v>
      </c>
      <c r="D480" s="14">
        <v>61489.003292221583</v>
      </c>
      <c r="E480" s="17">
        <v>271.25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2124.9864794822861</v>
      </c>
      <c r="Q480" s="15"/>
      <c r="R480" s="20">
        <v>70.832882649409541</v>
      </c>
      <c r="T480" s="118">
        <v>118.51896124336719</v>
      </c>
      <c r="U480" s="118">
        <v>488.47818374580385</v>
      </c>
      <c r="V480" s="20">
        <v>51.113028848973123</v>
      </c>
      <c r="W480" s="20">
        <v>44.846800046101279</v>
      </c>
      <c r="X480" s="20">
        <v>59.598369262738032</v>
      </c>
    </row>
    <row r="481" spans="1:24">
      <c r="A481" s="13" t="s">
        <v>738</v>
      </c>
      <c r="B481" s="13">
        <v>60</v>
      </c>
      <c r="C481" s="13" t="s">
        <v>372</v>
      </c>
      <c r="D481" s="14">
        <v>-38509.542141445934</v>
      </c>
      <c r="E481" s="17">
        <v>153.9</v>
      </c>
      <c r="F481" s="13" t="s">
        <v>683</v>
      </c>
      <c r="G481" s="13">
        <v>2238951517</v>
      </c>
      <c r="H481" s="13" t="s">
        <v>1975</v>
      </c>
      <c r="I481" s="13" t="s">
        <v>1008</v>
      </c>
      <c r="J481" s="13">
        <v>9346162322</v>
      </c>
      <c r="K481" s="13">
        <v>0</v>
      </c>
      <c r="L481" s="13" t="s">
        <v>476</v>
      </c>
      <c r="M481" s="13" t="s">
        <v>1976</v>
      </c>
      <c r="N481" s="13" t="s">
        <v>870</v>
      </c>
      <c r="O481" s="13">
        <v>23.516401948437789</v>
      </c>
      <c r="P481" s="13">
        <v>132.81070381802908</v>
      </c>
      <c r="Q481" s="15"/>
      <c r="R481" s="20">
        <v>4.4270234606009691</v>
      </c>
      <c r="T481" s="118">
        <v>-210.87622229670899</v>
      </c>
      <c r="U481" s="120">
        <v>-275.39126238542593</v>
      </c>
      <c r="V481" s="20">
        <v>30.275415863124252</v>
      </c>
      <c r="W481" s="20">
        <v>46.264119053290372</v>
      </c>
      <c r="X481" s="20">
        <v>38.63691518714127</v>
      </c>
    </row>
    <row r="482" spans="1:24">
      <c r="A482" s="13" t="s">
        <v>480</v>
      </c>
      <c r="B482" s="13">
        <v>60</v>
      </c>
      <c r="C482" s="13" t="s">
        <v>372</v>
      </c>
      <c r="D482" s="14">
        <v>-2338.8805480490314</v>
      </c>
      <c r="E482" s="17">
        <v>5.48</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114.68280068452538</v>
      </c>
      <c r="Q482" s="15"/>
      <c r="R482" s="20">
        <v>3.8227600228175125</v>
      </c>
      <c r="T482" s="118">
        <v>-6.7673765700053234</v>
      </c>
      <c r="U482" s="118"/>
      <c r="V482" s="20">
        <v>37.266051851498304</v>
      </c>
      <c r="W482" s="20">
        <v>30.765035228170408</v>
      </c>
      <c r="X482" s="20">
        <v>12.422926465248</v>
      </c>
    </row>
    <row r="483" spans="1:24">
      <c r="A483" s="13" t="s">
        <v>533</v>
      </c>
      <c r="B483" s="13">
        <v>60</v>
      </c>
      <c r="C483" s="13" t="s">
        <v>372</v>
      </c>
      <c r="D483" s="14">
        <v>13902.918773280817</v>
      </c>
      <c r="E483" s="17">
        <v>204</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1592.9674080159396</v>
      </c>
      <c r="Q483" s="15"/>
      <c r="R483" s="20">
        <v>53.098913600531318</v>
      </c>
      <c r="T483" s="118">
        <v>96.318463300941346</v>
      </c>
      <c r="U483" s="118"/>
      <c r="V483" s="20">
        <v>49.438238313289148</v>
      </c>
      <c r="W483" s="20">
        <v>69.589915866610738</v>
      </c>
      <c r="X483" s="20">
        <v>69.810173214931169</v>
      </c>
    </row>
    <row r="484" spans="1:24">
      <c r="A484" s="13" t="s">
        <v>180</v>
      </c>
      <c r="B484" s="13">
        <v>60</v>
      </c>
      <c r="C484" s="13" t="s">
        <v>372</v>
      </c>
      <c r="D484" s="14">
        <v>-265.17236443160289</v>
      </c>
      <c r="E484" s="17">
        <v>2.2799999999999998</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398.37083497226064</v>
      </c>
      <c r="Q484" s="16" t="s">
        <v>2396</v>
      </c>
      <c r="R484" s="20">
        <v>13.279027832408689</v>
      </c>
      <c r="T484" s="118">
        <v>-4.2974649142832888E-2</v>
      </c>
      <c r="U484" s="118">
        <v>2.8111803488458209</v>
      </c>
      <c r="V484" s="20">
        <v>49.188397758481983</v>
      </c>
      <c r="W484" s="20">
        <v>55.950477947569723</v>
      </c>
      <c r="X484" s="20">
        <v>58.834464418459731</v>
      </c>
    </row>
    <row r="485" spans="1:24">
      <c r="A485" s="13" t="s">
        <v>313</v>
      </c>
      <c r="B485" s="13">
        <v>60</v>
      </c>
      <c r="C485" s="13" t="s">
        <v>372</v>
      </c>
      <c r="D485" s="14">
        <v>4107.5585146510466</v>
      </c>
      <c r="E485" s="17">
        <v>27</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2176.6762539300971</v>
      </c>
      <c r="Q485" s="15"/>
      <c r="R485" s="20">
        <v>72.555875131003233</v>
      </c>
      <c r="T485" s="118">
        <v>9.7956596089829873</v>
      </c>
      <c r="U485" s="120">
        <v>21.992327840750612</v>
      </c>
      <c r="V485" s="20">
        <v>55.975692010256907</v>
      </c>
      <c r="W485" s="20">
        <v>41.284649861005754</v>
      </c>
      <c r="X485" s="20">
        <v>57.359557276800217</v>
      </c>
    </row>
    <row r="486" spans="1:24">
      <c r="A486" s="13" t="s">
        <v>321</v>
      </c>
      <c r="B486" s="13">
        <v>60</v>
      </c>
      <c r="C486" s="13" t="s">
        <v>372</v>
      </c>
      <c r="D486" s="13">
        <v>-958.35025124000776</v>
      </c>
      <c r="E486" s="17">
        <v>2.76</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127.73628984013726</v>
      </c>
      <c r="Q486" s="15"/>
      <c r="R486" s="20">
        <v>4.2578763280045751</v>
      </c>
      <c r="T486" s="118">
        <v>-3.7363974118933063</v>
      </c>
      <c r="U486" s="120">
        <v>1.1734441952759989</v>
      </c>
      <c r="V486" s="20">
        <v>26.281462891207546</v>
      </c>
      <c r="W486" s="20">
        <v>48.006847445132962</v>
      </c>
      <c r="X486" s="20">
        <v>45.620613625799329</v>
      </c>
    </row>
    <row r="487" spans="1:24">
      <c r="A487" s="13" t="s">
        <v>343</v>
      </c>
      <c r="B487" s="13">
        <v>60</v>
      </c>
      <c r="C487" s="13" t="s">
        <v>372</v>
      </c>
      <c r="D487" s="14">
        <v>12053.305725144624</v>
      </c>
      <c r="E487" s="17">
        <v>30.8</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1711.4346789168217</v>
      </c>
      <c r="Q487" s="15"/>
      <c r="R487" s="20">
        <v>57.047822630560724</v>
      </c>
      <c r="T487" s="118">
        <v>11.526064222372305</v>
      </c>
      <c r="U487" s="120">
        <v>11.180971336953398</v>
      </c>
      <c r="V487" s="20">
        <v>76.352631952309224</v>
      </c>
      <c r="W487" s="20">
        <v>41.847335343299257</v>
      </c>
      <c r="X487" s="20">
        <v>53.683770660190483</v>
      </c>
    </row>
    <row r="488" spans="1:24">
      <c r="A488" s="13" t="s">
        <v>665</v>
      </c>
      <c r="B488" s="13">
        <v>60</v>
      </c>
      <c r="C488" s="13" t="s">
        <v>372</v>
      </c>
      <c r="D488" s="14">
        <v>-1997.7269696053668</v>
      </c>
      <c r="E488" s="17">
        <v>8.07</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411.30513313483783</v>
      </c>
      <c r="Q488" s="15"/>
      <c r="R488" s="20">
        <v>13.710171104494595</v>
      </c>
      <c r="T488" s="118">
        <v>-14.057354023639732</v>
      </c>
      <c r="U488" s="120">
        <v>7.350978139535993</v>
      </c>
      <c r="V488" s="20">
        <v>39.804171170575891</v>
      </c>
      <c r="W488" s="20">
        <v>67.701518167037335</v>
      </c>
      <c r="X488" s="20">
        <v>46.212691470260332</v>
      </c>
    </row>
    <row r="489" spans="1:24">
      <c r="A489" s="13" t="s">
        <v>106</v>
      </c>
      <c r="B489" s="13">
        <v>60</v>
      </c>
      <c r="C489" s="13" t="s">
        <v>372</v>
      </c>
      <c r="D489" s="14">
        <v>31187.576384230837</v>
      </c>
      <c r="E489" s="17">
        <v>49.42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16021.423809170692</v>
      </c>
      <c r="E490" s="17">
        <v>28.3</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-11990.206828158172</v>
      </c>
      <c r="E491" s="17">
        <v>14.45</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631.56796679014485</v>
      </c>
      <c r="Q491" s="16" t="s">
        <v>2397</v>
      </c>
      <c r="R491" s="20">
        <v>21.052265559671493</v>
      </c>
      <c r="T491" s="118">
        <v>-14.643878096267855</v>
      </c>
      <c r="U491" s="118">
        <v>33.548932187715401</v>
      </c>
      <c r="V491" s="20">
        <v>50.791815983645094</v>
      </c>
      <c r="W491" s="20">
        <v>27.630263069146082</v>
      </c>
      <c r="X491" s="20">
        <v>54.731240856779657</v>
      </c>
    </row>
    <row r="492" spans="1:24">
      <c r="A492" s="13" t="s">
        <v>251</v>
      </c>
      <c r="B492" s="13">
        <v>60</v>
      </c>
      <c r="C492" s="13" t="s">
        <v>372</v>
      </c>
      <c r="D492" s="14">
        <v>9849.3854069825211</v>
      </c>
      <c r="E492" s="17">
        <v>92.6</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1067.431430557051</v>
      </c>
      <c r="Q492" s="15"/>
      <c r="R492" s="20">
        <v>35.581047685235035</v>
      </c>
      <c r="T492" s="118">
        <v>-32.317768396688678</v>
      </c>
      <c r="U492" s="120">
        <v>46.962941154733073</v>
      </c>
      <c r="V492" s="20">
        <v>44.494845041832328</v>
      </c>
      <c r="W492" s="20">
        <v>51.12120388393194</v>
      </c>
      <c r="X492" s="20">
        <v>51.089345092839075</v>
      </c>
    </row>
    <row r="493" spans="1:24">
      <c r="A493" s="13" t="s">
        <v>37</v>
      </c>
      <c r="B493" s="13">
        <v>60</v>
      </c>
      <c r="C493" s="13" t="s">
        <v>372</v>
      </c>
      <c r="D493" s="14">
        <v>-1133.2315248551783</v>
      </c>
      <c r="E493" s="17">
        <v>5.18</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176.89550719855674</v>
      </c>
      <c r="Q493" s="16" t="s">
        <v>2398</v>
      </c>
      <c r="R493" s="20">
        <v>5.8965169066185581</v>
      </c>
      <c r="T493" s="118">
        <v>-2.5305516382366289</v>
      </c>
      <c r="U493" s="120">
        <v>-5.5769986456818721</v>
      </c>
      <c r="V493" s="20">
        <v>49.815348559187001</v>
      </c>
      <c r="W493" s="20">
        <v>56.847070461570524</v>
      </c>
      <c r="X493" s="20">
        <v>45.55076058747435</v>
      </c>
    </row>
    <row r="494" spans="1:24">
      <c r="A494" s="13" t="s">
        <v>314</v>
      </c>
      <c r="B494" s="13">
        <v>60</v>
      </c>
      <c r="C494" s="13" t="s">
        <v>372</v>
      </c>
      <c r="D494" s="14">
        <v>-34797.958684090983</v>
      </c>
      <c r="E494" s="17">
        <v>53.7</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878.69060468559849</v>
      </c>
      <c r="Q494" s="15"/>
      <c r="R494" s="20">
        <v>29.289686822853284</v>
      </c>
      <c r="T494" s="120">
        <v>66.412126345979132</v>
      </c>
      <c r="U494" s="118">
        <v>95.847455405086208</v>
      </c>
      <c r="V494" s="20">
        <v>47.103451928330237</v>
      </c>
      <c r="W494" s="20">
        <v>45.939284235133783</v>
      </c>
      <c r="X494" s="20">
        <v>75.663866930314271</v>
      </c>
    </row>
    <row r="495" spans="1:24">
      <c r="A495" s="13" t="s">
        <v>74</v>
      </c>
      <c r="B495" s="13">
        <v>60</v>
      </c>
      <c r="C495" s="13" t="s">
        <v>372</v>
      </c>
      <c r="D495" s="14">
        <v>1903.9946973082956</v>
      </c>
      <c r="E495" s="17">
        <v>9.58</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1402.5420079078451</v>
      </c>
      <c r="Q495" s="15"/>
      <c r="R495" s="20">
        <v>46.751400263594839</v>
      </c>
      <c r="T495" s="118">
        <v>3.5032101067490018</v>
      </c>
      <c r="U495" s="120">
        <v>2.2524496185884146</v>
      </c>
      <c r="V495" s="20">
        <v>47.057123181819549</v>
      </c>
      <c r="W495" s="20">
        <v>28.518854205007514</v>
      </c>
      <c r="X495" s="20">
        <v>53.463444854400365</v>
      </c>
    </row>
    <row r="496" spans="1:24">
      <c r="A496" s="13" t="s">
        <v>65</v>
      </c>
      <c r="B496" s="13">
        <v>60</v>
      </c>
      <c r="C496" s="13" t="s">
        <v>372</v>
      </c>
      <c r="D496" s="14">
        <v>-25.683814118941939</v>
      </c>
      <c r="E496" s="17">
        <v>19.87</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1751.9880415757229</v>
      </c>
      <c r="Q496" s="15"/>
      <c r="R496" s="20">
        <v>58.39960138585743</v>
      </c>
      <c r="T496" s="118">
        <v>-13.606259078786032</v>
      </c>
      <c r="U496" s="120">
        <v>-7.1964229947489855E-2</v>
      </c>
      <c r="V496" s="20">
        <v>42.083378046055074</v>
      </c>
      <c r="W496" s="20">
        <v>42.184593320757905</v>
      </c>
      <c r="X496" s="20">
        <v>45.303724572052268</v>
      </c>
    </row>
    <row r="497" spans="1:24">
      <c r="A497" s="13" t="s">
        <v>204</v>
      </c>
      <c r="B497" s="13">
        <v>60</v>
      </c>
      <c r="C497" s="13" t="s">
        <v>372</v>
      </c>
      <c r="D497" s="14">
        <v>-4108.3444814406175</v>
      </c>
      <c r="E497" s="17">
        <v>23.48</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372.95152943219341</v>
      </c>
      <c r="Q497" s="15"/>
      <c r="R497" s="20">
        <v>12.431717647739781</v>
      </c>
      <c r="T497" s="118">
        <v>-10.267051541574581</v>
      </c>
      <c r="U497" s="118">
        <v>38.67202461470896</v>
      </c>
      <c r="V497" s="20">
        <v>44.574713566606768</v>
      </c>
      <c r="W497" s="20">
        <v>72.106265327643399</v>
      </c>
      <c r="X497" s="20">
        <v>55.07418195697268</v>
      </c>
    </row>
    <row r="498" spans="1:24">
      <c r="A498" s="13" t="s">
        <v>3</v>
      </c>
      <c r="B498" s="13">
        <v>60</v>
      </c>
      <c r="C498" s="13" t="s">
        <v>372</v>
      </c>
      <c r="D498" s="14">
        <v>-481.54902192176775</v>
      </c>
      <c r="E498" s="17">
        <v>2.29</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676.06947016588265</v>
      </c>
      <c r="Q498" s="15"/>
      <c r="R498" s="20">
        <v>22.535649005529422</v>
      </c>
      <c r="T498" s="118">
        <v>-1.7038146230064743</v>
      </c>
      <c r="U498" s="120">
        <v>-4.5683823034888205</v>
      </c>
      <c r="V498" s="20">
        <v>40.425026642308922</v>
      </c>
      <c r="W498" s="20">
        <v>62.296462957658797</v>
      </c>
      <c r="X498" s="20">
        <v>40.639904352037902</v>
      </c>
    </row>
    <row r="499" spans="1:24">
      <c r="A499" s="13" t="s">
        <v>315</v>
      </c>
      <c r="B499" s="13">
        <v>60</v>
      </c>
      <c r="C499" s="13" t="s">
        <v>372</v>
      </c>
      <c r="D499" s="14">
        <v>11339.639279646079</v>
      </c>
      <c r="E499" s="17">
        <v>55.8</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1799.2478086298311</v>
      </c>
      <c r="Q499" s="15"/>
      <c r="R499" s="20">
        <v>59.974926954327699</v>
      </c>
      <c r="T499" s="118">
        <v>50.396995258092261</v>
      </c>
      <c r="U499" s="120">
        <v>6.7572020250853626</v>
      </c>
      <c r="V499" s="20">
        <v>68.497850707216728</v>
      </c>
      <c r="W499" s="20">
        <v>47.275459468107087</v>
      </c>
      <c r="X499" s="20">
        <v>56.871729415162442</v>
      </c>
    </row>
    <row r="500" spans="1:24">
      <c r="A500" s="13" t="s">
        <v>450</v>
      </c>
      <c r="B500" s="13">
        <v>60</v>
      </c>
      <c r="C500" s="13" t="s">
        <v>372</v>
      </c>
      <c r="D500" s="14">
        <v>-2318.1196759535183</v>
      </c>
      <c r="E500" s="17">
        <v>21.62</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1121.7872380365</v>
      </c>
      <c r="Q500" s="16" t="s">
        <v>2399</v>
      </c>
      <c r="R500" s="20">
        <v>37.392907934549996</v>
      </c>
      <c r="T500" s="118">
        <v>88.8366393280549</v>
      </c>
      <c r="U500" s="120">
        <v>18.388397861643284</v>
      </c>
      <c r="V500" s="20">
        <v>54.080301733951103</v>
      </c>
      <c r="W500" s="20">
        <v>47.763307984050954</v>
      </c>
      <c r="X500" s="20">
        <v>55.902329196283176</v>
      </c>
    </row>
    <row r="501" spans="1:24">
      <c r="A501" s="13" t="s">
        <v>544</v>
      </c>
      <c r="B501" s="13">
        <v>60</v>
      </c>
      <c r="C501" s="13" t="s">
        <v>372</v>
      </c>
      <c r="D501" s="14">
        <v>-10085.808035747377</v>
      </c>
      <c r="E501" s="17">
        <v>46.1</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384.20017140184109</v>
      </c>
      <c r="Q501" s="15"/>
      <c r="R501" s="20">
        <v>12.80667238006137</v>
      </c>
      <c r="T501" s="118">
        <v>11.615137948390526</v>
      </c>
      <c r="U501" s="118"/>
      <c r="V501" s="20">
        <v>46.011299085864771</v>
      </c>
      <c r="W501" s="20">
        <v>61.971707461940674</v>
      </c>
      <c r="X501" s="20">
        <v>64.666267015151689</v>
      </c>
    </row>
    <row r="502" spans="1:24">
      <c r="A502" s="13" t="s">
        <v>419</v>
      </c>
      <c r="B502" s="13">
        <v>60</v>
      </c>
      <c r="C502" s="13" t="s">
        <v>372</v>
      </c>
      <c r="D502" s="13">
        <v>-1284.3754388330585</v>
      </c>
      <c r="E502" s="17">
        <v>3.57</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334.61277525922901</v>
      </c>
      <c r="Q502" s="15"/>
      <c r="R502" s="20">
        <v>11.153759175307634</v>
      </c>
      <c r="T502" s="118">
        <v>-4.8266579786979724</v>
      </c>
      <c r="U502" s="120">
        <v>1.2401916143307368</v>
      </c>
      <c r="V502" s="20">
        <v>30.773740825918178</v>
      </c>
      <c r="W502" s="20">
        <v>37.714771803478875</v>
      </c>
      <c r="X502" s="20">
        <v>46.394386540718045</v>
      </c>
    </row>
    <row r="503" spans="1:24">
      <c r="A503" s="13" t="s">
        <v>740</v>
      </c>
      <c r="B503" s="13">
        <v>60</v>
      </c>
      <c r="C503" s="13" t="s">
        <v>372</v>
      </c>
      <c r="D503" s="14">
        <v>-3965.9915265759869</v>
      </c>
      <c r="E503" s="17">
        <v>4.43</v>
      </c>
      <c r="F503" s="13" t="s">
        <v>699</v>
      </c>
      <c r="G503" s="13" t="s">
        <v>1069</v>
      </c>
      <c r="H503" s="13" t="s">
        <v>2002</v>
      </c>
      <c r="I503" s="13" t="s">
        <v>1070</v>
      </c>
      <c r="J503" s="13" t="s">
        <v>1071</v>
      </c>
      <c r="K503" s="13" t="s">
        <v>795</v>
      </c>
      <c r="L503" s="13" t="s">
        <v>1637</v>
      </c>
      <c r="M503" s="13" t="s">
        <v>2003</v>
      </c>
      <c r="N503" s="13" t="s">
        <v>1212</v>
      </c>
      <c r="P503" s="13">
        <v>598.20316214622096</v>
      </c>
      <c r="Q503" s="16" t="s">
        <v>2203</v>
      </c>
      <c r="R503" s="20">
        <v>19.940105404874032</v>
      </c>
      <c r="T503" s="118">
        <v>-21.487503161657557</v>
      </c>
      <c r="U503" s="120">
        <v>0.91099413640353788</v>
      </c>
      <c r="V503" s="20">
        <v>21.568075399603394</v>
      </c>
      <c r="W503" s="20">
        <v>45.145524812638676</v>
      </c>
      <c r="X503" s="20">
        <v>36.364319578367173</v>
      </c>
    </row>
    <row r="504" spans="1:24">
      <c r="A504" s="13" t="s">
        <v>43</v>
      </c>
      <c r="B504" s="13">
        <v>60</v>
      </c>
      <c r="C504" s="13" t="s">
        <v>372</v>
      </c>
      <c r="D504" s="14">
        <v>-2215.4683136505328</v>
      </c>
      <c r="E504" s="17">
        <v>9.92</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954.50543597526325</v>
      </c>
      <c r="Q504" s="16" t="s">
        <v>2400</v>
      </c>
      <c r="R504" s="20">
        <v>31.81684786584211</v>
      </c>
      <c r="T504" s="120">
        <v>19.877861448337182</v>
      </c>
      <c r="U504" s="118">
        <v>21.147249783914141</v>
      </c>
      <c r="V504" s="20">
        <v>57.300152197460463</v>
      </c>
      <c r="W504" s="20">
        <v>40.883475253273382</v>
      </c>
      <c r="X504" s="20">
        <v>84.346265448176339</v>
      </c>
    </row>
    <row r="505" spans="1:24">
      <c r="A505" s="13" t="s">
        <v>296</v>
      </c>
      <c r="B505" s="13">
        <v>60</v>
      </c>
      <c r="C505" s="13" t="s">
        <v>372</v>
      </c>
      <c r="D505" s="14">
        <v>330426.76201802917</v>
      </c>
      <c r="E505" s="17">
        <v>356</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-663.33374211048567</v>
      </c>
      <c r="E506" s="17">
        <v>1.54</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57.511754007595194</v>
      </c>
      <c r="Q506" s="16" t="s">
        <v>2221</v>
      </c>
      <c r="R506" s="20">
        <v>1.9170584669198398</v>
      </c>
      <c r="T506" s="118">
        <v>-2.7437476510748127</v>
      </c>
      <c r="U506" s="120">
        <v>-0.425872926090336</v>
      </c>
      <c r="V506" s="20">
        <v>35.799805726003008</v>
      </c>
      <c r="W506" s="20">
        <v>81.712091129254944</v>
      </c>
      <c r="X506" s="20">
        <v>44.952639435794076</v>
      </c>
    </row>
    <row r="507" spans="1:24">
      <c r="A507" s="13" t="s">
        <v>638</v>
      </c>
      <c r="B507" s="13">
        <v>60</v>
      </c>
      <c r="C507" s="13" t="s">
        <v>372</v>
      </c>
      <c r="D507" s="14">
        <v>-800.81094023800142</v>
      </c>
      <c r="E507" s="17">
        <v>8.35</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1260.716662094864</v>
      </c>
      <c r="Q507" s="15"/>
      <c r="R507" s="20">
        <v>42.023888736495465</v>
      </c>
      <c r="T507" s="118">
        <v>-6.186272390294274</v>
      </c>
      <c r="U507" s="118"/>
      <c r="V507" s="20">
        <v>34.322220583451511</v>
      </c>
      <c r="W507" s="20">
        <v>38.391274662915308</v>
      </c>
      <c r="X507" s="20">
        <v>41.075145500877667</v>
      </c>
    </row>
    <row r="508" spans="1:24">
      <c r="A508" s="13" t="s">
        <v>44</v>
      </c>
      <c r="B508" s="13">
        <v>60</v>
      </c>
      <c r="C508" s="13" t="s">
        <v>372</v>
      </c>
      <c r="D508" s="14">
        <v>-1460.3148024086465</v>
      </c>
      <c r="E508" s="17">
        <v>4.25</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168.35896314476477</v>
      </c>
      <c r="Q508" s="15"/>
      <c r="R508" s="20">
        <v>5.6119654381588253</v>
      </c>
      <c r="T508" s="118">
        <v>-1.6275672390233531</v>
      </c>
      <c r="U508" s="120">
        <v>-1.1211833210114541</v>
      </c>
      <c r="V508" s="20">
        <v>41.861487137648446</v>
      </c>
      <c r="W508" s="20">
        <v>49.123678802321017</v>
      </c>
      <c r="X508" s="20">
        <v>46.610137829016566</v>
      </c>
    </row>
    <row r="509" spans="1:24">
      <c r="A509" s="13" t="s">
        <v>333</v>
      </c>
      <c r="B509" s="13">
        <v>60</v>
      </c>
      <c r="C509" s="13" t="s">
        <v>372</v>
      </c>
      <c r="D509" s="14">
        <v>-432.32182042591825</v>
      </c>
      <c r="E509" s="17">
        <v>2.17</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174.09584432472928</v>
      </c>
      <c r="Q509" s="16" t="s">
        <v>2401</v>
      </c>
      <c r="R509" s="20">
        <v>5.8031948108243094</v>
      </c>
      <c r="T509" s="118">
        <v>-2.0065299811740722</v>
      </c>
      <c r="U509" s="120">
        <v>0.33942265931139026</v>
      </c>
      <c r="V509" s="20">
        <v>26.032644213390114</v>
      </c>
      <c r="W509" s="20">
        <v>73.780094029554334</v>
      </c>
      <c r="X509" s="20">
        <v>44.354023230929414</v>
      </c>
    </row>
    <row r="510" spans="1:24">
      <c r="A510" s="13" t="s">
        <v>254</v>
      </c>
      <c r="B510" s="13">
        <v>60</v>
      </c>
      <c r="C510" s="13" t="s">
        <v>372</v>
      </c>
      <c r="D510" s="14">
        <v>-8067.1384652507077</v>
      </c>
      <c r="E510" s="17">
        <v>39.08</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461.87490853284214</v>
      </c>
      <c r="Q510" s="15"/>
      <c r="R510" s="20">
        <v>15.395830284428071</v>
      </c>
      <c r="T510" s="118">
        <v>-14.191983135194661</v>
      </c>
      <c r="U510" s="120">
        <v>13.321928254498729</v>
      </c>
      <c r="V510" s="20">
        <v>35.950682940832962</v>
      </c>
      <c r="W510" s="20">
        <v>49.083458386176801</v>
      </c>
      <c r="X510" s="20">
        <v>49.842422846968034</v>
      </c>
    </row>
    <row r="511" spans="1:24">
      <c r="A511" s="13" t="s">
        <v>741</v>
      </c>
      <c r="B511" s="13">
        <v>60</v>
      </c>
      <c r="C511" s="13" t="s">
        <v>372</v>
      </c>
      <c r="D511" s="14">
        <v>-9863.2401387067239</v>
      </c>
      <c r="E511" s="17">
        <v>6.24</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723.6716694178549</v>
      </c>
      <c r="Q511" s="15"/>
      <c r="R511" s="20">
        <v>24.122388980595165</v>
      </c>
      <c r="T511" s="118">
        <v>-30.53658125723139</v>
      </c>
      <c r="U511" s="118">
        <v>15.444447534620682</v>
      </c>
      <c r="V511" s="20">
        <v>21.928079835474943</v>
      </c>
      <c r="W511" s="20">
        <v>50.189244949910588</v>
      </c>
      <c r="X511" s="20">
        <v>45.775558280009015</v>
      </c>
    </row>
    <row r="512" spans="1:24">
      <c r="A512" s="13" t="s">
        <v>96</v>
      </c>
      <c r="B512" s="13">
        <v>60</v>
      </c>
      <c r="C512" s="13" t="s">
        <v>372</v>
      </c>
      <c r="D512" s="13">
        <v>-222.32251967135852</v>
      </c>
      <c r="E512" s="17">
        <v>3.27</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1087.2411997199765</v>
      </c>
      <c r="Q512" s="15"/>
      <c r="R512" s="20">
        <v>36.24137332399922</v>
      </c>
      <c r="T512" s="118">
        <v>-2.5917674611399022</v>
      </c>
      <c r="U512" s="120">
        <v>-3.0663721888758211</v>
      </c>
      <c r="V512" s="20">
        <v>38.193111782445804</v>
      </c>
      <c r="W512" s="20">
        <v>45.884965948261808</v>
      </c>
      <c r="X512" s="20">
        <v>43.653931383692296</v>
      </c>
    </row>
    <row r="513" spans="1:24">
      <c r="A513" s="13" t="s">
        <v>530</v>
      </c>
      <c r="B513" s="13">
        <v>60</v>
      </c>
      <c r="C513" s="13" t="s">
        <v>372</v>
      </c>
      <c r="D513" s="14">
        <v>-111788.30749210306</v>
      </c>
      <c r="E513" s="17">
        <v>203.8</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471.36681887812119</v>
      </c>
      <c r="Q513" s="15"/>
      <c r="R513" s="20">
        <v>15.712227295937373</v>
      </c>
      <c r="T513" s="118">
        <v>57.440581538753008</v>
      </c>
      <c r="U513" s="118">
        <v>522.75849388818278</v>
      </c>
      <c r="V513" s="20">
        <v>55.850827729905227</v>
      </c>
      <c r="W513" s="20">
        <v>38.857538451639769</v>
      </c>
      <c r="X513" s="20">
        <v>61.812917820918997</v>
      </c>
    </row>
    <row r="514" spans="1:24">
      <c r="A514" s="13" t="s">
        <v>517</v>
      </c>
      <c r="B514" s="13">
        <v>60</v>
      </c>
      <c r="C514" s="13" t="s">
        <v>372</v>
      </c>
      <c r="D514" s="14">
        <v>2055.5021977079059</v>
      </c>
      <c r="E514" s="17">
        <v>15.58</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2566.3025113494814</v>
      </c>
      <c r="Q514" s="15"/>
      <c r="R514" s="20">
        <v>85.543417044982718</v>
      </c>
      <c r="T514" s="118">
        <v>3.5794406957717939</v>
      </c>
      <c r="U514" s="118"/>
      <c r="V514" s="20">
        <v>45.515141217005585</v>
      </c>
      <c r="W514" s="20">
        <v>27.031018500417645</v>
      </c>
      <c r="X514" s="20">
        <v>54.11126908668512</v>
      </c>
    </row>
    <row r="515" spans="1:24">
      <c r="A515" s="13" t="s">
        <v>335</v>
      </c>
      <c r="B515" s="13">
        <v>60</v>
      </c>
      <c r="C515" s="13" t="s">
        <v>372</v>
      </c>
      <c r="D515" s="14">
        <v>-7040.8115152009286</v>
      </c>
      <c r="E515" s="17">
        <v>22.72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131.88418689629748</v>
      </c>
      <c r="Q515" s="15"/>
      <c r="R515" s="20">
        <v>4.3961395632099158</v>
      </c>
      <c r="T515" s="118">
        <v>-33.911170162624025</v>
      </c>
      <c r="U515" s="120">
        <v>7.1835617133958252</v>
      </c>
      <c r="V515" s="20">
        <v>36.24069697441</v>
      </c>
      <c r="W515" s="20">
        <v>60.06870529191162</v>
      </c>
      <c r="X515" s="20">
        <v>45.458307569199043</v>
      </c>
    </row>
    <row r="516" spans="1:24">
      <c r="A516" s="13" t="s">
        <v>212</v>
      </c>
      <c r="B516" s="13">
        <v>60</v>
      </c>
      <c r="C516" s="13" t="s">
        <v>372</v>
      </c>
      <c r="D516" s="14">
        <v>-4291.9628124330875</v>
      </c>
      <c r="E516" s="17">
        <v>8.5399999999999991</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461.68228919581844</v>
      </c>
      <c r="Q516" s="16" t="s">
        <v>2232</v>
      </c>
      <c r="R516" s="20">
        <v>15.389409639860615</v>
      </c>
      <c r="T516" s="118">
        <v>4.2165415057117883</v>
      </c>
      <c r="U516" s="120">
        <v>-6.5886282356110826</v>
      </c>
      <c r="V516" s="20">
        <v>40.478525727147101</v>
      </c>
      <c r="W516" s="20">
        <v>26.134473582550807</v>
      </c>
      <c r="X516" s="20">
        <v>50.603153966854791</v>
      </c>
    </row>
    <row r="517" spans="1:24">
      <c r="A517" s="13" t="s">
        <v>742</v>
      </c>
      <c r="B517" s="13">
        <v>60</v>
      </c>
      <c r="C517" s="13" t="s">
        <v>372</v>
      </c>
      <c r="D517" s="14">
        <v>-4303.8196315342429</v>
      </c>
      <c r="E517" s="17">
        <v>10.4</v>
      </c>
      <c r="F517" s="13" t="s">
        <v>695</v>
      </c>
      <c r="G517" s="13" t="s">
        <v>1049</v>
      </c>
      <c r="H517" s="13" t="s">
        <v>2018</v>
      </c>
      <c r="I517" s="13" t="s">
        <v>499</v>
      </c>
      <c r="J517" s="13" t="s">
        <v>1050</v>
      </c>
      <c r="K517" s="13" t="s">
        <v>801</v>
      </c>
      <c r="L517" s="13" t="s">
        <v>1064</v>
      </c>
      <c r="M517" s="13" t="s">
        <v>2019</v>
      </c>
      <c r="N517" s="13" t="s">
        <v>1161</v>
      </c>
      <c r="P517" s="13">
        <v>46.063064776836626</v>
      </c>
      <c r="Q517" s="15"/>
      <c r="R517" s="20">
        <v>1.5354354925612208</v>
      </c>
      <c r="T517" s="118">
        <v>-43.984950154560032</v>
      </c>
      <c r="U517" s="118"/>
      <c r="V517" s="20">
        <v>35.970851547615936</v>
      </c>
      <c r="W517" s="20">
        <v>54.209627182497016</v>
      </c>
      <c r="X517" s="20">
        <v>51.062366142025233</v>
      </c>
    </row>
    <row r="518" spans="1:24">
      <c r="A518" s="13" t="s">
        <v>137</v>
      </c>
      <c r="B518" s="13">
        <v>60</v>
      </c>
      <c r="C518" s="13" t="s">
        <v>372</v>
      </c>
      <c r="D518" s="14">
        <v>-87.075377827070525</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262.92675565728246</v>
      </c>
      <c r="Q518" s="15"/>
      <c r="R518" s="20">
        <v>8.7642251885760825</v>
      </c>
      <c r="T518" s="118">
        <v>-4.1514814543791401</v>
      </c>
      <c r="U518" s="120">
        <v>2.3592416556488294</v>
      </c>
      <c r="V518" s="20">
        <v>37.422831398441971</v>
      </c>
      <c r="W518" s="20">
        <v>49.180972792480851</v>
      </c>
      <c r="X518" s="20">
        <v>46.743532776429305</v>
      </c>
    </row>
    <row r="519" spans="1:24">
      <c r="A519" s="13" t="s">
        <v>429</v>
      </c>
      <c r="B519" s="13">
        <v>60</v>
      </c>
      <c r="C519" s="13" t="s">
        <v>372</v>
      </c>
      <c r="D519" s="13">
        <v>-1325.1309002970802</v>
      </c>
      <c r="E519" s="17">
        <v>3.1</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211.35726143655276</v>
      </c>
      <c r="Q519" s="15"/>
      <c r="R519" s="20">
        <v>7.0452420478850923</v>
      </c>
      <c r="T519" s="118">
        <v>-4.3684312982325002</v>
      </c>
      <c r="U519" s="120">
        <v>-6.2802940698487664</v>
      </c>
      <c r="V519" s="20">
        <v>25.408185082253805</v>
      </c>
      <c r="W519" s="20">
        <v>45.497671100002108</v>
      </c>
      <c r="X519" s="20">
        <v>34.628383682136665</v>
      </c>
    </row>
    <row r="520" spans="1:24">
      <c r="A520" s="13" t="s">
        <v>420</v>
      </c>
      <c r="B520" s="13">
        <v>60</v>
      </c>
      <c r="C520" s="13" t="s">
        <v>372</v>
      </c>
      <c r="D520" s="13">
        <v>812.38552326251329</v>
      </c>
      <c r="E520" s="17">
        <v>21.28</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2124.8891257811047</v>
      </c>
      <c r="Q520" s="15"/>
      <c r="R520" s="20">
        <v>70.829637526036819</v>
      </c>
      <c r="T520" s="118">
        <v>-11.953803712546467</v>
      </c>
      <c r="U520" s="120">
        <v>11.497496321997716</v>
      </c>
      <c r="V520" s="20">
        <v>44.506333251504373</v>
      </c>
      <c r="W520" s="20">
        <v>54.783223841292731</v>
      </c>
      <c r="X520" s="20">
        <v>49.377892602714361</v>
      </c>
    </row>
    <row r="521" spans="1:24">
      <c r="A521" s="13" t="s">
        <v>421</v>
      </c>
      <c r="B521" s="13">
        <v>60</v>
      </c>
      <c r="C521" s="13" t="s">
        <v>372</v>
      </c>
      <c r="D521" s="14">
        <v>-1944.5870324871528</v>
      </c>
      <c r="E521" s="17">
        <v>7.35</v>
      </c>
      <c r="F521" s="13" t="s">
        <v>255</v>
      </c>
      <c r="G521" s="13" t="s">
        <v>968</v>
      </c>
      <c r="H521" s="13" t="s">
        <v>2023</v>
      </c>
      <c r="I521" s="13" t="s">
        <v>868</v>
      </c>
      <c r="J521" s="13" t="s">
        <v>969</v>
      </c>
      <c r="K521" s="13" t="s">
        <v>951</v>
      </c>
      <c r="L521" s="13" t="s">
        <v>2024</v>
      </c>
      <c r="M521" s="13" t="s">
        <v>2025</v>
      </c>
      <c r="N521" s="13" t="s">
        <v>1329</v>
      </c>
      <c r="O521" s="13">
        <v>14.244928020982345</v>
      </c>
      <c r="P521" s="13">
        <v>377.4334608737127</v>
      </c>
      <c r="Q521" s="16" t="s">
        <v>2222</v>
      </c>
      <c r="R521" s="20">
        <v>12.581115362457091</v>
      </c>
      <c r="T521" s="118">
        <v>-13.623063056031395</v>
      </c>
      <c r="U521" s="120">
        <v>-8.8818611838931538</v>
      </c>
      <c r="V521" s="20">
        <v>21.059878113334676</v>
      </c>
      <c r="W521" s="20">
        <v>43.79261404204977</v>
      </c>
      <c r="X521" s="20">
        <v>39.116034692750887</v>
      </c>
    </row>
    <row r="522" spans="1:24">
      <c r="A522" s="13" t="s">
        <v>451</v>
      </c>
      <c r="B522" s="13">
        <v>60</v>
      </c>
      <c r="C522" s="13" t="s">
        <v>372</v>
      </c>
      <c r="D522" s="14">
        <v>-11217.35619966147</v>
      </c>
      <c r="E522" s="17">
        <v>11.42</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488.92358429645168</v>
      </c>
      <c r="Q522" s="15"/>
      <c r="R522" s="20">
        <v>16.297452809881722</v>
      </c>
      <c r="T522" s="118">
        <v>-0.20834933772126973</v>
      </c>
      <c r="U522" s="120">
        <v>3.7942845056101504</v>
      </c>
      <c r="V522" s="20">
        <v>38.220807066612601</v>
      </c>
      <c r="W522" s="20">
        <v>40.010333787092243</v>
      </c>
      <c r="X522" s="20">
        <v>52.004085725171365</v>
      </c>
    </row>
    <row r="523" spans="1:24">
      <c r="A523" s="13" t="s">
        <v>4</v>
      </c>
      <c r="B523" s="13">
        <v>60</v>
      </c>
      <c r="C523" s="13" t="s">
        <v>372</v>
      </c>
      <c r="D523" s="14">
        <v>15464.792969502028</v>
      </c>
      <c r="E523" s="17">
        <v>58</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1946.3025266650361</v>
      </c>
      <c r="Q523" s="15"/>
      <c r="R523" s="20">
        <v>64.876750888834536</v>
      </c>
      <c r="T523" s="118">
        <v>4.9072539347562838</v>
      </c>
      <c r="U523" s="120">
        <v>28.41315172184359</v>
      </c>
      <c r="V523" s="20">
        <v>50.962896757368284</v>
      </c>
      <c r="W523" s="20">
        <v>54.964192016352328</v>
      </c>
      <c r="X523" s="20">
        <v>53.907578123276451</v>
      </c>
    </row>
    <row r="524" spans="1:24">
      <c r="A524" s="13" t="s">
        <v>422</v>
      </c>
      <c r="B524" s="13">
        <v>60</v>
      </c>
      <c r="C524" s="13" t="s">
        <v>372</v>
      </c>
      <c r="D524" s="14">
        <v>19001.869786644933</v>
      </c>
      <c r="E524" s="17">
        <v>134.80000000000001</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1225.2360394443854</v>
      </c>
      <c r="Q524" s="15"/>
      <c r="R524" s="20">
        <v>40.841201314812842</v>
      </c>
      <c r="T524" s="118">
        <v>-84.399480958894912</v>
      </c>
      <c r="U524" s="118">
        <v>128.92896490432079</v>
      </c>
      <c r="V524" s="20">
        <v>48.271931678660323</v>
      </c>
      <c r="W524" s="20">
        <v>76.109075115100595</v>
      </c>
      <c r="X524" s="20">
        <v>53.350704030345774</v>
      </c>
    </row>
    <row r="525" spans="1:24">
      <c r="A525" s="13" t="s">
        <v>318</v>
      </c>
      <c r="B525" s="13">
        <v>60</v>
      </c>
      <c r="C525" s="13" t="s">
        <v>372</v>
      </c>
      <c r="D525" s="14">
        <v>-300.81493614462664</v>
      </c>
      <c r="E525" s="17">
        <v>2.42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399.00148775934105</v>
      </c>
      <c r="Q525" s="15"/>
      <c r="R525" s="20">
        <v>13.300049591978034</v>
      </c>
      <c r="T525" s="118">
        <v>-2.8693332607865463</v>
      </c>
      <c r="U525" s="120">
        <v>-2.5408026393432914</v>
      </c>
      <c r="V525" s="20">
        <v>36.545087487072962</v>
      </c>
      <c r="W525" s="20">
        <v>49.652451192051736</v>
      </c>
      <c r="X525" s="20">
        <v>39.60322894614351</v>
      </c>
    </row>
    <row r="526" spans="1:24">
      <c r="A526" s="13" t="s">
        <v>423</v>
      </c>
      <c r="B526" s="13">
        <v>60</v>
      </c>
      <c r="C526" s="13" t="s">
        <v>372</v>
      </c>
      <c r="D526" s="14">
        <v>-124818.61145504638</v>
      </c>
      <c r="E526" s="17">
        <v>255</v>
      </c>
      <c r="F526" s="13" t="s">
        <v>390</v>
      </c>
      <c r="G526" s="13" t="s">
        <v>970</v>
      </c>
      <c r="H526" s="13" t="s">
        <v>2029</v>
      </c>
      <c r="I526" s="13" t="s">
        <v>971</v>
      </c>
      <c r="J526" s="13" t="s">
        <v>972</v>
      </c>
      <c r="K526" s="13" t="s">
        <v>973</v>
      </c>
      <c r="L526" s="13" t="s">
        <v>2030</v>
      </c>
      <c r="M526" s="13" t="s">
        <v>2031</v>
      </c>
      <c r="N526" s="13" t="s">
        <v>1331</v>
      </c>
      <c r="O526" s="13">
        <v>24.534759882572583</v>
      </c>
      <c r="P526" s="13">
        <v>582.67019772167714</v>
      </c>
      <c r="Q526" s="15"/>
      <c r="R526" s="20">
        <v>19.422339924055905</v>
      </c>
      <c r="T526" s="118">
        <v>-170.13660586115805</v>
      </c>
      <c r="U526" s="120">
        <v>66.640041728524011</v>
      </c>
      <c r="V526" s="20">
        <v>36.752139528921667</v>
      </c>
      <c r="W526" s="20">
        <v>38.133932937689941</v>
      </c>
      <c r="X526" s="20">
        <v>48.794759288901702</v>
      </c>
    </row>
    <row r="527" spans="1:24">
      <c r="A527" s="13" t="s">
        <v>360</v>
      </c>
      <c r="B527" s="13">
        <v>60</v>
      </c>
      <c r="C527" s="13" t="s">
        <v>372</v>
      </c>
      <c r="D527" s="14">
        <v>-18713.356429448566</v>
      </c>
      <c r="E527" s="17">
        <v>32.74</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567.69004710313675</v>
      </c>
      <c r="Q527" s="15"/>
      <c r="R527" s="20">
        <v>18.923001570104557</v>
      </c>
      <c r="T527" s="118">
        <v>36.546864205958016</v>
      </c>
      <c r="U527" s="120">
        <v>39.1501587445849</v>
      </c>
      <c r="V527" s="20">
        <v>58.478459981238657</v>
      </c>
      <c r="W527" s="20">
        <v>51.806275040737297</v>
      </c>
      <c r="X527" s="20">
        <v>55.942527304643718</v>
      </c>
    </row>
    <row r="528" spans="1:24">
      <c r="A528" s="13" t="s">
        <v>520</v>
      </c>
      <c r="B528" s="13">
        <v>60</v>
      </c>
      <c r="C528" s="13" t="s">
        <v>372</v>
      </c>
      <c r="D528" s="14">
        <v>-75627.266067345146</v>
      </c>
      <c r="E528" s="17">
        <v>29.8</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-429.5982402588283</v>
      </c>
      <c r="E529" s="17">
        <v>6.75</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1322.1849062632446</v>
      </c>
      <c r="Q529" s="15"/>
      <c r="R529" s="20">
        <v>44.072830208774818</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15.01</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-30029.397186716837</v>
      </c>
      <c r="E531" s="17">
        <v>239.2</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739.931316909776</v>
      </c>
      <c r="Q531" s="15"/>
      <c r="R531" s="20">
        <v>24.664377230325865</v>
      </c>
      <c r="T531" s="118">
        <v>55.023845576045289</v>
      </c>
      <c r="U531" s="118">
        <v>275.88084699578076</v>
      </c>
      <c r="V531" s="20">
        <v>63.875219122795002</v>
      </c>
      <c r="W531" s="20">
        <v>60.267101805314191</v>
      </c>
      <c r="X531" s="20">
        <v>58.289077406333185</v>
      </c>
    </row>
    <row r="532" spans="1:24">
      <c r="A532" s="13" t="s">
        <v>482</v>
      </c>
      <c r="B532" s="13">
        <v>60</v>
      </c>
      <c r="C532" s="13" t="s">
        <v>372</v>
      </c>
      <c r="D532" s="14">
        <v>162141.80596473455</v>
      </c>
      <c r="E532" s="17">
        <v>520.5</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2348.484872516573</v>
      </c>
      <c r="Q532" s="15"/>
      <c r="R532" s="20">
        <v>78.282829083885773</v>
      </c>
      <c r="T532" s="118">
        <v>47.920156234668525</v>
      </c>
      <c r="U532" s="118"/>
      <c r="V532" s="20">
        <v>41.468757960141851</v>
      </c>
      <c r="W532" s="20">
        <v>38.957110263016659</v>
      </c>
      <c r="X532" s="20">
        <v>47.295154744551624</v>
      </c>
    </row>
    <row r="533" spans="1:24">
      <c r="A533" s="13" t="s">
        <v>474</v>
      </c>
      <c r="B533" s="13">
        <v>60</v>
      </c>
      <c r="C533" s="13" t="s">
        <v>372</v>
      </c>
      <c r="D533" s="14">
        <v>-8664.8063013842238</v>
      </c>
      <c r="E533" s="17">
        <v>7.62</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123.7584346517659</v>
      </c>
      <c r="Q533" s="16" t="s">
        <v>2220</v>
      </c>
      <c r="R533" s="20">
        <v>4.1252811550588628</v>
      </c>
      <c r="T533" s="118">
        <v>-19.898438615752543</v>
      </c>
      <c r="U533" s="120">
        <v>6.0515514326187692</v>
      </c>
      <c r="V533" s="20">
        <v>23.151319784988331</v>
      </c>
      <c r="W533" s="20">
        <v>20.707188869080007</v>
      </c>
      <c r="X533" s="20">
        <v>41.405933939360416</v>
      </c>
    </row>
    <row r="534" spans="1:24">
      <c r="A534" s="13" t="s">
        <v>234</v>
      </c>
      <c r="B534" s="13">
        <v>60</v>
      </c>
      <c r="C534" s="13" t="s">
        <v>372</v>
      </c>
      <c r="D534" s="14">
        <v>-2274.7841653513133</v>
      </c>
      <c r="E534" s="17">
        <v>17.510000000000002</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721.78792065110611</v>
      </c>
      <c r="Q534" s="15"/>
      <c r="R534" s="20">
        <v>24.059597355036871</v>
      </c>
      <c r="T534" s="118">
        <v>4.2254449524152804</v>
      </c>
      <c r="U534" s="120">
        <v>-4.1947121501258522</v>
      </c>
      <c r="V534" s="20">
        <v>46.520929633905936</v>
      </c>
      <c r="W534" s="20">
        <v>49.75900979603427</v>
      </c>
      <c r="X534" s="20">
        <v>50.750404894799537</v>
      </c>
    </row>
    <row r="535" spans="1:24">
      <c r="A535" s="13" t="s">
        <v>246</v>
      </c>
      <c r="B535" s="13">
        <v>60</v>
      </c>
      <c r="C535" s="13" t="s">
        <v>372</v>
      </c>
      <c r="D535" s="14">
        <v>-20499.773600371896</v>
      </c>
      <c r="E535" s="17">
        <v>268.25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244.82159845723419</v>
      </c>
      <c r="Q535" s="15"/>
      <c r="R535" s="20">
        <v>8.1607199485744726</v>
      </c>
      <c r="T535" s="118">
        <v>-57.321492631862156</v>
      </c>
      <c r="U535" s="120">
        <v>233.03298073721777</v>
      </c>
      <c r="V535" s="20">
        <v>51.153691106193925</v>
      </c>
      <c r="W535" s="20">
        <v>56.576105524192073</v>
      </c>
      <c r="X535" s="20">
        <v>54.771902310811932</v>
      </c>
    </row>
    <row r="536" spans="1:24">
      <c r="A536" s="13" t="s">
        <v>744</v>
      </c>
      <c r="B536" s="13">
        <v>60</v>
      </c>
      <c r="C536" s="13" t="s">
        <v>372</v>
      </c>
      <c r="D536" s="14">
        <v>46141.043434059269</v>
      </c>
      <c r="E536" s="17">
        <v>143.80000000000001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1304.8523052061012</v>
      </c>
      <c r="Q536" s="15"/>
      <c r="R536" s="20">
        <v>43.495076840203375</v>
      </c>
      <c r="T536" s="118">
        <v>-65.863912142307299</v>
      </c>
      <c r="U536" s="120">
        <v>77.141710618150796</v>
      </c>
      <c r="V536" s="20">
        <v>54.010534961936891</v>
      </c>
      <c r="W536" s="20">
        <v>55.833038437447712</v>
      </c>
      <c r="X536" s="20">
        <v>48.361090933733095</v>
      </c>
    </row>
    <row r="537" spans="1:24">
      <c r="A537" s="13" t="s">
        <v>5</v>
      </c>
      <c r="B537" s="13">
        <v>60</v>
      </c>
      <c r="C537" s="13" t="s">
        <v>372</v>
      </c>
      <c r="D537" s="14">
        <v>-21152.687710974049</v>
      </c>
      <c r="E537" s="17">
        <v>98.15</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643.64402612811136</v>
      </c>
      <c r="Q537" s="15"/>
      <c r="R537" s="20">
        <v>21.454800870937046</v>
      </c>
      <c r="T537" s="118">
        <v>-24.564515457481235</v>
      </c>
      <c r="U537" s="120">
        <v>82.168074911351567</v>
      </c>
      <c r="V537" s="20">
        <v>42.436984985597235</v>
      </c>
      <c r="W537" s="20">
        <v>51.655982911704548</v>
      </c>
      <c r="X537" s="20">
        <v>55.594238300636924</v>
      </c>
    </row>
    <row r="538" spans="1:24">
      <c r="A538" s="13" t="s">
        <v>551</v>
      </c>
      <c r="B538" s="13">
        <v>60</v>
      </c>
      <c r="C538" s="13" t="s">
        <v>372</v>
      </c>
      <c r="D538" s="14">
        <v>-7873.9689240671851</v>
      </c>
      <c r="E538" s="17">
        <v>141.6</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1189.3867872992253</v>
      </c>
      <c r="Q538" s="15"/>
      <c r="R538" s="20">
        <v>39.64622624330751</v>
      </c>
      <c r="T538" s="120">
        <v>209.65642723889303</v>
      </c>
      <c r="U538" s="118"/>
      <c r="V538" s="20">
        <v>62.225630230549783</v>
      </c>
      <c r="W538" s="20">
        <v>46.336378456861617</v>
      </c>
      <c r="X538" s="20">
        <v>78.578194791083291</v>
      </c>
    </row>
    <row r="539" spans="1:24">
      <c r="A539" s="13" t="s">
        <v>27</v>
      </c>
      <c r="B539" s="13">
        <v>60</v>
      </c>
      <c r="C539" s="13" t="s">
        <v>372</v>
      </c>
      <c r="D539" s="14">
        <v>79.682104769958073</v>
      </c>
      <c r="E539" s="17">
        <v>16.62</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731.71072185409912</v>
      </c>
      <c r="Q539" s="15"/>
      <c r="R539" s="20">
        <v>24.390357395136636</v>
      </c>
      <c r="T539" s="118">
        <v>-6.4196654244457818</v>
      </c>
      <c r="U539" s="120">
        <v>16.926085343402271</v>
      </c>
      <c r="V539" s="20">
        <v>70.930814138393586</v>
      </c>
      <c r="W539" s="20">
        <v>37.007430910684882</v>
      </c>
      <c r="X539" s="20">
        <v>51.364978679050083</v>
      </c>
    </row>
    <row r="540" spans="1:24">
      <c r="A540" s="13" t="s">
        <v>668</v>
      </c>
      <c r="B540" s="13">
        <v>60</v>
      </c>
      <c r="C540" s="13" t="s">
        <v>372</v>
      </c>
      <c r="D540" s="14">
        <v>-13653.719436862275</v>
      </c>
      <c r="E540" s="17">
        <v>45</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2040.5943236624707</v>
      </c>
      <c r="Q540" s="16" t="s">
        <v>2203</v>
      </c>
      <c r="R540" s="20">
        <v>68.019810788749027</v>
      </c>
      <c r="T540" s="120">
        <v>104.15531141383717</v>
      </c>
      <c r="U540" s="118">
        <v>83.747451236614978</v>
      </c>
      <c r="V540" s="20">
        <v>97.176047874678645</v>
      </c>
      <c r="W540" s="20">
        <v>58.67982374642196</v>
      </c>
      <c r="X540" s="20">
        <v>71.874150238515625</v>
      </c>
    </row>
    <row r="541" spans="1:24">
      <c r="A541" s="13" t="s">
        <v>110</v>
      </c>
      <c r="B541" s="13">
        <v>60</v>
      </c>
      <c r="C541" s="13" t="s">
        <v>372</v>
      </c>
      <c r="D541" s="14">
        <v>-1904.2092400819222</v>
      </c>
      <c r="E541" s="17">
        <v>7.17</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227.29476483847264</v>
      </c>
      <c r="Q541" s="15"/>
      <c r="R541" s="20">
        <v>7.5764921612824212</v>
      </c>
      <c r="T541" s="118">
        <v>-14.400726520665312</v>
      </c>
      <c r="U541" s="118">
        <v>8.5816841310440672</v>
      </c>
      <c r="V541" s="20">
        <v>32.620351137624588</v>
      </c>
      <c r="W541" s="20">
        <v>46.716294405522902</v>
      </c>
      <c r="X541" s="20">
        <v>47.008226291360636</v>
      </c>
    </row>
    <row r="542" spans="1:24">
      <c r="A542" s="13" t="s">
        <v>452</v>
      </c>
      <c r="B542" s="13">
        <v>60</v>
      </c>
      <c r="C542" s="13" t="s">
        <v>372</v>
      </c>
      <c r="D542" s="14">
        <v>44849.317308865007</v>
      </c>
      <c r="E542" s="17">
        <v>194.4</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1982.8674223835387</v>
      </c>
      <c r="Q542" s="16" t="s">
        <v>2205</v>
      </c>
      <c r="R542" s="20">
        <v>66.09558074611796</v>
      </c>
      <c r="T542" s="118">
        <v>-200.86821646803685</v>
      </c>
      <c r="U542" s="118">
        <v>479.86712591797328</v>
      </c>
      <c r="V542" s="20">
        <v>49.432735571127189</v>
      </c>
      <c r="W542" s="20">
        <v>42.728887504560674</v>
      </c>
      <c r="X542" s="20">
        <v>54.568230358262028</v>
      </c>
    </row>
    <row r="543" spans="1:24">
      <c r="A543" s="13" t="s">
        <v>198</v>
      </c>
      <c r="B543" s="13">
        <v>60</v>
      </c>
      <c r="C543" s="13" t="s">
        <v>372</v>
      </c>
      <c r="D543" s="14">
        <v>-9020.247480429849</v>
      </c>
      <c r="E543" s="17">
        <v>8.75</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470</v>
      </c>
      <c r="Q543" s="15"/>
      <c r="R543" s="20">
        <v>15.666666666666666</v>
      </c>
      <c r="T543" s="118">
        <v>-28.687979014597165</v>
      </c>
      <c r="U543" s="120">
        <v>-1.6634410359034923</v>
      </c>
      <c r="V543" s="20">
        <v>26.408907786740759</v>
      </c>
      <c r="W543" s="20">
        <v>44.052273597236628</v>
      </c>
      <c r="X543" s="20">
        <v>39.995922542085211</v>
      </c>
    </row>
    <row r="544" spans="1:24">
      <c r="A544" s="13" t="s">
        <v>104</v>
      </c>
      <c r="B544" s="13">
        <v>60</v>
      </c>
      <c r="C544" s="13" t="s">
        <v>372</v>
      </c>
      <c r="D544" s="14">
        <v>122385.56527015021</v>
      </c>
      <c r="E544" s="17">
        <v>233.2</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2267.3644483701796</v>
      </c>
      <c r="Q544" s="15"/>
      <c r="R544" s="20">
        <v>75.578814945672647</v>
      </c>
      <c r="T544" s="118">
        <v>3.897660662144915</v>
      </c>
      <c r="U544" s="118">
        <v>299.20560178130955</v>
      </c>
      <c r="V544" s="20">
        <v>49.960379765960589</v>
      </c>
      <c r="W544" s="20">
        <v>64.637682514996072</v>
      </c>
      <c r="X544" s="20">
        <v>63.980478626261764</v>
      </c>
    </row>
    <row r="545" spans="1:24">
      <c r="A545" s="13" t="s">
        <v>294</v>
      </c>
      <c r="B545" s="13">
        <v>60</v>
      </c>
      <c r="C545" s="13" t="s">
        <v>372</v>
      </c>
      <c r="D545" s="14">
        <v>-47058.184994950803</v>
      </c>
      <c r="E545" s="17">
        <v>296</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587.47911156249813</v>
      </c>
      <c r="Q545" s="15"/>
      <c r="R545" s="20">
        <v>19.582637052083271</v>
      </c>
      <c r="T545" s="118">
        <v>-44.475610959204914</v>
      </c>
      <c r="U545" s="120">
        <v>174.44648581846479</v>
      </c>
      <c r="V545" s="20">
        <v>37.787780099582385</v>
      </c>
      <c r="W545" s="20">
        <v>59.824330603432202</v>
      </c>
      <c r="X545" s="20">
        <v>54.006946482677115</v>
      </c>
    </row>
    <row r="546" spans="1:24">
      <c r="A546" s="13" t="s">
        <v>247</v>
      </c>
      <c r="B546" s="13">
        <v>60</v>
      </c>
      <c r="C546" s="13" t="s">
        <v>372</v>
      </c>
      <c r="D546" s="14">
        <v>83615.005890367509</v>
      </c>
      <c r="E546" s="17">
        <v>210.8</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2064.3779470044087</v>
      </c>
      <c r="Q546" s="15"/>
      <c r="R546" s="20">
        <v>68.812598233480287</v>
      </c>
      <c r="T546" s="120">
        <v>482.05313268072189</v>
      </c>
      <c r="U546" s="118">
        <v>259.3005512991665</v>
      </c>
      <c r="V546" s="20">
        <v>90.012146547374229</v>
      </c>
      <c r="W546" s="20">
        <v>76.75784574390488</v>
      </c>
      <c r="X546" s="20">
        <v>77.514420381629961</v>
      </c>
    </row>
    <row r="547" spans="1:24">
      <c r="A547" s="13" t="s">
        <v>271</v>
      </c>
      <c r="B547" s="13">
        <v>60</v>
      </c>
      <c r="C547" s="13" t="s">
        <v>372</v>
      </c>
      <c r="D547" s="14">
        <v>-1803.4590341485668</v>
      </c>
      <c r="E547" s="17">
        <v>16.66</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216.09205793636045</v>
      </c>
      <c r="Q547" s="15"/>
      <c r="R547" s="20">
        <v>7.2030685978786817</v>
      </c>
      <c r="T547" s="118">
        <v>-27.740421300598523</v>
      </c>
      <c r="U547" s="120">
        <v>-21.112656214217154</v>
      </c>
      <c r="V547" s="20">
        <v>23.062560189013244</v>
      </c>
      <c r="W547" s="20">
        <v>47.327382435049287</v>
      </c>
      <c r="X547" s="20">
        <v>39.998732283290806</v>
      </c>
    </row>
    <row r="548" spans="1:24">
      <c r="A548" s="13" t="s">
        <v>68</v>
      </c>
      <c r="B548" s="13">
        <v>60</v>
      </c>
      <c r="C548" s="13" t="s">
        <v>372</v>
      </c>
      <c r="D548" s="14">
        <v>-13784.295137945861</v>
      </c>
      <c r="E548" s="17">
        <v>77.349999999999994</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331.89187665101451</v>
      </c>
      <c r="Q548" s="15"/>
      <c r="R548" s="20">
        <v>11.063062555033817</v>
      </c>
      <c r="T548" s="118">
        <v>-76.743584311928572</v>
      </c>
      <c r="U548" s="120">
        <v>4.412225157790175</v>
      </c>
      <c r="V548" s="20">
        <v>30.79495900005185</v>
      </c>
      <c r="W548" s="20">
        <v>46.055923503875391</v>
      </c>
      <c r="X548" s="20">
        <v>43.923696652867633</v>
      </c>
    </row>
    <row r="549" spans="1:24">
      <c r="A549" s="13" t="s">
        <v>45</v>
      </c>
      <c r="B549" s="13">
        <v>60</v>
      </c>
      <c r="C549" s="13" t="s">
        <v>372</v>
      </c>
      <c r="D549" s="13">
        <v>-248975.99150072437</v>
      </c>
      <c r="E549" s="17">
        <v>365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1165.1133228153024</v>
      </c>
      <c r="Q549" s="15"/>
      <c r="R549" s="20">
        <v>38.837110760510079</v>
      </c>
      <c r="T549" s="118">
        <v>244.96523003751065</v>
      </c>
      <c r="U549" s="118">
        <v>1021.8771577238363</v>
      </c>
      <c r="V549" s="20">
        <v>58.282899853302808</v>
      </c>
      <c r="W549" s="20">
        <v>55.628476451466469</v>
      </c>
      <c r="X549" s="20">
        <v>64.271129168278406</v>
      </c>
    </row>
    <row r="550" spans="1:24">
      <c r="A550" s="13" t="s">
        <v>195</v>
      </c>
      <c r="B550" s="13">
        <v>60</v>
      </c>
      <c r="C550" s="13" t="s">
        <v>372</v>
      </c>
      <c r="D550" s="14">
        <v>-25549.780433890988</v>
      </c>
      <c r="E550" s="17">
        <v>70.55</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99.838525573855236</v>
      </c>
      <c r="Q550" s="15"/>
      <c r="R550" s="20">
        <v>3.3279508524618411</v>
      </c>
      <c r="T550" s="118">
        <v>-99.900218731162624</v>
      </c>
      <c r="U550" s="120">
        <v>-28.863242632020985</v>
      </c>
      <c r="V550" s="20">
        <v>34.667858318696297</v>
      </c>
      <c r="W550" s="20">
        <v>37.929512396822318</v>
      </c>
      <c r="X550" s="20">
        <v>39.279169115739464</v>
      </c>
    </row>
    <row r="551" spans="1:24">
      <c r="A551" s="13" t="s">
        <v>444</v>
      </c>
      <c r="B551" s="13">
        <v>60</v>
      </c>
      <c r="C551" s="13" t="s">
        <v>372</v>
      </c>
      <c r="D551" s="14">
        <v>9449.8087106023122</v>
      </c>
      <c r="E551" s="17">
        <v>29</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1655.7490909244245</v>
      </c>
      <c r="Q551" s="16" t="s">
        <v>2402</v>
      </c>
      <c r="R551" s="20">
        <v>55.191636364147485</v>
      </c>
      <c r="T551" s="118">
        <v>18.807908116061611</v>
      </c>
      <c r="U551" s="120">
        <v>25.125682894865449</v>
      </c>
      <c r="V551" s="20">
        <v>62.871864779493336</v>
      </c>
      <c r="W551" s="20">
        <v>31.565895976934609</v>
      </c>
      <c r="X551" s="20">
        <v>62.542388579324331</v>
      </c>
    </row>
    <row r="552" spans="1:24">
      <c r="A552" s="13" t="s">
        <v>196</v>
      </c>
      <c r="B552" s="13">
        <v>60</v>
      </c>
      <c r="C552" s="13" t="s">
        <v>372</v>
      </c>
      <c r="D552" s="14">
        <v>-32206.621737245769</v>
      </c>
      <c r="E552" s="17">
        <v>274.25</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843.05288616304358</v>
      </c>
      <c r="Q552" s="15"/>
      <c r="R552" s="20">
        <v>28.101762872101453</v>
      </c>
      <c r="T552" s="118">
        <v>-113.53208896093804</v>
      </c>
      <c r="U552" s="120">
        <v>209.31370866447793</v>
      </c>
      <c r="V552" s="20">
        <v>40.040078417394199</v>
      </c>
      <c r="W552" s="20">
        <v>54.034442073672146</v>
      </c>
      <c r="X552" s="20">
        <v>52.55077635584923</v>
      </c>
    </row>
    <row r="553" spans="1:24">
      <c r="A553" s="13" t="s">
        <v>676</v>
      </c>
      <c r="B553" s="13">
        <v>60</v>
      </c>
      <c r="C553" s="13" t="s">
        <v>372</v>
      </c>
      <c r="D553" s="14">
        <v>6607.820217384131</v>
      </c>
      <c r="E553" s="17">
        <v>50.8</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1597.9671318072842</v>
      </c>
      <c r="Q553" s="15"/>
      <c r="R553" s="20">
        <v>53.265571060242806</v>
      </c>
      <c r="T553" s="118">
        <v>20.491768772654879</v>
      </c>
      <c r="U553" s="118">
        <v>71.396247277888207</v>
      </c>
      <c r="V553" s="20">
        <v>49.707837407619252</v>
      </c>
      <c r="W553" s="20">
        <v>37.5408719156991</v>
      </c>
      <c r="X553" s="20">
        <v>64.157756323735285</v>
      </c>
    </row>
    <row r="554" spans="1:24">
      <c r="A554" s="13" t="s">
        <v>112</v>
      </c>
      <c r="B554" s="13">
        <v>60</v>
      </c>
      <c r="C554" s="13" t="s">
        <v>372</v>
      </c>
      <c r="D554" s="14">
        <v>9676.7310911210552</v>
      </c>
      <c r="E554" s="17">
        <v>49.2</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2505.5427804778824</v>
      </c>
      <c r="Q554" s="15"/>
      <c r="R554" s="20">
        <v>83.518092682596077</v>
      </c>
      <c r="T554" s="118">
        <v>8.3620314524709727</v>
      </c>
      <c r="U554" s="118">
        <v>54.373845729728671</v>
      </c>
      <c r="V554" s="20">
        <v>54.930330533152201</v>
      </c>
      <c r="W554" s="20">
        <v>46.005809946972974</v>
      </c>
      <c r="X554" s="20">
        <v>62.426226258183938</v>
      </c>
    </row>
    <row r="555" spans="1:24">
      <c r="A555" s="13" t="s">
        <v>746</v>
      </c>
      <c r="B555" s="13">
        <v>60</v>
      </c>
      <c r="C555" s="13" t="s">
        <v>372</v>
      </c>
      <c r="D555" s="14">
        <v>28883.170997047499</v>
      </c>
      <c r="E555" s="17">
        <v>105.2</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1938.9298803003787</v>
      </c>
      <c r="Q555" s="15"/>
      <c r="R555" s="20">
        <v>64.630996010012623</v>
      </c>
      <c r="T555" s="118">
        <v>24.224036763759642</v>
      </c>
      <c r="U555" s="118">
        <v>132.67537599043948</v>
      </c>
      <c r="V555" s="20">
        <v>50.283046332353429</v>
      </c>
      <c r="W555" s="20">
        <v>40.941373676375441</v>
      </c>
      <c r="X555" s="20">
        <v>61.663905953275048</v>
      </c>
    </row>
    <row r="556" spans="1:24">
      <c r="A556" s="13" t="s">
        <v>229</v>
      </c>
      <c r="B556" s="13">
        <v>60</v>
      </c>
      <c r="C556" s="13" t="s">
        <v>372</v>
      </c>
      <c r="D556" s="14">
        <v>-758.27199699759262</v>
      </c>
      <c r="E556" s="17">
        <v>94.05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1070.1427801286004</v>
      </c>
      <c r="Q556" s="15"/>
      <c r="R556" s="20">
        <v>35.67142600428668</v>
      </c>
      <c r="T556" s="118">
        <v>2.475714329287797</v>
      </c>
      <c r="U556" s="118">
        <v>132.00186735683388</v>
      </c>
      <c r="V556" s="20">
        <v>35.71705601088771</v>
      </c>
      <c r="W556" s="20">
        <v>58.9631350776245</v>
      </c>
      <c r="X556" s="20">
        <v>66.486591037547143</v>
      </c>
    </row>
    <row r="557" spans="1:24">
      <c r="A557" s="13" t="s">
        <v>669</v>
      </c>
      <c r="B557" s="13">
        <v>60</v>
      </c>
      <c r="C557" s="13" t="s">
        <v>372</v>
      </c>
      <c r="D557" s="13">
        <v>4218921.6309036827</v>
      </c>
      <c r="E557" s="17">
        <v>3625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2828.0688490813654</v>
      </c>
      <c r="Q557" s="15"/>
      <c r="R557" s="20">
        <v>94.268961636045518</v>
      </c>
      <c r="T557" s="120">
        <v>3580.4204497531509</v>
      </c>
      <c r="U557" s="118">
        <v>4455.6658443303613</v>
      </c>
      <c r="V557" s="20">
        <v>66.843109442881357</v>
      </c>
      <c r="W557" s="20">
        <v>68.015402351915441</v>
      </c>
      <c r="X557" s="20">
        <v>96.051415804778358</v>
      </c>
    </row>
    <row r="558" spans="1:24">
      <c r="A558" s="13" t="s">
        <v>241</v>
      </c>
      <c r="B558" s="13">
        <v>60</v>
      </c>
      <c r="C558" s="13" t="s">
        <v>372</v>
      </c>
      <c r="D558" s="14">
        <v>-593.97292491017106</v>
      </c>
      <c r="E558" s="17">
        <v>1.05</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479.72068957206056</v>
      </c>
      <c r="Q558" s="16" t="s">
        <v>2403</v>
      </c>
      <c r="R558" s="20">
        <v>15.990689652402018</v>
      </c>
      <c r="T558" s="118">
        <v>-5.2168690772219257</v>
      </c>
      <c r="U558" s="120">
        <v>-3.0539797538592506</v>
      </c>
      <c r="V558" s="20">
        <v>38.666970462616909</v>
      </c>
      <c r="W558" s="20">
        <v>33.640898233107201</v>
      </c>
      <c r="X558" s="20">
        <v>38.115784386433369</v>
      </c>
    </row>
    <row r="559" spans="1:24">
      <c r="A559" s="13" t="s">
        <v>747</v>
      </c>
      <c r="B559" s="13">
        <v>60</v>
      </c>
      <c r="C559" s="13" t="s">
        <v>372</v>
      </c>
      <c r="D559" s="14">
        <v>32242.195589904837</v>
      </c>
      <c r="E559" s="17">
        <v>137.30000000000001</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1864.2577197790981</v>
      </c>
      <c r="Q559" s="15"/>
      <c r="R559" s="20">
        <v>62.141923992636606</v>
      </c>
      <c r="T559" s="118">
        <v>52.043194755117952</v>
      </c>
      <c r="U559" s="118">
        <v>172.93313986504486</v>
      </c>
      <c r="V559" s="20">
        <v>51.978346913613457</v>
      </c>
      <c r="W559" s="20">
        <v>44.324934112278775</v>
      </c>
      <c r="X559" s="20">
        <v>61.944762677369106</v>
      </c>
    </row>
    <row r="560" spans="1:24">
      <c r="A560" s="13" t="s">
        <v>225</v>
      </c>
      <c r="B560" s="13">
        <v>60</v>
      </c>
      <c r="C560" s="13" t="s">
        <v>372</v>
      </c>
      <c r="D560" s="13">
        <v>-658.07074812736846</v>
      </c>
      <c r="E560" s="17">
        <v>5.81</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513.94072458643484</v>
      </c>
      <c r="Q560" s="15"/>
      <c r="R560" s="20">
        <v>17.131357486214494</v>
      </c>
      <c r="T560" s="118">
        <v>-5.0008396876768835</v>
      </c>
      <c r="U560" s="120">
        <v>-5.2552850563109921</v>
      </c>
      <c r="V560" s="20">
        <v>46.102935837491387</v>
      </c>
      <c r="W560" s="20">
        <v>61.219159634957826</v>
      </c>
      <c r="X560" s="20">
        <v>43.444516381277012</v>
      </c>
    </row>
    <row r="561" spans="1:24">
      <c r="A561" s="13" t="s">
        <v>748</v>
      </c>
      <c r="B561" s="13">
        <v>60</v>
      </c>
      <c r="C561" s="13" t="s">
        <v>372</v>
      </c>
      <c r="D561" s="14">
        <v>-676.91489165200733</v>
      </c>
      <c r="E561" s="17">
        <v>10.97</v>
      </c>
      <c r="F561" s="13" t="s">
        <v>374</v>
      </c>
      <c r="G561" s="13">
        <v>0</v>
      </c>
      <c r="H561" s="13" t="s">
        <v>2070</v>
      </c>
      <c r="I561" s="13">
        <v>16.860156785714285</v>
      </c>
      <c r="J561" s="13">
        <v>47208439000</v>
      </c>
      <c r="K561" s="13">
        <v>2800000000</v>
      </c>
      <c r="L561" s="13">
        <v>0.65242572413800848</v>
      </c>
      <c r="M561" s="13">
        <v>30800000000</v>
      </c>
      <c r="N561" s="13" t="s">
        <v>986</v>
      </c>
      <c r="O561" s="13">
        <v>0</v>
      </c>
      <c r="P561" s="13">
        <v>605.70434371457009</v>
      </c>
      <c r="Q561" s="15"/>
      <c r="R561" s="20">
        <v>20.190144790485668</v>
      </c>
      <c r="T561" s="118">
        <v>-6.1796581259536332</v>
      </c>
      <c r="U561" s="120">
        <v>4.9867721435386692</v>
      </c>
      <c r="V561" s="20">
        <v>37.603384634801877</v>
      </c>
      <c r="W561" s="20">
        <v>55.268497503070279</v>
      </c>
      <c r="X561" s="20">
        <v>48.296141404330697</v>
      </c>
    </row>
    <row r="562" spans="1:24">
      <c r="A562" s="13" t="s">
        <v>749</v>
      </c>
      <c r="B562" s="13">
        <v>60</v>
      </c>
      <c r="C562" s="13" t="s">
        <v>372</v>
      </c>
      <c r="D562" s="13">
        <v>188.62727845684768</v>
      </c>
      <c r="E562" s="17">
        <v>1.03</v>
      </c>
      <c r="F562" s="13" t="s">
        <v>693</v>
      </c>
      <c r="G562" s="13" t="s">
        <v>1053</v>
      </c>
      <c r="H562" s="13" t="s">
        <v>2071</v>
      </c>
      <c r="I562" s="13" t="s">
        <v>961</v>
      </c>
      <c r="J562" s="13" t="s">
        <v>1054</v>
      </c>
      <c r="K562" s="13" t="s">
        <v>987</v>
      </c>
      <c r="L562" s="13" t="s">
        <v>945</v>
      </c>
      <c r="M562" s="13" t="s">
        <v>2072</v>
      </c>
      <c r="N562" s="13" t="s">
        <v>1338</v>
      </c>
      <c r="O562" s="13">
        <v>0</v>
      </c>
      <c r="P562" s="13">
        <v>1147.9749250832272</v>
      </c>
      <c r="Q562" s="15"/>
      <c r="R562" s="20">
        <v>38.265830836107575</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-11217.547373068513</v>
      </c>
      <c r="E563" s="17">
        <v>51.9</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371.2667154532092</v>
      </c>
      <c r="Q563" s="15"/>
      <c r="R563" s="20">
        <v>12.37555718177364</v>
      </c>
      <c r="T563" s="118">
        <v>-25.88006852500115</v>
      </c>
      <c r="U563" s="120">
        <v>51.90761880703036</v>
      </c>
      <c r="V563" s="20">
        <v>47.513432415159272</v>
      </c>
      <c r="W563" s="20">
        <v>63.210248684791715</v>
      </c>
      <c r="X563" s="20">
        <v>53.808126217974333</v>
      </c>
    </row>
    <row r="564" spans="1:24">
      <c r="A564" s="13" t="s">
        <v>1</v>
      </c>
      <c r="B564" s="13">
        <v>60</v>
      </c>
      <c r="C564" s="13" t="s">
        <v>372</v>
      </c>
      <c r="D564" s="14">
        <v>21625.265412428122</v>
      </c>
      <c r="E564" s="17">
        <v>429.5</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1419.7864556058412</v>
      </c>
      <c r="Q564" s="15"/>
      <c r="R564" s="20">
        <v>47.326215186861376</v>
      </c>
      <c r="T564" s="118">
        <v>-354.57908667700281</v>
      </c>
      <c r="U564" s="120">
        <v>-506.94201923395724</v>
      </c>
      <c r="V564" s="20">
        <v>35.235474527258887</v>
      </c>
      <c r="W564" s="20">
        <v>65.101482514814194</v>
      </c>
      <c r="X564" s="20">
        <v>37.737834097641368</v>
      </c>
    </row>
    <row r="565" spans="1:24">
      <c r="A565" s="13" t="s">
        <v>121</v>
      </c>
      <c r="B565" s="13">
        <v>60</v>
      </c>
      <c r="C565" s="13" t="s">
        <v>372</v>
      </c>
      <c r="D565" s="14">
        <v>-127.99685425547658</v>
      </c>
      <c r="E565" s="17">
        <v>3.81</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713.88602585232184</v>
      </c>
      <c r="Q565" s="16" t="s">
        <v>2203</v>
      </c>
      <c r="R565" s="20">
        <v>23.796200861744062</v>
      </c>
      <c r="T565" s="118">
        <v>-5.485135171373452</v>
      </c>
      <c r="U565" s="120">
        <v>-14.553774781147713</v>
      </c>
      <c r="V565" s="20">
        <v>38.97052529247496</v>
      </c>
      <c r="W565" s="20">
        <v>46.611610128045122</v>
      </c>
      <c r="X565" s="20">
        <v>37.179107648054178</v>
      </c>
    </row>
    <row r="566" spans="1:24">
      <c r="A566" s="13" t="s">
        <v>236</v>
      </c>
      <c r="B566" s="13">
        <v>60</v>
      </c>
      <c r="C566" s="13" t="s">
        <v>372</v>
      </c>
      <c r="D566" s="14">
        <v>-236.47559983171141</v>
      </c>
      <c r="E566" s="17">
        <v>1.99</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875.91095735148463</v>
      </c>
      <c r="Q566" s="15"/>
      <c r="R566" s="20">
        <v>29.197031911716156</v>
      </c>
      <c r="T566" s="118">
        <v>-2.2815970115572837</v>
      </c>
      <c r="U566" s="120">
        <v>-8.2709144904801271</v>
      </c>
      <c r="V566" s="20">
        <v>31.781273540174773</v>
      </c>
      <c r="W566" s="20">
        <v>49.845636444766519</v>
      </c>
      <c r="X566" s="20">
        <v>38.10319182398927</v>
      </c>
    </row>
    <row r="567" spans="1:24">
      <c r="A567" s="13" t="s">
        <v>259</v>
      </c>
      <c r="B567" s="13">
        <v>60</v>
      </c>
      <c r="C567" s="13" t="s">
        <v>372</v>
      </c>
      <c r="D567" s="14">
        <v>221523.95789187495</v>
      </c>
      <c r="E567" s="17">
        <v>388.5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2701.820098340419</v>
      </c>
      <c r="Q567" s="15"/>
      <c r="R567" s="20">
        <v>90.06066994468064</v>
      </c>
      <c r="T567" s="120">
        <v>455.07615910540096</v>
      </c>
      <c r="U567" s="118">
        <v>409.97547007183726</v>
      </c>
      <c r="V567" s="20">
        <v>75.023490232403233</v>
      </c>
      <c r="W567" s="20">
        <v>71.555691634019581</v>
      </c>
      <c r="X567" s="20">
        <v>73.749406468335891</v>
      </c>
    </row>
    <row r="568" spans="1:24">
      <c r="A568" s="13" t="s">
        <v>118</v>
      </c>
      <c r="B568" s="13">
        <v>60</v>
      </c>
      <c r="C568" s="13" t="s">
        <v>372</v>
      </c>
      <c r="D568" s="14">
        <v>-2002.7717297661952</v>
      </c>
      <c r="E568" s="17">
        <v>5.98</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112.06336735403512</v>
      </c>
      <c r="Q568" s="15"/>
      <c r="R568" s="20">
        <v>3.7354455784678375</v>
      </c>
      <c r="T568" s="118">
        <v>-7.7264878900894907</v>
      </c>
      <c r="U568" s="120">
        <v>-7.4241990298242833</v>
      </c>
      <c r="V568" s="20">
        <v>34.888249888999518</v>
      </c>
      <c r="W568" s="20">
        <v>38.435074249593143</v>
      </c>
      <c r="X568" s="20">
        <v>45.039842178072405</v>
      </c>
    </row>
    <row r="569" spans="1:24">
      <c r="A569" s="13" t="s">
        <v>70</v>
      </c>
      <c r="B569" s="13">
        <v>60</v>
      </c>
      <c r="C569" s="13" t="s">
        <v>372</v>
      </c>
      <c r="D569" s="13">
        <v>3698.4784106441994</v>
      </c>
      <c r="E569" s="17">
        <v>28.92</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2126.2529024925548</v>
      </c>
      <c r="Q569" s="15"/>
      <c r="R569" s="20">
        <v>70.875096749751819</v>
      </c>
      <c r="T569" s="118">
        <v>-11.764040466939782</v>
      </c>
      <c r="U569" s="120">
        <v>8.4950249280835521</v>
      </c>
      <c r="V569" s="20">
        <v>47.296585213485848</v>
      </c>
      <c r="W569" s="20">
        <v>45.92760448821199</v>
      </c>
      <c r="X569" s="20">
        <v>48.445529902191758</v>
      </c>
    </row>
    <row r="570" spans="1:24">
      <c r="A570" s="13" t="s">
        <v>750</v>
      </c>
      <c r="B570" s="13">
        <v>60</v>
      </c>
      <c r="C570" s="13" t="s">
        <v>372</v>
      </c>
      <c r="D570" s="14">
        <v>-732.73584632321581</v>
      </c>
      <c r="E570" s="17">
        <v>6.08</v>
      </c>
      <c r="F570" s="13" t="s">
        <v>683</v>
      </c>
      <c r="G570" s="13">
        <v>8018316367</v>
      </c>
      <c r="H570" s="13" t="s">
        <v>2079</v>
      </c>
      <c r="I570" s="13" t="s">
        <v>790</v>
      </c>
      <c r="J570" s="13">
        <v>54752015449</v>
      </c>
      <c r="K570" s="13">
        <v>0</v>
      </c>
      <c r="L570" s="13" t="s">
        <v>1099</v>
      </c>
      <c r="M570" s="13" t="s">
        <v>2080</v>
      </c>
      <c r="N570" s="13" t="s">
        <v>2081</v>
      </c>
      <c r="O570" s="13">
        <v>304.66968663870136</v>
      </c>
      <c r="P570" s="13">
        <v>610.6162125584965</v>
      </c>
      <c r="Q570" s="15"/>
      <c r="R570" s="20">
        <v>20.353873751949884</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21.96</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-396571.1617311422</v>
      </c>
      <c r="E572" s="17">
        <v>1650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1388.965867946687</v>
      </c>
      <c r="Q572" s="15"/>
      <c r="R572" s="20">
        <v>46.298862264889564</v>
      </c>
      <c r="T572" s="118">
        <v>1439.6819178664009</v>
      </c>
      <c r="U572" s="118">
        <v>3316.2264235635666</v>
      </c>
      <c r="V572" s="20">
        <v>68.234484867080994</v>
      </c>
      <c r="W572" s="20">
        <v>72.913123126563974</v>
      </c>
      <c r="X572" s="20">
        <v>67.769996346869604</v>
      </c>
    </row>
    <row r="573" spans="1:24">
      <c r="A573" s="13" t="s">
        <v>312</v>
      </c>
      <c r="B573" s="13">
        <v>60</v>
      </c>
      <c r="C573" s="13" t="s">
        <v>372</v>
      </c>
      <c r="D573" s="14">
        <v>-2356.3467806194185</v>
      </c>
      <c r="E573" s="17">
        <v>22</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529.98714042980328</v>
      </c>
      <c r="Q573" s="15"/>
      <c r="R573" s="20">
        <v>17.666238014326776</v>
      </c>
      <c r="T573" s="118">
        <v>-40.801468846899809</v>
      </c>
      <c r="U573" s="120">
        <v>9.4505848743104082</v>
      </c>
      <c r="V573" s="20">
        <v>28.396389812919427</v>
      </c>
      <c r="W573" s="20">
        <v>70.975334756768234</v>
      </c>
      <c r="X573" s="20">
        <v>43.957218508143967</v>
      </c>
    </row>
    <row r="574" spans="1:24">
      <c r="A574" s="13" t="s">
        <v>237</v>
      </c>
      <c r="B574" s="13">
        <v>60</v>
      </c>
      <c r="C574" s="13" t="s">
        <v>372</v>
      </c>
      <c r="D574" s="14">
        <v>-8770.5164693571187</v>
      </c>
      <c r="E574" s="17">
        <v>90.45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697.36601152675291</v>
      </c>
      <c r="Q574" s="15"/>
      <c r="R574" s="20">
        <v>23.24553371755843</v>
      </c>
      <c r="T574" s="118">
        <v>-116.91340547440461</v>
      </c>
      <c r="U574" s="120">
        <v>11.212985175614705</v>
      </c>
      <c r="V574" s="20">
        <v>28.499523836350285</v>
      </c>
      <c r="W574" s="20">
        <v>46.154704091622456</v>
      </c>
      <c r="X574" s="20">
        <v>41.962608755136358</v>
      </c>
    </row>
    <row r="575" spans="1:24">
      <c r="A575" s="13" t="s">
        <v>751</v>
      </c>
      <c r="B575" s="13">
        <v>60</v>
      </c>
      <c r="C575" s="13" t="s">
        <v>372</v>
      </c>
      <c r="D575" s="14">
        <v>-238.22611487521294</v>
      </c>
      <c r="E575" s="17">
        <v>1.64</v>
      </c>
      <c r="F575" s="13" t="s">
        <v>699</v>
      </c>
      <c r="G575" s="13" t="s">
        <v>991</v>
      </c>
      <c r="H575" s="13" t="s">
        <v>2086</v>
      </c>
      <c r="I575" s="13" t="s">
        <v>1128</v>
      </c>
      <c r="J575" s="13" t="s">
        <v>1010</v>
      </c>
      <c r="K575" s="13" t="s">
        <v>988</v>
      </c>
      <c r="L575" s="13" t="s">
        <v>1173</v>
      </c>
      <c r="M575" s="13" t="s">
        <v>2087</v>
      </c>
      <c r="N575" s="13" t="s">
        <v>656</v>
      </c>
      <c r="P575" s="13">
        <v>200.03206280708281</v>
      </c>
      <c r="Q575" s="16" t="s">
        <v>2202</v>
      </c>
      <c r="R575" s="20">
        <v>6.6677354269027607</v>
      </c>
      <c r="T575" s="118">
        <v>-1.4954317454041455</v>
      </c>
      <c r="U575" s="120">
        <v>0.91713910133480514</v>
      </c>
      <c r="V575" s="20">
        <v>38.908089263355521</v>
      </c>
      <c r="W575" s="20">
        <v>46.191456399429079</v>
      </c>
      <c r="X575" s="20">
        <v>46.817706040580667</v>
      </c>
    </row>
    <row r="576" spans="1:24">
      <c r="A576" s="13" t="s">
        <v>424</v>
      </c>
      <c r="B576" s="13">
        <v>60</v>
      </c>
      <c r="C576" s="13" t="s">
        <v>372</v>
      </c>
      <c r="D576" s="14">
        <v>-157660.47685023921</v>
      </c>
      <c r="E576" s="17">
        <v>228.7</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507.98189916853914</v>
      </c>
      <c r="Q576" s="15"/>
      <c r="R576" s="20">
        <v>16.932729972284637</v>
      </c>
      <c r="T576" s="118">
        <v>176.28781053585726</v>
      </c>
      <c r="U576" s="118">
        <v>307.59605878629912</v>
      </c>
      <c r="V576" s="20">
        <v>46.803826699137495</v>
      </c>
      <c r="W576" s="20">
        <v>47.712925699231313</v>
      </c>
      <c r="X576" s="20">
        <v>60.868746652196336</v>
      </c>
    </row>
    <row r="577" spans="1:24">
      <c r="A577" s="13" t="s">
        <v>108</v>
      </c>
      <c r="B577" s="13">
        <v>60</v>
      </c>
      <c r="C577" s="13" t="s">
        <v>372</v>
      </c>
      <c r="D577" s="14">
        <v>-235.1010267480369</v>
      </c>
      <c r="E577" s="17">
        <v>8.3000000000000007</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904.67671137491004</v>
      </c>
      <c r="Q577" s="15"/>
      <c r="R577" s="20">
        <v>30.155890379163669</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-2522.1034529955587</v>
      </c>
      <c r="E579" s="17">
        <v>10.45</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504.78396354509061</v>
      </c>
      <c r="Q579" s="15"/>
      <c r="R579" s="20">
        <v>16.826132118169689</v>
      </c>
      <c r="T579" s="118">
        <v>-14.235647520466035</v>
      </c>
      <c r="U579" s="120">
        <v>-3.9286346224560909</v>
      </c>
      <c r="V579" s="20">
        <v>29.606589680936793</v>
      </c>
      <c r="W579" s="20">
        <v>53.033342023603424</v>
      </c>
      <c r="X579" s="20">
        <v>39.018231572407153</v>
      </c>
    </row>
    <row r="580" spans="1:24">
      <c r="A580" s="13" t="s">
        <v>173</v>
      </c>
      <c r="B580" s="13">
        <v>60</v>
      </c>
      <c r="C580" s="13" t="s">
        <v>372</v>
      </c>
      <c r="D580" s="14">
        <v>-368.54059118783147</v>
      </c>
      <c r="E580" s="17">
        <v>1.19</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151.17946836934215</v>
      </c>
      <c r="Q580" s="16" t="s">
        <v>2203</v>
      </c>
      <c r="R580" s="20">
        <v>5.0393156123114045</v>
      </c>
      <c r="T580" s="118">
        <v>-3.6270929235639171</v>
      </c>
      <c r="U580" s="120">
        <v>-3.4445214493341236</v>
      </c>
      <c r="V580" s="20">
        <v>27.40572885397134</v>
      </c>
      <c r="W580" s="20">
        <v>44.383728354454554</v>
      </c>
      <c r="X580" s="20">
        <v>39.294279648031058</v>
      </c>
    </row>
    <row r="581" spans="1:24">
      <c r="A581" s="13" t="s">
        <v>753</v>
      </c>
      <c r="B581" s="13">
        <v>60</v>
      </c>
      <c r="C581" s="13" t="s">
        <v>372</v>
      </c>
      <c r="D581" s="14">
        <v>7107.3473059397329</v>
      </c>
      <c r="E581" s="17">
        <v>33.619999999999997</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2438.8136746530454</v>
      </c>
      <c r="Q581" s="15"/>
      <c r="R581" s="20">
        <v>81.293789155101507</v>
      </c>
      <c r="T581" s="118">
        <v>-14.32365874041782</v>
      </c>
      <c r="U581" s="118">
        <v>33.663612105580256</v>
      </c>
      <c r="V581" s="20">
        <v>37.722328216791169</v>
      </c>
      <c r="W581" s="20">
        <v>68.670109019486873</v>
      </c>
      <c r="X581" s="20">
        <v>53.605953012770769</v>
      </c>
    </row>
    <row r="582" spans="1:24">
      <c r="A582" s="13" t="s">
        <v>754</v>
      </c>
      <c r="B582" s="13">
        <v>60</v>
      </c>
      <c r="C582" s="13" t="s">
        <v>372</v>
      </c>
      <c r="D582" s="14">
        <v>-338.10587612549625</v>
      </c>
      <c r="E582" s="17">
        <v>11.18</v>
      </c>
      <c r="F582" s="13" t="s">
        <v>699</v>
      </c>
      <c r="G582" s="13" t="s">
        <v>1055</v>
      </c>
      <c r="H582" s="13" t="s">
        <v>2095</v>
      </c>
      <c r="I582" s="13" t="s">
        <v>1051</v>
      </c>
      <c r="J582" s="13" t="s">
        <v>1056</v>
      </c>
      <c r="K582" s="13" t="s">
        <v>904</v>
      </c>
      <c r="L582" s="13" t="s">
        <v>1400</v>
      </c>
      <c r="M582" s="13" t="s">
        <v>2096</v>
      </c>
      <c r="N582" s="13" t="s">
        <v>2097</v>
      </c>
      <c r="P582" s="13">
        <v>703.26510108708965</v>
      </c>
      <c r="Q582" s="15"/>
      <c r="R582" s="20">
        <v>23.442170036236323</v>
      </c>
      <c r="T582" s="118">
        <v>-8.3643048895507022</v>
      </c>
      <c r="U582" s="118"/>
      <c r="V582" s="20">
        <v>35.79392252191343</v>
      </c>
      <c r="W582" s="20">
        <v>40.273226091228956</v>
      </c>
      <c r="X582" s="20"/>
    </row>
    <row r="583" spans="1:24">
      <c r="A583" s="13" t="s">
        <v>755</v>
      </c>
      <c r="B583" s="13">
        <v>60</v>
      </c>
      <c r="C583" s="13" t="s">
        <v>372</v>
      </c>
      <c r="D583" s="13">
        <v>-289.05699346708946</v>
      </c>
      <c r="E583" s="17">
        <v>1.1299999999999999</v>
      </c>
      <c r="F583" s="13" t="s">
        <v>699</v>
      </c>
      <c r="G583" s="13" t="s">
        <v>1024</v>
      </c>
      <c r="H583" s="13" t="s">
        <v>2098</v>
      </c>
      <c r="I583" s="13" t="s">
        <v>781</v>
      </c>
      <c r="J583" s="13" t="s">
        <v>1025</v>
      </c>
      <c r="K583" s="13" t="s">
        <v>953</v>
      </c>
      <c r="L583" s="13" t="s">
        <v>1196</v>
      </c>
      <c r="M583" s="13" t="s">
        <v>2099</v>
      </c>
      <c r="N583" s="13" t="s">
        <v>496</v>
      </c>
      <c r="P583" s="13">
        <v>656.34805946883375</v>
      </c>
      <c r="Q583" s="16" t="s">
        <v>2404</v>
      </c>
      <c r="R583" s="20">
        <v>21.878268648961125</v>
      </c>
      <c r="T583" s="118">
        <v>-1.475990558357434</v>
      </c>
      <c r="U583" s="120">
        <v>0.8118703304248287</v>
      </c>
      <c r="V583" s="20">
        <v>30.159026155205588</v>
      </c>
      <c r="W583" s="20">
        <v>49.76953482307372</v>
      </c>
      <c r="X583" s="20">
        <v>46.098946708271278</v>
      </c>
    </row>
    <row r="584" spans="1:24">
      <c r="A584" s="13" t="s">
        <v>146</v>
      </c>
      <c r="B584" s="13">
        <v>60</v>
      </c>
      <c r="C584" s="13" t="s">
        <v>372</v>
      </c>
      <c r="D584" s="14">
        <v>-8663.7867286981418</v>
      </c>
      <c r="E584" s="17">
        <v>66</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394.85651216640281</v>
      </c>
      <c r="Q584" s="15"/>
      <c r="R584" s="20">
        <v>13.161883738880094</v>
      </c>
      <c r="T584" s="118">
        <v>-30.742075137740841</v>
      </c>
      <c r="U584" s="120">
        <v>4.1485765791787799</v>
      </c>
      <c r="V584" s="20">
        <v>41.462711147539707</v>
      </c>
      <c r="W584" s="20">
        <v>61.003294372284657</v>
      </c>
      <c r="X584" s="20">
        <v>47.996182217603398</v>
      </c>
    </row>
    <row r="585" spans="1:24">
      <c r="A585" s="13" t="s">
        <v>33</v>
      </c>
      <c r="B585" s="13">
        <v>60</v>
      </c>
      <c r="C585" s="13" t="s">
        <v>372</v>
      </c>
      <c r="D585" s="14">
        <v>-2000.9069680648395</v>
      </c>
      <c r="E585" s="17">
        <v>94</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1201.1743303460137</v>
      </c>
      <c r="Q585" s="15"/>
      <c r="R585" s="20">
        <v>40.039144344867125</v>
      </c>
      <c r="T585" s="118">
        <v>69.303539764233761</v>
      </c>
      <c r="U585" s="118">
        <v>183.33502679429307</v>
      </c>
      <c r="V585" s="20">
        <v>52.913978644888985</v>
      </c>
      <c r="W585" s="20">
        <v>76.646486324304107</v>
      </c>
      <c r="X585" s="20">
        <v>79.549720690339342</v>
      </c>
    </row>
    <row r="586" spans="1:24">
      <c r="A586" s="13" t="s">
        <v>89</v>
      </c>
      <c r="B586" s="13">
        <v>60</v>
      </c>
      <c r="C586" s="13" t="s">
        <v>372</v>
      </c>
      <c r="D586" s="14">
        <v>19163.08779545041</v>
      </c>
      <c r="E586" s="17">
        <v>39</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2903.5922609265722</v>
      </c>
      <c r="Q586" s="15"/>
      <c r="R586" s="20">
        <v>96.786408697552403</v>
      </c>
      <c r="T586" s="120">
        <v>32.31251078761435</v>
      </c>
      <c r="U586" s="120">
        <v>17.057172077043248</v>
      </c>
      <c r="V586" s="20">
        <v>51.256709362490966</v>
      </c>
      <c r="W586" s="20">
        <v>40.760169187913391</v>
      </c>
      <c r="X586" s="20">
        <v>63.00808609328277</v>
      </c>
    </row>
    <row r="587" spans="1:24">
      <c r="A587" s="13" t="s">
        <v>91</v>
      </c>
      <c r="B587" s="13">
        <v>60</v>
      </c>
      <c r="C587" s="13" t="s">
        <v>372</v>
      </c>
      <c r="D587" s="14">
        <v>-8613.741905263978</v>
      </c>
      <c r="E587" s="17">
        <v>33.36</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210.13722337402533</v>
      </c>
      <c r="Q587" s="15"/>
      <c r="R587" s="20">
        <v>7.0045741124675107</v>
      </c>
      <c r="T587" s="118">
        <v>-15.735570614535916</v>
      </c>
      <c r="U587" s="120">
        <v>0.68681358211016175</v>
      </c>
      <c r="V587" s="20">
        <v>46.292786982575969</v>
      </c>
      <c r="W587" s="20">
        <v>45.560421898511869</v>
      </c>
      <c r="X587" s="20">
        <v>48.347964724842321</v>
      </c>
    </row>
    <row r="588" spans="1:24">
      <c r="A588" s="13" t="s">
        <v>240</v>
      </c>
      <c r="B588" s="13">
        <v>60</v>
      </c>
      <c r="C588" s="13" t="s">
        <v>372</v>
      </c>
      <c r="D588" s="14">
        <v>300580.51390163769</v>
      </c>
      <c r="E588" s="17">
        <v>619.5</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1838.2332027766199</v>
      </c>
      <c r="Q588" s="15"/>
      <c r="R588" s="20">
        <v>61.274440092553995</v>
      </c>
      <c r="T588" s="120">
        <v>752.11229559985895</v>
      </c>
      <c r="U588" s="118">
        <v>894.62773411314231</v>
      </c>
      <c r="V588" s="20">
        <v>70.223596120850701</v>
      </c>
      <c r="W588" s="20">
        <v>67.928589151333597</v>
      </c>
      <c r="X588" s="20">
        <v>62.582073539239168</v>
      </c>
    </row>
    <row r="589" spans="1:24">
      <c r="A589" s="13" t="s">
        <v>268</v>
      </c>
      <c r="B589" s="13">
        <v>60</v>
      </c>
      <c r="C589" s="13" t="s">
        <v>372</v>
      </c>
      <c r="D589" s="14">
        <v>-729.20248237610781</v>
      </c>
      <c r="E589" s="17">
        <v>5.99</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1723.7315868068708</v>
      </c>
      <c r="Q589" s="15"/>
      <c r="R589" s="20">
        <v>57.45771956022903</v>
      </c>
      <c r="T589" s="118">
        <v>-8.3116563351825068</v>
      </c>
      <c r="U589" s="120">
        <v>-21.906510171626216</v>
      </c>
      <c r="V589" s="20">
        <v>32.434725878250973</v>
      </c>
      <c r="W589" s="20">
        <v>37.898874561620524</v>
      </c>
      <c r="X589" s="20">
        <v>32.128797050186805</v>
      </c>
    </row>
    <row r="590" spans="1:24">
      <c r="A590" s="13" t="s">
        <v>266</v>
      </c>
      <c r="B590" s="13">
        <v>60</v>
      </c>
      <c r="C590" s="13" t="s">
        <v>372</v>
      </c>
      <c r="D590" s="14">
        <v>2669.9250767009275</v>
      </c>
      <c r="E590" s="17">
        <v>26.46</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1905.4304288629769</v>
      </c>
      <c r="Q590" s="15"/>
      <c r="R590" s="20">
        <v>63.514347628765897</v>
      </c>
      <c r="T590" s="118">
        <v>-29.383477862228062</v>
      </c>
      <c r="U590" s="120">
        <v>-78.526796286170111</v>
      </c>
      <c r="V590" s="20">
        <v>34.289466774918893</v>
      </c>
      <c r="W590" s="20">
        <v>44.919461626751151</v>
      </c>
      <c r="X590" s="20">
        <v>32.339605989192499</v>
      </c>
    </row>
    <row r="591" spans="1:24">
      <c r="A591" s="13" t="s">
        <v>756</v>
      </c>
      <c r="B591" s="13">
        <v>60</v>
      </c>
      <c r="C591" s="13" t="s">
        <v>372</v>
      </c>
      <c r="D591" s="14">
        <v>-6709.5132886603533</v>
      </c>
      <c r="E591" s="17">
        <v>21.86</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219.82134888765341</v>
      </c>
      <c r="Q591" s="15"/>
      <c r="R591" s="20">
        <v>7.3273782962551142</v>
      </c>
      <c r="T591" s="118">
        <v>-39.662720298501668</v>
      </c>
      <c r="U591" s="118">
        <v>25.589263026587084</v>
      </c>
      <c r="V591" s="20">
        <v>30.551374082654569</v>
      </c>
      <c r="W591" s="20">
        <v>57.199249790900218</v>
      </c>
      <c r="X591" s="20">
        <v>47.150776475229044</v>
      </c>
    </row>
    <row r="592" spans="1:24">
      <c r="A592" s="13" t="s">
        <v>28</v>
      </c>
      <c r="B592" s="13">
        <v>60</v>
      </c>
      <c r="C592" s="13" t="s">
        <v>372</v>
      </c>
      <c r="D592" s="13">
        <v>-275.65194016152759</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864.59688170791856</v>
      </c>
      <c r="Q592" s="16" t="s">
        <v>2405</v>
      </c>
      <c r="R592" s="20">
        <v>28.81989605693062</v>
      </c>
      <c r="T592" s="118">
        <v>-0.8615002366016089</v>
      </c>
      <c r="U592" s="120">
        <v>1.7929025906480356</v>
      </c>
      <c r="V592" s="20">
        <v>27.649364436193565</v>
      </c>
      <c r="W592" s="20">
        <v>53.538716806479449</v>
      </c>
      <c r="X592" s="20">
        <v>53.142558699589671</v>
      </c>
    </row>
    <row r="593" spans="1:24">
      <c r="A593" s="13" t="s">
        <v>38</v>
      </c>
      <c r="B593" s="13">
        <v>60</v>
      </c>
      <c r="C593" s="13" t="s">
        <v>372</v>
      </c>
      <c r="D593" s="14">
        <v>-6930.9577426894721</v>
      </c>
      <c r="E593" s="17">
        <v>20.38</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498.93305894859742</v>
      </c>
      <c r="Q593" s="15"/>
      <c r="R593" s="20">
        <v>16.631101964953249</v>
      </c>
      <c r="T593" s="118">
        <v>-26.553070953300164</v>
      </c>
      <c r="U593" s="120">
        <v>-16.303484733566904</v>
      </c>
      <c r="V593" s="20">
        <v>31.746045513866719</v>
      </c>
      <c r="W593" s="20">
        <v>44.75101595911547</v>
      </c>
      <c r="X593" s="20">
        <v>42.030918818560529</v>
      </c>
    </row>
    <row r="594" spans="1:24">
      <c r="A594" s="13" t="s">
        <v>511</v>
      </c>
      <c r="B594" s="13">
        <v>60</v>
      </c>
      <c r="C594" s="13" t="s">
        <v>372</v>
      </c>
      <c r="D594" s="14">
        <v>-184.41460176187309</v>
      </c>
      <c r="E594" s="17">
        <v>1.76</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292.74199428305189</v>
      </c>
      <c r="Q594" s="15"/>
      <c r="R594" s="20">
        <v>9.7580664761017299</v>
      </c>
      <c r="T594" s="118">
        <v>-2.9017809093137914</v>
      </c>
      <c r="U594" s="120">
        <v>-9.8733399629333007</v>
      </c>
      <c r="V594" s="20">
        <v>20.754634421370415</v>
      </c>
      <c r="W594" s="20">
        <v>52.789673915705201</v>
      </c>
      <c r="X594" s="20">
        <v>39.528310451388876</v>
      </c>
    </row>
    <row r="595" spans="1:24">
      <c r="A595" s="13" t="s">
        <v>630</v>
      </c>
      <c r="B595" s="13">
        <v>60</v>
      </c>
      <c r="C595" s="13" t="s">
        <v>372</v>
      </c>
      <c r="D595" s="14">
        <v>-25839.255246579072</v>
      </c>
      <c r="E595" s="17">
        <v>40.76</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80.60932680323387</v>
      </c>
      <c r="Q595" s="16" t="s">
        <v>2406</v>
      </c>
      <c r="R595" s="20">
        <v>2.6869775601077959</v>
      </c>
      <c r="T595" s="118">
        <v>-241.5015331553721</v>
      </c>
      <c r="U595" s="118"/>
      <c r="V595" s="20">
        <v>42.439322043132712</v>
      </c>
      <c r="W595" s="20">
        <v>36.572892169676777</v>
      </c>
      <c r="X595" s="20">
        <v>49.111456772666607</v>
      </c>
    </row>
    <row r="596" spans="1:24">
      <c r="A596" s="13" t="s">
        <v>130</v>
      </c>
      <c r="B596" s="13">
        <v>60</v>
      </c>
      <c r="C596" s="13" t="s">
        <v>372</v>
      </c>
      <c r="D596" s="14">
        <v>-1779.5291514944722</v>
      </c>
      <c r="E596" s="17">
        <v>10.52</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143.49607746481067</v>
      </c>
      <c r="Q596" s="15"/>
      <c r="R596" s="20">
        <v>4.7832025821603557</v>
      </c>
      <c r="T596" s="118">
        <v>-9.8070821204711223</v>
      </c>
      <c r="U596" s="120">
        <v>-12.265429810450588</v>
      </c>
      <c r="V596" s="20">
        <v>49.28124369043298</v>
      </c>
      <c r="W596" s="20">
        <v>44.64176765248309</v>
      </c>
      <c r="X596" s="20">
        <v>43.557666356529779</v>
      </c>
    </row>
    <row r="597" spans="1:24">
      <c r="A597" s="13" t="s">
        <v>0</v>
      </c>
      <c r="B597" s="13">
        <v>60</v>
      </c>
      <c r="C597" s="13" t="s">
        <v>372</v>
      </c>
      <c r="D597" s="14">
        <v>-11842.09052170452</v>
      </c>
      <c r="E597" s="17">
        <v>30.3</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430.05171177489024</v>
      </c>
      <c r="Q597" s="15"/>
      <c r="R597" s="20">
        <v>14.335057059163008</v>
      </c>
      <c r="T597" s="118">
        <v>-39.780380341417683</v>
      </c>
      <c r="U597" s="120">
        <v>27.156391975347205</v>
      </c>
      <c r="V597" s="20">
        <v>28.276905353710383</v>
      </c>
      <c r="W597" s="20">
        <v>61.877319389385107</v>
      </c>
      <c r="X597" s="20">
        <v>47.451445729588173</v>
      </c>
    </row>
    <row r="598" spans="1:24">
      <c r="A598" s="13" t="s">
        <v>757</v>
      </c>
      <c r="B598" s="13">
        <v>60</v>
      </c>
      <c r="C598" s="13" t="s">
        <v>372</v>
      </c>
      <c r="D598" s="13">
        <v>-4481.772101201962</v>
      </c>
      <c r="E598" s="17">
        <v>21.98</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1073.3660566328165</v>
      </c>
      <c r="Q598" s="15"/>
      <c r="R598" s="20">
        <v>35.778868554427213</v>
      </c>
      <c r="T598" s="118">
        <v>-16.703961639049467</v>
      </c>
      <c r="U598" s="120">
        <v>18.017682266733672</v>
      </c>
      <c r="V598" s="20">
        <v>49.921477551839786</v>
      </c>
      <c r="W598" s="20">
        <v>64.942224363412578</v>
      </c>
      <c r="X598" s="20">
        <v>48.84587562801827</v>
      </c>
    </row>
    <row r="599" spans="1:24">
      <c r="A599" s="13" t="s">
        <v>758</v>
      </c>
      <c r="B599" s="13">
        <v>60</v>
      </c>
      <c r="C599" s="13" t="s">
        <v>372</v>
      </c>
      <c r="D599" s="14">
        <v>-4319.9384428065459</v>
      </c>
      <c r="E599" s="17">
        <v>13</v>
      </c>
      <c r="F599" s="13" t="s">
        <v>353</v>
      </c>
      <c r="G599" s="13" t="s">
        <v>999</v>
      </c>
      <c r="H599" s="13" t="s">
        <v>2113</v>
      </c>
      <c r="I599" s="13" t="s">
        <v>1000</v>
      </c>
      <c r="J599" s="13" t="s">
        <v>1001</v>
      </c>
      <c r="K599" s="13" t="s">
        <v>791</v>
      </c>
      <c r="L599" s="13" t="s">
        <v>843</v>
      </c>
      <c r="M599" s="13" t="s">
        <v>2114</v>
      </c>
      <c r="N599" s="13" t="s">
        <v>2115</v>
      </c>
      <c r="O599" s="13">
        <v>9.0611392962528559</v>
      </c>
      <c r="P599" s="13">
        <v>526.77458277156052</v>
      </c>
      <c r="Q599" s="16" t="s">
        <v>2407</v>
      </c>
      <c r="R599" s="20">
        <v>17.559152759052019</v>
      </c>
      <c r="T599" s="118">
        <v>-21.469936407455226</v>
      </c>
      <c r="U599" s="120">
        <v>-61.022156850563825</v>
      </c>
      <c r="V599" s="20">
        <v>47.900831008240075</v>
      </c>
      <c r="W599" s="20">
        <v>75.299547232329289</v>
      </c>
      <c r="X599" s="20">
        <v>38.648685293297376</v>
      </c>
    </row>
    <row r="600" spans="1:24">
      <c r="A600" s="13" t="s">
        <v>132</v>
      </c>
      <c r="B600" s="13">
        <v>60</v>
      </c>
      <c r="C600" s="13" t="s">
        <v>372</v>
      </c>
      <c r="D600" s="14">
        <v>-19380.471413703901</v>
      </c>
      <c r="E600" s="17">
        <v>32.24</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656.19133389046976</v>
      </c>
      <c r="Q600" s="16" t="s">
        <v>2408</v>
      </c>
      <c r="R600" s="20">
        <v>21.87304446301566</v>
      </c>
      <c r="T600" s="118">
        <v>33.484401177000649</v>
      </c>
      <c r="U600" s="118">
        <v>54.486514371664292</v>
      </c>
      <c r="V600" s="20">
        <v>41.803106697266827</v>
      </c>
      <c r="W600" s="20">
        <v>50.235152247843054</v>
      </c>
      <c r="X600" s="20">
        <v>65.544854416981849</v>
      </c>
    </row>
    <row r="601" spans="1:24">
      <c r="A601" s="13" t="s">
        <v>82</v>
      </c>
      <c r="B601" s="13">
        <v>60</v>
      </c>
      <c r="C601" s="13" t="s">
        <v>372</v>
      </c>
      <c r="D601" s="14">
        <v>-316.43905035331875</v>
      </c>
      <c r="E601" s="17">
        <v>1.1299999999999999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103.55040537254838</v>
      </c>
      <c r="Q601" s="15"/>
      <c r="R601" s="20">
        <v>3.4516801790849461</v>
      </c>
      <c r="T601" s="118">
        <v>-2.0986991802965393</v>
      </c>
      <c r="U601" s="120">
        <v>-3.6916225281508264</v>
      </c>
      <c r="V601" s="20">
        <v>31.109658046869743</v>
      </c>
      <c r="W601" s="20">
        <v>42.352862751792983</v>
      </c>
      <c r="X601" s="20">
        <v>37.544498313359213</v>
      </c>
    </row>
    <row r="602" spans="1:24">
      <c r="A602" s="13" t="s">
        <v>223</v>
      </c>
      <c r="B602" s="13">
        <v>60</v>
      </c>
      <c r="C602" s="13" t="s">
        <v>372</v>
      </c>
      <c r="D602" s="14">
        <v>-7494.0017780986072</v>
      </c>
      <c r="E602" s="17">
        <v>223.2</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874.77746774098887</v>
      </c>
      <c r="Q602" s="15"/>
      <c r="R602" s="20">
        <v>29.159248924699629</v>
      </c>
      <c r="T602" s="118">
        <v>188.19642591458631</v>
      </c>
      <c r="U602" s="118">
        <v>466.3716926350952</v>
      </c>
      <c r="V602" s="20">
        <v>64.240420989665921</v>
      </c>
      <c r="W602" s="20">
        <v>53.078053321247161</v>
      </c>
      <c r="X602" s="20">
        <v>81.03659477954578</v>
      </c>
    </row>
    <row r="603" spans="1:24">
      <c r="A603" s="13" t="s">
        <v>542</v>
      </c>
      <c r="B603" s="13">
        <v>60</v>
      </c>
      <c r="C603" s="13" t="s">
        <v>372</v>
      </c>
      <c r="D603" s="13">
        <v>986.60239570129704</v>
      </c>
      <c r="E603" s="17">
        <v>21.98</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1371.9637422927151</v>
      </c>
      <c r="Q603" s="15"/>
      <c r="R603" s="20">
        <v>45.732124743090502</v>
      </c>
      <c r="T603" s="118">
        <v>-13.954234683454345</v>
      </c>
      <c r="U603" s="118"/>
      <c r="V603" s="20">
        <v>40.282915455632825</v>
      </c>
      <c r="W603" s="20">
        <v>38.183292963281509</v>
      </c>
      <c r="X603" s="20">
        <v>38.383473211084862</v>
      </c>
    </row>
    <row r="604" spans="1:24">
      <c r="A604" s="13" t="s">
        <v>759</v>
      </c>
      <c r="B604" s="13">
        <v>60</v>
      </c>
      <c r="C604" s="13" t="s">
        <v>372</v>
      </c>
      <c r="D604" s="14">
        <v>3973.7309954110601</v>
      </c>
      <c r="E604" s="17">
        <v>35.9</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897.93085373533336</v>
      </c>
      <c r="Q604" s="15"/>
      <c r="R604" s="20">
        <v>29.931028457844445</v>
      </c>
      <c r="T604" s="118">
        <v>-14.389551707775823</v>
      </c>
      <c r="U604" s="120">
        <v>31.353403268514128</v>
      </c>
      <c r="V604" s="20">
        <v>46.41317657339922</v>
      </c>
      <c r="W604" s="20">
        <v>70.158094150270983</v>
      </c>
      <c r="X604" s="20">
        <v>52.883692482392853</v>
      </c>
    </row>
    <row r="605" spans="1:24">
      <c r="A605" s="13" t="s">
        <v>181</v>
      </c>
      <c r="B605" s="13">
        <v>60</v>
      </c>
      <c r="C605" s="13" t="s">
        <v>372</v>
      </c>
      <c r="D605" s="14">
        <v>-845.22665695254682</v>
      </c>
      <c r="E605" s="17">
        <v>2.63</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111.69222727893779</v>
      </c>
      <c r="Q605" s="16" t="s">
        <v>2203</v>
      </c>
      <c r="R605" s="20">
        <v>3.72307424263126</v>
      </c>
      <c r="T605" s="118">
        <v>-3.5802402368743813</v>
      </c>
      <c r="U605" s="120">
        <v>-10.308668619221262</v>
      </c>
      <c r="V605" s="20">
        <v>32.138419942045878</v>
      </c>
      <c r="W605" s="20">
        <v>59.705628452789021</v>
      </c>
      <c r="X605" s="20">
        <v>33.468220772958759</v>
      </c>
    </row>
    <row r="606" spans="1:24">
      <c r="A606" s="13" t="s">
        <v>427</v>
      </c>
      <c r="B606" s="13">
        <v>60</v>
      </c>
      <c r="C606" s="13" t="s">
        <v>372</v>
      </c>
      <c r="D606" s="14">
        <v>-16071.924905297763</v>
      </c>
      <c r="E606" s="17">
        <v>43.4</v>
      </c>
      <c r="F606" s="13" t="s">
        <v>390</v>
      </c>
      <c r="G606" s="13" t="s">
        <v>1003</v>
      </c>
      <c r="H606" s="13" t="s">
        <v>1434</v>
      </c>
      <c r="I606" s="13" t="s">
        <v>828</v>
      </c>
      <c r="J606" s="13" t="s">
        <v>1004</v>
      </c>
      <c r="K606" s="13" t="s">
        <v>1005</v>
      </c>
      <c r="L606" s="13" t="s">
        <v>796</v>
      </c>
      <c r="M606" s="13" t="s">
        <v>2123</v>
      </c>
      <c r="N606" s="13" t="s">
        <v>1179</v>
      </c>
      <c r="O606" s="13">
        <v>52.723015007891988</v>
      </c>
      <c r="P606" s="13">
        <v>382.5622891374955</v>
      </c>
      <c r="Q606" s="15"/>
      <c r="R606" s="20">
        <v>12.752076304583182</v>
      </c>
      <c r="T606" s="118">
        <v>-34.857744308487213</v>
      </c>
      <c r="U606" s="120">
        <v>-15.952876692993812</v>
      </c>
      <c r="V606" s="20">
        <v>40.74154073090692</v>
      </c>
      <c r="W606" s="20">
        <v>33.001582277197699</v>
      </c>
      <c r="X606" s="20">
        <v>43.569755084033154</v>
      </c>
    </row>
    <row r="607" spans="1:24">
      <c r="A607" s="13" t="s">
        <v>19</v>
      </c>
      <c r="B607" s="13">
        <v>60</v>
      </c>
      <c r="C607" s="13" t="s">
        <v>372</v>
      </c>
      <c r="D607" s="14">
        <v>-4004.6824194549213</v>
      </c>
      <c r="E607" s="17">
        <v>7.36</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554.00802005788842</v>
      </c>
      <c r="Q607" s="15"/>
      <c r="R607" s="20">
        <v>18.466934001929612</v>
      </c>
      <c r="T607" s="118">
        <v>0.1048241098543734</v>
      </c>
      <c r="U607" s="120">
        <v>6.9420892999390649</v>
      </c>
      <c r="V607" s="20">
        <v>46.72934108205434</v>
      </c>
      <c r="W607" s="20">
        <v>61.613626742699012</v>
      </c>
      <c r="X607" s="20">
        <v>55.354970338078289</v>
      </c>
    </row>
    <row r="608" spans="1:24">
      <c r="A608" s="13" t="s">
        <v>123</v>
      </c>
      <c r="B608" s="13">
        <v>60</v>
      </c>
      <c r="C608" s="13" t="s">
        <v>372</v>
      </c>
      <c r="D608" s="14">
        <v>-196.35780910213231</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532.69674502400028</v>
      </c>
      <c r="Q608" s="16" t="s">
        <v>2203</v>
      </c>
      <c r="R608" s="20">
        <v>17.756558167466675</v>
      </c>
      <c r="T608" s="118">
        <v>-2.3255887107519824</v>
      </c>
      <c r="U608" s="120">
        <v>-1.5678626435014964</v>
      </c>
      <c r="V608" s="20">
        <v>38.492345160874393</v>
      </c>
      <c r="W608" s="20">
        <v>49.074335663464772</v>
      </c>
      <c r="X608" s="20">
        <v>40.489124650278953</v>
      </c>
    </row>
    <row r="609" spans="1:24">
      <c r="A609" s="13" t="s">
        <v>340</v>
      </c>
      <c r="B609" s="13">
        <v>60</v>
      </c>
      <c r="C609" s="13" t="s">
        <v>372</v>
      </c>
      <c r="D609" s="13">
        <v>-1341.166769756672</v>
      </c>
      <c r="E609" s="17">
        <v>9.86</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278.29237955058898</v>
      </c>
      <c r="Q609" s="15"/>
      <c r="R609" s="20">
        <v>9.2764126516862984</v>
      </c>
      <c r="T609" s="118">
        <v>-2.0899736489692522</v>
      </c>
      <c r="U609" s="120">
        <v>-1.9119325363759998</v>
      </c>
      <c r="V609" s="20">
        <v>55.46890012180296</v>
      </c>
      <c r="W609" s="20">
        <v>33.332797372882844</v>
      </c>
      <c r="X609" s="20">
        <v>50.148175112640658</v>
      </c>
    </row>
    <row r="610" spans="1:24">
      <c r="A610" s="13" t="s">
        <v>678</v>
      </c>
      <c r="B610" s="13">
        <v>60</v>
      </c>
      <c r="C610" s="13" t="s">
        <v>372</v>
      </c>
      <c r="D610" s="14">
        <v>-713.6217491526686</v>
      </c>
      <c r="E610" s="17">
        <v>9.5</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548.39648230136936</v>
      </c>
      <c r="Q610" s="15"/>
      <c r="R610" s="20">
        <v>18.27988274337898</v>
      </c>
      <c r="T610" s="118">
        <v>-27.589644981116237</v>
      </c>
      <c r="U610" s="118"/>
      <c r="V610" s="20">
        <v>30.036020193135169</v>
      </c>
      <c r="W610" s="20">
        <v>42.534442998676077</v>
      </c>
      <c r="X610" s="20"/>
    </row>
    <row r="611" spans="1:24">
      <c r="A611" s="13" t="s">
        <v>763</v>
      </c>
      <c r="B611" s="13">
        <v>60</v>
      </c>
      <c r="C611" s="13" t="s">
        <v>372</v>
      </c>
      <c r="D611" s="14">
        <v>-32234.428470748851</v>
      </c>
      <c r="E611" s="17">
        <v>21</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409.56335465876424</v>
      </c>
      <c r="Q611" s="15"/>
      <c r="R611" s="20">
        <v>13.652111821958808</v>
      </c>
      <c r="T611" s="118"/>
      <c r="U611" s="118"/>
      <c r="V611" s="20">
        <v>20.60452914947788</v>
      </c>
      <c r="W611" s="20">
        <v>37.399530610425117</v>
      </c>
      <c r="X611" s="20"/>
    </row>
    <row r="612" spans="1:24">
      <c r="A612" s="13" t="s">
        <v>339</v>
      </c>
      <c r="B612" s="13">
        <v>60</v>
      </c>
      <c r="C612" s="13" t="s">
        <v>372</v>
      </c>
      <c r="D612" s="14">
        <v>3024.3647031439382</v>
      </c>
      <c r="E612" s="17">
        <v>19.7</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1226.8564644349494</v>
      </c>
      <c r="Q612" s="15"/>
      <c r="R612" s="20">
        <v>40.895215481164982</v>
      </c>
      <c r="T612" s="118">
        <v>-5.618541194897908</v>
      </c>
      <c r="U612" s="118">
        <v>19.252413188049431</v>
      </c>
      <c r="V612" s="20">
        <v>63.354583275951796</v>
      </c>
      <c r="W612" s="20">
        <v>73.624697370502105</v>
      </c>
      <c r="X612" s="20">
        <v>53.377584635523867</v>
      </c>
    </row>
    <row r="613" spans="1:24">
      <c r="A613" s="13" t="s">
        <v>2135</v>
      </c>
      <c r="B613" s="13">
        <v>60</v>
      </c>
      <c r="C613" s="13" t="s">
        <v>372</v>
      </c>
      <c r="D613" s="13">
        <v>-293.05542708118361</v>
      </c>
      <c r="E613" s="17">
        <v>2.35</v>
      </c>
      <c r="G613" s="13">
        <v>-3064127000</v>
      </c>
      <c r="I613" s="13">
        <v>12.215866999999999</v>
      </c>
      <c r="J613" s="13">
        <v>61079335000</v>
      </c>
      <c r="K613" s="13">
        <v>5000000000</v>
      </c>
      <c r="L613" s="13">
        <v>0.16372149434829308</v>
      </c>
      <c r="M613" s="13">
        <v>10000000000</v>
      </c>
      <c r="O613" s="13">
        <v>54.768695200955861</v>
      </c>
      <c r="P613" s="13">
        <v>1320.2620809525797</v>
      </c>
      <c r="Q613" s="15"/>
      <c r="R613" s="20">
        <v>44.008736031752655</v>
      </c>
      <c r="T613" s="118">
        <v>-3.4683144902598162</v>
      </c>
      <c r="U613" s="120">
        <v>-3.2814868354605453</v>
      </c>
      <c r="V613" s="20">
        <v>25.594863534557845</v>
      </c>
      <c r="W613" s="20">
        <v>42.370741647297514</v>
      </c>
      <c r="X613" s="20">
        <v>35.609604188301986</v>
      </c>
    </row>
    <row r="614" spans="1:24">
      <c r="A614" s="13" t="s">
        <v>2160</v>
      </c>
      <c r="B614" s="13">
        <v>60</v>
      </c>
      <c r="C614" s="13" t="s">
        <v>372</v>
      </c>
      <c r="E614" s="17">
        <v>80.8</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17.600000000000001</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12.2</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91.95</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87.85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75.400000000000006</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10.42</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32.68</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-1791.0391962380957</v>
      </c>
      <c r="E622" s="17">
        <v>7.44</v>
      </c>
      <c r="G622" s="13">
        <v>-31207398</v>
      </c>
      <c r="I622" s="13">
        <v>14.004177167381973</v>
      </c>
      <c r="J622" s="13">
        <v>2447229960</v>
      </c>
      <c r="K622" s="13">
        <v>174750000</v>
      </c>
      <c r="L622" s="13">
        <v>0.49985085994942624</v>
      </c>
      <c r="M622" s="13">
        <v>1223250000</v>
      </c>
      <c r="O622" s="13">
        <v>20.947779956750757</v>
      </c>
      <c r="P622" s="13">
        <v>527.81497536080656</v>
      </c>
      <c r="Q622" s="15"/>
      <c r="R622" s="20">
        <v>17.593832512026886</v>
      </c>
      <c r="T622" s="118">
        <v>-5.5934515925553985</v>
      </c>
      <c r="U622" s="120">
        <v>1.4445417019682871</v>
      </c>
      <c r="V622" s="20">
        <v>34.683656021494414</v>
      </c>
      <c r="W622" s="20">
        <v>41.421585043474927</v>
      </c>
      <c r="X622" s="20">
        <v>45.569040580027668</v>
      </c>
    </row>
    <row r="623" spans="1:24">
      <c r="A623" s="13" t="s">
        <v>2179</v>
      </c>
      <c r="B623" s="13">
        <v>60</v>
      </c>
      <c r="C623" s="13" t="s">
        <v>372</v>
      </c>
      <c r="E623" s="17">
        <v>31.56</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140.4</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184.9</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94.95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38.200000000000003</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18.899999999999999</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60.1</v>
      </c>
      <c r="G629" s="13">
        <v>6729630082</v>
      </c>
      <c r="J629" s="13">
        <v>27947178234</v>
      </c>
      <c r="K629" s="13">
        <v>0</v>
      </c>
      <c r="O629" s="13">
        <v>15.485962233158652</v>
      </c>
      <c r="Q629" s="15"/>
    </row>
    <row r="630" spans="1:17">
      <c r="A630" s="13" t="s">
        <v>2191</v>
      </c>
      <c r="B630" s="13">
        <v>60</v>
      </c>
      <c r="C630" s="13" t="s">
        <v>372</v>
      </c>
      <c r="E630" s="17">
        <v>153.9</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114</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60.1</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94.95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153.9</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140.4</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7.44</v>
      </c>
      <c r="I7" s="19">
        <v>-0.17910391962380956</v>
      </c>
      <c r="J7" s="14">
        <v>-31207398</v>
      </c>
      <c r="K7" s="19">
        <v>-39.197436454010038</v>
      </c>
      <c r="L7" s="19">
        <v>228.89842632331903</v>
      </c>
      <c r="M7" s="19">
        <v>0</v>
      </c>
      <c r="N7" s="20">
        <v>20.947779956750757</v>
      </c>
      <c r="O7" s="21">
        <v>527.81497536080656</v>
      </c>
      <c r="P7" s="24">
        <v>17.593832512026886</v>
      </c>
    </row>
    <row r="8" spans="1:16">
      <c r="A8" t="s">
        <v>2171</v>
      </c>
      <c r="C8" s="14">
        <v>3999024540</v>
      </c>
      <c r="D8" s="14">
        <v>200000000</v>
      </c>
      <c r="E8" s="19">
        <v>0</v>
      </c>
      <c r="F8" s="19">
        <v>0</v>
      </c>
      <c r="G8" s="14">
        <v>0</v>
      </c>
      <c r="H8" s="19">
        <v>12.2</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31.56</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10.42</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91.95</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87.85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80.8</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75.400000000000006</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38.200000000000003</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114</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18.899999999999999</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32.68</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17.600000000000001</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184.9</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2.35</v>
      </c>
      <c r="I21" s="19">
        <v>-2.9305542708118359E-2</v>
      </c>
      <c r="J21" s="14">
        <v>-3064127000</v>
      </c>
      <c r="K21" s="19">
        <v>-3.2635722997121204</v>
      </c>
      <c r="L21" s="19">
        <v>8</v>
      </c>
      <c r="M21" s="19">
        <v>0</v>
      </c>
      <c r="N21" s="20">
        <v>54.768695200955861</v>
      </c>
      <c r="O21" s="21">
        <v>1320.2620809525797</v>
      </c>
      <c r="P21" s="24">
        <v>44.008736031752655</v>
      </c>
    </row>
    <row r="22" spans="1:16">
      <c r="A22" s="35" t="s">
        <v>50</v>
      </c>
      <c r="B22" s="35" t="s">
        <v>200</v>
      </c>
      <c r="C22" s="36">
        <v>91186532</v>
      </c>
      <c r="D22" s="36">
        <v>7347672</v>
      </c>
      <c r="E22" s="37">
        <v>19.180045707084524</v>
      </c>
      <c r="F22" s="37">
        <v>4.1632485147410856</v>
      </c>
      <c r="G22" s="36">
        <v>3.211576</v>
      </c>
      <c r="H22" s="37">
        <v>649.5</v>
      </c>
      <c r="I22" s="37">
        <v>-44.807467284154427</v>
      </c>
      <c r="J22" s="36">
        <v>-1925420</v>
      </c>
      <c r="K22" s="37">
        <v>-2392.7196892106658</v>
      </c>
      <c r="L22" s="37">
        <v>5443.9011431103618</v>
      </c>
      <c r="M22" s="37">
        <v>43.7</v>
      </c>
      <c r="N22" s="38">
        <v>57.965254331545879</v>
      </c>
      <c r="O22" s="39">
        <v>444.74275269865063</v>
      </c>
      <c r="P22" s="38">
        <v>14.824758423288355</v>
      </c>
    </row>
    <row r="23" spans="1:16">
      <c r="A23" s="35" t="s">
        <v>201</v>
      </c>
      <c r="B23" s="35" t="s">
        <v>200</v>
      </c>
      <c r="C23" s="36">
        <v>3755081013</v>
      </c>
      <c r="D23" s="36">
        <v>20000000</v>
      </c>
      <c r="E23" s="37">
        <v>23.63024898720753</v>
      </c>
      <c r="F23" s="37">
        <v>8.2623248207019326</v>
      </c>
      <c r="G23" s="36">
        <v>11.626663000000001</v>
      </c>
      <c r="H23" s="37">
        <v>145.6</v>
      </c>
      <c r="I23" s="37">
        <v>-3.8887718716027848</v>
      </c>
      <c r="J23" s="36">
        <v>-127375317</v>
      </c>
      <c r="K23" s="37">
        <v>-22.453329792301911</v>
      </c>
      <c r="L23" s="37">
        <v>2000</v>
      </c>
      <c r="M23" s="37">
        <v>58.13</v>
      </c>
      <c r="N23" s="38">
        <v>26.672591286716067</v>
      </c>
      <c r="O23" s="39">
        <v>199.98982467534216</v>
      </c>
      <c r="P23" s="38">
        <v>6.6663274891780722</v>
      </c>
    </row>
    <row r="24" spans="1:16">
      <c r="A24" s="35" t="s">
        <v>508</v>
      </c>
      <c r="B24" s="35" t="s">
        <v>200</v>
      </c>
      <c r="C24" s="36">
        <v>1552282099</v>
      </c>
      <c r="D24" s="36">
        <v>55750000</v>
      </c>
      <c r="E24" s="37">
        <v>76.203037934695274</v>
      </c>
      <c r="F24" s="37">
        <v>50.624838355552413</v>
      </c>
      <c r="G24" s="36">
        <v>18.855746</v>
      </c>
      <c r="H24" s="37">
        <v>27.84</v>
      </c>
      <c r="I24" s="37">
        <v>-0.57581983471804321</v>
      </c>
      <c r="J24" s="36">
        <v>-90367678</v>
      </c>
      <c r="K24" s="37">
        <v>-16.656951172298573</v>
      </c>
      <c r="L24" s="37">
        <v>717.48878923766813</v>
      </c>
      <c r="M24" s="37">
        <v>33.82</v>
      </c>
      <c r="N24" s="38">
        <v>51.23630334503607</v>
      </c>
      <c r="O24" s="39">
        <v>113.49514281739926</v>
      </c>
      <c r="P24" s="38">
        <v>3.7831714272466419</v>
      </c>
    </row>
    <row r="25" spans="1:16">
      <c r="A25" s="35" t="s">
        <v>103</v>
      </c>
      <c r="B25" s="35" t="s">
        <v>200</v>
      </c>
      <c r="C25" s="36">
        <v>739485696</v>
      </c>
      <c r="D25" s="36">
        <v>71250000</v>
      </c>
      <c r="E25" s="37">
        <v>90.465053985727721</v>
      </c>
      <c r="F25" s="37">
        <v>55.203694270466954</v>
      </c>
      <c r="G25" s="36">
        <v>18.348433</v>
      </c>
      <c r="H25" s="37">
        <v>24.1</v>
      </c>
      <c r="I25" s="37">
        <v>-0.29830552734257765</v>
      </c>
      <c r="J25" s="36">
        <v>-87222048</v>
      </c>
      <c r="K25" s="37">
        <v>-18.788254089149568</v>
      </c>
      <c r="L25" s="37">
        <v>561.40350877192986</v>
      </c>
      <c r="M25" s="37">
        <v>25.75</v>
      </c>
      <c r="N25" s="38">
        <v>89.410013938106616</v>
      </c>
      <c r="O25" s="39">
        <v>435.02842427262686</v>
      </c>
      <c r="P25" s="38">
        <v>14.500947475754229</v>
      </c>
    </row>
    <row r="26" spans="1:16">
      <c r="A26" s="35" t="s">
        <v>325</v>
      </c>
      <c r="B26" s="35" t="s">
        <v>200</v>
      </c>
      <c r="C26" s="36">
        <v>3231285211</v>
      </c>
      <c r="D26" s="36">
        <v>75000000</v>
      </c>
      <c r="E26" s="37">
        <v>47.978285028196247</v>
      </c>
      <c r="F26" s="37">
        <v>16.402832488272221</v>
      </c>
      <c r="G26" s="36">
        <v>20.950914999999998</v>
      </c>
      <c r="H26" s="37">
        <v>39.799999999999997</v>
      </c>
      <c r="I26" s="37">
        <v>-1.2946321409628538</v>
      </c>
      <c r="J26" s="36">
        <v>-43919717</v>
      </c>
      <c r="K26" s="37">
        <v>-66.59878978728392</v>
      </c>
      <c r="L26" s="37">
        <v>533.33333333333337</v>
      </c>
      <c r="M26" s="37">
        <v>27.93</v>
      </c>
      <c r="N26" s="38">
        <v>42.642969707434972</v>
      </c>
      <c r="O26" s="39">
        <v>431.73577220531581</v>
      </c>
      <c r="P26" s="38">
        <v>14.39119240684386</v>
      </c>
    </row>
    <row r="27" spans="1:16">
      <c r="A27" s="35" t="s">
        <v>202</v>
      </c>
      <c r="B27" s="35" t="s">
        <v>200</v>
      </c>
      <c r="C27" s="36">
        <v>5927165415</v>
      </c>
      <c r="D27" s="36">
        <v>77770481</v>
      </c>
      <c r="E27" s="37">
        <v>28.993647349040607</v>
      </c>
      <c r="F27" s="37">
        <v>8.8764390808116413</v>
      </c>
      <c r="G27" s="36">
        <v>31.848393999999999</v>
      </c>
      <c r="H27" s="37">
        <v>43.32</v>
      </c>
      <c r="I27" s="37">
        <v>-1.6089059853112673</v>
      </c>
      <c r="J27" s="36">
        <v>117049208</v>
      </c>
      <c r="K27" s="37">
        <v>27.905871879116003</v>
      </c>
      <c r="L27" s="37">
        <v>514.33396689419988</v>
      </c>
      <c r="M27" s="37">
        <v>40.950000000000003</v>
      </c>
      <c r="N27" s="38">
        <v>67.682098111339656</v>
      </c>
      <c r="O27" s="39">
        <v>107.47923856278727</v>
      </c>
      <c r="P27" s="38">
        <v>3.5826412854262424</v>
      </c>
    </row>
    <row r="28" spans="1:16">
      <c r="A28" s="35" t="s">
        <v>120</v>
      </c>
      <c r="B28" s="35" t="s">
        <v>200</v>
      </c>
      <c r="C28" s="36">
        <v>1191941245</v>
      </c>
      <c r="D28" s="36">
        <v>84240000</v>
      </c>
      <c r="E28" s="37">
        <v>27.324161180767504</v>
      </c>
      <c r="F28" s="37">
        <v>10.463254442287591</v>
      </c>
      <c r="G28" s="36">
        <v>44.361629999999998</v>
      </c>
      <c r="H28" s="37">
        <v>33</v>
      </c>
      <c r="I28" s="37">
        <v>-1.2741954255802241</v>
      </c>
      <c r="J28" s="36">
        <v>-28264473</v>
      </c>
      <c r="K28" s="37">
        <v>-92.393019321464081</v>
      </c>
      <c r="L28" s="37">
        <v>474.83380816714151</v>
      </c>
      <c r="M28" s="37">
        <v>52.66</v>
      </c>
      <c r="N28" s="38">
        <v>41.741516858980198</v>
      </c>
      <c r="O28" s="39">
        <v>193.18346879547295</v>
      </c>
      <c r="P28" s="38">
        <v>6.4394489598490985</v>
      </c>
    </row>
    <row r="29" spans="1:16">
      <c r="A29" s="35" t="s">
        <v>85</v>
      </c>
      <c r="B29" s="35" t="s">
        <v>200</v>
      </c>
      <c r="C29" s="36">
        <v>1271636030</v>
      </c>
      <c r="D29" s="36">
        <v>100000000</v>
      </c>
      <c r="E29" s="37">
        <v>63.410213990449158</v>
      </c>
      <c r="F29" s="37">
        <v>70.455793322721291</v>
      </c>
      <c r="G29" s="36">
        <v>62.830463000000002</v>
      </c>
      <c r="H29" s="37">
        <v>10.039999999999999</v>
      </c>
      <c r="I29" s="37">
        <v>-0.70331610468343086</v>
      </c>
      <c r="J29" s="36">
        <v>15898817</v>
      </c>
      <c r="K29" s="37">
        <v>56.607985361426579</v>
      </c>
      <c r="L29" s="37">
        <v>400</v>
      </c>
      <c r="M29" s="37">
        <v>62.83</v>
      </c>
      <c r="N29" s="38">
        <v>43.630524173015907</v>
      </c>
      <c r="O29" s="39">
        <v>327.00729126486596</v>
      </c>
      <c r="P29" s="38">
        <v>10.900243042162199</v>
      </c>
    </row>
    <row r="30" spans="1:16">
      <c r="A30" s="35" t="s">
        <v>539</v>
      </c>
      <c r="B30" s="35" t="s">
        <v>200</v>
      </c>
      <c r="C30" s="36">
        <v>3339027503</v>
      </c>
      <c r="D30" s="36">
        <v>103200000</v>
      </c>
      <c r="E30" s="37">
        <v>125.09743839476567</v>
      </c>
      <c r="F30" s="37">
        <v>110.1985891426759</v>
      </c>
      <c r="G30" s="36">
        <v>113.051084</v>
      </c>
      <c r="H30" s="37">
        <v>11.6</v>
      </c>
      <c r="I30" s="37">
        <v>-0.27503860654017664</v>
      </c>
      <c r="J30" s="36">
        <v>31743454</v>
      </c>
      <c r="K30" s="37">
        <v>35.761703814588039</v>
      </c>
      <c r="L30" s="37">
        <v>387.59689922480618</v>
      </c>
      <c r="M30" s="37">
        <v>26.71</v>
      </c>
      <c r="N30" s="38">
        <v>55.935807862681933</v>
      </c>
      <c r="O30" s="39">
        <v>900.05386893627667</v>
      </c>
      <c r="P30" s="38">
        <v>30.001795631209223</v>
      </c>
    </row>
    <row r="31" spans="1:16">
      <c r="A31" s="35" t="s">
        <v>145</v>
      </c>
      <c r="B31" s="35" t="s">
        <v>200</v>
      </c>
      <c r="C31" s="36">
        <v>9789764290</v>
      </c>
      <c r="D31" s="36">
        <v>119470352</v>
      </c>
      <c r="E31" s="37">
        <v>3.4354504595005104</v>
      </c>
      <c r="F31" s="37">
        <v>0.26141521549749014</v>
      </c>
      <c r="G31" s="36">
        <v>116.852366</v>
      </c>
      <c r="H31" s="37">
        <v>99.65</v>
      </c>
      <c r="I31" s="37">
        <v>-4.1181550933167017</v>
      </c>
      <c r="J31" s="36">
        <v>2569715</v>
      </c>
      <c r="K31" s="37">
        <v>5114.0841377351189</v>
      </c>
      <c r="L31" s="37">
        <v>334.81110024686291</v>
      </c>
      <c r="M31" s="37">
        <v>97.8</v>
      </c>
      <c r="N31" s="38">
        <v>33.840898574145413</v>
      </c>
      <c r="O31" s="39">
        <v>1124.7381708285843</v>
      </c>
      <c r="P31" s="38">
        <v>37.491272360952813</v>
      </c>
    </row>
    <row r="32" spans="1:16">
      <c r="A32" s="35" t="s">
        <v>144</v>
      </c>
      <c r="B32" s="35" t="s">
        <v>200</v>
      </c>
      <c r="C32" s="36">
        <v>39381685000</v>
      </c>
      <c r="D32" s="36">
        <v>141772000</v>
      </c>
      <c r="E32" s="37">
        <v>1.7907813901414786</v>
      </c>
      <c r="F32" s="37">
        <v>1.8359619159856806E-2</v>
      </c>
      <c r="G32" s="36">
        <v>31.219389</v>
      </c>
      <c r="H32" s="37">
        <v>715.5</v>
      </c>
      <c r="I32" s="37">
        <v>32.096941767743374</v>
      </c>
      <c r="J32" s="36">
        <v>273620000</v>
      </c>
      <c r="K32" s="37">
        <v>356.47663182515896</v>
      </c>
      <c r="L32" s="37">
        <v>282.14315943909941</v>
      </c>
      <c r="M32" s="37">
        <v>22.02</v>
      </c>
      <c r="N32" s="38">
        <v>54.759415974334225</v>
      </c>
      <c r="O32" s="39">
        <v>2445.207422890101</v>
      </c>
      <c r="P32" s="38">
        <v>81.5069140963367</v>
      </c>
    </row>
    <row r="33" spans="1:16">
      <c r="A33" s="35" t="s">
        <v>322</v>
      </c>
      <c r="B33" s="35" t="s">
        <v>200</v>
      </c>
      <c r="C33" s="36">
        <v>1380911336</v>
      </c>
      <c r="D33" s="36">
        <v>150000000</v>
      </c>
      <c r="E33" s="37">
        <v>12.378822162498532</v>
      </c>
      <c r="F33" s="37">
        <v>1.9191972344958963</v>
      </c>
      <c r="G33" s="36">
        <v>74.740385000000003</v>
      </c>
      <c r="H33" s="37">
        <v>43.24</v>
      </c>
      <c r="I33" s="37">
        <v>-0.45931435163995354</v>
      </c>
      <c r="J33" s="36">
        <v>-32821003</v>
      </c>
      <c r="K33" s="37">
        <v>-196.5205024355898</v>
      </c>
      <c r="L33" s="37">
        <v>266.66666666666669</v>
      </c>
      <c r="M33" s="37">
        <v>49.82</v>
      </c>
      <c r="N33" s="38">
        <v>43.313206955788672</v>
      </c>
      <c r="O33" s="39">
        <v>838.22038842962934</v>
      </c>
      <c r="P33" s="38">
        <v>27.940679614320977</v>
      </c>
    </row>
    <row r="34" spans="1:16">
      <c r="A34" s="35" t="s">
        <v>551</v>
      </c>
      <c r="B34" s="35" t="s">
        <v>200</v>
      </c>
      <c r="C34" s="36">
        <v>6093838382</v>
      </c>
      <c r="D34" s="36">
        <v>170000000</v>
      </c>
      <c r="E34" s="37">
        <v>5.3021111097679094</v>
      </c>
      <c r="F34" s="37">
        <v>0.22277777772134072</v>
      </c>
      <c r="G34" s="36">
        <v>53.288747999999998</v>
      </c>
      <c r="H34" s="37">
        <v>141.6</v>
      </c>
      <c r="I34" s="37">
        <v>-0.78739689240671851</v>
      </c>
      <c r="J34" s="36">
        <v>418881945</v>
      </c>
      <c r="K34" s="37">
        <v>56.817917993576927</v>
      </c>
      <c r="L34" s="37">
        <v>235.29411764705881</v>
      </c>
      <c r="M34" s="37">
        <v>31.34</v>
      </c>
      <c r="N34" s="38">
        <v>27.048725024412825</v>
      </c>
      <c r="O34" s="39">
        <v>1189.3867872992253</v>
      </c>
      <c r="P34" s="38">
        <v>39.64622624330751</v>
      </c>
    </row>
    <row r="35" spans="1:16">
      <c r="A35" s="35" t="s">
        <v>49</v>
      </c>
      <c r="B35" s="35" t="s">
        <v>200</v>
      </c>
      <c r="C35" s="36">
        <v>1429330090</v>
      </c>
      <c r="D35" s="36">
        <v>200000000</v>
      </c>
      <c r="E35" s="37">
        <v>46.346601670192491</v>
      </c>
      <c r="F35" s="37">
        <v>28.966626043870306</v>
      </c>
      <c r="G35" s="36">
        <v>105.381429</v>
      </c>
      <c r="H35" s="37">
        <v>8.19</v>
      </c>
      <c r="I35" s="37">
        <v>-8.493481202424924E-2</v>
      </c>
      <c r="J35" s="36">
        <v>-731122</v>
      </c>
      <c r="K35" s="37">
        <v>-2188.4172545758438</v>
      </c>
      <c r="L35" s="37">
        <v>200</v>
      </c>
      <c r="M35" s="37">
        <v>52.69</v>
      </c>
      <c r="N35" s="38">
        <v>52.175558701832458</v>
      </c>
      <c r="O35" s="39">
        <v>64.597839983131635</v>
      </c>
      <c r="P35" s="38">
        <v>2.1532613327710544</v>
      </c>
    </row>
    <row r="36" spans="1:16">
      <c r="A36" s="35" t="s">
        <v>9</v>
      </c>
      <c r="B36" s="35" t="s">
        <v>200</v>
      </c>
      <c r="C36" s="36">
        <v>19691212171</v>
      </c>
      <c r="D36" s="36">
        <v>240303646</v>
      </c>
      <c r="E36" s="37">
        <v>2.9734481888041917</v>
      </c>
      <c r="F36" s="37">
        <v>0.22095914885032222</v>
      </c>
      <c r="G36" s="36">
        <v>239.36703</v>
      </c>
      <c r="H36" s="37">
        <v>56.2</v>
      </c>
      <c r="I36" s="37">
        <v>4.5132125432652686</v>
      </c>
      <c r="J36" s="36">
        <v>5168746</v>
      </c>
      <c r="K36" s="37">
        <v>2603.533657099807</v>
      </c>
      <c r="L36" s="37">
        <v>166.45606783677349</v>
      </c>
      <c r="M36" s="37">
        <v>99.61</v>
      </c>
      <c r="N36" s="38">
        <v>33.840898578320015</v>
      </c>
      <c r="O36" s="39">
        <v>2716.1554362912834</v>
      </c>
      <c r="P36" s="38">
        <v>90.53851454304278</v>
      </c>
    </row>
    <row r="37" spans="1:16">
      <c r="A37" s="35" t="s">
        <v>521</v>
      </c>
      <c r="B37" s="35" t="s">
        <v>200</v>
      </c>
      <c r="C37" s="36">
        <v>4605953109</v>
      </c>
      <c r="D37" s="36">
        <v>265000000</v>
      </c>
      <c r="E37" s="37">
        <v>10.102576000290146</v>
      </c>
      <c r="F37" s="37">
        <v>0.88657972797631823</v>
      </c>
      <c r="G37" s="36">
        <v>85.702517999999998</v>
      </c>
      <c r="H37" s="37">
        <v>46.2</v>
      </c>
      <c r="I37" s="37">
        <v>-7.0385671435146824</v>
      </c>
      <c r="J37" s="36">
        <v>481101194</v>
      </c>
      <c r="K37" s="37">
        <v>23.685245728157557</v>
      </c>
      <c r="L37" s="37">
        <v>150.9433962264151</v>
      </c>
      <c r="M37" s="37">
        <v>32.340000000000003</v>
      </c>
      <c r="N37" s="38">
        <v>71.885404838781412</v>
      </c>
      <c r="O37" s="39">
        <v>817.46998868365108</v>
      </c>
      <c r="P37" s="38">
        <v>27.248999622788368</v>
      </c>
    </row>
    <row r="38" spans="1:16">
      <c r="A38" s="35" t="s">
        <v>1263</v>
      </c>
      <c r="B38" s="35" t="s">
        <v>200</v>
      </c>
      <c r="C38" s="36">
        <v>14622631268</v>
      </c>
      <c r="D38" s="36">
        <v>280000000</v>
      </c>
      <c r="E38" s="37">
        <v>19.08160975512952</v>
      </c>
      <c r="F38" s="37">
        <v>1.514413472629327</v>
      </c>
      <c r="G38" s="36">
        <v>51.990901999999998</v>
      </c>
      <c r="H38" s="37">
        <v>46.1</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56.242296492649409</v>
      </c>
      <c r="F39" s="37">
        <v>7.8903334024480092</v>
      </c>
      <c r="G39" s="36">
        <v>32.008808999999999</v>
      </c>
      <c r="H39" s="37">
        <v>22.24</v>
      </c>
      <c r="I39" s="37">
        <v>-6.3264102835525193E-2</v>
      </c>
      <c r="J39" s="36">
        <v>-40736806</v>
      </c>
      <c r="K39" s="37">
        <v>-174.97689926893139</v>
      </c>
      <c r="L39" s="37">
        <v>123.45679012345678</v>
      </c>
      <c r="M39" s="37">
        <v>9.8699999999999992</v>
      </c>
      <c r="N39" s="38">
        <v>66.348617699494284</v>
      </c>
      <c r="O39" s="39">
        <v>420.05819565969853</v>
      </c>
      <c r="P39" s="38">
        <v>14.001939855323284</v>
      </c>
    </row>
    <row r="40" spans="1:16">
      <c r="A40" s="35" t="s">
        <v>121</v>
      </c>
      <c r="B40" s="35" t="s">
        <v>200</v>
      </c>
      <c r="C40" s="36">
        <v>3548001757</v>
      </c>
      <c r="D40" s="36">
        <v>360000000</v>
      </c>
      <c r="E40" s="37">
        <v>37.126698012737798</v>
      </c>
      <c r="F40" s="37">
        <v>34.376572234016479</v>
      </c>
      <c r="G40" s="36">
        <v>282.78303399999999</v>
      </c>
      <c r="H40" s="37">
        <v>3.81</v>
      </c>
      <c r="I40" s="37">
        <v>-1.2799685425547658E-2</v>
      </c>
      <c r="J40" s="36">
        <v>-173040268</v>
      </c>
      <c r="K40" s="37">
        <v>-6.2413218176476706</v>
      </c>
      <c r="L40" s="37">
        <v>111.11111111111111</v>
      </c>
      <c r="M40" s="37">
        <v>78.55</v>
      </c>
      <c r="N40" s="38">
        <v>51.803211992031088</v>
      </c>
      <c r="O40" s="39">
        <v>713.88602585232184</v>
      </c>
      <c r="P40" s="38">
        <v>23.796200861744062</v>
      </c>
    </row>
    <row r="41" spans="1:16">
      <c r="A41" s="35" t="s">
        <v>48</v>
      </c>
      <c r="B41" s="35" t="s">
        <v>200</v>
      </c>
      <c r="C41" s="36">
        <v>4404805235</v>
      </c>
      <c r="D41" s="36">
        <v>385499653</v>
      </c>
      <c r="E41" s="37">
        <v>22.156969418061305</v>
      </c>
      <c r="F41" s="37">
        <v>2.3948323997217389</v>
      </c>
      <c r="G41" s="36">
        <v>74.176674000000006</v>
      </c>
      <c r="H41" s="37">
        <v>24.34</v>
      </c>
      <c r="I41" s="37">
        <v>0.27673971387667962</v>
      </c>
      <c r="J41" s="36">
        <v>-306785046</v>
      </c>
      <c r="K41" s="37">
        <v>-30.157896522765977</v>
      </c>
      <c r="L41" s="37">
        <v>103.76144229629178</v>
      </c>
      <c r="M41" s="37">
        <v>19.239999999999998</v>
      </c>
      <c r="N41" s="38">
        <v>25.79853448839917</v>
      </c>
      <c r="O41" s="39">
        <v>1791.2927888357406</v>
      </c>
      <c r="P41" s="38">
        <v>59.70975962785802</v>
      </c>
    </row>
    <row r="42" spans="1:16">
      <c r="A42" s="35" t="s">
        <v>203</v>
      </c>
      <c r="B42" s="35" t="s">
        <v>200</v>
      </c>
      <c r="C42" s="36">
        <v>6764257574</v>
      </c>
      <c r="D42" s="36">
        <v>500000000</v>
      </c>
      <c r="E42" s="37">
        <v>23.533737819452103</v>
      </c>
      <c r="F42" s="37">
        <v>5.8834344548630257</v>
      </c>
      <c r="G42" s="36">
        <v>194.287902</v>
      </c>
      <c r="H42" s="37">
        <v>8.75</v>
      </c>
      <c r="I42" s="37">
        <v>-0.10762327616295053</v>
      </c>
      <c r="J42" s="36">
        <v>-270382363</v>
      </c>
      <c r="K42" s="37">
        <v>-14.793864346839813</v>
      </c>
      <c r="L42" s="37">
        <v>80</v>
      </c>
      <c r="M42" s="37">
        <v>38.85</v>
      </c>
      <c r="N42" s="38">
        <v>28.472212148442246</v>
      </c>
      <c r="O42" s="39">
        <v>551.93868191008482</v>
      </c>
      <c r="P42" s="38">
        <v>18.397956063669493</v>
      </c>
    </row>
    <row r="43" spans="1:16">
      <c r="A43" s="35" t="s">
        <v>181</v>
      </c>
      <c r="B43" s="35" t="s">
        <v>200</v>
      </c>
      <c r="C43" s="36">
        <v>959761015</v>
      </c>
      <c r="D43" s="36">
        <v>500000000</v>
      </c>
      <c r="E43" s="37">
        <v>77.75626521106939</v>
      </c>
      <c r="F43" s="37">
        <v>77.75626521106939</v>
      </c>
      <c r="G43" s="36">
        <v>195.60929400000001</v>
      </c>
      <c r="H43" s="37">
        <v>2.63</v>
      </c>
      <c r="I43" s="37">
        <v>-8.4522665695254684E-2</v>
      </c>
      <c r="J43" s="36">
        <v>70090339</v>
      </c>
      <c r="K43" s="37">
        <v>14.267301517831152</v>
      </c>
      <c r="L43" s="37">
        <v>80</v>
      </c>
      <c r="M43" s="37">
        <v>39.119999999999997</v>
      </c>
      <c r="N43" s="38">
        <v>52.723015007891988</v>
      </c>
      <c r="O43" s="39">
        <v>111.69222727893779</v>
      </c>
      <c r="P43" s="38">
        <v>3.72307424263126</v>
      </c>
    </row>
    <row r="44" spans="1:16">
      <c r="A44" s="35" t="s">
        <v>207</v>
      </c>
      <c r="B44" s="35" t="s">
        <v>200</v>
      </c>
      <c r="C44" s="36">
        <v>63934093330</v>
      </c>
      <c r="D44" s="36">
        <v>780226002</v>
      </c>
      <c r="E44" s="37">
        <v>1.2668186176564835</v>
      </c>
      <c r="F44" s="37">
        <v>3.8658475828956138E-2</v>
      </c>
      <c r="G44" s="36">
        <v>725.54518099999996</v>
      </c>
      <c r="H44" s="37">
        <v>43.52</v>
      </c>
      <c r="I44" s="37">
        <v>0.76450777110606793</v>
      </c>
      <c r="J44" s="36">
        <v>16782058</v>
      </c>
      <c r="K44" s="37">
        <v>1952.6503891239083</v>
      </c>
      <c r="L44" s="37">
        <v>51.267196808957415</v>
      </c>
      <c r="M44" s="37">
        <v>92.99</v>
      </c>
      <c r="N44" s="38">
        <v>33.840898578139964</v>
      </c>
      <c r="O44" s="39">
        <v>1845.1659792811538</v>
      </c>
      <c r="P44" s="38">
        <v>61.505532642705127</v>
      </c>
    </row>
    <row r="45" spans="1:16">
      <c r="A45" s="35" t="s">
        <v>323</v>
      </c>
      <c r="B45" s="35" t="s">
        <v>200</v>
      </c>
      <c r="C45" s="36">
        <v>3818084897</v>
      </c>
      <c r="D45" s="36">
        <v>791000000</v>
      </c>
      <c r="E45" s="37">
        <v>14.433839834959779</v>
      </c>
      <c r="F45" s="37">
        <v>4.5618962815928503</v>
      </c>
      <c r="G45" s="36">
        <v>679.26380900000004</v>
      </c>
      <c r="H45" s="37">
        <v>4.08</v>
      </c>
      <c r="I45" s="37">
        <v>-2.5002376697377926E-2</v>
      </c>
      <c r="J45" s="36">
        <v>-264395717</v>
      </c>
      <c r="K45" s="37">
        <v>-11.966910946594494</v>
      </c>
      <c r="L45" s="37">
        <v>50.56890012642225</v>
      </c>
      <c r="M45" s="37">
        <v>85.87</v>
      </c>
      <c r="N45" s="38">
        <v>22.009294454752027</v>
      </c>
      <c r="O45" s="39">
        <v>413.48321906903408</v>
      </c>
      <c r="P45" s="38">
        <v>13.782773968967803</v>
      </c>
    </row>
    <row r="46" spans="1:16">
      <c r="A46" s="35" t="s">
        <v>204</v>
      </c>
      <c r="B46" s="35" t="s">
        <v>200</v>
      </c>
      <c r="C46" s="36">
        <v>12909517992</v>
      </c>
      <c r="D46" s="36">
        <v>1000000000</v>
      </c>
      <c r="E46" s="37">
        <v>2.0060969297890145</v>
      </c>
      <c r="F46" s="37">
        <v>8.7221605643000633E-2</v>
      </c>
      <c r="G46" s="36">
        <v>849.28664500000002</v>
      </c>
      <c r="H46" s="37">
        <v>23.48</v>
      </c>
      <c r="I46" s="37">
        <v>-0.41083444814406173</v>
      </c>
      <c r="J46" s="36">
        <v>391337210</v>
      </c>
      <c r="K46" s="37">
        <v>58.772841969206048</v>
      </c>
      <c r="L46" s="37">
        <v>40</v>
      </c>
      <c r="M46" s="37">
        <v>84.92</v>
      </c>
      <c r="N46" s="38">
        <v>63.971565907770085</v>
      </c>
      <c r="O46" s="39">
        <v>372.95152943219341</v>
      </c>
      <c r="P46" s="38">
        <v>12.431717647739781</v>
      </c>
    </row>
    <row r="47" spans="1:16">
      <c r="A47" s="35" t="s">
        <v>324</v>
      </c>
      <c r="B47" s="35" t="s">
        <v>200</v>
      </c>
      <c r="C47" s="36">
        <v>19079519513</v>
      </c>
      <c r="D47" s="36">
        <v>1500000000</v>
      </c>
      <c r="E47" s="37">
        <v>11.014732204323282</v>
      </c>
      <c r="F47" s="37">
        <v>0.81590608920913199</v>
      </c>
      <c r="G47" s="36">
        <v>363.24555199999998</v>
      </c>
      <c r="H47" s="37">
        <v>10</v>
      </c>
      <c r="I47" s="37">
        <v>-0.32596502376897618</v>
      </c>
      <c r="J47" s="36">
        <v>-705417106</v>
      </c>
      <c r="K47" s="37">
        <v>-19.137613597932795</v>
      </c>
      <c r="L47" s="37">
        <v>26.666666666666668</v>
      </c>
      <c r="M47" s="37">
        <v>24.21</v>
      </c>
      <c r="N47" s="38">
        <v>56.651725632344082</v>
      </c>
      <c r="O47" s="39">
        <v>1267.4305017944159</v>
      </c>
      <c r="P47" s="38">
        <v>42.247683393147199</v>
      </c>
    </row>
    <row r="48" spans="1:16">
      <c r="A48" s="35" t="s">
        <v>344</v>
      </c>
      <c r="B48" s="35" t="s">
        <v>200</v>
      </c>
      <c r="C48" s="36">
        <v>13652788635</v>
      </c>
      <c r="D48" s="36">
        <v>1915000000</v>
      </c>
      <c r="E48" s="37">
        <v>5.8267323678326122</v>
      </c>
      <c r="F48" s="37">
        <v>0.23405231443392699</v>
      </c>
      <c r="G48" s="36">
        <v>493.98133899999999</v>
      </c>
      <c r="H48" s="37">
        <v>13.9</v>
      </c>
      <c r="I48" s="37">
        <v>-7.3042298230291181E-2</v>
      </c>
      <c r="J48" s="36">
        <v>123979435</v>
      </c>
      <c r="K48" s="37">
        <v>200.79943097014436</v>
      </c>
      <c r="L48" s="37">
        <v>20.887728459530027</v>
      </c>
      <c r="M48" s="37">
        <v>25.79</v>
      </c>
      <c r="N48" s="38">
        <v>52.196302135846381</v>
      </c>
      <c r="O48" s="39">
        <v>1191.2153917545381</v>
      </c>
      <c r="P48" s="38">
        <v>39.707179725151271</v>
      </c>
    </row>
    <row r="49" spans="1:16">
      <c r="A49" s="35" t="s">
        <v>538</v>
      </c>
      <c r="B49" s="35" t="s">
        <v>200</v>
      </c>
      <c r="C49" s="36">
        <v>12776501404</v>
      </c>
      <c r="D49" s="36">
        <v>2500000000</v>
      </c>
      <c r="E49" s="37">
        <v>18.220080350554344</v>
      </c>
      <c r="F49" s="37">
        <v>2.4293440467405794</v>
      </c>
      <c r="G49" s="36">
        <v>587.20383200000003</v>
      </c>
      <c r="H49" s="37">
        <v>3.74</v>
      </c>
      <c r="I49" s="37">
        <v>-0.26847258210951885</v>
      </c>
      <c r="J49" s="36">
        <v>-201213065</v>
      </c>
      <c r="K49" s="37">
        <v>-37.273921551764047</v>
      </c>
      <c r="L49" s="37">
        <v>16</v>
      </c>
      <c r="M49" s="37">
        <v>23.48</v>
      </c>
      <c r="N49" s="38">
        <v>34.57935142676601</v>
      </c>
      <c r="O49" s="39">
        <v>1435.3523050710953</v>
      </c>
      <c r="P49" s="38">
        <v>47.845076835703175</v>
      </c>
    </row>
    <row r="50" spans="1:16">
      <c r="A50" s="35" t="s">
        <v>205</v>
      </c>
      <c r="B50" s="35" t="s">
        <v>200</v>
      </c>
      <c r="C50" s="36">
        <v>141356914000</v>
      </c>
      <c r="D50" s="36">
        <v>2900000000</v>
      </c>
      <c r="E50" s="37">
        <v>4.9382423412799525</v>
      </c>
      <c r="F50" s="37">
        <v>3.1534114567560362E-2</v>
      </c>
      <c r="G50" s="36">
        <v>147.02876900000001</v>
      </c>
      <c r="H50" s="37">
        <v>55.2</v>
      </c>
      <c r="I50" s="37">
        <v>0.18584908030262426</v>
      </c>
      <c r="J50" s="36">
        <v>1502626000</v>
      </c>
      <c r="K50" s="37">
        <v>104.21754980946689</v>
      </c>
      <c r="L50" s="37">
        <v>13.793103448275861</v>
      </c>
      <c r="M50" s="37">
        <v>5.0599999999999996</v>
      </c>
      <c r="N50" s="38">
        <v>42.073912866682321</v>
      </c>
      <c r="O50" s="39">
        <v>2028.1393068658026</v>
      </c>
      <c r="P50" s="38">
        <v>67.604643562193417</v>
      </c>
    </row>
    <row r="51" spans="1:16">
      <c r="A51" s="35" t="s">
        <v>206</v>
      </c>
      <c r="B51" s="35" t="s">
        <v>200</v>
      </c>
      <c r="C51" s="36">
        <v>295496351000</v>
      </c>
      <c r="D51" s="36">
        <v>7000000000</v>
      </c>
      <c r="E51" s="37">
        <v>0.32914041360442653</v>
      </c>
      <c r="F51" s="37">
        <v>1.306112752398518E-3</v>
      </c>
      <c r="G51" s="36">
        <v>3267.1327310000001</v>
      </c>
      <c r="H51" s="37">
        <v>37.200000000000003</v>
      </c>
      <c r="I51" s="37">
        <v>-0.73322652191783533</v>
      </c>
      <c r="J51" s="36">
        <v>405786000</v>
      </c>
      <c r="K51" s="37">
        <v>621.01698925049163</v>
      </c>
      <c r="L51" s="37">
        <v>5.7142857142857144</v>
      </c>
      <c r="M51" s="37">
        <v>46.67</v>
      </c>
      <c r="N51" s="38">
        <v>47.143383227344799</v>
      </c>
      <c r="O51" s="39">
        <v>977.63017452436191</v>
      </c>
      <c r="P51" s="38">
        <v>32.587672484145394</v>
      </c>
    </row>
    <row r="52" spans="1:16">
      <c r="A52" s="75" t="s">
        <v>710</v>
      </c>
      <c r="B52" s="75" t="s">
        <v>679</v>
      </c>
      <c r="C52" s="76">
        <v>599344233</v>
      </c>
      <c r="D52" s="76">
        <v>118000000</v>
      </c>
      <c r="E52" s="77">
        <v>120.35698845632051</v>
      </c>
      <c r="F52" s="77">
        <v>92.724952585763106</v>
      </c>
      <c r="G52" s="76">
        <v>28.655494999999998</v>
      </c>
      <c r="H52" s="77">
        <v>11.6</v>
      </c>
      <c r="I52" s="77">
        <v>-0.28362315182619646</v>
      </c>
      <c r="J52" s="76">
        <v>-28506759</v>
      </c>
      <c r="K52" s="77">
        <v>-45.533061124205666</v>
      </c>
      <c r="L52" s="77">
        <v>338.9830508474576</v>
      </c>
      <c r="M52" s="77">
        <v>24.28</v>
      </c>
      <c r="N52" s="78">
        <v>81.986278622089756</v>
      </c>
      <c r="O52" s="79">
        <v>265.9569747362778</v>
      </c>
      <c r="P52" s="78">
        <v>8.8652324912092606</v>
      </c>
    </row>
    <row r="53" spans="1:16">
      <c r="A53" s="75" t="s">
        <v>517</v>
      </c>
      <c r="B53" s="75" t="s">
        <v>679</v>
      </c>
      <c r="C53" s="76">
        <v>1187480335</v>
      </c>
      <c r="D53" s="76">
        <v>155000000</v>
      </c>
      <c r="E53" s="77">
        <v>48.947496663493887</v>
      </c>
      <c r="F53" s="77">
        <v>21.052686736986619</v>
      </c>
      <c r="G53" s="76">
        <v>52.462822000000003</v>
      </c>
      <c r="H53" s="77">
        <v>15.58</v>
      </c>
      <c r="I53" s="77">
        <v>0.2055502197707906</v>
      </c>
      <c r="J53" s="76">
        <v>-76765590</v>
      </c>
      <c r="K53" s="77">
        <v>-30.287007499063058</v>
      </c>
      <c r="L53" s="77">
        <v>258.06451612903226</v>
      </c>
      <c r="M53" s="77">
        <v>33.840000000000003</v>
      </c>
      <c r="N53" s="78">
        <v>63.147914193727914</v>
      </c>
      <c r="O53" s="79">
        <v>2566.3025113494814</v>
      </c>
      <c r="P53" s="78">
        <v>85.543417044982718</v>
      </c>
    </row>
    <row r="54" spans="1:16">
      <c r="A54" s="75" t="s">
        <v>358</v>
      </c>
      <c r="B54" s="75" t="s">
        <v>679</v>
      </c>
      <c r="C54" s="76">
        <v>12992829112</v>
      </c>
      <c r="D54" s="76">
        <v>300000000</v>
      </c>
      <c r="E54" s="77">
        <v>13.282620289069667</v>
      </c>
      <c r="F54" s="77">
        <v>1.3022176753989869</v>
      </c>
      <c r="G54" s="76">
        <v>87.924075000000002</v>
      </c>
      <c r="H54" s="77">
        <v>34.26</v>
      </c>
      <c r="I54" s="77">
        <v>-0.42035311137660608</v>
      </c>
      <c r="J54" s="76">
        <v>-369030105</v>
      </c>
      <c r="K54" s="77">
        <v>-27.640021401505983</v>
      </c>
      <c r="L54" s="77">
        <v>133.33333333333334</v>
      </c>
      <c r="M54" s="77">
        <v>29.3</v>
      </c>
      <c r="N54" s="78">
        <v>38.873591189468115</v>
      </c>
      <c r="O54" s="79">
        <v>531.56503697472692</v>
      </c>
      <c r="P54" s="78">
        <v>17.718834565824231</v>
      </c>
    </row>
    <row r="55" spans="1:16">
      <c r="A55" s="75" t="s">
        <v>188</v>
      </c>
      <c r="B55" s="75" t="s">
        <v>679</v>
      </c>
      <c r="C55" s="76">
        <v>3014472211</v>
      </c>
      <c r="D55" s="76">
        <v>400000000</v>
      </c>
      <c r="E55" s="77">
        <v>45.061080294338971</v>
      </c>
      <c r="F55" s="77">
        <v>18.775450122641239</v>
      </c>
      <c r="G55" s="76">
        <v>129.881788</v>
      </c>
      <c r="H55" s="77">
        <v>6.86</v>
      </c>
      <c r="I55" s="77">
        <v>-0.30201180202319922</v>
      </c>
      <c r="J55" s="76">
        <v>44096898</v>
      </c>
      <c r="K55" s="77">
        <v>54.425597011381619</v>
      </c>
      <c r="L55" s="77">
        <v>100</v>
      </c>
      <c r="M55" s="77">
        <v>32.35</v>
      </c>
      <c r="N55" s="78">
        <v>54.297609710812118</v>
      </c>
      <c r="O55" s="79">
        <v>56.879581597191802</v>
      </c>
      <c r="P55" s="78">
        <v>1.8959860532397268</v>
      </c>
    </row>
    <row r="56" spans="1:16">
      <c r="A56" s="75" t="s">
        <v>466</v>
      </c>
      <c r="B56" s="75" t="s">
        <v>679</v>
      </c>
      <c r="C56" s="76">
        <v>9055647326</v>
      </c>
      <c r="D56" s="76">
        <v>675000000</v>
      </c>
      <c r="E56" s="77">
        <v>23.599319195040206</v>
      </c>
      <c r="F56" s="77">
        <v>4.994564909003218</v>
      </c>
      <c r="G56" s="76">
        <v>233.17816500000001</v>
      </c>
      <c r="H56" s="77">
        <v>7.27</v>
      </c>
      <c r="I56" s="77">
        <v>-0.41130020728645178</v>
      </c>
      <c r="J56" s="76">
        <v>-1049101373</v>
      </c>
      <c r="K56" s="77">
        <v>-4.5038545574375108</v>
      </c>
      <c r="L56" s="77">
        <v>59.25925925925926</v>
      </c>
      <c r="M56" s="77">
        <v>34.54</v>
      </c>
      <c r="N56" s="78">
        <v>43.778318896109958</v>
      </c>
      <c r="O56" s="79">
        <v>277.60729840908505</v>
      </c>
      <c r="P56" s="78">
        <v>9.2535766136361683</v>
      </c>
    </row>
    <row r="57" spans="1:16">
      <c r="A57" s="75" t="s">
        <v>452</v>
      </c>
      <c r="B57" s="75" t="s">
        <v>679</v>
      </c>
      <c r="C57" s="76">
        <v>60137175087</v>
      </c>
      <c r="D57" s="76">
        <v>700000000</v>
      </c>
      <c r="E57" s="77">
        <v>1.2983424840511608</v>
      </c>
      <c r="F57" s="77">
        <v>9.5606957588450728E-3</v>
      </c>
      <c r="G57" s="76">
        <v>158.53750099999999</v>
      </c>
      <c r="H57" s="77">
        <v>194.4</v>
      </c>
      <c r="I57" s="77">
        <v>4.4849317308865011</v>
      </c>
      <c r="J57" s="76">
        <v>20192725560</v>
      </c>
      <c r="K57" s="77">
        <v>6.7251941594753193</v>
      </c>
      <c r="L57" s="77">
        <v>57.142857142857146</v>
      </c>
      <c r="M57" s="77">
        <v>22.64</v>
      </c>
      <c r="N57" s="78">
        <v>67.936528496692148</v>
      </c>
      <c r="O57" s="79">
        <v>1982.8674223835387</v>
      </c>
      <c r="P57" s="78">
        <v>66.09558074611796</v>
      </c>
    </row>
    <row r="58" spans="1:16">
      <c r="A58" s="75" t="s">
        <v>187</v>
      </c>
      <c r="B58" s="75" t="s">
        <v>679</v>
      </c>
      <c r="C58" s="76">
        <v>3578645146</v>
      </c>
      <c r="D58" s="76">
        <v>960336000</v>
      </c>
      <c r="E58" s="77">
        <v>17.817398335007688</v>
      </c>
      <c r="F58" s="77">
        <v>3.710659255720433</v>
      </c>
      <c r="G58" s="76">
        <v>464.88056799999998</v>
      </c>
      <c r="H58" s="77">
        <v>4.83</v>
      </c>
      <c r="I58" s="77">
        <v>-0.32348858148957493</v>
      </c>
      <c r="J58" s="76">
        <v>433474987</v>
      </c>
      <c r="K58" s="77">
        <v>11.077178946890424</v>
      </c>
      <c r="L58" s="77">
        <v>41.65208843571417</v>
      </c>
      <c r="M58" s="77">
        <v>48.4</v>
      </c>
      <c r="N58" s="78">
        <v>88.53991117236194</v>
      </c>
      <c r="O58" s="79">
        <v>1067.1266617422004</v>
      </c>
      <c r="P58" s="78">
        <v>35.570888724740016</v>
      </c>
    </row>
    <row r="59" spans="1:16">
      <c r="A59" s="75" t="s">
        <v>724</v>
      </c>
      <c r="B59" s="75" t="s">
        <v>679</v>
      </c>
      <c r="C59" s="76">
        <v>31421246000</v>
      </c>
      <c r="D59" s="76">
        <v>1500000000</v>
      </c>
      <c r="E59" s="77">
        <v>2.6461720640307487</v>
      </c>
      <c r="F59" s="77">
        <v>5.0403277410109498E-2</v>
      </c>
      <c r="G59" s="76">
        <v>438.15582999999998</v>
      </c>
      <c r="H59" s="77">
        <v>34.5</v>
      </c>
      <c r="I59" s="77">
        <v>-6.4471043183537802E-2</v>
      </c>
      <c r="J59" s="76">
        <v>871646000</v>
      </c>
      <c r="K59" s="77">
        <v>60.230873542699676</v>
      </c>
      <c r="L59" s="77">
        <v>26.666666666666668</v>
      </c>
      <c r="M59" s="77">
        <v>29.21</v>
      </c>
      <c r="N59" s="78">
        <v>77.830087534897643</v>
      </c>
      <c r="O59" s="79">
        <v>1514.2701227750829</v>
      </c>
      <c r="P59" s="78">
        <v>50.475670759169432</v>
      </c>
    </row>
    <row r="60" spans="1:16">
      <c r="A60" s="75" t="s">
        <v>398</v>
      </c>
      <c r="B60" s="75" t="s">
        <v>679</v>
      </c>
      <c r="C60" s="76">
        <v>5116474915</v>
      </c>
      <c r="D60" s="76">
        <v>2000000000</v>
      </c>
      <c r="E60" s="77">
        <v>25.759419897863896</v>
      </c>
      <c r="F60" s="77">
        <v>2.5759419897863896</v>
      </c>
      <c r="G60" s="76">
        <v>271.03651100000002</v>
      </c>
      <c r="H60" s="77">
        <v>5.73</v>
      </c>
      <c r="I60" s="77">
        <v>-0.19372809393236246</v>
      </c>
      <c r="J60" s="76">
        <v>321175807</v>
      </c>
      <c r="K60" s="77">
        <v>31.135595465320961</v>
      </c>
      <c r="L60" s="77">
        <v>20</v>
      </c>
      <c r="M60" s="77">
        <v>13.55</v>
      </c>
      <c r="N60" s="78">
        <v>84.55799595142372</v>
      </c>
      <c r="O60" s="79">
        <v>453.98201165276669</v>
      </c>
      <c r="P60" s="78">
        <v>15.132733721758889</v>
      </c>
    </row>
    <row r="61" spans="1:16">
      <c r="A61" s="60" t="s">
        <v>434</v>
      </c>
      <c r="B61" s="60" t="s">
        <v>374</v>
      </c>
      <c r="C61" s="61">
        <v>29439691000</v>
      </c>
      <c r="D61" s="61">
        <v>0</v>
      </c>
      <c r="E61" s="62">
        <v>0</v>
      </c>
      <c r="F61" s="62">
        <v>0</v>
      </c>
      <c r="G61" s="61">
        <v>1007.169114</v>
      </c>
      <c r="H61" s="62">
        <v>8.69</v>
      </c>
      <c r="I61" s="62">
        <v>0.14158091214471291</v>
      </c>
      <c r="J61" s="61">
        <v>0</v>
      </c>
      <c r="K61" s="62">
        <v>0</v>
      </c>
      <c r="L61" s="62">
        <v>0</v>
      </c>
      <c r="M61" s="62">
        <v>40.28</v>
      </c>
      <c r="N61" s="63">
        <v>347.93630595625137</v>
      </c>
      <c r="O61" s="64">
        <v>2269.6469493735208</v>
      </c>
      <c r="P61" s="63">
        <v>75.654898312450698</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-4.4855289161205292E-3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10.492029913414676</v>
      </c>
      <c r="F64" s="62">
        <v>0.73535393281571881</v>
      </c>
      <c r="G64" s="61">
        <v>7.4329999999999998E-6</v>
      </c>
      <c r="H64" s="62">
        <v>512925</v>
      </c>
      <c r="I64" s="62">
        <v>2898.6546043978888</v>
      </c>
      <c r="J64" s="61">
        <v>0</v>
      </c>
      <c r="K64" s="62">
        <v>0</v>
      </c>
      <c r="L64" s="62">
        <v>1379310.3448275863</v>
      </c>
      <c r="M64" s="62">
        <v>25.63</v>
      </c>
      <c r="N64" s="63">
        <v>368.7554026000949</v>
      </c>
      <c r="O64" s="64">
        <v>1940.8895409675451</v>
      </c>
      <c r="P64" s="63">
        <v>64.696318032251511</v>
      </c>
    </row>
    <row r="65" spans="1:16">
      <c r="A65" s="60" t="s">
        <v>717</v>
      </c>
      <c r="B65" s="60" t="s">
        <v>374</v>
      </c>
      <c r="C65" s="61">
        <v>5630964000</v>
      </c>
      <c r="D65" s="61">
        <v>860000000</v>
      </c>
      <c r="E65" s="62">
        <v>33.474992807897792</v>
      </c>
      <c r="F65" s="62">
        <v>2.1624672356523122</v>
      </c>
      <c r="G65" s="61">
        <v>61.448740000000001</v>
      </c>
      <c r="H65" s="62">
        <v>19.46</v>
      </c>
      <c r="I65" s="62">
        <v>-0.5982195397343304</v>
      </c>
      <c r="J65" s="61">
        <v>0</v>
      </c>
      <c r="K65" s="62">
        <v>0</v>
      </c>
      <c r="L65" s="62">
        <v>46.511627906976742</v>
      </c>
      <c r="M65" s="62">
        <v>7.14</v>
      </c>
      <c r="N65" s="63">
        <v>136.2496245406914</v>
      </c>
      <c r="O65" s="64">
        <v>1007.4120026699046</v>
      </c>
      <c r="P65" s="63">
        <v>33.580400088996818</v>
      </c>
    </row>
    <row r="66" spans="1:16">
      <c r="A66" s="60" t="s">
        <v>741</v>
      </c>
      <c r="B66" s="60" t="s">
        <v>374</v>
      </c>
      <c r="C66" s="61">
        <v>22456783000</v>
      </c>
      <c r="D66" s="61">
        <v>2500000000</v>
      </c>
      <c r="E66" s="62">
        <v>5.1446680660163802</v>
      </c>
      <c r="F66" s="62">
        <v>0.34297787106775868</v>
      </c>
      <c r="G66" s="61">
        <v>1246.060845</v>
      </c>
      <c r="H66" s="62">
        <v>6.24</v>
      </c>
      <c r="I66" s="62">
        <v>-0.98632401387067237</v>
      </c>
      <c r="J66" s="61">
        <v>0</v>
      </c>
      <c r="K66" s="62">
        <v>0</v>
      </c>
      <c r="L66" s="62">
        <v>16</v>
      </c>
      <c r="M66" s="62">
        <v>49.84</v>
      </c>
      <c r="N66" s="63">
        <v>404.10131576931047</v>
      </c>
      <c r="O66" s="64">
        <v>723.6716694178549</v>
      </c>
      <c r="P66" s="63">
        <v>24.122388980595165</v>
      </c>
    </row>
    <row r="67" spans="1:16">
      <c r="A67" s="60" t="s">
        <v>748</v>
      </c>
      <c r="B67" s="60" t="s">
        <v>374</v>
      </c>
      <c r="C67" s="61">
        <v>47208439000</v>
      </c>
      <c r="D67" s="61">
        <v>2800000000</v>
      </c>
      <c r="E67" s="62">
        <v>3.1615753763357537</v>
      </c>
      <c r="F67" s="62">
        <v>0.10264855117973226</v>
      </c>
      <c r="G67" s="61">
        <v>1153.5045090000001</v>
      </c>
      <c r="H67" s="62">
        <v>10.97</v>
      </c>
      <c r="I67" s="62">
        <v>-6.7691489165200736E-2</v>
      </c>
      <c r="J67" s="61">
        <v>0</v>
      </c>
      <c r="K67" s="62">
        <v>0</v>
      </c>
      <c r="L67" s="62">
        <v>14.285714285714286</v>
      </c>
      <c r="M67" s="62">
        <v>41.19</v>
      </c>
      <c r="N67" s="63">
        <v>0</v>
      </c>
      <c r="O67" s="64">
        <v>605.70434371457009</v>
      </c>
      <c r="P67" s="63">
        <v>20.190144790485668</v>
      </c>
    </row>
    <row r="68" spans="1:16">
      <c r="A68" s="60" t="s">
        <v>708</v>
      </c>
      <c r="B68" s="60" t="s">
        <v>374</v>
      </c>
      <c r="C68" s="61">
        <v>453087703000</v>
      </c>
      <c r="D68" s="61">
        <v>4200000000</v>
      </c>
      <c r="E68" s="62">
        <v>0.51845153458025073</v>
      </c>
      <c r="F68" s="62">
        <v>9.4229650050936151E-4</v>
      </c>
      <c r="G68" s="61">
        <v>587.28230399999995</v>
      </c>
      <c r="H68" s="62">
        <v>131.4</v>
      </c>
      <c r="I68" s="62">
        <v>0.76926179106436621</v>
      </c>
      <c r="J68" s="61">
        <v>0</v>
      </c>
      <c r="K68" s="62">
        <v>0</v>
      </c>
      <c r="L68" s="62">
        <v>9.5238095238095237</v>
      </c>
      <c r="M68" s="62">
        <v>13.98</v>
      </c>
      <c r="N68" s="63">
        <v>558.75548580426141</v>
      </c>
      <c r="O68" s="64">
        <v>990.69439814349221</v>
      </c>
      <c r="P68" s="63">
        <v>33.023146604783072</v>
      </c>
    </row>
    <row r="69" spans="1:16">
      <c r="A69" s="60" t="s">
        <v>684</v>
      </c>
      <c r="B69" s="60" t="s">
        <v>374</v>
      </c>
      <c r="C69" s="61">
        <v>302574628000</v>
      </c>
      <c r="D69" s="61">
        <v>5200000000</v>
      </c>
      <c r="E69" s="62">
        <v>0.20139324653526083</v>
      </c>
      <c r="F69" s="62">
        <v>5.4548549982465016E-4</v>
      </c>
      <c r="G69" s="61">
        <v>2764.7628810000001</v>
      </c>
      <c r="H69" s="62">
        <v>71.849999999999994</v>
      </c>
      <c r="I69" s="62">
        <v>0.9757100523670913</v>
      </c>
      <c r="J69" s="61">
        <v>0</v>
      </c>
      <c r="K69" s="62">
        <v>0</v>
      </c>
      <c r="L69" s="62">
        <v>7.6923076923076925</v>
      </c>
      <c r="M69" s="62">
        <v>53.16</v>
      </c>
      <c r="N69" s="63">
        <v>462.14763056066346</v>
      </c>
      <c r="O69" s="64">
        <v>1111.0388029940286</v>
      </c>
      <c r="P69" s="63">
        <v>37.034626766467618</v>
      </c>
    </row>
    <row r="70" spans="1:16">
      <c r="A70" s="60" t="s">
        <v>737</v>
      </c>
      <c r="B70" s="60" t="s">
        <v>374</v>
      </c>
      <c r="C70" s="61">
        <v>185469496000</v>
      </c>
      <c r="D70" s="61">
        <v>5500000000</v>
      </c>
      <c r="E70" s="62">
        <v>33.190613694447208</v>
      </c>
      <c r="F70" s="62">
        <v>3.2976267952754303E-2</v>
      </c>
      <c r="G70" s="61">
        <v>6.687265</v>
      </c>
      <c r="H70" s="62">
        <v>182.6</v>
      </c>
      <c r="I70" s="62">
        <v>-4.4598417731467634</v>
      </c>
      <c r="J70" s="61">
        <v>0</v>
      </c>
      <c r="K70" s="62">
        <v>0</v>
      </c>
      <c r="L70" s="62">
        <v>7.2727272727272725</v>
      </c>
      <c r="M70" s="62">
        <v>0.12</v>
      </c>
      <c r="N70" s="63">
        <v>306.00182904578674</v>
      </c>
      <c r="O70" s="64">
        <v>580.02628772778019</v>
      </c>
      <c r="P70" s="63">
        <v>19.334209590926005</v>
      </c>
    </row>
    <row r="71" spans="1:16">
      <c r="A71" s="60" t="s">
        <v>439</v>
      </c>
      <c r="B71" s="60" t="s">
        <v>374</v>
      </c>
      <c r="C71" s="61">
        <v>231079767000</v>
      </c>
      <c r="D71" s="61">
        <v>7184778000</v>
      </c>
      <c r="E71" s="62">
        <v>1.2136812502356513</v>
      </c>
      <c r="F71" s="62">
        <v>3.4474280356122382E-3</v>
      </c>
      <c r="G71" s="61">
        <v>606.51760000000002</v>
      </c>
      <c r="H71" s="62">
        <v>54.35</v>
      </c>
      <c r="I71" s="62">
        <v>2.9388423418126308</v>
      </c>
      <c r="J71" s="61">
        <v>0</v>
      </c>
      <c r="K71" s="62">
        <v>0</v>
      </c>
      <c r="L71" s="62">
        <v>5.5673258102059657</v>
      </c>
      <c r="M71" s="62">
        <v>8.44</v>
      </c>
      <c r="N71" s="63">
        <v>445.04371990188656</v>
      </c>
      <c r="O71" s="64">
        <v>2142.6945466123693</v>
      </c>
      <c r="P71" s="63">
        <v>71.42315155374564</v>
      </c>
    </row>
    <row r="72" spans="1:16">
      <c r="A72" s="60" t="s">
        <v>759</v>
      </c>
      <c r="B72" s="60" t="s">
        <v>374</v>
      </c>
      <c r="C72" s="61">
        <v>271134773000</v>
      </c>
      <c r="D72" s="61">
        <v>8447051000</v>
      </c>
      <c r="E72" s="62">
        <v>0.34225414469365084</v>
      </c>
      <c r="F72" s="62">
        <v>1.1576454135756992E-3</v>
      </c>
      <c r="G72" s="61">
        <v>3255.5922759999999</v>
      </c>
      <c r="H72" s="62">
        <v>35.9</v>
      </c>
      <c r="I72" s="62">
        <v>0.397373099541106</v>
      </c>
      <c r="J72" s="61">
        <v>0</v>
      </c>
      <c r="K72" s="62">
        <v>0</v>
      </c>
      <c r="L72" s="62">
        <v>4.7353804304010954</v>
      </c>
      <c r="M72" s="62">
        <v>38.54</v>
      </c>
      <c r="N72" s="63">
        <v>360.19262975459509</v>
      </c>
      <c r="O72" s="64">
        <v>897.93085373533336</v>
      </c>
      <c r="P72" s="63">
        <v>29.931028457844445</v>
      </c>
    </row>
    <row r="73" spans="1:16">
      <c r="A73" s="60" t="s">
        <v>753</v>
      </c>
      <c r="B73" s="60" t="s">
        <v>374</v>
      </c>
      <c r="C73" s="61">
        <v>355956160000</v>
      </c>
      <c r="D73" s="61">
        <v>9915922000</v>
      </c>
      <c r="E73" s="62">
        <v>1.619239063081116</v>
      </c>
      <c r="F73" s="62">
        <v>4.948390114040576E-3</v>
      </c>
      <c r="G73" s="61">
        <v>734.86807199999998</v>
      </c>
      <c r="H73" s="62">
        <v>33.619999999999997</v>
      </c>
      <c r="I73" s="62">
        <v>0.7107347305939733</v>
      </c>
      <c r="J73" s="61">
        <v>0</v>
      </c>
      <c r="K73" s="62">
        <v>0</v>
      </c>
      <c r="L73" s="62">
        <v>4.0339163619883251</v>
      </c>
      <c r="M73" s="62">
        <v>7.41</v>
      </c>
      <c r="N73" s="63">
        <v>406.56201047755781</v>
      </c>
      <c r="O73" s="64">
        <v>2438.8136746530454</v>
      </c>
      <c r="P73" s="63">
        <v>81.293789155101507</v>
      </c>
    </row>
    <row r="74" spans="1:16">
      <c r="A74" s="60" t="s">
        <v>726</v>
      </c>
      <c r="B74" s="60" t="s">
        <v>374</v>
      </c>
      <c r="C74" s="61">
        <v>35890787000</v>
      </c>
      <c r="D74" s="61">
        <v>10000000000</v>
      </c>
      <c r="E74" s="62">
        <v>49.667846278015773</v>
      </c>
      <c r="F74" s="62">
        <v>0.62084807847519718</v>
      </c>
      <c r="G74" s="61">
        <v>91.632469999999998</v>
      </c>
      <c r="H74" s="62">
        <v>8.85</v>
      </c>
      <c r="I74" s="62">
        <v>-6.25510966319478E-2</v>
      </c>
      <c r="J74" s="61">
        <v>0</v>
      </c>
      <c r="K74" s="62">
        <v>0</v>
      </c>
      <c r="L74" s="62">
        <v>4</v>
      </c>
      <c r="M74" s="62">
        <v>0.91</v>
      </c>
      <c r="N74" s="63">
        <v>0</v>
      </c>
      <c r="O74" s="64">
        <v>267.61472943848071</v>
      </c>
      <c r="P74" s="63">
        <v>8.9204909812826898</v>
      </c>
    </row>
    <row r="75" spans="1:16">
      <c r="A75" s="60" t="s">
        <v>776</v>
      </c>
      <c r="B75" s="60" t="s">
        <v>374</v>
      </c>
      <c r="C75" s="61">
        <v>20572406000</v>
      </c>
      <c r="D75" s="61">
        <v>12475290000</v>
      </c>
      <c r="E75" s="62">
        <v>46.068078872568165</v>
      </c>
      <c r="F75" s="62">
        <v>6.4785019830805979E-2</v>
      </c>
      <c r="G75" s="61">
        <v>15.215797999999999</v>
      </c>
      <c r="H75" s="62">
        <v>58</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0.38075067761695675</v>
      </c>
      <c r="F76" s="62">
        <v>1.2691704483943939E-3</v>
      </c>
      <c r="G76" s="61">
        <v>8077.1113800000003</v>
      </c>
      <c r="H76" s="62">
        <v>13.01</v>
      </c>
      <c r="I76" s="62">
        <v>-9.6718455378237422E-3</v>
      </c>
      <c r="J76" s="61">
        <v>0</v>
      </c>
      <c r="K76" s="62">
        <v>0</v>
      </c>
      <c r="L76" s="62">
        <v>1.6000019200023039</v>
      </c>
      <c r="M76" s="62">
        <v>32.299999999999997</v>
      </c>
      <c r="N76" s="63">
        <v>368.75544770542894</v>
      </c>
      <c r="O76" s="64">
        <v>1150.5397679591952</v>
      </c>
      <c r="P76" s="63">
        <v>38.351325598639839</v>
      </c>
    </row>
    <row r="77" spans="1:16">
      <c r="A77" s="90" t="s">
        <v>402</v>
      </c>
      <c r="B77" s="90" t="s">
        <v>718</v>
      </c>
      <c r="C77" s="91">
        <v>298644898</v>
      </c>
      <c r="D77" s="91">
        <v>163000000</v>
      </c>
      <c r="E77" s="92">
        <v>14.138439463735354</v>
      </c>
      <c r="F77" s="92">
        <v>1.7701814778684555</v>
      </c>
      <c r="G77" s="91">
        <v>56.026116999999999</v>
      </c>
      <c r="H77" s="92">
        <v>50.5</v>
      </c>
      <c r="I77" s="92">
        <v>-1.4988388581449712</v>
      </c>
      <c r="J77" s="91">
        <v>-85773363</v>
      </c>
      <c r="K77" s="92">
        <v>-93.117486835627517</v>
      </c>
      <c r="L77" s="92">
        <v>245.39877300613497</v>
      </c>
      <c r="M77" s="92">
        <v>34.369999999999997</v>
      </c>
      <c r="N77" s="93">
        <v>43.681114393218152</v>
      </c>
      <c r="O77" s="94">
        <v>76.555623448337386</v>
      </c>
      <c r="P77" s="93">
        <v>2.5518541149445797</v>
      </c>
    </row>
    <row r="78" spans="1:16">
      <c r="A78" s="111" t="s">
        <v>134</v>
      </c>
      <c r="B78" s="111" t="s">
        <v>697</v>
      </c>
      <c r="C78" s="112">
        <v>443664778</v>
      </c>
      <c r="D78" s="112">
        <v>44000000</v>
      </c>
      <c r="E78" s="113">
        <v>77.007014568957089</v>
      </c>
      <c r="F78" s="113">
        <v>76.093887913989221</v>
      </c>
      <c r="G78" s="112">
        <v>22.200189999999999</v>
      </c>
      <c r="H78" s="113">
        <v>23.4</v>
      </c>
      <c r="I78" s="113">
        <v>-0.12408200855193385</v>
      </c>
      <c r="J78" s="112">
        <v>-36555569</v>
      </c>
      <c r="K78" s="113">
        <v>-27.683880395898093</v>
      </c>
      <c r="L78" s="113">
        <v>909.09090909090912</v>
      </c>
      <c r="M78" s="113">
        <v>50.45</v>
      </c>
      <c r="N78" s="114">
        <v>10.941316003748438</v>
      </c>
      <c r="O78" s="115">
        <v>111.7998017937305</v>
      </c>
      <c r="P78" s="114">
        <v>3.7266600597910164</v>
      </c>
    </row>
    <row r="79" spans="1:16">
      <c r="A79" s="111" t="s">
        <v>707</v>
      </c>
      <c r="B79" s="111" t="s">
        <v>697</v>
      </c>
      <c r="C79" s="112">
        <v>1069503962</v>
      </c>
      <c r="D79" s="112">
        <v>93750000</v>
      </c>
      <c r="E79" s="113">
        <v>52.192637152056562</v>
      </c>
      <c r="F79" s="113">
        <v>50.61104208684273</v>
      </c>
      <c r="G79" s="112">
        <v>69.867154999999997</v>
      </c>
      <c r="H79" s="113">
        <v>10.97</v>
      </c>
      <c r="I79" s="113">
        <v>0.11431360723012497</v>
      </c>
      <c r="J79" s="112">
        <v>-42754773</v>
      </c>
      <c r="K79" s="113">
        <v>-24.120114027970633</v>
      </c>
      <c r="L79" s="113">
        <v>426.66666666666669</v>
      </c>
      <c r="M79" s="113">
        <v>74.52</v>
      </c>
      <c r="N79" s="114">
        <v>14.341569462501884</v>
      </c>
      <c r="O79" s="115">
        <v>1954.6948255661814</v>
      </c>
      <c r="P79" s="114">
        <v>65.156494185539387</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17.760564238917418</v>
      </c>
      <c r="F81" s="113">
        <v>2.2780906511357921</v>
      </c>
      <c r="G81" s="112">
        <v>71.729606000000004</v>
      </c>
      <c r="H81" s="113">
        <v>31.4</v>
      </c>
      <c r="I81" s="113">
        <v>0.26636519360609157</v>
      </c>
      <c r="J81" s="112">
        <v>-35004000</v>
      </c>
      <c r="K81" s="113">
        <v>-222.72454576619816</v>
      </c>
      <c r="L81" s="113">
        <v>153.92015392015392</v>
      </c>
      <c r="M81" s="113">
        <v>27.6</v>
      </c>
      <c r="N81" s="114">
        <v>63.914985035081152</v>
      </c>
      <c r="O81" s="115">
        <v>525.57088056192276</v>
      </c>
      <c r="P81" s="114">
        <v>17.519029352064091</v>
      </c>
    </row>
    <row r="82" spans="1:16">
      <c r="A82" s="35" t="s">
        <v>127</v>
      </c>
      <c r="B82" s="35" t="s">
        <v>208</v>
      </c>
      <c r="C82" s="36">
        <v>666088085</v>
      </c>
      <c r="D82" s="36">
        <v>31095331</v>
      </c>
      <c r="E82" s="37">
        <v>75.614457047991507</v>
      </c>
      <c r="F82" s="37">
        <v>33.310932760595882</v>
      </c>
      <c r="G82" s="36">
        <v>7.4210630000000002</v>
      </c>
      <c r="H82" s="37">
        <v>71.3</v>
      </c>
      <c r="I82" s="37">
        <v>-2.1684909334268383</v>
      </c>
      <c r="J82" s="36">
        <v>-76866655</v>
      </c>
      <c r="K82" s="37">
        <v>-29.531129759711803</v>
      </c>
      <c r="L82" s="37">
        <v>1286.3667539027001</v>
      </c>
      <c r="M82" s="37">
        <v>23.86</v>
      </c>
      <c r="N82" s="38">
        <v>44.240831009941445</v>
      </c>
      <c r="O82" s="39">
        <v>394.74945799649026</v>
      </c>
      <c r="P82" s="38">
        <v>13.158315266549675</v>
      </c>
    </row>
    <row r="83" spans="1:16">
      <c r="A83" s="35" t="s">
        <v>666</v>
      </c>
      <c r="B83" s="35" t="s">
        <v>208</v>
      </c>
      <c r="C83" s="36">
        <v>3375599291</v>
      </c>
      <c r="D83" s="36">
        <v>55000000</v>
      </c>
      <c r="E83" s="37">
        <v>381.44308022916152</v>
      </c>
      <c r="F83" s="37">
        <v>3467.66436571965</v>
      </c>
      <c r="G83" s="36">
        <v>448.67192799999998</v>
      </c>
      <c r="H83" s="37">
        <v>2.5499999999999998</v>
      </c>
      <c r="I83" s="37">
        <v>-5.4359903980359732E-2</v>
      </c>
      <c r="J83" s="36">
        <v>3618440</v>
      </c>
      <c r="K83" s="37">
        <v>30.399840815379005</v>
      </c>
      <c r="L83" s="37">
        <v>727.27272727272725</v>
      </c>
      <c r="M83" s="37">
        <v>74.77</v>
      </c>
      <c r="N83" s="38">
        <v>22.700966757361265</v>
      </c>
      <c r="O83" s="39">
        <v>159.69924278714086</v>
      </c>
      <c r="P83" s="38">
        <v>5.3233080929046954</v>
      </c>
    </row>
    <row r="84" spans="1:16">
      <c r="A84" s="35" t="s">
        <v>35</v>
      </c>
      <c r="B84" s="35" t="s">
        <v>208</v>
      </c>
      <c r="C84" s="36">
        <v>989726098</v>
      </c>
      <c r="D84" s="36">
        <v>66000000</v>
      </c>
      <c r="E84" s="37">
        <v>25.377541365677924</v>
      </c>
      <c r="F84" s="37">
        <v>13.732435803938271</v>
      </c>
      <c r="G84" s="36">
        <v>53.070768999999999</v>
      </c>
      <c r="H84" s="37">
        <v>29.7</v>
      </c>
      <c r="I84" s="37">
        <v>-3.8209127737831143</v>
      </c>
      <c r="J84" s="36">
        <v>-21593090</v>
      </c>
      <c r="K84" s="37">
        <v>-85.582934170144242</v>
      </c>
      <c r="L84" s="37">
        <v>606.06060606060601</v>
      </c>
      <c r="M84" s="37">
        <v>80.41</v>
      </c>
      <c r="N84" s="38">
        <v>12.387574177549329</v>
      </c>
      <c r="O84" s="39">
        <v>1321.9136977357789</v>
      </c>
      <c r="P84" s="38">
        <v>44.063789924525963</v>
      </c>
    </row>
    <row r="85" spans="1:16">
      <c r="A85" s="35" t="s">
        <v>518</v>
      </c>
      <c r="B85" s="35" t="s">
        <v>208</v>
      </c>
      <c r="C85" s="36">
        <v>13276708610</v>
      </c>
      <c r="D85" s="36">
        <v>165200000</v>
      </c>
      <c r="E85" s="37">
        <v>16.823046982194356</v>
      </c>
      <c r="F85" s="37">
        <v>1.4758612294447095</v>
      </c>
      <c r="G85" s="36">
        <v>33.030631999999997</v>
      </c>
      <c r="H85" s="37">
        <v>72</v>
      </c>
      <c r="I85" s="37">
        <v>6.1218558544606196</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44.685523355048474</v>
      </c>
      <c r="F86" s="37">
        <v>13.577796783933014</v>
      </c>
      <c r="G86" s="36">
        <v>46.995370999999999</v>
      </c>
      <c r="H86" s="37">
        <v>19.05</v>
      </c>
      <c r="I86" s="37">
        <v>-2.3985602273275894</v>
      </c>
      <c r="J86" s="36">
        <v>8309193</v>
      </c>
      <c r="K86" s="37">
        <v>396.07615541003804</v>
      </c>
      <c r="L86" s="37">
        <v>218.77361951781407</v>
      </c>
      <c r="M86" s="37">
        <v>25.7</v>
      </c>
      <c r="N86" s="38">
        <v>23.048177221786212</v>
      </c>
      <c r="O86" s="39">
        <v>505.74608829215322</v>
      </c>
      <c r="P86" s="38">
        <v>16.858202943071774</v>
      </c>
    </row>
    <row r="87" spans="1:16">
      <c r="A87" s="35" t="s">
        <v>768</v>
      </c>
      <c r="B87" s="35" t="s">
        <v>208</v>
      </c>
      <c r="C87" s="36">
        <v>4337630740</v>
      </c>
      <c r="D87" s="36">
        <v>188205000</v>
      </c>
      <c r="E87" s="37">
        <v>23.185622113971636</v>
      </c>
      <c r="F87" s="37">
        <v>3.8497951226673766</v>
      </c>
      <c r="G87" s="36">
        <v>54.564166</v>
      </c>
      <c r="H87" s="37">
        <v>31.62</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7.6600287729830789</v>
      </c>
      <c r="F88" s="37">
        <v>0.25533429243276928</v>
      </c>
      <c r="G88" s="36">
        <v>43.649664999999999</v>
      </c>
      <c r="H88" s="37">
        <v>119.7</v>
      </c>
      <c r="I88" s="37">
        <v>1.4084112913694469</v>
      </c>
      <c r="J88" s="36">
        <v>438581833</v>
      </c>
      <c r="K88" s="37">
        <v>68.402286056385748</v>
      </c>
      <c r="L88" s="37">
        <v>160</v>
      </c>
      <c r="M88" s="37">
        <v>17.45</v>
      </c>
      <c r="N88" s="38">
        <v>26.30437637555308</v>
      </c>
      <c r="O88" s="39">
        <v>1952.3030193404718</v>
      </c>
      <c r="P88" s="38">
        <v>65.076767311349059</v>
      </c>
    </row>
    <row r="89" spans="1:16">
      <c r="A89" s="35" t="s">
        <v>36</v>
      </c>
      <c r="B89" s="35" t="s">
        <v>208</v>
      </c>
      <c r="C89" s="36">
        <v>18685926047</v>
      </c>
      <c r="D89" s="36">
        <v>277500000</v>
      </c>
      <c r="E89" s="37">
        <v>28.361510547239849</v>
      </c>
      <c r="F89" s="37">
        <v>3.4067880537225044</v>
      </c>
      <c r="G89" s="36">
        <v>46.985779999999998</v>
      </c>
      <c r="H89" s="37">
        <v>30.02</v>
      </c>
      <c r="I89" s="37">
        <v>-0.89944450815549715</v>
      </c>
      <c r="J89" s="36">
        <v>149659919</v>
      </c>
      <c r="K89" s="37">
        <v>55.626115900811094</v>
      </c>
      <c r="L89" s="37">
        <v>144.14414414414415</v>
      </c>
      <c r="M89" s="37">
        <v>16.93</v>
      </c>
      <c r="N89" s="38">
        <v>30.207879709360263</v>
      </c>
      <c r="O89" s="39">
        <v>393.14437628265523</v>
      </c>
      <c r="P89" s="38">
        <v>13.104812542755175</v>
      </c>
    </row>
    <row r="90" spans="1:16">
      <c r="A90" s="35" t="s">
        <v>128</v>
      </c>
      <c r="B90" s="35" t="s">
        <v>208</v>
      </c>
      <c r="C90" s="36">
        <v>739991756</v>
      </c>
      <c r="D90" s="36">
        <v>331056000</v>
      </c>
      <c r="E90" s="37">
        <v>3.5018893948502452</v>
      </c>
      <c r="F90" s="37">
        <v>0.3022267613636575</v>
      </c>
      <c r="G90" s="36">
        <v>306.919645</v>
      </c>
      <c r="H90" s="37">
        <v>37.22</v>
      </c>
      <c r="I90" s="37">
        <v>1.2436764281115202</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12.271966250168568</v>
      </c>
      <c r="F91" s="37">
        <v>0.90129011825562333</v>
      </c>
      <c r="G91" s="36">
        <v>84.545681999999999</v>
      </c>
      <c r="H91" s="37">
        <v>38.56</v>
      </c>
      <c r="I91" s="37">
        <v>-1.2646198105718156</v>
      </c>
      <c r="J91" s="36">
        <v>48198916</v>
      </c>
      <c r="K91" s="37">
        <v>282.49597978510553</v>
      </c>
      <c r="L91" s="37">
        <v>108.69565217391305</v>
      </c>
      <c r="M91" s="37">
        <v>22.97</v>
      </c>
      <c r="N91" s="38">
        <v>54.967134518471845</v>
      </c>
      <c r="O91" s="39">
        <v>87.196371301574374</v>
      </c>
      <c r="P91" s="38">
        <v>2.906545710052479</v>
      </c>
    </row>
    <row r="92" spans="1:16">
      <c r="A92" s="35" t="s">
        <v>632</v>
      </c>
      <c r="B92" s="35" t="s">
        <v>208</v>
      </c>
      <c r="C92" s="36">
        <v>16201756742</v>
      </c>
      <c r="D92" s="36">
        <v>411441018</v>
      </c>
      <c r="E92" s="37">
        <v>13.869942453498211</v>
      </c>
      <c r="F92" s="37">
        <v>0.55263353882488364</v>
      </c>
      <c r="G92" s="36">
        <v>46.332011000000001</v>
      </c>
      <c r="H92" s="37">
        <v>62.25</v>
      </c>
      <c r="I92" s="37">
        <v>0.6223399322010863</v>
      </c>
      <c r="J92" s="36">
        <v>-1023520289</v>
      </c>
      <c r="K92" s="37">
        <v>-24.521157389582534</v>
      </c>
      <c r="L92" s="37">
        <v>97.219281136427682</v>
      </c>
      <c r="M92" s="37">
        <v>11.26</v>
      </c>
      <c r="N92" s="38">
        <v>56.519867545663011</v>
      </c>
      <c r="O92" s="39">
        <v>1987.1657373536655</v>
      </c>
      <c r="P92" s="38">
        <v>66.238857911788855</v>
      </c>
    </row>
    <row r="93" spans="1:16">
      <c r="A93" s="35" t="s">
        <v>633</v>
      </c>
      <c r="B93" s="35" t="s">
        <v>208</v>
      </c>
      <c r="C93" s="36">
        <v>11730613818</v>
      </c>
      <c r="D93" s="36">
        <v>437197170</v>
      </c>
      <c r="E93" s="37">
        <v>17.854656194982713</v>
      </c>
      <c r="F93" s="37">
        <v>2.5524319203310935</v>
      </c>
      <c r="G93" s="36">
        <v>129.50326799999999</v>
      </c>
      <c r="H93" s="37">
        <v>17.3</v>
      </c>
      <c r="I93" s="37">
        <v>5.4980494022522919E-2</v>
      </c>
      <c r="J93" s="36">
        <v>147302768</v>
      </c>
      <c r="K93" s="37">
        <v>47.48827747758277</v>
      </c>
      <c r="L93" s="37">
        <v>91.491900553702123</v>
      </c>
      <c r="M93" s="37">
        <v>29.62</v>
      </c>
      <c r="N93" s="38">
        <v>13.468328786144243</v>
      </c>
      <c r="O93" s="39">
        <v>1341.0900530927381</v>
      </c>
      <c r="P93" s="38">
        <v>44.70300176975794</v>
      </c>
    </row>
    <row r="94" spans="1:16">
      <c r="A94" s="35" t="s">
        <v>211</v>
      </c>
      <c r="B94" s="35" t="s">
        <v>208</v>
      </c>
      <c r="C94" s="36">
        <v>15338755000</v>
      </c>
      <c r="D94" s="36">
        <v>460000000</v>
      </c>
      <c r="E94" s="37">
        <v>3.7615751897032896</v>
      </c>
      <c r="F94" s="37">
        <v>0.12204981147642081</v>
      </c>
      <c r="G94" s="36">
        <v>175.77502699999999</v>
      </c>
      <c r="H94" s="37">
        <v>60.5</v>
      </c>
      <c r="I94" s="37">
        <v>-1.8975858231002432</v>
      </c>
      <c r="J94" s="36">
        <v>167767000</v>
      </c>
      <c r="K94" s="37">
        <v>183.70716529472423</v>
      </c>
      <c r="L94" s="37">
        <v>86.956521739130437</v>
      </c>
      <c r="M94" s="37">
        <v>38.21</v>
      </c>
      <c r="N94" s="38">
        <v>44.753513851165764</v>
      </c>
      <c r="O94" s="39">
        <v>1273.7555465708222</v>
      </c>
      <c r="P94" s="38">
        <v>42.458518219027404</v>
      </c>
    </row>
    <row r="95" spans="1:16">
      <c r="A95" s="35" t="s">
        <v>215</v>
      </c>
      <c r="B95" s="35" t="s">
        <v>208</v>
      </c>
      <c r="C95" s="36">
        <v>3274896343</v>
      </c>
      <c r="D95" s="36">
        <v>500000000</v>
      </c>
      <c r="E95" s="37">
        <v>10.905416775039246</v>
      </c>
      <c r="F95" s="37">
        <v>1.2117129750043607</v>
      </c>
      <c r="G95" s="36">
        <v>189.86396500000001</v>
      </c>
      <c r="H95" s="37">
        <v>19.32</v>
      </c>
      <c r="I95" s="37">
        <v>0.42163042578903998</v>
      </c>
      <c r="J95" s="36">
        <v>223475323</v>
      </c>
      <c r="K95" s="37">
        <v>40.272902972826223</v>
      </c>
      <c r="L95" s="37">
        <v>80</v>
      </c>
      <c r="M95" s="37">
        <v>37.97</v>
      </c>
      <c r="N95" s="38">
        <v>70.159724080812026</v>
      </c>
      <c r="O95" s="39">
        <v>1852.8546416326483</v>
      </c>
      <c r="P95" s="38">
        <v>61.761821387754942</v>
      </c>
    </row>
    <row r="96" spans="1:16">
      <c r="A96" s="35" t="s">
        <v>702</v>
      </c>
      <c r="B96" s="35" t="s">
        <v>208</v>
      </c>
      <c r="C96" s="36">
        <v>18418307434</v>
      </c>
      <c r="D96" s="36">
        <v>540000000</v>
      </c>
      <c r="E96" s="37">
        <v>11.173881507869719</v>
      </c>
      <c r="F96" s="37">
        <v>0.62704161099156674</v>
      </c>
      <c r="G96" s="36">
        <v>109.977541</v>
      </c>
      <c r="H96" s="37">
        <v>32.56</v>
      </c>
      <c r="I96" s="37">
        <v>-0.97977882662906524</v>
      </c>
      <c r="J96" s="36">
        <v>45967799</v>
      </c>
      <c r="K96" s="37">
        <v>387.66267664892985</v>
      </c>
      <c r="L96" s="37">
        <v>74.074074074074076</v>
      </c>
      <c r="M96" s="37">
        <v>20.36</v>
      </c>
      <c r="N96" s="38">
        <v>50.05341483616828</v>
      </c>
      <c r="O96" s="39">
        <v>414.68288194857786</v>
      </c>
      <c r="P96" s="38">
        <v>13.822762731619262</v>
      </c>
    </row>
    <row r="97" spans="1:16">
      <c r="A97" s="35" t="s">
        <v>216</v>
      </c>
      <c r="B97" s="35" t="s">
        <v>208</v>
      </c>
      <c r="C97" s="36">
        <v>15688842293</v>
      </c>
      <c r="D97" s="36">
        <v>540000000</v>
      </c>
      <c r="E97" s="37">
        <v>11.141666015993371</v>
      </c>
      <c r="F97" s="37">
        <v>0.98251023068724608</v>
      </c>
      <c r="G97" s="36">
        <v>160.71315899999999</v>
      </c>
      <c r="H97" s="37">
        <v>22.34</v>
      </c>
      <c r="I97" s="37">
        <v>-0.51810051812646307</v>
      </c>
      <c r="J97" s="36">
        <v>164148082</v>
      </c>
      <c r="K97" s="37">
        <v>69.083962857391171</v>
      </c>
      <c r="L97" s="37">
        <v>74.074074074074076</v>
      </c>
      <c r="M97" s="37">
        <v>29.76</v>
      </c>
      <c r="N97" s="38">
        <v>29.454461619168644</v>
      </c>
      <c r="O97" s="39">
        <v>466.61465750871452</v>
      </c>
      <c r="P97" s="38">
        <v>15.553821916957151</v>
      </c>
    </row>
    <row r="98" spans="1:16">
      <c r="A98" s="35" t="s">
        <v>631</v>
      </c>
      <c r="B98" s="35" t="s">
        <v>208</v>
      </c>
      <c r="C98" s="36">
        <v>3343455014</v>
      </c>
      <c r="D98" s="36">
        <v>577000000</v>
      </c>
      <c r="E98" s="37">
        <v>2.286780376192008</v>
      </c>
      <c r="F98" s="37">
        <v>2.3590620370058678E-2</v>
      </c>
      <c r="G98" s="36">
        <v>115.48181</v>
      </c>
      <c r="H98" s="37">
        <v>151.5</v>
      </c>
      <c r="I98" s="37">
        <v>16.370643720437016</v>
      </c>
      <c r="J98" s="36">
        <v>-69780713</v>
      </c>
      <c r="K98" s="37">
        <v>-1389.1517560160212</v>
      </c>
      <c r="L98" s="37">
        <v>69.324090121317155</v>
      </c>
      <c r="M98" s="37">
        <v>20.010000000000002</v>
      </c>
      <c r="N98" s="38">
        <v>54.971075240939129</v>
      </c>
      <c r="O98" s="39">
        <v>2349.5623030341103</v>
      </c>
      <c r="P98" s="38">
        <v>78.318743434470349</v>
      </c>
    </row>
    <row r="99" spans="1:16">
      <c r="A99" s="35" t="s">
        <v>217</v>
      </c>
      <c r="B99" s="35" t="s">
        <v>208</v>
      </c>
      <c r="C99" s="36">
        <v>41071171048</v>
      </c>
      <c r="D99" s="36">
        <v>705000000</v>
      </c>
      <c r="E99" s="37">
        <v>11.846986689318104</v>
      </c>
      <c r="F99" s="37">
        <v>0.67216945754996338</v>
      </c>
      <c r="G99" s="36">
        <v>129.924835</v>
      </c>
      <c r="H99" s="37">
        <v>26</v>
      </c>
      <c r="I99" s="37">
        <v>0.30340821674072416</v>
      </c>
      <c r="J99" s="36">
        <v>301575390</v>
      </c>
      <c r="K99" s="37">
        <v>58.443097760729081</v>
      </c>
      <c r="L99" s="37">
        <v>56.737588652482266</v>
      </c>
      <c r="M99" s="37">
        <v>18.420000000000002</v>
      </c>
      <c r="N99" s="38">
        <v>45.062376056892298</v>
      </c>
      <c r="O99" s="39">
        <v>1364.4290244271433</v>
      </c>
      <c r="P99" s="38">
        <v>45.480967480904773</v>
      </c>
    </row>
    <row r="100" spans="1:16">
      <c r="A100" s="35" t="s">
        <v>34</v>
      </c>
      <c r="B100" s="35" t="s">
        <v>208</v>
      </c>
      <c r="C100" s="36">
        <v>14552864000</v>
      </c>
      <c r="D100" s="36">
        <v>729164000</v>
      </c>
      <c r="E100" s="37">
        <v>21.362517783145815</v>
      </c>
      <c r="F100" s="37">
        <v>2.9297274389774888</v>
      </c>
      <c r="G100" s="36">
        <v>184.162025</v>
      </c>
      <c r="H100" s="37">
        <v>10.17</v>
      </c>
      <c r="I100" s="37">
        <v>-0.10410934481176783</v>
      </c>
      <c r="J100" s="36">
        <v>389489000</v>
      </c>
      <c r="K100" s="37">
        <v>18.721042186043764</v>
      </c>
      <c r="L100" s="37">
        <v>54.857343478284719</v>
      </c>
      <c r="M100" s="37">
        <v>25.25</v>
      </c>
      <c r="N100" s="38">
        <v>65.824283227917107</v>
      </c>
      <c r="O100" s="39">
        <v>227.97213110416126</v>
      </c>
      <c r="P100" s="38">
        <v>7.5990710368053751</v>
      </c>
    </row>
    <row r="101" spans="1:16">
      <c r="A101" s="35" t="s">
        <v>214</v>
      </c>
      <c r="B101" s="35" t="s">
        <v>208</v>
      </c>
      <c r="C101" s="36">
        <v>2238803365</v>
      </c>
      <c r="D101" s="36">
        <v>771000000</v>
      </c>
      <c r="E101" s="37">
        <v>47.518129972273364</v>
      </c>
      <c r="F101" s="37">
        <v>30.815907893821898</v>
      </c>
      <c r="G101" s="36">
        <v>377.50861900000001</v>
      </c>
      <c r="H101" s="37">
        <v>2.23</v>
      </c>
      <c r="I101" s="37">
        <v>-4.1148856270919687E-2</v>
      </c>
      <c r="J101" s="36">
        <v>32206309</v>
      </c>
      <c r="K101" s="37">
        <v>47.878817780702533</v>
      </c>
      <c r="L101" s="37">
        <v>51.880674448767834</v>
      </c>
      <c r="M101" s="37">
        <v>48.96</v>
      </c>
      <c r="N101" s="38">
        <v>70.207991156954805</v>
      </c>
      <c r="O101" s="39">
        <v>278.07630233164133</v>
      </c>
      <c r="P101" s="38">
        <v>9.2692100777213771</v>
      </c>
    </row>
    <row r="102" spans="1:16">
      <c r="A102" s="35" t="s">
        <v>129</v>
      </c>
      <c r="B102" s="35" t="s">
        <v>208</v>
      </c>
      <c r="C102" s="36">
        <v>7703042931</v>
      </c>
      <c r="D102" s="36">
        <v>825000000</v>
      </c>
      <c r="E102" s="37">
        <v>21.344953526032906</v>
      </c>
      <c r="F102" s="37">
        <v>6.4681677351614866</v>
      </c>
      <c r="G102" s="36">
        <v>371.10216800000001</v>
      </c>
      <c r="H102" s="37">
        <v>5.05</v>
      </c>
      <c r="I102" s="37">
        <v>-0.21491589976721848</v>
      </c>
      <c r="J102" s="36">
        <v>1636745004</v>
      </c>
      <c r="K102" s="37">
        <v>2.0161967758784738</v>
      </c>
      <c r="L102" s="37">
        <v>48.484848484848484</v>
      </c>
      <c r="M102" s="37">
        <v>44.98</v>
      </c>
      <c r="N102" s="38">
        <v>45.079154068160797</v>
      </c>
      <c r="O102" s="39">
        <v>125.4515413520584</v>
      </c>
      <c r="P102" s="38">
        <v>4.1817180450686129</v>
      </c>
    </row>
    <row r="103" spans="1:16">
      <c r="A103" s="35" t="s">
        <v>298</v>
      </c>
      <c r="B103" s="35" t="s">
        <v>208</v>
      </c>
      <c r="C103" s="36">
        <v>4913859307</v>
      </c>
      <c r="D103" s="36">
        <v>1000000000</v>
      </c>
      <c r="E103" s="37">
        <v>15.356595504203101</v>
      </c>
      <c r="F103" s="37">
        <v>5.1188651680677006</v>
      </c>
      <c r="G103" s="36">
        <v>669.65183400000001</v>
      </c>
      <c r="H103" s="37">
        <v>3.89</v>
      </c>
      <c r="I103" s="37">
        <v>7.6551746367843343E-2</v>
      </c>
      <c r="J103" s="36">
        <v>-19394238</v>
      </c>
      <c r="K103" s="37">
        <v>-154.68511833256866</v>
      </c>
      <c r="L103" s="37">
        <v>40</v>
      </c>
      <c r="M103" s="37">
        <v>66.959999999999994</v>
      </c>
      <c r="N103" s="38">
        <v>47.741842057173251</v>
      </c>
      <c r="O103" s="39">
        <v>2148.1506132631193</v>
      </c>
      <c r="P103" s="38">
        <v>71.605020442103978</v>
      </c>
    </row>
    <row r="104" spans="1:16">
      <c r="A104" s="35" t="s">
        <v>459</v>
      </c>
      <c r="B104" s="35" t="s">
        <v>208</v>
      </c>
      <c r="C104" s="36">
        <v>16106307516</v>
      </c>
      <c r="D104" s="36">
        <v>1078290009</v>
      </c>
      <c r="E104" s="37">
        <v>4.4590487295868373</v>
      </c>
      <c r="F104" s="37">
        <v>0.13784321139239505</v>
      </c>
      <c r="G104" s="36">
        <v>287.17617999999999</v>
      </c>
      <c r="H104" s="37">
        <v>31.24</v>
      </c>
      <c r="I104" s="37">
        <v>-1.6002154266309674</v>
      </c>
      <c r="J104" s="36">
        <v>737659411</v>
      </c>
      <c r="K104" s="37">
        <v>43.853165549866482</v>
      </c>
      <c r="L104" s="37">
        <v>37.095771699763567</v>
      </c>
      <c r="M104" s="37">
        <v>26.63</v>
      </c>
      <c r="N104" s="38">
        <v>55.741824471158907</v>
      </c>
      <c r="O104" s="39">
        <v>656.26475173309416</v>
      </c>
      <c r="P104" s="38">
        <v>21.875491724436472</v>
      </c>
    </row>
    <row r="105" spans="1:16">
      <c r="A105" s="35" t="s">
        <v>474</v>
      </c>
      <c r="B105" s="35" t="s">
        <v>208</v>
      </c>
      <c r="C105" s="36">
        <v>5706930368</v>
      </c>
      <c r="D105" s="36">
        <v>1122000000</v>
      </c>
      <c r="E105" s="37">
        <v>13.772621622258177</v>
      </c>
      <c r="F105" s="37">
        <v>1.7535805477792432</v>
      </c>
      <c r="G105" s="36">
        <v>381.16404999999997</v>
      </c>
      <c r="H105" s="37">
        <v>7.62</v>
      </c>
      <c r="I105" s="37">
        <v>-0.86648063013842236</v>
      </c>
      <c r="J105" s="36">
        <v>245113454</v>
      </c>
      <c r="K105" s="37">
        <v>32.04230478511392</v>
      </c>
      <c r="L105" s="37">
        <v>35.650623885918002</v>
      </c>
      <c r="M105" s="37">
        <v>33.97</v>
      </c>
      <c r="N105" s="38">
        <v>47.927232402258987</v>
      </c>
      <c r="O105" s="39">
        <v>123.7584346517659</v>
      </c>
      <c r="P105" s="38">
        <v>4.1252811550588628</v>
      </c>
    </row>
    <row r="106" spans="1:16">
      <c r="A106" s="35" t="s">
        <v>218</v>
      </c>
      <c r="B106" s="35" t="s">
        <v>208</v>
      </c>
      <c r="C106" s="36">
        <v>100728570000</v>
      </c>
      <c r="D106" s="36">
        <v>1181069000</v>
      </c>
      <c r="E106" s="37">
        <v>1.4900864378597924</v>
      </c>
      <c r="F106" s="37">
        <v>1.1067036443625881E-2</v>
      </c>
      <c r="G106" s="36">
        <v>236.099774</v>
      </c>
      <c r="H106" s="37">
        <v>113.7</v>
      </c>
      <c r="I106" s="37">
        <v>1.4063934351257075</v>
      </c>
      <c r="J106" s="36">
        <v>1079652000</v>
      </c>
      <c r="K106" s="37">
        <v>124.70857831968078</v>
      </c>
      <c r="L106" s="37">
        <v>33.867623314133212</v>
      </c>
      <c r="M106" s="37">
        <v>19.989999999999998</v>
      </c>
      <c r="N106" s="38">
        <v>61.968624806499939</v>
      </c>
      <c r="O106" s="39">
        <v>2091.2996700850563</v>
      </c>
      <c r="P106" s="38">
        <v>69.709989002835215</v>
      </c>
    </row>
    <row r="107" spans="1:16">
      <c r="A107" s="35" t="s">
        <v>454</v>
      </c>
      <c r="B107" s="35" t="s">
        <v>208</v>
      </c>
      <c r="C107" s="36">
        <v>62308804000</v>
      </c>
      <c r="D107" s="36">
        <v>1196962000</v>
      </c>
      <c r="E107" s="37">
        <v>6.0581708069156619</v>
      </c>
      <c r="F107" s="37">
        <v>0.23005859861411496</v>
      </c>
      <c r="G107" s="36">
        <v>294.01063399999998</v>
      </c>
      <c r="H107" s="37">
        <v>22.46</v>
      </c>
      <c r="I107" s="37">
        <v>-0.3724510954839424</v>
      </c>
      <c r="J107" s="36">
        <v>485076000</v>
      </c>
      <c r="K107" s="37">
        <v>54.286676726945878</v>
      </c>
      <c r="L107" s="37">
        <v>33.41793640900881</v>
      </c>
      <c r="M107" s="37">
        <v>24.56</v>
      </c>
      <c r="N107" s="38">
        <v>23.563854855396485</v>
      </c>
      <c r="O107" s="39">
        <v>844.96922820568057</v>
      </c>
      <c r="P107" s="38">
        <v>28.165640940189352</v>
      </c>
    </row>
    <row r="108" spans="1:16">
      <c r="A108" s="35" t="s">
        <v>219</v>
      </c>
      <c r="B108" s="35" t="s">
        <v>208</v>
      </c>
      <c r="C108" s="36">
        <v>64142566183</v>
      </c>
      <c r="D108" s="36">
        <v>1226338236</v>
      </c>
      <c r="E108" s="37">
        <v>2.1281581512232166</v>
      </c>
      <c r="F108" s="37">
        <v>2.1966786963150211E-2</v>
      </c>
      <c r="G108" s="36">
        <v>238.53873200000001</v>
      </c>
      <c r="H108" s="37">
        <v>78.8</v>
      </c>
      <c r="I108" s="37">
        <v>-3.1024922861424216</v>
      </c>
      <c r="J108" s="36">
        <v>795959146</v>
      </c>
      <c r="K108" s="37">
        <v>121.7156949962354</v>
      </c>
      <c r="L108" s="37">
        <v>32.617428720537752</v>
      </c>
      <c r="M108" s="37">
        <v>19.45</v>
      </c>
      <c r="N108" s="38">
        <v>49.584664049256041</v>
      </c>
      <c r="O108" s="39">
        <v>907.84761986019134</v>
      </c>
      <c r="P108" s="38">
        <v>30.261587328673045</v>
      </c>
    </row>
    <row r="109" spans="1:16">
      <c r="A109" s="35" t="s">
        <v>220</v>
      </c>
      <c r="B109" s="35" t="s">
        <v>208</v>
      </c>
      <c r="C109" s="36">
        <v>15672179161</v>
      </c>
      <c r="D109" s="36">
        <v>1400000000</v>
      </c>
      <c r="E109" s="37">
        <v>5.0822020775025649</v>
      </c>
      <c r="F109" s="37">
        <v>0.51859204872475151</v>
      </c>
      <c r="G109" s="36">
        <v>1087.1196239999999</v>
      </c>
      <c r="H109" s="37">
        <v>7.24</v>
      </c>
      <c r="I109" s="37">
        <v>-0.16099911383741627</v>
      </c>
      <c r="J109" s="36">
        <v>-1252485525</v>
      </c>
      <c r="K109" s="37">
        <v>-7.8244417235879835</v>
      </c>
      <c r="L109" s="37">
        <v>28.571428571428573</v>
      </c>
      <c r="M109" s="37">
        <v>77.650000000000006</v>
      </c>
      <c r="N109" s="38">
        <v>13.407811117927388</v>
      </c>
      <c r="O109" s="39">
        <v>1155.5672158975713</v>
      </c>
      <c r="P109" s="38">
        <v>38.518907196585708</v>
      </c>
    </row>
    <row r="110" spans="1:16">
      <c r="A110" s="35" t="s">
        <v>212</v>
      </c>
      <c r="B110" s="35" t="s">
        <v>208</v>
      </c>
      <c r="C110" s="36">
        <v>5062845915</v>
      </c>
      <c r="D110" s="36">
        <v>1817640000</v>
      </c>
      <c r="E110" s="37">
        <v>7.0560797440145002</v>
      </c>
      <c r="F110" s="37">
        <v>0.43133341060168989</v>
      </c>
      <c r="G110" s="36">
        <v>663.82721200000003</v>
      </c>
      <c r="H110" s="37">
        <v>8.5399999999999991</v>
      </c>
      <c r="I110" s="37">
        <v>-0.42919628124330877</v>
      </c>
      <c r="J110" s="36">
        <v>54761750</v>
      </c>
      <c r="K110" s="37">
        <v>298.72602683442364</v>
      </c>
      <c r="L110" s="37">
        <v>22.006557954270374</v>
      </c>
      <c r="M110" s="37">
        <v>36.520000000000003</v>
      </c>
      <c r="N110" s="38">
        <v>82.379562067151525</v>
      </c>
      <c r="O110" s="39">
        <v>461.68228919581844</v>
      </c>
      <c r="P110" s="38">
        <v>15.389409639860615</v>
      </c>
    </row>
    <row r="111" spans="1:16">
      <c r="A111" s="35" t="s">
        <v>210</v>
      </c>
      <c r="B111" s="35" t="s">
        <v>208</v>
      </c>
      <c r="C111" s="36">
        <v>12047691662</v>
      </c>
      <c r="D111" s="36">
        <v>1820000000</v>
      </c>
      <c r="E111" s="37">
        <v>14.478675943617663</v>
      </c>
      <c r="F111" s="37">
        <v>2.6517721508457259</v>
      </c>
      <c r="G111" s="36">
        <v>817.38648999999998</v>
      </c>
      <c r="H111" s="37">
        <v>3.38</v>
      </c>
      <c r="I111" s="37">
        <v>-1.7361560992662284E-2</v>
      </c>
      <c r="J111" s="36">
        <v>1689358773</v>
      </c>
      <c r="K111" s="37">
        <v>3.2319955282820199</v>
      </c>
      <c r="L111" s="37">
        <v>21.978021978021978</v>
      </c>
      <c r="M111" s="37">
        <v>44.91</v>
      </c>
      <c r="N111" s="38">
        <v>44.723995564110723</v>
      </c>
      <c r="O111" s="39">
        <v>401.48572635923284</v>
      </c>
      <c r="P111" s="38">
        <v>13.382857545307761</v>
      </c>
    </row>
    <row r="112" spans="1:16">
      <c r="A112" s="35" t="s">
        <v>532</v>
      </c>
      <c r="B112" s="35" t="s">
        <v>208</v>
      </c>
      <c r="C112" s="36">
        <v>38509619000</v>
      </c>
      <c r="D112" s="36">
        <v>1845000000</v>
      </c>
      <c r="E112" s="37">
        <v>25.687460666075857</v>
      </c>
      <c r="F112" s="37">
        <v>3.4806857271105498</v>
      </c>
      <c r="G112" s="36">
        <v>808.153325</v>
      </c>
      <c r="H112" s="37">
        <v>4.22</v>
      </c>
      <c r="I112" s="37">
        <v>-0.1293760540069373</v>
      </c>
      <c r="J112" s="36">
        <v>-217866000</v>
      </c>
      <c r="K112" s="37">
        <v>-33.874032662278651</v>
      </c>
      <c r="L112" s="37">
        <v>21.680216802168022</v>
      </c>
      <c r="M112" s="37">
        <v>20</v>
      </c>
      <c r="N112" s="38">
        <v>31.773293874321489</v>
      </c>
      <c r="O112" s="39">
        <v>98.382659846086639</v>
      </c>
      <c r="P112" s="38">
        <v>3.2794219948695544</v>
      </c>
    </row>
    <row r="113" spans="1:16">
      <c r="A113" s="35" t="s">
        <v>531</v>
      </c>
      <c r="B113" s="35" t="s">
        <v>208</v>
      </c>
      <c r="C113" s="36">
        <v>83859863477</v>
      </c>
      <c r="D113" s="36">
        <v>2440108000</v>
      </c>
      <c r="E113" s="37">
        <v>11.071933379265239</v>
      </c>
      <c r="F113" s="37">
        <v>0.3490366750243854</v>
      </c>
      <c r="G113" s="36">
        <v>260.87328100000002</v>
      </c>
      <c r="H113" s="37">
        <v>13.85</v>
      </c>
      <c r="I113" s="37">
        <v>-0.68972828815773823</v>
      </c>
      <c r="J113" s="36">
        <v>-2588694314</v>
      </c>
      <c r="K113" s="37">
        <v>-12.253823801615535</v>
      </c>
      <c r="L113" s="37">
        <v>16.392717043671837</v>
      </c>
      <c r="M113" s="37">
        <v>10.69</v>
      </c>
      <c r="N113" s="38">
        <v>38.978784400761242</v>
      </c>
      <c r="O113" s="39">
        <v>1328.511130943416</v>
      </c>
      <c r="P113" s="38">
        <v>44.283704364780533</v>
      </c>
    </row>
    <row r="114" spans="1:16">
      <c r="A114" s="35" t="s">
        <v>484</v>
      </c>
      <c r="B114" s="35" t="s">
        <v>208</v>
      </c>
      <c r="C114" s="36">
        <v>18078434358</v>
      </c>
      <c r="D114" s="36">
        <v>2443750000</v>
      </c>
      <c r="E114" s="37">
        <v>6.8601166907778515</v>
      </c>
      <c r="F114" s="37">
        <v>0.46786814600360455</v>
      </c>
      <c r="G114" s="36">
        <v>846.39887099999999</v>
      </c>
      <c r="H114" s="37">
        <v>6.89</v>
      </c>
      <c r="I114" s="37">
        <v>-0.53491490634720762</v>
      </c>
      <c r="J114" s="36">
        <v>-565215489</v>
      </c>
      <c r="K114" s="37">
        <v>-25.941433462733716</v>
      </c>
      <c r="L114" s="37">
        <v>16.368286445012789</v>
      </c>
      <c r="M114" s="37">
        <v>34.630000000000003</v>
      </c>
      <c r="N114" s="38">
        <v>10.091855288331461</v>
      </c>
      <c r="O114" s="39">
        <v>171.42435925915663</v>
      </c>
      <c r="P114" s="38">
        <v>5.7141453086385541</v>
      </c>
    </row>
    <row r="115" spans="1:16">
      <c r="A115" s="35" t="s">
        <v>446</v>
      </c>
      <c r="B115" s="35" t="s">
        <v>208</v>
      </c>
      <c r="C115" s="36">
        <v>54701388025</v>
      </c>
      <c r="D115" s="36">
        <v>2600000000</v>
      </c>
      <c r="E115" s="37">
        <v>2.5973310864687882</v>
      </c>
      <c r="F115" s="37">
        <v>2.6288776178833888E-2</v>
      </c>
      <c r="G115" s="36">
        <v>387.97063400000002</v>
      </c>
      <c r="H115" s="37">
        <v>39.700000000000003</v>
      </c>
      <c r="I115" s="37">
        <v>1.3848140677553857</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3.1744444523805555</v>
      </c>
      <c r="F116" s="37">
        <v>3.260857167314387E-2</v>
      </c>
      <c r="G116" s="36">
        <v>371.95620600000001</v>
      </c>
      <c r="H116" s="37">
        <v>33.9</v>
      </c>
      <c r="I116" s="37">
        <v>-0.83987748195857381</v>
      </c>
      <c r="J116" s="36">
        <v>1787902943</v>
      </c>
      <c r="K116" s="37">
        <v>54.449264363675248</v>
      </c>
      <c r="L116" s="37">
        <v>13.559322033898304</v>
      </c>
      <c r="M116" s="37">
        <v>12.6</v>
      </c>
      <c r="N116" s="38">
        <v>45.204108315085591</v>
      </c>
      <c r="O116" s="39">
        <v>343.0421731574134</v>
      </c>
      <c r="P116" s="38">
        <v>11.434739105247113</v>
      </c>
    </row>
    <row r="117" spans="1:16">
      <c r="A117" s="35" t="s">
        <v>486</v>
      </c>
      <c r="B117" s="35" t="s">
        <v>208</v>
      </c>
      <c r="C117" s="36">
        <v>59206007042</v>
      </c>
      <c r="D117" s="36">
        <v>9000000000</v>
      </c>
      <c r="E117" s="37">
        <v>1.9880320470765991</v>
      </c>
      <c r="F117" s="37">
        <v>2.2089244967517768E-2</v>
      </c>
      <c r="G117" s="36">
        <v>1822.556022</v>
      </c>
      <c r="H117" s="37">
        <v>11.04</v>
      </c>
      <c r="I117" s="37">
        <v>0.39296016365924125</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4.2587351982334765</v>
      </c>
      <c r="F118" s="37">
        <v>0.42587351982334765</v>
      </c>
      <c r="G118" s="36">
        <v>7062.483639</v>
      </c>
      <c r="H118" s="37">
        <v>1.33</v>
      </c>
      <c r="I118" s="37">
        <v>2.0819590725351445E-2</v>
      </c>
      <c r="J118" s="36">
        <v>-953190221</v>
      </c>
      <c r="K118" s="37">
        <v>-10.4910853885061</v>
      </c>
      <c r="L118" s="37">
        <v>4</v>
      </c>
      <c r="M118" s="37">
        <v>70.62</v>
      </c>
      <c r="N118" s="38">
        <v>6.3036302502844075</v>
      </c>
      <c r="O118" s="39">
        <v>1779.6768903115012</v>
      </c>
      <c r="P118" s="38">
        <v>59.322563010383377</v>
      </c>
    </row>
    <row r="119" spans="1:16">
      <c r="A119" s="70" t="s">
        <v>740</v>
      </c>
      <c r="B119" s="70" t="s">
        <v>699</v>
      </c>
      <c r="C119" s="71">
        <v>1018312000</v>
      </c>
      <c r="D119" s="71">
        <v>100000000</v>
      </c>
      <c r="E119" s="72">
        <v>176.907236921248</v>
      </c>
      <c r="F119" s="72">
        <v>171.92151321007728</v>
      </c>
      <c r="G119" s="71">
        <v>51.044795000000001</v>
      </c>
      <c r="H119" s="72">
        <v>4.43</v>
      </c>
      <c r="I119" s="72">
        <v>-0.39659915265759871</v>
      </c>
      <c r="J119" s="71">
        <v>73854000</v>
      </c>
      <c r="K119" s="72">
        <v>13.93289461640534</v>
      </c>
      <c r="L119" s="72">
        <v>400</v>
      </c>
      <c r="M119" s="72">
        <v>51.04</v>
      </c>
      <c r="N119" s="73">
        <v>0</v>
      </c>
      <c r="O119" s="74">
        <v>598.20316214622096</v>
      </c>
      <c r="P119" s="73">
        <v>19.940105404874032</v>
      </c>
    </row>
    <row r="120" spans="1:16">
      <c r="A120" s="70" t="s">
        <v>698</v>
      </c>
      <c r="B120" s="70" t="s">
        <v>699</v>
      </c>
      <c r="C120" s="71">
        <v>1839661730</v>
      </c>
      <c r="D120" s="71">
        <v>300000000</v>
      </c>
      <c r="E120" s="72">
        <v>10.00040001600064</v>
      </c>
      <c r="F120" s="72">
        <v>0.85037415102046254</v>
      </c>
      <c r="G120" s="71">
        <v>153.859475</v>
      </c>
      <c r="H120" s="72">
        <v>26</v>
      </c>
      <c r="I120" s="72">
        <v>-2.6288325996333874</v>
      </c>
      <c r="J120" s="71">
        <v>378885188</v>
      </c>
      <c r="K120" s="72">
        <v>31.038426342494024</v>
      </c>
      <c r="L120" s="72">
        <v>133.33333333333334</v>
      </c>
      <c r="M120" s="72">
        <v>51.28</v>
      </c>
      <c r="N120" s="73">
        <v>0</v>
      </c>
      <c r="O120" s="74">
        <v>794.70426046892601</v>
      </c>
      <c r="P120" s="73">
        <v>26.490142015630866</v>
      </c>
    </row>
    <row r="121" spans="1:16">
      <c r="A121" s="70" t="s">
        <v>701</v>
      </c>
      <c r="B121" s="70" t="s">
        <v>699</v>
      </c>
      <c r="C121" s="71">
        <v>13307866000</v>
      </c>
      <c r="D121" s="71">
        <v>333333333</v>
      </c>
      <c r="E121" s="72">
        <v>0.2040399920424403</v>
      </c>
      <c r="F121" s="72">
        <v>1.8381981283466692E-4</v>
      </c>
      <c r="G121" s="71">
        <v>84.532953000000006</v>
      </c>
      <c r="H121" s="72">
        <v>2320</v>
      </c>
      <c r="I121" s="72">
        <v>9.8565411220142778</v>
      </c>
      <c r="J121" s="71">
        <v>1179195000</v>
      </c>
      <c r="K121" s="72">
        <v>941.32013694935949</v>
      </c>
      <c r="L121" s="72">
        <v>120.00000012</v>
      </c>
      <c r="M121" s="72">
        <v>25.35</v>
      </c>
      <c r="N121" s="73">
        <v>0</v>
      </c>
      <c r="O121" s="74">
        <v>1899.1011064268137</v>
      </c>
      <c r="P121" s="73">
        <v>63.303370214227122</v>
      </c>
    </row>
    <row r="122" spans="1:16">
      <c r="A122" s="70" t="s">
        <v>709</v>
      </c>
      <c r="B122" s="70" t="s">
        <v>699</v>
      </c>
      <c r="C122" s="71">
        <v>5985751000</v>
      </c>
      <c r="D122" s="71">
        <v>397500000</v>
      </c>
      <c r="E122" s="72">
        <v>45.491131697212943</v>
      </c>
      <c r="F122" s="72">
        <v>3.7745085293318184</v>
      </c>
      <c r="G122" s="71">
        <v>33.254894999999998</v>
      </c>
      <c r="H122" s="72">
        <v>26.46</v>
      </c>
      <c r="I122" s="72">
        <v>-0.1354130165289078</v>
      </c>
      <c r="J122" s="71">
        <v>682431000</v>
      </c>
      <c r="K122" s="72">
        <v>17.660686574906475</v>
      </c>
      <c r="L122" s="72">
        <v>100.62893081761007</v>
      </c>
      <c r="M122" s="72">
        <v>8.36</v>
      </c>
      <c r="N122" s="73">
        <v>0</v>
      </c>
      <c r="O122" s="74">
        <v>448.77269842564704</v>
      </c>
      <c r="P122" s="73">
        <v>14.959089947521568</v>
      </c>
    </row>
    <row r="123" spans="1:16">
      <c r="A123" s="70" t="s">
        <v>722</v>
      </c>
      <c r="B123" s="70" t="s">
        <v>699</v>
      </c>
      <c r="C123" s="71">
        <v>13043459000</v>
      </c>
      <c r="D123" s="71">
        <v>695302645</v>
      </c>
      <c r="E123" s="72">
        <v>7.6806745547760453</v>
      </c>
      <c r="F123" s="72">
        <v>0.5468574243706128</v>
      </c>
      <c r="G123" s="71">
        <v>270.84692699999999</v>
      </c>
      <c r="H123" s="72">
        <v>19.23</v>
      </c>
      <c r="I123" s="72">
        <v>-0.16196157586265869</v>
      </c>
      <c r="J123" s="71">
        <v>804969000</v>
      </c>
      <c r="K123" s="72">
        <v>17.448017785778084</v>
      </c>
      <c r="L123" s="72">
        <v>57.528905272609741</v>
      </c>
      <c r="M123" s="72">
        <v>38.950000000000003</v>
      </c>
      <c r="N123" s="73">
        <v>0</v>
      </c>
      <c r="O123" s="74">
        <v>563.50804617278357</v>
      </c>
      <c r="P123" s="73">
        <v>18.783601539092786</v>
      </c>
    </row>
    <row r="124" spans="1:16">
      <c r="A124" s="70" t="s">
        <v>754</v>
      </c>
      <c r="B124" s="70" t="s">
        <v>699</v>
      </c>
      <c r="C124" s="71">
        <v>7376632000</v>
      </c>
      <c r="D124" s="71">
        <v>900000000</v>
      </c>
      <c r="E124" s="72">
        <v>16.717211154592576</v>
      </c>
      <c r="F124" s="72">
        <v>1.540188976837348</v>
      </c>
      <c r="G124" s="71">
        <v>214.106866</v>
      </c>
      <c r="H124" s="72">
        <v>11.18</v>
      </c>
      <c r="I124" s="72">
        <v>-3.3810587612549625E-2</v>
      </c>
      <c r="J124" s="71">
        <v>461585000</v>
      </c>
      <c r="K124" s="72">
        <v>23.514628941581723</v>
      </c>
      <c r="L124" s="72">
        <v>44.444444444444443</v>
      </c>
      <c r="M124" s="72">
        <v>23.78</v>
      </c>
      <c r="N124" s="73">
        <v>0</v>
      </c>
      <c r="O124" s="74">
        <v>703.26510108708965</v>
      </c>
      <c r="P124" s="73">
        <v>23.442170036236323</v>
      </c>
    </row>
    <row r="125" spans="1:16">
      <c r="A125" s="70" t="s">
        <v>751</v>
      </c>
      <c r="B125" s="70" t="s">
        <v>699</v>
      </c>
      <c r="C125" s="71">
        <v>2004187000</v>
      </c>
      <c r="D125" s="71">
        <v>1080000000</v>
      </c>
      <c r="E125" s="72">
        <v>39.963827940054905</v>
      </c>
      <c r="F125" s="72">
        <v>19.272679369239441</v>
      </c>
      <c r="G125" s="71">
        <v>610.40025600000001</v>
      </c>
      <c r="H125" s="72">
        <v>1.64</v>
      </c>
      <c r="I125" s="72">
        <v>-2.3822611487521295E-2</v>
      </c>
      <c r="J125" s="71">
        <v>112484000</v>
      </c>
      <c r="K125" s="72">
        <v>18.434621812880053</v>
      </c>
      <c r="L125" s="72">
        <v>37.037037037037038</v>
      </c>
      <c r="M125" s="72">
        <v>56.51</v>
      </c>
      <c r="N125" s="73">
        <v>0</v>
      </c>
      <c r="O125" s="74">
        <v>200.03206280708281</v>
      </c>
      <c r="P125" s="73">
        <v>6.6677354269027607</v>
      </c>
    </row>
    <row r="126" spans="1:16">
      <c r="A126" s="70" t="s">
        <v>728</v>
      </c>
      <c r="B126" s="70" t="s">
        <v>699</v>
      </c>
      <c r="C126" s="71">
        <v>3173753000</v>
      </c>
      <c r="D126" s="71">
        <v>1088802000</v>
      </c>
      <c r="E126" s="72">
        <v>34.654148664123241</v>
      </c>
      <c r="F126" s="72">
        <v>9.9773599673641016</v>
      </c>
      <c r="G126" s="71">
        <v>447.465259</v>
      </c>
      <c r="H126" s="72">
        <v>2.58</v>
      </c>
      <c r="I126" s="72">
        <v>-5.2225456628960387E-2</v>
      </c>
      <c r="J126" s="71">
        <v>250965000</v>
      </c>
      <c r="K126" s="72">
        <v>13.839692307692308</v>
      </c>
      <c r="L126" s="72">
        <v>36.737625390107659</v>
      </c>
      <c r="M126" s="72">
        <v>41.09</v>
      </c>
      <c r="N126" s="73">
        <v>0</v>
      </c>
      <c r="O126" s="74">
        <v>139.8840512840903</v>
      </c>
      <c r="P126" s="73">
        <v>4.6628017094696768</v>
      </c>
    </row>
    <row r="127" spans="1:16">
      <c r="A127" s="70" t="s">
        <v>736</v>
      </c>
      <c r="B127" s="70" t="s">
        <v>699</v>
      </c>
      <c r="C127" s="71">
        <v>7078013000</v>
      </c>
      <c r="D127" s="71">
        <v>2500000000</v>
      </c>
      <c r="E127" s="72">
        <v>66.630575105151379</v>
      </c>
      <c r="F127" s="72">
        <v>0.73180203300550661</v>
      </c>
      <c r="G127" s="71">
        <v>14.975438</v>
      </c>
      <c r="H127" s="72">
        <v>40.700000000000003</v>
      </c>
      <c r="I127" s="72">
        <v>-1.326277081197432</v>
      </c>
      <c r="J127" s="71">
        <v>562601000</v>
      </c>
      <c r="K127" s="72">
        <v>161.83760782508386</v>
      </c>
      <c r="L127" s="72">
        <v>16</v>
      </c>
      <c r="M127" s="72">
        <v>0.59</v>
      </c>
      <c r="N127" s="73">
        <v>0</v>
      </c>
      <c r="O127" s="74">
        <v>269.0126252946722</v>
      </c>
      <c r="P127" s="73">
        <v>8.9670875098224077</v>
      </c>
    </row>
    <row r="128" spans="1:16">
      <c r="A128" s="70" t="s">
        <v>755</v>
      </c>
      <c r="B128" s="70" t="s">
        <v>699</v>
      </c>
      <c r="C128" s="71">
        <v>7859832000</v>
      </c>
      <c r="D128" s="71">
        <v>5000000000</v>
      </c>
      <c r="E128" s="72">
        <v>19.428227271402623</v>
      </c>
      <c r="F128" s="72">
        <v>2.3267338049583981</v>
      </c>
      <c r="G128" s="71">
        <v>1822.4706020000001</v>
      </c>
      <c r="H128" s="72">
        <v>1.1299999999999999</v>
      </c>
      <c r="I128" s="72">
        <v>-2.8905699346708946E-2</v>
      </c>
      <c r="J128" s="71">
        <v>410655000</v>
      </c>
      <c r="K128" s="72">
        <v>20.333369860345059</v>
      </c>
      <c r="L128" s="72">
        <v>8</v>
      </c>
      <c r="M128" s="72">
        <v>36.44</v>
      </c>
      <c r="N128" s="73">
        <v>0</v>
      </c>
      <c r="O128" s="74">
        <v>656.34805946883375</v>
      </c>
      <c r="P128" s="73">
        <v>21.878268648961125</v>
      </c>
    </row>
    <row r="129" spans="1:16">
      <c r="A129" s="80" t="s">
        <v>465</v>
      </c>
      <c r="B129" s="80" t="s">
        <v>618</v>
      </c>
      <c r="C129" s="81">
        <v>15819301983</v>
      </c>
      <c r="D129" s="81">
        <v>2070000000</v>
      </c>
      <c r="E129" s="82">
        <v>1.8197631195421757</v>
      </c>
      <c r="F129" s="82">
        <v>4.930525059654048E-3</v>
      </c>
      <c r="G129" s="81">
        <v>515.12446699999998</v>
      </c>
      <c r="H129" s="82">
        <v>42.68</v>
      </c>
      <c r="I129" s="82">
        <v>0.17693464477684984</v>
      </c>
      <c r="J129" s="81">
        <v>3353158441</v>
      </c>
      <c r="K129" s="82">
        <v>110.06965715879812</v>
      </c>
      <c r="L129" s="82">
        <v>19.323671497584542</v>
      </c>
      <c r="M129" s="82">
        <v>24.88</v>
      </c>
      <c r="N129" s="83">
        <v>0</v>
      </c>
      <c r="O129" s="84">
        <v>1536.8933835817566</v>
      </c>
      <c r="P129" s="83">
        <v>51.229779452725218</v>
      </c>
    </row>
    <row r="130" spans="1:16">
      <c r="A130" s="90" t="s">
        <v>422</v>
      </c>
      <c r="B130" s="90" t="s">
        <v>404</v>
      </c>
      <c r="C130" s="91">
        <v>4679410564</v>
      </c>
      <c r="D130" s="91">
        <v>74000000</v>
      </c>
      <c r="E130" s="92">
        <v>74.673084967665801</v>
      </c>
      <c r="F130" s="92">
        <v>7.4747832800466263</v>
      </c>
      <c r="G130" s="91">
        <v>3.9758849999999999</v>
      </c>
      <c r="H130" s="92">
        <v>134.80000000000001</v>
      </c>
      <c r="I130" s="92">
        <v>1.9001869786644934</v>
      </c>
      <c r="J130" s="91">
        <v>-113857279</v>
      </c>
      <c r="K130" s="92">
        <v>-87.741425824869751</v>
      </c>
      <c r="L130" s="92">
        <v>540.54054054054052</v>
      </c>
      <c r="M130" s="92">
        <v>5.37</v>
      </c>
      <c r="N130" s="93">
        <v>14.442523569404742</v>
      </c>
      <c r="O130" s="94">
        <v>1225.2360394443854</v>
      </c>
      <c r="P130" s="93">
        <v>40.841201314812842</v>
      </c>
    </row>
    <row r="131" spans="1:16">
      <c r="A131" s="90" t="s">
        <v>533</v>
      </c>
      <c r="B131" s="90" t="s">
        <v>404</v>
      </c>
      <c r="C131" s="91">
        <v>149138524000</v>
      </c>
      <c r="D131" s="91">
        <v>331000000</v>
      </c>
      <c r="E131" s="92">
        <v>2.1794774388995486</v>
      </c>
      <c r="F131" s="92">
        <v>3.2277078355837166E-2</v>
      </c>
      <c r="G131" s="91">
        <v>89.976471000000004</v>
      </c>
      <c r="H131" s="92">
        <v>204</v>
      </c>
      <c r="I131" s="92">
        <v>1.3902918773280817</v>
      </c>
      <c r="J131" s="91">
        <v>2799410000</v>
      </c>
      <c r="K131" s="92">
        <v>24.120796882200178</v>
      </c>
      <c r="L131" s="92">
        <v>120.84592145015105</v>
      </c>
      <c r="M131" s="92">
        <v>27.18</v>
      </c>
      <c r="N131" s="93">
        <v>32.093628650565343</v>
      </c>
      <c r="O131" s="94">
        <v>1592.9674080159396</v>
      </c>
      <c r="P131" s="93">
        <v>53.098913600531318</v>
      </c>
    </row>
    <row r="132" spans="1:16">
      <c r="A132" s="90" t="s">
        <v>403</v>
      </c>
      <c r="B132" s="90" t="s">
        <v>404</v>
      </c>
      <c r="C132" s="91">
        <v>2193688534</v>
      </c>
      <c r="D132" s="91">
        <v>1000000000</v>
      </c>
      <c r="E132" s="92">
        <v>33.988403156842885</v>
      </c>
      <c r="F132" s="92">
        <v>33.988403156842885</v>
      </c>
      <c r="G132" s="91">
        <v>749.65266799999995</v>
      </c>
      <c r="H132" s="92">
        <v>1.57</v>
      </c>
      <c r="I132" s="92">
        <v>-1.8725195059593247E-2</v>
      </c>
      <c r="J132" s="91">
        <v>288393147</v>
      </c>
      <c r="K132" s="92">
        <v>3.4674887749673191</v>
      </c>
      <c r="L132" s="92">
        <v>40</v>
      </c>
      <c r="M132" s="92">
        <v>74.959999999999994</v>
      </c>
      <c r="N132" s="93">
        <v>62.088599450525059</v>
      </c>
      <c r="O132" s="94">
        <v>572.13355036951452</v>
      </c>
      <c r="P132" s="93">
        <v>19.071118345650483</v>
      </c>
    </row>
    <row r="133" spans="1:16">
      <c r="A133" s="90" t="s">
        <v>316</v>
      </c>
      <c r="B133" s="90" t="s">
        <v>404</v>
      </c>
      <c r="C133" s="91">
        <v>13894759000</v>
      </c>
      <c r="D133" s="91">
        <v>5040000000</v>
      </c>
      <c r="E133" s="92">
        <v>10.057160879575154</v>
      </c>
      <c r="F133" s="92">
        <v>2.2936418718242915</v>
      </c>
      <c r="G133" s="91">
        <v>4679.5978699999996</v>
      </c>
      <c r="H133" s="92">
        <v>0.85</v>
      </c>
      <c r="I133" s="92">
        <v>-1.2321575289011899E-2</v>
      </c>
      <c r="J133" s="91">
        <v>-245597000</v>
      </c>
      <c r="K133" s="92">
        <v>-17.853638277340522</v>
      </c>
      <c r="L133" s="92">
        <v>7.9365079365079367</v>
      </c>
      <c r="M133" s="92">
        <v>92.84</v>
      </c>
      <c r="N133" s="93">
        <v>22.994381818103587</v>
      </c>
      <c r="O133" s="94">
        <v>707.00809812532384</v>
      </c>
      <c r="P133" s="93">
        <v>23.56693660417746</v>
      </c>
    </row>
    <row r="134" spans="1:16">
      <c r="A134" s="70" t="s">
        <v>165</v>
      </c>
      <c r="B134" s="70" t="s">
        <v>221</v>
      </c>
      <c r="C134" s="71">
        <v>10580143341</v>
      </c>
      <c r="D134" s="71">
        <v>37264000</v>
      </c>
      <c r="E134" s="72">
        <v>48.479965709631578</v>
      </c>
      <c r="F134" s="72">
        <v>5.2885635288741346</v>
      </c>
      <c r="G134" s="71">
        <v>3.3655849999999998</v>
      </c>
      <c r="H134" s="72">
        <v>245.2</v>
      </c>
      <c r="I134" s="72">
        <v>0.12360777010104584</v>
      </c>
      <c r="J134" s="71">
        <v>25223013</v>
      </c>
      <c r="K134" s="72">
        <v>363.4357243522017</v>
      </c>
      <c r="L134" s="72">
        <v>1073.4220695577501</v>
      </c>
      <c r="M134" s="72">
        <v>9.0299999999999994</v>
      </c>
      <c r="N134" s="73">
        <v>19.320531940060764</v>
      </c>
      <c r="O134" s="74">
        <v>1036.7189488882332</v>
      </c>
      <c r="P134" s="73">
        <v>34.557298296274439</v>
      </c>
    </row>
    <row r="135" spans="1:16">
      <c r="A135" s="70" t="s">
        <v>302</v>
      </c>
      <c r="B135" s="70" t="s">
        <v>221</v>
      </c>
      <c r="C135" s="71">
        <v>791053925</v>
      </c>
      <c r="D135" s="71">
        <v>47500000</v>
      </c>
      <c r="E135" s="72">
        <v>168.20709320901707</v>
      </c>
      <c r="F135" s="72">
        <v>393.46688469945514</v>
      </c>
      <c r="G135" s="71">
        <v>24.419506999999999</v>
      </c>
      <c r="H135" s="72">
        <v>9.74</v>
      </c>
      <c r="I135" s="72">
        <v>-0.29848178969775851</v>
      </c>
      <c r="J135" s="71">
        <v>-11680733</v>
      </c>
      <c r="K135" s="72">
        <v>-36.598730576240378</v>
      </c>
      <c r="L135" s="72">
        <v>842.10526315789468</v>
      </c>
      <c r="M135" s="72">
        <v>51.4</v>
      </c>
      <c r="N135" s="73">
        <v>18.32080735445652</v>
      </c>
      <c r="O135" s="74">
        <v>558.51095042352767</v>
      </c>
      <c r="P135" s="73">
        <v>18.617031680784255</v>
      </c>
    </row>
    <row r="136" spans="1:16">
      <c r="A136" s="70" t="s">
        <v>27</v>
      </c>
      <c r="B136" s="70" t="s">
        <v>221</v>
      </c>
      <c r="C136" s="71">
        <v>567993172</v>
      </c>
      <c r="D136" s="71">
        <v>69000000</v>
      </c>
      <c r="E136" s="72">
        <v>38.833526454402069</v>
      </c>
      <c r="F136" s="72">
        <v>35.175295701451148</v>
      </c>
      <c r="G136" s="71">
        <v>61.979830999999997</v>
      </c>
      <c r="H136" s="72">
        <v>16.62</v>
      </c>
      <c r="I136" s="72">
        <v>7.9682104769958073E-3</v>
      </c>
      <c r="J136" s="71">
        <v>136985810</v>
      </c>
      <c r="K136" s="72">
        <v>8.0592289084540951</v>
      </c>
      <c r="L136" s="72">
        <v>579.71014492753625</v>
      </c>
      <c r="M136" s="72">
        <v>89.82</v>
      </c>
      <c r="N136" s="73">
        <v>13.03940445679757</v>
      </c>
      <c r="O136" s="74">
        <v>731.71072185409912</v>
      </c>
      <c r="P136" s="73">
        <v>24.390357395136636</v>
      </c>
    </row>
    <row r="137" spans="1:16">
      <c r="A137" s="70" t="s">
        <v>25</v>
      </c>
      <c r="B137" s="70" t="s">
        <v>221</v>
      </c>
      <c r="C137" s="71">
        <v>16873295401</v>
      </c>
      <c r="D137" s="71">
        <v>87000000</v>
      </c>
      <c r="E137" s="72">
        <v>8.8232719798292951</v>
      </c>
      <c r="F137" s="72">
        <v>0.70428416186376874</v>
      </c>
      <c r="G137" s="71">
        <v>32.857968999999997</v>
      </c>
      <c r="H137" s="72">
        <v>138</v>
      </c>
      <c r="I137" s="72">
        <v>-3.3318413266557907</v>
      </c>
      <c r="J137" s="71">
        <v>175549475</v>
      </c>
      <c r="K137" s="72">
        <v>71.364497102597426</v>
      </c>
      <c r="L137" s="72">
        <v>459.77011494252872</v>
      </c>
      <c r="M137" s="72">
        <v>37.76</v>
      </c>
      <c r="N137" s="73">
        <v>9.1480119449217447</v>
      </c>
      <c r="O137" s="74">
        <v>1005.977874699262</v>
      </c>
      <c r="P137" s="73">
        <v>33.532595823308732</v>
      </c>
    </row>
    <row r="138" spans="1:16">
      <c r="A138" s="70" t="s">
        <v>72</v>
      </c>
      <c r="B138" s="70" t="s">
        <v>221</v>
      </c>
      <c r="C138" s="71">
        <v>2379193448</v>
      </c>
      <c r="D138" s="71">
        <v>111600000</v>
      </c>
      <c r="E138" s="72">
        <v>43.013505552527405</v>
      </c>
      <c r="F138" s="72">
        <v>24.089104812123324</v>
      </c>
      <c r="G138" s="71">
        <v>58.125256</v>
      </c>
      <c r="H138" s="72">
        <v>16</v>
      </c>
      <c r="I138" s="72">
        <v>0.12935285545380637</v>
      </c>
      <c r="J138" s="71">
        <v>84066155</v>
      </c>
      <c r="K138" s="72">
        <v>21.240414766204069</v>
      </c>
      <c r="L138" s="72">
        <v>358.42293906810033</v>
      </c>
      <c r="M138" s="72">
        <v>52.08</v>
      </c>
      <c r="N138" s="73">
        <v>12.560142828813397</v>
      </c>
      <c r="O138" s="74">
        <v>1567.6423859535378</v>
      </c>
      <c r="P138" s="73">
        <v>52.254746198451258</v>
      </c>
    </row>
    <row r="139" spans="1:16">
      <c r="A139" s="70" t="s">
        <v>300</v>
      </c>
      <c r="B139" s="70" t="s">
        <v>221</v>
      </c>
      <c r="C139" s="71">
        <v>503612621</v>
      </c>
      <c r="D139" s="71">
        <v>150000000</v>
      </c>
      <c r="E139" s="72">
        <v>124.49424214130099</v>
      </c>
      <c r="F139" s="72">
        <v>414.98080713766996</v>
      </c>
      <c r="G139" s="71">
        <v>114.763935</v>
      </c>
      <c r="H139" s="72">
        <v>2.8</v>
      </c>
      <c r="I139" s="72">
        <v>-0.26219392514125417</v>
      </c>
      <c r="J139" s="71">
        <v>-2270847</v>
      </c>
      <c r="K139" s="72">
        <v>-132.10929666331549</v>
      </c>
      <c r="L139" s="72">
        <v>266.66666666666669</v>
      </c>
      <c r="M139" s="72">
        <v>76.5</v>
      </c>
      <c r="N139" s="73">
        <v>51.27527549155068</v>
      </c>
      <c r="O139" s="74">
        <v>377.04344859000025</v>
      </c>
      <c r="P139" s="73">
        <v>12.568114953000009</v>
      </c>
    </row>
    <row r="140" spans="1:16">
      <c r="A140" s="70" t="s">
        <v>520</v>
      </c>
      <c r="B140" s="70" t="s">
        <v>221</v>
      </c>
      <c r="C140" s="71">
        <v>9975791841</v>
      </c>
      <c r="D140" s="71">
        <v>167500000</v>
      </c>
      <c r="E140" s="72">
        <v>26.963738759659929</v>
      </c>
      <c r="F140" s="72">
        <v>5.5509498218548492</v>
      </c>
      <c r="G140" s="71">
        <v>49.784793999999998</v>
      </c>
      <c r="H140" s="72">
        <v>29.8</v>
      </c>
      <c r="I140" s="72">
        <v>-7.5627266067345147</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22.535190954194068</v>
      </c>
      <c r="F141" s="72">
        <v>4.6948314487904312</v>
      </c>
      <c r="G141" s="71">
        <v>69.12876</v>
      </c>
      <c r="H141" s="72">
        <v>25.68</v>
      </c>
      <c r="I141" s="72">
        <v>-0.9210473819227154</v>
      </c>
      <c r="J141" s="71">
        <v>520774798</v>
      </c>
      <c r="K141" s="72">
        <v>9.2170358827540646</v>
      </c>
      <c r="L141" s="72">
        <v>200</v>
      </c>
      <c r="M141" s="72">
        <v>34.56</v>
      </c>
      <c r="N141" s="73">
        <v>67.950097492857083</v>
      </c>
      <c r="O141" s="74">
        <v>570.95806281799594</v>
      </c>
      <c r="P141" s="73">
        <v>19.031935427266532</v>
      </c>
    </row>
    <row r="142" spans="1:16">
      <c r="A142" s="70" t="s">
        <v>475</v>
      </c>
      <c r="B142" s="70" t="s">
        <v>221</v>
      </c>
      <c r="C142" s="71">
        <v>13860116923</v>
      </c>
      <c r="D142" s="71">
        <v>200000000</v>
      </c>
      <c r="E142" s="72">
        <v>36.248274582129895</v>
      </c>
      <c r="F142" s="72">
        <v>8.6305415671737844</v>
      </c>
      <c r="G142" s="71">
        <v>49.455556000000001</v>
      </c>
      <c r="H142" s="72">
        <v>22.32</v>
      </c>
      <c r="I142" s="72">
        <v>0.1155014203278668</v>
      </c>
      <c r="J142" s="71">
        <v>-174076040</v>
      </c>
      <c r="K142" s="72">
        <v>-24.127387088998578</v>
      </c>
      <c r="L142" s="72">
        <v>200</v>
      </c>
      <c r="M142" s="72">
        <v>24.72</v>
      </c>
      <c r="N142" s="73">
        <v>27.525613905649237</v>
      </c>
      <c r="O142" s="74">
        <v>2163.4064147456543</v>
      </c>
      <c r="P142" s="73">
        <v>72.113547158188481</v>
      </c>
    </row>
    <row r="143" spans="1:16">
      <c r="A143" s="70" t="s">
        <v>763</v>
      </c>
      <c r="B143" s="70" t="s">
        <v>221</v>
      </c>
      <c r="C143" s="71">
        <v>3157167716</v>
      </c>
      <c r="D143" s="71">
        <v>210492225</v>
      </c>
      <c r="E143" s="72">
        <v>38.101407903846727</v>
      </c>
      <c r="F143" s="72">
        <v>8.6195713752659255</v>
      </c>
      <c r="G143" s="71">
        <v>50.002209999999998</v>
      </c>
      <c r="H143" s="72">
        <v>21</v>
      </c>
      <c r="I143" s="72">
        <v>-3.2234428470748853</v>
      </c>
      <c r="J143" s="71">
        <v>-28917987</v>
      </c>
      <c r="K143" s="72">
        <v>-152.85769113182047</v>
      </c>
      <c r="L143" s="72">
        <v>190.03077192043554</v>
      </c>
      <c r="M143" s="72">
        <v>23.75</v>
      </c>
      <c r="N143" s="73">
        <v>13.81744201004169</v>
      </c>
      <c r="O143" s="74">
        <v>409.56335465876424</v>
      </c>
      <c r="P143" s="73">
        <v>13.652111821958808</v>
      </c>
    </row>
    <row r="144" spans="1:16">
      <c r="A144" s="70" t="s">
        <v>223</v>
      </c>
      <c r="B144" s="70" t="s">
        <v>221</v>
      </c>
      <c r="C144" s="71">
        <v>28485883551</v>
      </c>
      <c r="D144" s="71">
        <v>241920000</v>
      </c>
      <c r="E144" s="72">
        <v>0.90032590080507591</v>
      </c>
      <c r="F144" s="72">
        <v>1.6993539900074062E-2</v>
      </c>
      <c r="G144" s="71">
        <v>199.069242</v>
      </c>
      <c r="H144" s="72">
        <v>223.2</v>
      </c>
      <c r="I144" s="72">
        <v>-0.74940017780986068</v>
      </c>
      <c r="J144" s="71">
        <v>195144717</v>
      </c>
      <c r="K144" s="72">
        <v>271.4932836229433</v>
      </c>
      <c r="L144" s="72">
        <v>165.34391534391534</v>
      </c>
      <c r="M144" s="72">
        <v>82.28</v>
      </c>
      <c r="N144" s="73">
        <v>5.3348550683884595</v>
      </c>
      <c r="O144" s="74">
        <v>874.77746774098887</v>
      </c>
      <c r="P144" s="73">
        <v>29.159248924699629</v>
      </c>
    </row>
    <row r="145" spans="1:16">
      <c r="A145" s="70" t="s">
        <v>21</v>
      </c>
      <c r="B145" s="70" t="s">
        <v>221</v>
      </c>
      <c r="C145" s="71">
        <v>6280910429</v>
      </c>
      <c r="D145" s="71">
        <v>263340000</v>
      </c>
      <c r="E145" s="72">
        <v>116.41328392844366</v>
      </c>
      <c r="F145" s="72">
        <v>63.152081463639433</v>
      </c>
      <c r="G145" s="71">
        <v>48.209040000000002</v>
      </c>
      <c r="H145" s="72">
        <v>7.13</v>
      </c>
      <c r="I145" s="72">
        <v>-9.4852661001159078E-2</v>
      </c>
      <c r="J145" s="71">
        <v>-94693699</v>
      </c>
      <c r="K145" s="72">
        <v>-19.466765154036278</v>
      </c>
      <c r="L145" s="72">
        <v>151.89488873699401</v>
      </c>
      <c r="M145" s="72">
        <v>18.3</v>
      </c>
      <c r="N145" s="73">
        <v>14.753632742616743</v>
      </c>
      <c r="O145" s="74">
        <v>308.98619526307289</v>
      </c>
      <c r="P145" s="73">
        <v>10.29953984210243</v>
      </c>
    </row>
    <row r="146" spans="1:16">
      <c r="A146" s="70" t="s">
        <v>774</v>
      </c>
      <c r="B146" s="70" t="s">
        <v>221</v>
      </c>
      <c r="C146" s="71">
        <v>1994126679</v>
      </c>
      <c r="D146" s="71">
        <v>330000000</v>
      </c>
      <c r="E146" s="72">
        <v>36.978703132844984</v>
      </c>
      <c r="F146" s="72">
        <v>14.00708452001704</v>
      </c>
      <c r="G146" s="71">
        <v>119.817104</v>
      </c>
      <c r="H146" s="72">
        <v>9.0299999999999994</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66.023471309695637</v>
      </c>
      <c r="F147" s="72">
        <v>6.0260973873936763</v>
      </c>
      <c r="G147" s="71">
        <v>18.464296999999998</v>
      </c>
      <c r="H147" s="72">
        <v>32.82</v>
      </c>
      <c r="I147" s="72">
        <v>-0.77209627468799624</v>
      </c>
      <c r="J147" s="71">
        <v>85099618</v>
      </c>
      <c r="K147" s="72">
        <v>128.74625286802109</v>
      </c>
      <c r="L147" s="72">
        <v>120.4791022581621</v>
      </c>
      <c r="M147" s="72">
        <v>5.56</v>
      </c>
      <c r="N147" s="73">
        <v>29.746366599996623</v>
      </c>
      <c r="O147" s="74">
        <v>537.44548421631112</v>
      </c>
      <c r="P147" s="73">
        <v>17.914849473877037</v>
      </c>
    </row>
    <row r="148" spans="1:16">
      <c r="A148" s="70" t="s">
        <v>78</v>
      </c>
      <c r="B148" s="70" t="s">
        <v>221</v>
      </c>
      <c r="C148" s="71">
        <v>6825401407</v>
      </c>
      <c r="D148" s="71">
        <v>335348000</v>
      </c>
      <c r="E148" s="72">
        <v>26.671731515251022</v>
      </c>
      <c r="F148" s="72">
        <v>9.9418110124598265</v>
      </c>
      <c r="G148" s="71">
        <v>166.28656799999999</v>
      </c>
      <c r="H148" s="72">
        <v>9.02</v>
      </c>
      <c r="I148" s="72">
        <v>-7.2457207054190675E-2</v>
      </c>
      <c r="J148" s="71">
        <v>-244353964</v>
      </c>
      <c r="K148" s="72">
        <v>-10.979089334519657</v>
      </c>
      <c r="L148" s="72">
        <v>119.27907725705833</v>
      </c>
      <c r="M148" s="72">
        <v>49.58</v>
      </c>
      <c r="N148" s="73">
        <v>2.9868246776869745</v>
      </c>
      <c r="O148" s="74">
        <v>564.50424550739058</v>
      </c>
      <c r="P148" s="73">
        <v>18.816808183579685</v>
      </c>
    </row>
    <row r="149" spans="1:16">
      <c r="A149" s="70" t="s">
        <v>523</v>
      </c>
      <c r="B149" s="70" t="s">
        <v>221</v>
      </c>
      <c r="C149" s="71">
        <v>44419666520</v>
      </c>
      <c r="D149" s="71">
        <v>400000000</v>
      </c>
      <c r="E149" s="72">
        <v>8.5456938248816421</v>
      </c>
      <c r="F149" s="72">
        <v>0.39563397337415007</v>
      </c>
      <c r="G149" s="71">
        <v>86.717521000000005</v>
      </c>
      <c r="H149" s="72">
        <v>54</v>
      </c>
      <c r="I149" s="72">
        <v>0.62657892599776943</v>
      </c>
      <c r="J149" s="71">
        <v>157582227</v>
      </c>
      <c r="K149" s="72">
        <v>137.07129548308771</v>
      </c>
      <c r="L149" s="72">
        <v>100</v>
      </c>
      <c r="M149" s="72">
        <v>21.67</v>
      </c>
      <c r="N149" s="73">
        <v>20.376992076860382</v>
      </c>
      <c r="O149" s="74">
        <v>1138.9815770329801</v>
      </c>
      <c r="P149" s="73">
        <v>37.966052567766006</v>
      </c>
    </row>
    <row r="150" spans="1:16">
      <c r="A150" s="70" t="s">
        <v>22</v>
      </c>
      <c r="B150" s="70" t="s">
        <v>221</v>
      </c>
      <c r="C150" s="71">
        <v>6246124497</v>
      </c>
      <c r="D150" s="71">
        <v>400000000</v>
      </c>
      <c r="E150" s="72">
        <v>48.720407224651744</v>
      </c>
      <c r="F150" s="72">
        <v>17.400145437375624</v>
      </c>
      <c r="G150" s="71">
        <v>112.187603</v>
      </c>
      <c r="H150" s="72">
        <v>7.32</v>
      </c>
      <c r="I150" s="72">
        <v>-6.5590463700698542E-2</v>
      </c>
      <c r="J150" s="71">
        <v>5617957</v>
      </c>
      <c r="K150" s="72">
        <v>498.40182116025454</v>
      </c>
      <c r="L150" s="72">
        <v>100</v>
      </c>
      <c r="M150" s="72">
        <v>28.04</v>
      </c>
      <c r="N150" s="73">
        <v>18.423591177382772</v>
      </c>
      <c r="O150" s="74">
        <v>1177.6140502096491</v>
      </c>
      <c r="P150" s="73">
        <v>39.253801673654969</v>
      </c>
    </row>
    <row r="151" spans="1:16">
      <c r="A151" s="70" t="s">
        <v>23</v>
      </c>
      <c r="B151" s="70" t="s">
        <v>221</v>
      </c>
      <c r="C151" s="71">
        <v>5228066628</v>
      </c>
      <c r="D151" s="71">
        <v>469768118</v>
      </c>
      <c r="E151" s="72">
        <v>48.016182180057022</v>
      </c>
      <c r="F151" s="72">
        <v>20.442503584313918</v>
      </c>
      <c r="G151" s="71">
        <v>141.922583</v>
      </c>
      <c r="H151" s="72">
        <v>5.87</v>
      </c>
      <c r="I151" s="72">
        <v>-0.12436307138679138</v>
      </c>
      <c r="J151" s="71">
        <v>-49137165</v>
      </c>
      <c r="K151" s="72">
        <v>-47.801711596507452</v>
      </c>
      <c r="L151" s="72">
        <v>85.148392296813981</v>
      </c>
      <c r="M151" s="72">
        <v>30.21</v>
      </c>
      <c r="N151" s="73">
        <v>20.320273280154019</v>
      </c>
      <c r="O151" s="74">
        <v>460.73233613542055</v>
      </c>
      <c r="P151" s="73">
        <v>15.357744537847351</v>
      </c>
    </row>
    <row r="152" spans="1:16">
      <c r="A152" s="70" t="s">
        <v>478</v>
      </c>
      <c r="B152" s="70" t="s">
        <v>221</v>
      </c>
      <c r="C152" s="71">
        <v>15925799746</v>
      </c>
      <c r="D152" s="71">
        <v>545854435</v>
      </c>
      <c r="E152" s="72">
        <v>10.557804545865062</v>
      </c>
      <c r="F152" s="72">
        <v>0.33932973569323005</v>
      </c>
      <c r="G152" s="71">
        <v>65.829008000000002</v>
      </c>
      <c r="H152" s="72">
        <v>57.6</v>
      </c>
      <c r="I152" s="72">
        <v>1.2316053990672842</v>
      </c>
      <c r="J152" s="71">
        <v>-113776797</v>
      </c>
      <c r="K152" s="72">
        <v>-273.46263575164625</v>
      </c>
      <c r="L152" s="72">
        <v>73.279609791940231</v>
      </c>
      <c r="M152" s="72">
        <v>12.05</v>
      </c>
      <c r="N152" s="73">
        <v>16.606615783972916</v>
      </c>
      <c r="O152" s="74">
        <v>1573.9030386948575</v>
      </c>
      <c r="P152" s="73">
        <v>52.463434623161916</v>
      </c>
    </row>
    <row r="153" spans="1:16">
      <c r="A153" s="70" t="s">
        <v>775</v>
      </c>
      <c r="B153" s="70" t="s">
        <v>221</v>
      </c>
      <c r="C153" s="71">
        <v>13661644947</v>
      </c>
      <c r="D153" s="71">
        <v>595348000</v>
      </c>
      <c r="E153" s="72">
        <v>22.946559304261214</v>
      </c>
      <c r="F153" s="72">
        <v>3.5039184575104452</v>
      </c>
      <c r="G153" s="71">
        <v>175.89696599999999</v>
      </c>
      <c r="H153" s="72">
        <v>11.67</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28.320338428044217</v>
      </c>
      <c r="F154" s="72">
        <v>5.0266841370330519</v>
      </c>
      <c r="G154" s="71">
        <v>148.71153100000001</v>
      </c>
      <c r="H154" s="72">
        <v>9.5</v>
      </c>
      <c r="I154" s="72">
        <v>-7.1362174915266863E-2</v>
      </c>
      <c r="J154" s="71">
        <v>184943299</v>
      </c>
      <c r="K154" s="72">
        <v>30.463390836344928</v>
      </c>
      <c r="L154" s="72">
        <v>63.897763578274763</v>
      </c>
      <c r="M154" s="72">
        <v>23.75</v>
      </c>
      <c r="N154" s="73">
        <v>72.868133229381698</v>
      </c>
      <c r="O154" s="74">
        <v>548.39648230136936</v>
      </c>
      <c r="P154" s="73">
        <v>18.27988274337898</v>
      </c>
    </row>
    <row r="155" spans="1:16">
      <c r="A155" s="70" t="s">
        <v>225</v>
      </c>
      <c r="B155" s="70" t="s">
        <v>221</v>
      </c>
      <c r="C155" s="71">
        <v>6768948418</v>
      </c>
      <c r="D155" s="71">
        <v>650000000</v>
      </c>
      <c r="E155" s="72">
        <v>93.073970305215141</v>
      </c>
      <c r="F155" s="72">
        <v>28.638144709296967</v>
      </c>
      <c r="G155" s="71">
        <v>73.999791000000002</v>
      </c>
      <c r="H155" s="72">
        <v>5.81</v>
      </c>
      <c r="I155" s="72">
        <v>-6.5807074812736843E-2</v>
      </c>
      <c r="J155" s="71">
        <v>-57755948</v>
      </c>
      <c r="K155" s="72">
        <v>-56.271260580814982</v>
      </c>
      <c r="L155" s="72">
        <v>61.53846153846154</v>
      </c>
      <c r="M155" s="72">
        <v>11.38</v>
      </c>
      <c r="N155" s="73">
        <v>12.667407535590895</v>
      </c>
      <c r="O155" s="74">
        <v>513.94072458643484</v>
      </c>
      <c r="P155" s="73">
        <v>17.131357486214494</v>
      </c>
    </row>
    <row r="156" spans="1:16">
      <c r="A156" s="70" t="s">
        <v>473</v>
      </c>
      <c r="B156" s="70" t="s">
        <v>221</v>
      </c>
      <c r="C156" s="71">
        <v>26339017679</v>
      </c>
      <c r="D156" s="71">
        <v>659000000</v>
      </c>
      <c r="E156" s="72">
        <v>24.721125769907786</v>
      </c>
      <c r="F156" s="72">
        <v>3.4102808345851545</v>
      </c>
      <c r="G156" s="71">
        <v>145.66302899999999</v>
      </c>
      <c r="H156" s="72">
        <v>11.11</v>
      </c>
      <c r="I156" s="72">
        <v>-9.808670390529528E-2</v>
      </c>
      <c r="J156" s="71">
        <v>4303189114</v>
      </c>
      <c r="K156" s="72">
        <v>1.6845645887177247</v>
      </c>
      <c r="L156" s="72">
        <v>60.698027314112288</v>
      </c>
      <c r="M156" s="72">
        <v>22.1</v>
      </c>
      <c r="N156" s="73">
        <v>8.0551703289758159</v>
      </c>
      <c r="O156" s="74">
        <v>781.94775875144217</v>
      </c>
      <c r="P156" s="73">
        <v>26.06492529171474</v>
      </c>
    </row>
    <row r="157" spans="1:16">
      <c r="A157" s="70" t="s">
        <v>226</v>
      </c>
      <c r="B157" s="70" t="s">
        <v>221</v>
      </c>
      <c r="C157" s="71">
        <v>33519259493</v>
      </c>
      <c r="D157" s="71">
        <v>700000000</v>
      </c>
      <c r="E157" s="72">
        <v>8.4152020288042273</v>
      </c>
      <c r="F157" s="72">
        <v>0.27322084509104633</v>
      </c>
      <c r="G157" s="71">
        <v>106.98084299999999</v>
      </c>
      <c r="H157" s="72">
        <v>44.44</v>
      </c>
      <c r="I157" s="72">
        <v>-0.192325791099762</v>
      </c>
      <c r="J157" s="71">
        <v>2068365799</v>
      </c>
      <c r="K157" s="72">
        <v>14.890983023839876</v>
      </c>
      <c r="L157" s="72">
        <v>57.142857142857146</v>
      </c>
      <c r="M157" s="72">
        <v>15.28</v>
      </c>
      <c r="N157" s="73">
        <v>50.429681266990528</v>
      </c>
      <c r="O157" s="74">
        <v>1043.3661149951122</v>
      </c>
      <c r="P157" s="73">
        <v>34.778870499837076</v>
      </c>
    </row>
    <row r="158" spans="1:16">
      <c r="A158" s="70" t="s">
        <v>445</v>
      </c>
      <c r="B158" s="70" t="s">
        <v>221</v>
      </c>
      <c r="C158" s="71">
        <v>1936877995</v>
      </c>
      <c r="D158" s="71">
        <v>700000000</v>
      </c>
      <c r="E158" s="72">
        <v>62.667910833589765</v>
      </c>
      <c r="F158" s="72">
        <v>44.762793452564118</v>
      </c>
      <c r="G158" s="71">
        <v>248.370544</v>
      </c>
      <c r="H158" s="72">
        <v>2.57</v>
      </c>
      <c r="I158" s="72">
        <v>5.1998484183026321E-2</v>
      </c>
      <c r="J158" s="71">
        <v>-73334422</v>
      </c>
      <c r="K158" s="72">
        <v>-19.090625681893286</v>
      </c>
      <c r="L158" s="72">
        <v>57.142857142857146</v>
      </c>
      <c r="M158" s="72">
        <v>35.479999999999997</v>
      </c>
      <c r="N158" s="73">
        <v>41.319308031139713</v>
      </c>
      <c r="O158" s="74">
        <v>768.4144926756403</v>
      </c>
      <c r="P158" s="73">
        <v>25.613816422521342</v>
      </c>
    </row>
    <row r="159" spans="1:16">
      <c r="A159" s="70" t="s">
        <v>547</v>
      </c>
      <c r="B159" s="70" t="s">
        <v>221</v>
      </c>
      <c r="C159" s="71">
        <v>10039494449</v>
      </c>
      <c r="D159" s="71">
        <v>721500000</v>
      </c>
      <c r="E159" s="72">
        <v>23.981752188832509</v>
      </c>
      <c r="F159" s="72">
        <v>2.3741958408902595</v>
      </c>
      <c r="G159" s="71">
        <v>112.720027</v>
      </c>
      <c r="H159" s="72">
        <v>14.8</v>
      </c>
      <c r="I159" s="72">
        <v>-1.0444254263971011</v>
      </c>
      <c r="J159" s="71">
        <v>-66130209</v>
      </c>
      <c r="K159" s="72">
        <v>-152.74411124271512</v>
      </c>
      <c r="L159" s="72">
        <v>55.440055440055438</v>
      </c>
      <c r="M159" s="72">
        <v>15.62</v>
      </c>
      <c r="N159" s="73">
        <v>22.21995357494685</v>
      </c>
      <c r="O159" s="74">
        <v>370.611231577767</v>
      </c>
      <c r="P159" s="73">
        <v>12.3537077192589</v>
      </c>
    </row>
    <row r="160" spans="1:16">
      <c r="A160" s="70" t="s">
        <v>419</v>
      </c>
      <c r="B160" s="70" t="s">
        <v>221</v>
      </c>
      <c r="C160" s="71">
        <v>6754555404</v>
      </c>
      <c r="D160" s="71">
        <v>813555283</v>
      </c>
      <c r="E160" s="72">
        <v>55.243657886862287</v>
      </c>
      <c r="F160" s="72">
        <v>22.634666646192862</v>
      </c>
      <c r="G160" s="71">
        <v>202.870632</v>
      </c>
      <c r="H160" s="72">
        <v>3.57</v>
      </c>
      <c r="I160" s="72">
        <v>-0.12843754388330586</v>
      </c>
      <c r="J160" s="71">
        <v>-393754363</v>
      </c>
      <c r="K160" s="72">
        <v>-6.1984477591680678</v>
      </c>
      <c r="L160" s="72">
        <v>49.166910762965323</v>
      </c>
      <c r="M160" s="72">
        <v>24.93</v>
      </c>
      <c r="N160" s="73">
        <v>10.590985687234088</v>
      </c>
      <c r="O160" s="74">
        <v>334.61277525922901</v>
      </c>
      <c r="P160" s="73">
        <v>11.153759175307634</v>
      </c>
    </row>
    <row r="161" spans="1:16">
      <c r="A161" s="70" t="s">
        <v>522</v>
      </c>
      <c r="B161" s="70" t="s">
        <v>221</v>
      </c>
      <c r="C161" s="71">
        <v>5500889819</v>
      </c>
      <c r="D161" s="71">
        <v>815000000</v>
      </c>
      <c r="E161" s="72">
        <v>41.765774020526429</v>
      </c>
      <c r="F161" s="72">
        <v>17.08211616381449</v>
      </c>
      <c r="G161" s="71">
        <v>284.200897</v>
      </c>
      <c r="H161" s="72">
        <v>3.37</v>
      </c>
      <c r="I161" s="72">
        <v>-6.5064158669963845E-2</v>
      </c>
      <c r="J161" s="71">
        <v>-223530864</v>
      </c>
      <c r="K161" s="72">
        <v>-10.938086831713763</v>
      </c>
      <c r="L161" s="72">
        <v>49.079754601226995</v>
      </c>
      <c r="M161" s="72">
        <v>34.869999999999997</v>
      </c>
      <c r="N161" s="73">
        <v>1.8249728518080817</v>
      </c>
      <c r="O161" s="74">
        <v>217.02517840084147</v>
      </c>
      <c r="P161" s="73">
        <v>7.2341726133613822</v>
      </c>
    </row>
    <row r="162" spans="1:16">
      <c r="A162" s="70" t="s">
        <v>511</v>
      </c>
      <c r="B162" s="70" t="s">
        <v>221</v>
      </c>
      <c r="C162" s="71">
        <v>4887672096</v>
      </c>
      <c r="D162" s="71">
        <v>820000000</v>
      </c>
      <c r="E162" s="72">
        <v>38.202875606852679</v>
      </c>
      <c r="F162" s="72">
        <v>46.588872691283754</v>
      </c>
      <c r="G162" s="71">
        <v>594.91427499999998</v>
      </c>
      <c r="H162" s="72">
        <v>1.76</v>
      </c>
      <c r="I162" s="72">
        <v>-1.8441460176187308E-2</v>
      </c>
      <c r="J162" s="71">
        <v>-492287088</v>
      </c>
      <c r="K162" s="72">
        <v>-1.6656947134879962</v>
      </c>
      <c r="L162" s="72">
        <v>48.780487804878049</v>
      </c>
      <c r="M162" s="72">
        <v>72.55</v>
      </c>
      <c r="N162" s="73">
        <v>38.606751960873375</v>
      </c>
      <c r="O162" s="74">
        <v>292.74199428305189</v>
      </c>
      <c r="P162" s="73">
        <v>9.7580664761017299</v>
      </c>
    </row>
    <row r="163" spans="1:16">
      <c r="A163" s="70" t="s">
        <v>228</v>
      </c>
      <c r="B163" s="70" t="s">
        <v>221</v>
      </c>
      <c r="C163" s="71">
        <v>54593744694</v>
      </c>
      <c r="D163" s="71">
        <v>958750000</v>
      </c>
      <c r="E163" s="72">
        <v>4.5195875783118291</v>
      </c>
      <c r="F163" s="72">
        <v>0.19641840844466879</v>
      </c>
      <c r="G163" s="71">
        <v>373.44712099999998</v>
      </c>
      <c r="H163" s="72">
        <v>23.7</v>
      </c>
      <c r="I163" s="72">
        <v>-0.2857795673325576</v>
      </c>
      <c r="J163" s="71">
        <v>-611029605</v>
      </c>
      <c r="K163" s="72">
        <v>-37.657749823758536</v>
      </c>
      <c r="L163" s="72">
        <v>41.720990873533246</v>
      </c>
      <c r="M163" s="72">
        <v>38.950000000000003</v>
      </c>
      <c r="N163" s="73">
        <v>16.806199459896121</v>
      </c>
      <c r="O163" s="74">
        <v>1251.0633173031683</v>
      </c>
      <c r="P163" s="73">
        <v>41.702110576772277</v>
      </c>
    </row>
    <row r="164" spans="1:16">
      <c r="A164" s="70" t="s">
        <v>77</v>
      </c>
      <c r="B164" s="70" t="s">
        <v>221</v>
      </c>
      <c r="C164" s="71">
        <v>2595983504</v>
      </c>
      <c r="D164" s="71">
        <v>990000000</v>
      </c>
      <c r="E164" s="72">
        <v>53.308265654491962</v>
      </c>
      <c r="F164" s="72">
        <v>26.923366492167656</v>
      </c>
      <c r="G164" s="71">
        <v>255.32031000000001</v>
      </c>
      <c r="H164" s="72">
        <v>2.94</v>
      </c>
      <c r="I164" s="72">
        <v>0.10801903536459845</v>
      </c>
      <c r="J164" s="71">
        <v>-53669125</v>
      </c>
      <c r="K164" s="72">
        <v>-36.892719976336487</v>
      </c>
      <c r="L164" s="72">
        <v>40.404040404040401</v>
      </c>
      <c r="M164" s="72">
        <v>25.78</v>
      </c>
      <c r="N164" s="73">
        <v>14.487175620352568</v>
      </c>
      <c r="O164" s="74">
        <v>1808.1685200146153</v>
      </c>
      <c r="P164" s="73">
        <v>60.272284000487176</v>
      </c>
    </row>
    <row r="165" spans="1:16">
      <c r="A165" s="70" t="s">
        <v>107</v>
      </c>
      <c r="B165" s="70" t="s">
        <v>221</v>
      </c>
      <c r="C165" s="71">
        <v>1367528517</v>
      </c>
      <c r="D165" s="71">
        <v>1000000000</v>
      </c>
      <c r="E165" s="72">
        <v>11.166515639542641</v>
      </c>
      <c r="F165" s="72">
        <v>0.93054296996188679</v>
      </c>
      <c r="G165" s="71">
        <v>294.12620600000002</v>
      </c>
      <c r="H165" s="72">
        <v>12.18</v>
      </c>
      <c r="I165" s="72">
        <v>0.42102092890894299</v>
      </c>
      <c r="J165" s="71">
        <v>32367219</v>
      </c>
      <c r="K165" s="72">
        <v>370.74547553807452</v>
      </c>
      <c r="L165" s="72">
        <v>40</v>
      </c>
      <c r="M165" s="72">
        <v>29.41</v>
      </c>
      <c r="N165" s="73">
        <v>84.668967591995113</v>
      </c>
      <c r="O165" s="74">
        <v>1572.4108834959807</v>
      </c>
      <c r="P165" s="73">
        <v>52.413696116532691</v>
      </c>
    </row>
    <row r="166" spans="1:16">
      <c r="A166" s="70" t="s">
        <v>24</v>
      </c>
      <c r="B166" s="70" t="s">
        <v>221</v>
      </c>
      <c r="C166" s="71">
        <v>6655755186</v>
      </c>
      <c r="D166" s="71">
        <v>1000000000</v>
      </c>
      <c r="E166" s="72">
        <v>58.159484939601377</v>
      </c>
      <c r="F166" s="72">
        <v>29.079742469800689</v>
      </c>
      <c r="G166" s="71">
        <v>338.83675399999998</v>
      </c>
      <c r="H166" s="72">
        <v>2.0299999999999998</v>
      </c>
      <c r="I166" s="72">
        <v>-2.030945583334498E-2</v>
      </c>
      <c r="J166" s="71">
        <v>-17216026</v>
      </c>
      <c r="K166" s="72">
        <v>-116.17082827360971</v>
      </c>
      <c r="L166" s="72">
        <v>40</v>
      </c>
      <c r="M166" s="72">
        <v>33.880000000000003</v>
      </c>
      <c r="N166" s="73">
        <v>6.2607413714538058</v>
      </c>
      <c r="O166" s="74">
        <v>831.10886587502944</v>
      </c>
      <c r="P166" s="73">
        <v>27.703628862500981</v>
      </c>
    </row>
    <row r="167" spans="1:16">
      <c r="A167" s="70" t="s">
        <v>229</v>
      </c>
      <c r="B167" s="70" t="s">
        <v>221</v>
      </c>
      <c r="C167" s="71">
        <v>145847856000</v>
      </c>
      <c r="D167" s="71">
        <v>1000000000</v>
      </c>
      <c r="E167" s="72">
        <v>2.0546168524810784</v>
      </c>
      <c r="F167" s="72">
        <v>2.2092654327753532E-2</v>
      </c>
      <c r="G167" s="71">
        <v>207.02247700000001</v>
      </c>
      <c r="H167" s="72">
        <v>94.05</v>
      </c>
      <c r="I167" s="72">
        <v>-7.5827199699759262E-2</v>
      </c>
      <c r="J167" s="71">
        <v>1709697000</v>
      </c>
      <c r="K167" s="72">
        <v>54.395603431485227</v>
      </c>
      <c r="L167" s="72">
        <v>40</v>
      </c>
      <c r="M167" s="72">
        <v>20.7</v>
      </c>
      <c r="N167" s="73">
        <v>22.268741509760424</v>
      </c>
      <c r="O167" s="74">
        <v>1070.1427801286004</v>
      </c>
      <c r="P167" s="73">
        <v>35.67142600428668</v>
      </c>
    </row>
    <row r="168" spans="1:16">
      <c r="A168" s="70" t="s">
        <v>772</v>
      </c>
      <c r="B168" s="70" t="s">
        <v>221</v>
      </c>
      <c r="C168" s="71">
        <v>4233251169</v>
      </c>
      <c r="D168" s="71">
        <v>1083000000</v>
      </c>
      <c r="E168" s="72">
        <v>9.0233063953145862</v>
      </c>
      <c r="F168" s="72">
        <v>0.52073559529747149</v>
      </c>
      <c r="G168" s="71">
        <v>295.34477800000002</v>
      </c>
      <c r="H168" s="72">
        <v>15.01</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-7.6372170091485447E-2</v>
      </c>
      <c r="J169" s="71">
        <v>-82420523</v>
      </c>
      <c r="K169" s="72">
        <v>-45.152588997766976</v>
      </c>
      <c r="L169" s="72">
        <v>32.245062474808542</v>
      </c>
      <c r="M169" s="72">
        <v>20.92</v>
      </c>
      <c r="N169" s="73">
        <v>20.064725677726244</v>
      </c>
      <c r="O169" s="74">
        <v>469.76395348928014</v>
      </c>
      <c r="P169" s="73">
        <v>15.658798449642671</v>
      </c>
    </row>
    <row r="170" spans="1:16">
      <c r="A170" s="70" t="s">
        <v>471</v>
      </c>
      <c r="B170" s="70" t="s">
        <v>221</v>
      </c>
      <c r="C170" s="71">
        <v>4477591418</v>
      </c>
      <c r="D170" s="71">
        <v>1250000000</v>
      </c>
      <c r="E170" s="72">
        <v>12.570641110553289</v>
      </c>
      <c r="F170" s="72">
        <v>1.4366446983489474</v>
      </c>
      <c r="G170" s="71">
        <v>398.33480200000002</v>
      </c>
      <c r="H170" s="72">
        <v>7.99</v>
      </c>
      <c r="I170" s="72">
        <v>-0.91876305629138244</v>
      </c>
      <c r="J170" s="71">
        <v>-26535988</v>
      </c>
      <c r="K170" s="72">
        <v>-329.74087868897135</v>
      </c>
      <c r="L170" s="72">
        <v>32</v>
      </c>
      <c r="M170" s="72">
        <v>31.86</v>
      </c>
      <c r="N170" s="73">
        <v>69.736044483809337</v>
      </c>
      <c r="O170" s="74">
        <v>261.52836466683806</v>
      </c>
      <c r="P170" s="73">
        <v>8.7176121555612678</v>
      </c>
    </row>
    <row r="171" spans="1:16">
      <c r="A171" s="70" t="s">
        <v>76</v>
      </c>
      <c r="B171" s="70" t="s">
        <v>221</v>
      </c>
      <c r="C171" s="71">
        <v>25510366000</v>
      </c>
      <c r="D171" s="71">
        <v>1395000000</v>
      </c>
      <c r="E171" s="72">
        <v>13.794782606296561</v>
      </c>
      <c r="F171" s="72">
        <v>2.4721832627771616</v>
      </c>
      <c r="G171" s="71">
        <v>610.57306400000004</v>
      </c>
      <c r="H171" s="72">
        <v>4.75</v>
      </c>
      <c r="I171" s="72">
        <v>8.1309289632059745E-2</v>
      </c>
      <c r="J171" s="71">
        <v>-526924000</v>
      </c>
      <c r="K171" s="72">
        <v>-10.589762470489102</v>
      </c>
      <c r="L171" s="72">
        <v>28.673835125448029</v>
      </c>
      <c r="M171" s="72">
        <v>43.76</v>
      </c>
      <c r="N171" s="73">
        <v>31.580387760644541</v>
      </c>
      <c r="O171" s="74">
        <v>1076.2346734343691</v>
      </c>
      <c r="P171" s="73">
        <v>35.874489114478969</v>
      </c>
    </row>
    <row r="172" spans="1:16">
      <c r="A172" s="70" t="s">
        <v>227</v>
      </c>
      <c r="B172" s="70" t="s">
        <v>221</v>
      </c>
      <c r="C172" s="71">
        <v>71398402340</v>
      </c>
      <c r="D172" s="71">
        <v>1456000000</v>
      </c>
      <c r="E172" s="72">
        <v>10.728463808346996</v>
      </c>
      <c r="F172" s="72">
        <v>0.566803878293903</v>
      </c>
      <c r="G172" s="71">
        <v>282.07432799999998</v>
      </c>
      <c r="H172" s="72">
        <v>13.22</v>
      </c>
      <c r="I172" s="72">
        <v>9.6343267845286462E-2</v>
      </c>
      <c r="J172" s="71">
        <v>-549932498</v>
      </c>
      <c r="K172" s="72">
        <v>-34.418769701440702</v>
      </c>
      <c r="L172" s="72">
        <v>27.472527472527471</v>
      </c>
      <c r="M172" s="72">
        <v>19.37</v>
      </c>
      <c r="N172" s="73">
        <v>18.619236983349644</v>
      </c>
      <c r="O172" s="74">
        <v>822.74234609926521</v>
      </c>
      <c r="P172" s="73">
        <v>27.424744869975505</v>
      </c>
    </row>
    <row r="173" spans="1:16">
      <c r="A173" s="70" t="s">
        <v>106</v>
      </c>
      <c r="B173" s="70" t="s">
        <v>221</v>
      </c>
      <c r="C173" s="71">
        <v>95458865905</v>
      </c>
      <c r="D173" s="71">
        <v>2000000000</v>
      </c>
      <c r="E173" s="72">
        <v>1.3945363738316923</v>
      </c>
      <c r="F173" s="72">
        <v>1.4526420560746794E-2</v>
      </c>
      <c r="G173" s="71">
        <v>580.533368</v>
      </c>
      <c r="H173" s="72">
        <v>49.42</v>
      </c>
      <c r="I173" s="72">
        <v>3.1187576384230837</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12.600846961367001</v>
      </c>
      <c r="F174" s="72">
        <v>2.0705325448366692</v>
      </c>
      <c r="G174" s="71">
        <v>886.89157399999999</v>
      </c>
      <c r="H174" s="72">
        <v>3.58</v>
      </c>
      <c r="I174" s="72">
        <v>-1.8875931026339998E-2</v>
      </c>
      <c r="J174" s="71">
        <v>57488849</v>
      </c>
      <c r="K174" s="72">
        <v>105.86052957852748</v>
      </c>
      <c r="L174" s="72">
        <v>19.718032140392388</v>
      </c>
      <c r="M174" s="72">
        <v>43.71</v>
      </c>
      <c r="N174" s="73">
        <v>39.090749986156084</v>
      </c>
      <c r="O174" s="74">
        <v>236.1401992265497</v>
      </c>
      <c r="P174" s="73">
        <v>7.8713399742183237</v>
      </c>
    </row>
    <row r="175" spans="1:16">
      <c r="A175" s="70" t="s">
        <v>174</v>
      </c>
      <c r="B175" s="70" t="s">
        <v>221</v>
      </c>
      <c r="C175" s="71">
        <v>14150616391</v>
      </c>
      <c r="D175" s="71">
        <v>2400156000</v>
      </c>
      <c r="E175" s="72">
        <v>15.406416946692262</v>
      </c>
      <c r="F175" s="72">
        <v>6.4189231644494198</v>
      </c>
      <c r="G175" s="71">
        <v>1653.7573420000001</v>
      </c>
      <c r="H175" s="72">
        <v>1.57</v>
      </c>
      <c r="I175" s="72">
        <v>6.0530630919346518E-2</v>
      </c>
      <c r="J175" s="71">
        <v>13770039</v>
      </c>
      <c r="K175" s="72">
        <v>174.30277430586798</v>
      </c>
      <c r="L175" s="72">
        <v>16.665583403745423</v>
      </c>
      <c r="M175" s="72">
        <v>68.900000000000006</v>
      </c>
      <c r="N175" s="73">
        <v>29.912930970065197</v>
      </c>
      <c r="O175" s="74">
        <v>2166.9148769799131</v>
      </c>
      <c r="P175" s="73">
        <v>72.230495899330435</v>
      </c>
    </row>
    <row r="176" spans="1:16">
      <c r="A176" s="70" t="s">
        <v>433</v>
      </c>
      <c r="B176" s="70" t="s">
        <v>221</v>
      </c>
      <c r="C176" s="71">
        <v>49231975000</v>
      </c>
      <c r="D176" s="71">
        <v>2415000000</v>
      </c>
      <c r="E176" s="72">
        <v>3.1141695993580325</v>
      </c>
      <c r="F176" s="72">
        <v>0.14327902458514066</v>
      </c>
      <c r="G176" s="71">
        <v>1289.753751</v>
      </c>
      <c r="H176" s="72">
        <v>9.9600000000000009</v>
      </c>
      <c r="I176" s="72">
        <v>9.9399422380276548E-2</v>
      </c>
      <c r="J176" s="71">
        <v>164632000</v>
      </c>
      <c r="K176" s="72">
        <v>132.02172117206862</v>
      </c>
      <c r="L176" s="72">
        <v>16.563146997929607</v>
      </c>
      <c r="M176" s="72">
        <v>53.4</v>
      </c>
      <c r="N176" s="73">
        <v>17.414725653682858</v>
      </c>
      <c r="O176" s="74">
        <v>1998.860010115947</v>
      </c>
      <c r="P176" s="73">
        <v>66.628667003864905</v>
      </c>
    </row>
    <row r="177" spans="1:16">
      <c r="A177" s="70" t="s">
        <v>318</v>
      </c>
      <c r="B177" s="70" t="s">
        <v>221</v>
      </c>
      <c r="C177" s="71">
        <v>30085753929</v>
      </c>
      <c r="D177" s="71">
        <v>3250000000</v>
      </c>
      <c r="E177" s="72">
        <v>20.724626192507948</v>
      </c>
      <c r="F177" s="72">
        <v>3.1884040296166072</v>
      </c>
      <c r="G177" s="71">
        <v>797.71454900000003</v>
      </c>
      <c r="H177" s="72">
        <v>2.42</v>
      </c>
      <c r="I177" s="72">
        <v>-3.0081493614462666E-2</v>
      </c>
      <c r="J177" s="71">
        <v>-805930697</v>
      </c>
      <c r="K177" s="72">
        <v>-8.0652096069744328</v>
      </c>
      <c r="L177" s="72">
        <v>12.307692307692308</v>
      </c>
      <c r="M177" s="72">
        <v>24.54</v>
      </c>
      <c r="N177" s="73">
        <v>24.534759882572583</v>
      </c>
      <c r="O177" s="74">
        <v>399.00148775934105</v>
      </c>
      <c r="P177" s="73">
        <v>13.300049591978034</v>
      </c>
    </row>
    <row r="178" spans="1:16">
      <c r="A178" s="70" t="s">
        <v>28</v>
      </c>
      <c r="B178" s="70" t="s">
        <v>221</v>
      </c>
      <c r="C178" s="71">
        <v>27193874502</v>
      </c>
      <c r="D178" s="71">
        <v>3450000000</v>
      </c>
      <c r="E178" s="72">
        <v>22.803483003994028</v>
      </c>
      <c r="F178" s="72">
        <v>6.609705218548994</v>
      </c>
      <c r="G178" s="71">
        <v>923.53386499999999</v>
      </c>
      <c r="H178" s="72">
        <v>1.9</v>
      </c>
      <c r="I178" s="72">
        <v>-2.7565194016152757E-2</v>
      </c>
      <c r="J178" s="71">
        <v>171341389</v>
      </c>
      <c r="K178" s="72">
        <v>20.135240061582554</v>
      </c>
      <c r="L178" s="72">
        <v>11.594202898550725</v>
      </c>
      <c r="M178" s="72">
        <v>26.76</v>
      </c>
      <c r="N178" s="73">
        <v>20.565682265413518</v>
      </c>
      <c r="O178" s="74">
        <v>864.59688170791856</v>
      </c>
      <c r="P178" s="73">
        <v>28.81989605693062</v>
      </c>
    </row>
    <row r="179" spans="1:16">
      <c r="A179" s="70" t="s">
        <v>232</v>
      </c>
      <c r="B179" s="70" t="s">
        <v>221</v>
      </c>
      <c r="C179" s="71">
        <v>145246137000</v>
      </c>
      <c r="D179" s="71">
        <v>3800000000</v>
      </c>
      <c r="E179" s="72">
        <v>1.1199113746934521</v>
      </c>
      <c r="F179" s="72">
        <v>1.5511237876640611E-2</v>
      </c>
      <c r="G179" s="71">
        <v>1837.418021</v>
      </c>
      <c r="H179" s="72">
        <v>19.440000000000001</v>
      </c>
      <c r="I179" s="72">
        <v>0.20112342373763425</v>
      </c>
      <c r="J179" s="71">
        <v>1670697000</v>
      </c>
      <c r="K179" s="72">
        <v>43.215496286879066</v>
      </c>
      <c r="L179" s="72">
        <v>10.526315789473685</v>
      </c>
      <c r="M179" s="72">
        <v>48.35</v>
      </c>
      <c r="N179" s="73">
        <v>58.815192354201898</v>
      </c>
      <c r="O179" s="74">
        <v>440.62870587791866</v>
      </c>
      <c r="P179" s="73">
        <v>14.687623529263956</v>
      </c>
    </row>
    <row r="180" spans="1:16">
      <c r="A180" s="70" t="s">
        <v>231</v>
      </c>
      <c r="B180" s="70" t="s">
        <v>221</v>
      </c>
      <c r="C180" s="71">
        <v>63039967565</v>
      </c>
      <c r="D180" s="71">
        <v>3840000000</v>
      </c>
      <c r="E180" s="72">
        <v>10.863934865061236</v>
      </c>
      <c r="F180" s="72">
        <v>0.70728742611075757</v>
      </c>
      <c r="G180" s="71">
        <v>792.09881199999995</v>
      </c>
      <c r="H180" s="72">
        <v>4.6500000000000004</v>
      </c>
      <c r="I180" s="72">
        <v>-0.12415432048650478</v>
      </c>
      <c r="J180" s="71">
        <v>1583012802</v>
      </c>
      <c r="K180" s="72">
        <v>9.7030169184948889</v>
      </c>
      <c r="L180" s="72">
        <v>10.416666666666666</v>
      </c>
      <c r="M180" s="72">
        <v>20.62</v>
      </c>
      <c r="N180" s="73">
        <v>29.52643017938497</v>
      </c>
      <c r="O180" s="74">
        <v>1698.8993606282932</v>
      </c>
      <c r="P180" s="73">
        <v>56.629978687609771</v>
      </c>
    </row>
    <row r="181" spans="1:16">
      <c r="A181" s="70" t="s">
        <v>230</v>
      </c>
      <c r="B181" s="70" t="s">
        <v>221</v>
      </c>
      <c r="C181" s="71">
        <v>35563376411</v>
      </c>
      <c r="D181" s="71">
        <v>3900000000</v>
      </c>
      <c r="E181" s="72">
        <v>9.1977493107436619</v>
      </c>
      <c r="F181" s="72">
        <v>1.1791986295825208</v>
      </c>
      <c r="G181" s="71">
        <v>1726.023676</v>
      </c>
      <c r="H181" s="72">
        <v>2.52</v>
      </c>
      <c r="I181" s="72">
        <v>-4.5986380766815937E-2</v>
      </c>
      <c r="J181" s="71">
        <v>86736503</v>
      </c>
      <c r="K181" s="72">
        <v>89.92753604557933</v>
      </c>
      <c r="L181" s="72">
        <v>10.256410256410257</v>
      </c>
      <c r="M181" s="72">
        <v>44.25</v>
      </c>
      <c r="N181" s="73">
        <v>27.065497326170942</v>
      </c>
      <c r="O181" s="74">
        <v>303.4140422959087</v>
      </c>
      <c r="P181" s="73">
        <v>10.113801409863623</v>
      </c>
    </row>
    <row r="182" spans="1:16">
      <c r="A182" s="70" t="s">
        <v>124</v>
      </c>
      <c r="B182" s="70" t="s">
        <v>221</v>
      </c>
      <c r="C182" s="71">
        <v>25119375153</v>
      </c>
      <c r="D182" s="71">
        <v>4000000000</v>
      </c>
      <c r="E182" s="72">
        <v>15.630666116467218</v>
      </c>
      <c r="F182" s="72">
        <v>3.9076665291168045</v>
      </c>
      <c r="G182" s="71">
        <v>1390.9996160000001</v>
      </c>
      <c r="H182" s="72">
        <v>1.84</v>
      </c>
      <c r="I182" s="72">
        <v>-8.4617507796520108E-2</v>
      </c>
      <c r="J182" s="71">
        <v>72975866</v>
      </c>
      <c r="K182" s="72">
        <v>54.812641757481849</v>
      </c>
      <c r="L182" s="72">
        <v>10</v>
      </c>
      <c r="M182" s="72">
        <v>34.770000000000003</v>
      </c>
      <c r="N182" s="73">
        <v>36.852657403320535</v>
      </c>
      <c r="O182" s="74">
        <v>414.91289906595392</v>
      </c>
      <c r="P182" s="73">
        <v>13.830429968865131</v>
      </c>
    </row>
    <row r="183" spans="1:16">
      <c r="A183" s="70" t="s">
        <v>137</v>
      </c>
      <c r="B183" s="70" t="s">
        <v>221</v>
      </c>
      <c r="C183" s="71">
        <v>52477720474</v>
      </c>
      <c r="D183" s="71">
        <v>4000000000</v>
      </c>
      <c r="E183" s="72">
        <v>5.2170719288140965</v>
      </c>
      <c r="F183" s="72">
        <v>0.43475599406784138</v>
      </c>
      <c r="G183" s="71">
        <v>2366.5207919999998</v>
      </c>
      <c r="H183" s="72">
        <v>3.24</v>
      </c>
      <c r="I183" s="72">
        <v>-8.7075377827070533E-3</v>
      </c>
      <c r="J183" s="71">
        <v>557366146</v>
      </c>
      <c r="K183" s="72">
        <v>21.529832922432284</v>
      </c>
      <c r="L183" s="72">
        <v>10</v>
      </c>
      <c r="M183" s="72">
        <v>59.16</v>
      </c>
      <c r="N183" s="73">
        <v>25.984572626139563</v>
      </c>
      <c r="O183" s="74">
        <v>262.92675565728246</v>
      </c>
      <c r="P183" s="73">
        <v>8.7642251885760825</v>
      </c>
    </row>
    <row r="184" spans="1:16">
      <c r="A184" s="70" t="s">
        <v>339</v>
      </c>
      <c r="B184" s="70" t="s">
        <v>221</v>
      </c>
      <c r="C184" s="71">
        <v>87699773164</v>
      </c>
      <c r="D184" s="71">
        <v>4693620000</v>
      </c>
      <c r="E184" s="72">
        <v>7.9085800167162947</v>
      </c>
      <c r="F184" s="72">
        <v>8.8682307794705137E-2</v>
      </c>
      <c r="G184" s="71">
        <v>256.94425699999999</v>
      </c>
      <c r="H184" s="72">
        <v>19.7</v>
      </c>
      <c r="I184" s="72">
        <v>0.3024364703143938</v>
      </c>
      <c r="J184" s="71">
        <v>378526912</v>
      </c>
      <c r="K184" s="72">
        <v>235.59429243435142</v>
      </c>
      <c r="L184" s="72">
        <v>8.5222067402133117</v>
      </c>
      <c r="M184" s="72">
        <v>5.47</v>
      </c>
      <c r="N184" s="73">
        <v>17.722282723905966</v>
      </c>
      <c r="O184" s="74">
        <v>1226.8564644349494</v>
      </c>
      <c r="P184" s="73">
        <v>40.895215481164982</v>
      </c>
    </row>
    <row r="185" spans="1:16">
      <c r="A185" s="70" t="s">
        <v>26</v>
      </c>
      <c r="B185" s="70" t="s">
        <v>221</v>
      </c>
      <c r="C185" s="71">
        <v>8135775636</v>
      </c>
      <c r="D185" s="71">
        <v>5000000000</v>
      </c>
      <c r="E185" s="72">
        <v>1.164457835709555</v>
      </c>
      <c r="F185" s="72">
        <v>2.1171960649264635E-2</v>
      </c>
      <c r="G185" s="71">
        <v>3271.9011879999998</v>
      </c>
      <c r="H185" s="72">
        <v>10.5</v>
      </c>
      <c r="I185" s="72">
        <v>-0.55129586748036274</v>
      </c>
      <c r="J185" s="71">
        <v>1715491599</v>
      </c>
      <c r="K185" s="72">
        <v>32.060780730177157</v>
      </c>
      <c r="L185" s="72">
        <v>8</v>
      </c>
      <c r="M185" s="72">
        <v>65.430000000000007</v>
      </c>
      <c r="N185" s="73">
        <v>40.280426802602889</v>
      </c>
      <c r="O185" s="74">
        <v>1280.4052362376033</v>
      </c>
      <c r="P185" s="73">
        <v>42.680174541253443</v>
      </c>
    </row>
    <row r="186" spans="1:16">
      <c r="A186" s="70" t="s">
        <v>224</v>
      </c>
      <c r="B186" s="70" t="s">
        <v>221</v>
      </c>
      <c r="C186" s="71">
        <v>40618634332</v>
      </c>
      <c r="D186" s="71">
        <v>6900847276</v>
      </c>
      <c r="E186" s="72">
        <v>4.7374935551076378</v>
      </c>
      <c r="F186" s="72">
        <v>0.34325448496620503</v>
      </c>
      <c r="G186" s="71">
        <v>2787.1569650000001</v>
      </c>
      <c r="H186" s="72">
        <v>3.03</v>
      </c>
      <c r="I186" s="72">
        <v>-0.11750942186037559</v>
      </c>
      <c r="J186" s="71">
        <v>1633229917</v>
      </c>
      <c r="K186" s="72">
        <v>8.4505521288464127</v>
      </c>
      <c r="L186" s="72">
        <v>5.7963896895839664</v>
      </c>
      <c r="M186" s="72">
        <v>40.380000000000003</v>
      </c>
      <c r="N186" s="73">
        <v>53.064254765514917</v>
      </c>
      <c r="O186" s="74">
        <v>812.0065757455103</v>
      </c>
      <c r="P186" s="73">
        <v>27.066885858183678</v>
      </c>
    </row>
    <row r="187" spans="1:16">
      <c r="A187" s="55" t="s">
        <v>554</v>
      </c>
      <c r="B187" s="55" t="s">
        <v>233</v>
      </c>
      <c r="C187" s="56">
        <v>3279541734</v>
      </c>
      <c r="D187" s="56">
        <v>1891070</v>
      </c>
      <c r="E187" s="57">
        <v>5.0494879403976691</v>
      </c>
      <c r="F187" s="57">
        <v>0.22529320406215039</v>
      </c>
      <c r="G187" s="56">
        <v>6.0773900000000004E-4</v>
      </c>
      <c r="H187" s="57">
        <v>13037.5</v>
      </c>
      <c r="I187" s="57">
        <v>-293.01338456562189</v>
      </c>
      <c r="J187" s="56">
        <v>-614132063</v>
      </c>
      <c r="K187" s="57">
        <v>-36.495345203951679</v>
      </c>
      <c r="L187" s="57">
        <v>21152.046196068892</v>
      </c>
      <c r="M187" s="57">
        <v>32.130000000000003</v>
      </c>
      <c r="N187" s="58">
        <v>23.985322030848558</v>
      </c>
      <c r="O187" s="59">
        <v>789.86409595816235</v>
      </c>
      <c r="P187" s="58">
        <v>26.32880319860541</v>
      </c>
    </row>
    <row r="188" spans="1:16">
      <c r="A188" s="55" t="s">
        <v>436</v>
      </c>
      <c r="B188" s="55" t="s">
        <v>233</v>
      </c>
      <c r="C188" s="56">
        <v>358892796</v>
      </c>
      <c r="D188" s="56">
        <v>9284470</v>
      </c>
      <c r="E188" s="57">
        <v>120.50013420662012</v>
      </c>
      <c r="F188" s="57">
        <v>231.7620834396042</v>
      </c>
      <c r="G188" s="56">
        <v>5.8189539999999997</v>
      </c>
      <c r="H188" s="57">
        <v>57.05</v>
      </c>
      <c r="I188" s="57">
        <v>-2.8513337002224688</v>
      </c>
      <c r="J188" s="56">
        <v>-3381110</v>
      </c>
      <c r="K188" s="57">
        <v>-153.77503837497153</v>
      </c>
      <c r="L188" s="57">
        <v>4308.2696158208273</v>
      </c>
      <c r="M188" s="57">
        <v>62.67</v>
      </c>
      <c r="N188" s="58">
        <v>22.042094139091056</v>
      </c>
      <c r="O188" s="59">
        <v>430.68294931524031</v>
      </c>
      <c r="P188" s="58">
        <v>14.35609831050801</v>
      </c>
    </row>
    <row r="189" spans="1:16">
      <c r="A189" s="55" t="s">
        <v>33</v>
      </c>
      <c r="B189" s="55" t="s">
        <v>233</v>
      </c>
      <c r="C189" s="56">
        <v>519583617</v>
      </c>
      <c r="D189" s="56">
        <v>25000000</v>
      </c>
      <c r="E189" s="57">
        <v>18.529584798328631</v>
      </c>
      <c r="F189" s="57">
        <v>8.3279032801476998</v>
      </c>
      <c r="G189" s="56">
        <v>22.966707</v>
      </c>
      <c r="H189" s="57">
        <v>94</v>
      </c>
      <c r="I189" s="57">
        <v>-0.20009069680648395</v>
      </c>
      <c r="J189" s="56">
        <v>1543645</v>
      </c>
      <c r="K189" s="57">
        <v>1441.3935846648678</v>
      </c>
      <c r="L189" s="57">
        <v>1600</v>
      </c>
      <c r="M189" s="57">
        <v>91.86</v>
      </c>
      <c r="N189" s="58">
        <v>19.349633158093827</v>
      </c>
      <c r="O189" s="59">
        <v>1201.1743303460137</v>
      </c>
      <c r="P189" s="58">
        <v>40.039144344867125</v>
      </c>
    </row>
    <row r="190" spans="1:16">
      <c r="A190" s="55" t="s">
        <v>29</v>
      </c>
      <c r="B190" s="55" t="s">
        <v>233</v>
      </c>
      <c r="C190" s="56">
        <v>453946752</v>
      </c>
      <c r="D190" s="56">
        <v>36000000</v>
      </c>
      <c r="E190" s="57">
        <v>73.7995397860699</v>
      </c>
      <c r="F190" s="57">
        <v>93.181237103623616</v>
      </c>
      <c r="G190" s="56">
        <v>23.567941000000001</v>
      </c>
      <c r="H190" s="57">
        <v>23</v>
      </c>
      <c r="I190" s="57">
        <v>-0.16710982967984123</v>
      </c>
      <c r="J190" s="56">
        <v>-15955475</v>
      </c>
      <c r="K190" s="57">
        <v>-49.638133618710818</v>
      </c>
      <c r="L190" s="57">
        <v>1111.1111111111111</v>
      </c>
      <c r="M190" s="57">
        <v>65.459999999999994</v>
      </c>
      <c r="N190" s="58">
        <v>39.925299861183376</v>
      </c>
      <c r="O190" s="59">
        <v>740.36573470032954</v>
      </c>
      <c r="P190" s="58">
        <v>24.67885782334432</v>
      </c>
    </row>
    <row r="191" spans="1:16">
      <c r="A191" s="55" t="s">
        <v>550</v>
      </c>
      <c r="B191" s="55" t="s">
        <v>233</v>
      </c>
      <c r="C191" s="56">
        <v>832617284</v>
      </c>
      <c r="D191" s="56">
        <v>39000000</v>
      </c>
      <c r="E191" s="57">
        <v>3.1191488666198297</v>
      </c>
      <c r="F191" s="57">
        <v>5.7332025854605818E-2</v>
      </c>
      <c r="G191" s="56">
        <v>10.211128</v>
      </c>
      <c r="H191" s="57">
        <v>1256</v>
      </c>
      <c r="I191" s="57">
        <v>-117.33878800810317</v>
      </c>
      <c r="J191" s="56">
        <v>-34585163</v>
      </c>
      <c r="K191" s="57">
        <v>-1573.0734014467419</v>
      </c>
      <c r="L191" s="57">
        <v>1025.6410256410256</v>
      </c>
      <c r="M191" s="57">
        <v>26.18</v>
      </c>
      <c r="N191" s="58">
        <v>15.489860437091497</v>
      </c>
      <c r="O191" s="59">
        <v>1247.0559938957431</v>
      </c>
      <c r="P191" s="58">
        <v>41.568533129858103</v>
      </c>
    </row>
    <row r="192" spans="1:16">
      <c r="A192" s="55" t="s">
        <v>79</v>
      </c>
      <c r="B192" s="55" t="s">
        <v>233</v>
      </c>
      <c r="C192" s="56">
        <v>6239033292</v>
      </c>
      <c r="D192" s="56">
        <v>46000000</v>
      </c>
      <c r="E192" s="57">
        <v>35.501586832177431</v>
      </c>
      <c r="F192" s="57">
        <v>10.290315023819545</v>
      </c>
      <c r="G192" s="56">
        <v>14.636780999999999</v>
      </c>
      <c r="H192" s="57">
        <v>77</v>
      </c>
      <c r="I192" s="57">
        <v>-3.8369013669661594</v>
      </c>
      <c r="J192" s="56">
        <v>-47850125</v>
      </c>
      <c r="K192" s="57">
        <v>-72.100125130289626</v>
      </c>
      <c r="L192" s="57">
        <v>869.56521739130437</v>
      </c>
      <c r="M192" s="57">
        <v>31.81</v>
      </c>
      <c r="N192" s="58">
        <v>18.951677649315446</v>
      </c>
      <c r="O192" s="59">
        <v>376.99735126450128</v>
      </c>
      <c r="P192" s="58">
        <v>12.566578375483376</v>
      </c>
    </row>
    <row r="193" spans="1:16">
      <c r="A193" s="55" t="s">
        <v>30</v>
      </c>
      <c r="B193" s="55" t="s">
        <v>233</v>
      </c>
      <c r="C193" s="56">
        <v>2031267319</v>
      </c>
      <c r="D193" s="56">
        <v>83895000</v>
      </c>
      <c r="E193" s="57">
        <v>60.551509266949935</v>
      </c>
      <c r="F193" s="57">
        <v>48.116899510856776</v>
      </c>
      <c r="G193" s="56">
        <v>41.711512999999997</v>
      </c>
      <c r="H193" s="57">
        <v>15.84</v>
      </c>
      <c r="I193" s="57">
        <v>-7.7047745090059294E-2</v>
      </c>
      <c r="J193" s="56">
        <v>41940809</v>
      </c>
      <c r="K193" s="57">
        <v>30.00478603071295</v>
      </c>
      <c r="L193" s="57">
        <v>476.78645926455687</v>
      </c>
      <c r="M193" s="57">
        <v>49.71</v>
      </c>
      <c r="N193" s="58">
        <v>22.517969335342844</v>
      </c>
      <c r="O193" s="59">
        <v>1262.3239553604978</v>
      </c>
      <c r="P193" s="58">
        <v>42.077465178683262</v>
      </c>
    </row>
    <row r="194" spans="1:16">
      <c r="A194" s="55" t="s">
        <v>301</v>
      </c>
      <c r="B194" s="55" t="s">
        <v>233</v>
      </c>
      <c r="C194" s="56">
        <v>1140720033</v>
      </c>
      <c r="D194" s="56">
        <v>85000000</v>
      </c>
      <c r="E194" s="57">
        <v>84.25282123204795</v>
      </c>
      <c r="F194" s="57">
        <v>141.60138022192933</v>
      </c>
      <c r="G194" s="56">
        <v>66.222807000000003</v>
      </c>
      <c r="H194" s="57">
        <v>7.17</v>
      </c>
      <c r="I194" s="57">
        <v>-0.1706120328222287</v>
      </c>
      <c r="J194" s="56">
        <v>-28264429</v>
      </c>
      <c r="K194" s="57">
        <v>-21.051194772057841</v>
      </c>
      <c r="L194" s="57">
        <v>470.58823529411762</v>
      </c>
      <c r="M194" s="57">
        <v>77.900000000000006</v>
      </c>
      <c r="N194" s="58">
        <v>29.477841937279432</v>
      </c>
      <c r="O194" s="59">
        <v>586.8917589324426</v>
      </c>
      <c r="P194" s="58">
        <v>19.563058631081422</v>
      </c>
    </row>
    <row r="195" spans="1:16">
      <c r="A195" s="55" t="s">
        <v>161</v>
      </c>
      <c r="B195" s="55" t="s">
        <v>233</v>
      </c>
      <c r="C195" s="56">
        <v>11386108733</v>
      </c>
      <c r="D195" s="56">
        <v>100023579</v>
      </c>
      <c r="E195" s="57">
        <v>32.375523695041913</v>
      </c>
      <c r="F195" s="57">
        <v>2.1870197074233158</v>
      </c>
      <c r="G195" s="56">
        <v>8.2922969999999996</v>
      </c>
      <c r="H195" s="57">
        <v>149</v>
      </c>
      <c r="I195" s="57">
        <v>-2.5393482909748286</v>
      </c>
      <c r="J195" s="56">
        <v>-796663172</v>
      </c>
      <c r="K195" s="57">
        <v>-18.581867735690938</v>
      </c>
      <c r="L195" s="57">
        <v>399.90570623352721</v>
      </c>
      <c r="M195" s="57">
        <v>8.2899999999999991</v>
      </c>
      <c r="N195" s="58">
        <v>54.512083255061555</v>
      </c>
      <c r="O195" s="59">
        <v>212.99565622827657</v>
      </c>
      <c r="P195" s="58">
        <v>7.0998552076092194</v>
      </c>
    </row>
    <row r="196" spans="1:16">
      <c r="A196" s="55" t="s">
        <v>540</v>
      </c>
      <c r="B196" s="55" t="s">
        <v>233</v>
      </c>
      <c r="C196" s="56">
        <v>2863294706</v>
      </c>
      <c r="D196" s="56">
        <v>112000000</v>
      </c>
      <c r="E196" s="57">
        <v>1.9764752796900287</v>
      </c>
      <c r="F196" s="57">
        <v>4.0198407087740577E-2</v>
      </c>
      <c r="G196" s="56">
        <v>44.440303</v>
      </c>
      <c r="H196" s="57">
        <v>455.5</v>
      </c>
      <c r="I196" s="57">
        <v>10.012163968935056</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37.751784013406052</v>
      </c>
      <c r="F197" s="57">
        <v>11.203639605118131</v>
      </c>
      <c r="G197" s="56">
        <v>40.565173999999999</v>
      </c>
      <c r="H197" s="57">
        <v>26.12</v>
      </c>
      <c r="I197" s="57">
        <v>-0.93074009727661888</v>
      </c>
      <c r="J197" s="56">
        <v>21111327</v>
      </c>
      <c r="K197" s="57">
        <v>159.61099934646458</v>
      </c>
      <c r="L197" s="57">
        <v>308.64197530864197</v>
      </c>
      <c r="M197" s="57">
        <v>31.3</v>
      </c>
      <c r="N197" s="58">
        <v>20.592447511611123</v>
      </c>
      <c r="O197" s="59">
        <v>287.63416483925153</v>
      </c>
      <c r="P197" s="58">
        <v>9.5878054946417173</v>
      </c>
    </row>
    <row r="198" spans="1:16">
      <c r="A198" s="55" t="s">
        <v>552</v>
      </c>
      <c r="B198" s="55" t="s">
        <v>233</v>
      </c>
      <c r="C198" s="56">
        <v>2574862803</v>
      </c>
      <c r="D198" s="56">
        <v>132500000</v>
      </c>
      <c r="E198" s="57">
        <v>43.063995762287504</v>
      </c>
      <c r="F198" s="57">
        <v>14.773240398726417</v>
      </c>
      <c r="G198" s="56">
        <v>42.424709</v>
      </c>
      <c r="H198" s="57">
        <v>21.9</v>
      </c>
      <c r="I198" s="57">
        <v>0.55589530939078458</v>
      </c>
      <c r="J198" s="56">
        <v>-36817958</v>
      </c>
      <c r="K198" s="57">
        <v>-79.173320801767446</v>
      </c>
      <c r="L198" s="57">
        <v>301.88679245283021</v>
      </c>
      <c r="M198" s="57">
        <v>32.01</v>
      </c>
      <c r="N198" s="58">
        <v>38.835087006455971</v>
      </c>
      <c r="O198" s="59">
        <v>1803.9048389432553</v>
      </c>
      <c r="P198" s="58">
        <v>60.130161298108511</v>
      </c>
    </row>
    <row r="199" spans="1:16">
      <c r="A199" s="55" t="s">
        <v>470</v>
      </c>
      <c r="B199" s="55" t="s">
        <v>233</v>
      </c>
      <c r="C199" s="56">
        <v>6806959890</v>
      </c>
      <c r="D199" s="56">
        <v>138768000</v>
      </c>
      <c r="E199" s="57">
        <v>34.563899498176916</v>
      </c>
      <c r="F199" s="57">
        <v>6.075045680415692</v>
      </c>
      <c r="G199" s="56">
        <v>27.728836000000001</v>
      </c>
      <c r="H199" s="57">
        <v>41.74</v>
      </c>
      <c r="I199" s="57">
        <v>-2.0082407747323359</v>
      </c>
      <c r="J199" s="56">
        <v>-104220162</v>
      </c>
      <c r="K199" s="57">
        <v>-54.591049282767379</v>
      </c>
      <c r="L199" s="57">
        <v>288.25089357777011</v>
      </c>
      <c r="M199" s="57">
        <v>19.98</v>
      </c>
      <c r="N199" s="58">
        <v>10.508051024319821</v>
      </c>
      <c r="O199" s="59">
        <v>310.53503689788471</v>
      </c>
      <c r="P199" s="58">
        <v>10.351167896596158</v>
      </c>
    </row>
    <row r="200" spans="1:16">
      <c r="A200" s="55" t="s">
        <v>481</v>
      </c>
      <c r="B200" s="55" t="s">
        <v>233</v>
      </c>
      <c r="C200" s="56">
        <v>4515514494</v>
      </c>
      <c r="D200" s="56">
        <v>146250000</v>
      </c>
      <c r="E200" s="57">
        <v>25.142882285739429</v>
      </c>
      <c r="F200" s="57">
        <v>2.5281932916781726</v>
      </c>
      <c r="G200" s="56">
        <v>22.737297000000002</v>
      </c>
      <c r="H200" s="57">
        <v>70</v>
      </c>
      <c r="I200" s="57">
        <v>3.4046805785728362</v>
      </c>
      <c r="J200" s="56">
        <v>12888411</v>
      </c>
      <c r="K200" s="57">
        <v>771.62343752073082</v>
      </c>
      <c r="L200" s="57">
        <v>273.5042735042735</v>
      </c>
      <c r="M200" s="57">
        <v>15.54</v>
      </c>
      <c r="N200" s="58">
        <v>56.264483134210856</v>
      </c>
      <c r="O200" s="59">
        <v>2627.5561082341205</v>
      </c>
      <c r="P200" s="58">
        <v>87.585203607804019</v>
      </c>
    </row>
    <row r="201" spans="1:16">
      <c r="A201" s="55" t="s">
        <v>101</v>
      </c>
      <c r="B201" s="55" t="s">
        <v>233</v>
      </c>
      <c r="C201" s="56">
        <v>4675184543</v>
      </c>
      <c r="D201" s="56">
        <v>175000000</v>
      </c>
      <c r="E201" s="57">
        <v>33.319323945919244</v>
      </c>
      <c r="F201" s="57">
        <v>23.79951710422803</v>
      </c>
      <c r="G201" s="56">
        <v>134.44486900000001</v>
      </c>
      <c r="H201" s="57">
        <v>8.93</v>
      </c>
      <c r="I201" s="57">
        <v>-0.31952509032979748</v>
      </c>
      <c r="J201" s="56">
        <v>-19232100</v>
      </c>
      <c r="K201" s="57">
        <v>-72.794962588588874</v>
      </c>
      <c r="L201" s="57">
        <v>228.57142857142858</v>
      </c>
      <c r="M201" s="57">
        <v>76.819999999999993</v>
      </c>
      <c r="N201" s="58">
        <v>31.497146926563769</v>
      </c>
      <c r="O201" s="59">
        <v>638.48055312707174</v>
      </c>
      <c r="P201" s="58">
        <v>21.282685104235725</v>
      </c>
    </row>
    <row r="202" spans="1:16">
      <c r="A202" s="55" t="s">
        <v>544</v>
      </c>
      <c r="B202" s="55" t="s">
        <v>233</v>
      </c>
      <c r="C202" s="56">
        <v>5548282822</v>
      </c>
      <c r="D202" s="56">
        <v>179000000</v>
      </c>
      <c r="E202" s="57">
        <v>18.368201912973838</v>
      </c>
      <c r="F202" s="57">
        <v>2.1833117690447925</v>
      </c>
      <c r="G202" s="56">
        <v>47.254246999999999</v>
      </c>
      <c r="H202" s="57">
        <v>46.1</v>
      </c>
      <c r="I202" s="57">
        <v>-1.0085808035747377</v>
      </c>
      <c r="J202" s="56">
        <v>16821625</v>
      </c>
      <c r="K202" s="57">
        <v>500.13004094432017</v>
      </c>
      <c r="L202" s="57">
        <v>223.46368715083798</v>
      </c>
      <c r="M202" s="57">
        <v>26.39</v>
      </c>
      <c r="N202" s="58">
        <v>11.760795198153888</v>
      </c>
      <c r="O202" s="59">
        <v>384.20017140184109</v>
      </c>
      <c r="P202" s="58">
        <v>12.80667238006137</v>
      </c>
    </row>
    <row r="203" spans="1:16">
      <c r="A203" s="55" t="s">
        <v>31</v>
      </c>
      <c r="B203" s="55" t="s">
        <v>233</v>
      </c>
      <c r="C203" s="56">
        <v>1994719643</v>
      </c>
      <c r="D203" s="56">
        <v>192000000</v>
      </c>
      <c r="E203" s="57">
        <v>26.663049024175066</v>
      </c>
      <c r="F203" s="57">
        <v>17.358755875113975</v>
      </c>
      <c r="G203" s="56">
        <v>171.666124</v>
      </c>
      <c r="H203" s="57">
        <v>8.74</v>
      </c>
      <c r="I203" s="57">
        <v>-0.34896492393897027</v>
      </c>
      <c r="J203" s="56">
        <v>73983991</v>
      </c>
      <c r="K203" s="57">
        <v>20.761248200303225</v>
      </c>
      <c r="L203" s="57">
        <v>208.33333333333334</v>
      </c>
      <c r="M203" s="57">
        <v>89.4</v>
      </c>
      <c r="N203" s="58">
        <v>29.720679517052563</v>
      </c>
      <c r="O203" s="59">
        <v>471.88978977381549</v>
      </c>
      <c r="P203" s="58">
        <v>15.729659659127183</v>
      </c>
    </row>
    <row r="204" spans="1:16">
      <c r="A204" s="55" t="s">
        <v>139</v>
      </c>
      <c r="B204" s="55" t="s">
        <v>233</v>
      </c>
      <c r="C204" s="56">
        <v>791994006</v>
      </c>
      <c r="D204" s="56">
        <v>240000000</v>
      </c>
      <c r="E204" s="57">
        <v>80.899551234009394</v>
      </c>
      <c r="F204" s="57">
        <v>112.36048782501305</v>
      </c>
      <c r="G204" s="56">
        <v>150.75718000000001</v>
      </c>
      <c r="H204" s="57">
        <v>3.28</v>
      </c>
      <c r="I204" s="57">
        <v>-0.13654280653518924</v>
      </c>
      <c r="J204" s="56">
        <v>8495887</v>
      </c>
      <c r="K204" s="57">
        <v>84.746889877419505</v>
      </c>
      <c r="L204" s="57">
        <v>166.66666666666666</v>
      </c>
      <c r="M204" s="57">
        <v>62.81</v>
      </c>
      <c r="N204" s="58">
        <v>64.998975507398299</v>
      </c>
      <c r="O204" s="59">
        <v>68.907985420776953</v>
      </c>
      <c r="P204" s="58">
        <v>2.2969328473592316</v>
      </c>
    </row>
    <row r="205" spans="1:16">
      <c r="A205" s="55" t="s">
        <v>234</v>
      </c>
      <c r="B205" s="55" t="s">
        <v>233</v>
      </c>
      <c r="C205" s="56">
        <v>7583767231</v>
      </c>
      <c r="D205" s="56">
        <v>244800000</v>
      </c>
      <c r="E205" s="57">
        <v>21.373650343963845</v>
      </c>
      <c r="F205" s="57">
        <v>5.1359213629286442</v>
      </c>
      <c r="G205" s="56">
        <v>106.89830000000001</v>
      </c>
      <c r="H205" s="57">
        <v>17.510000000000002</v>
      </c>
      <c r="I205" s="57">
        <v>-0.22747841653513132</v>
      </c>
      <c r="J205" s="56">
        <v>116949644</v>
      </c>
      <c r="K205" s="57">
        <v>35.584546114565342</v>
      </c>
      <c r="L205" s="57">
        <v>163.3986928104575</v>
      </c>
      <c r="M205" s="57">
        <v>43.66</v>
      </c>
      <c r="N205" s="58">
        <v>44.477585415830973</v>
      </c>
      <c r="O205" s="59">
        <v>721.78792065110611</v>
      </c>
      <c r="P205" s="58">
        <v>24.059597355036871</v>
      </c>
    </row>
    <row r="206" spans="1:16">
      <c r="A206" s="55" t="s">
        <v>629</v>
      </c>
      <c r="B206" s="55" t="s">
        <v>233</v>
      </c>
      <c r="C206" s="56">
        <v>7118953178</v>
      </c>
      <c r="D206" s="56">
        <v>263980843</v>
      </c>
      <c r="E206" s="57">
        <v>4.5843359220479272</v>
      </c>
      <c r="F206" s="57">
        <v>8.8153141934831494E-2</v>
      </c>
      <c r="G206" s="56">
        <v>46.937992000000001</v>
      </c>
      <c r="H206" s="57">
        <v>185.9</v>
      </c>
      <c r="I206" s="57">
        <v>6.2857503852825403E-2</v>
      </c>
      <c r="J206" s="56">
        <v>576150738</v>
      </c>
      <c r="K206" s="57">
        <v>90.261493461803042</v>
      </c>
      <c r="L206" s="57">
        <v>151.52614691816859</v>
      </c>
      <c r="M206" s="57">
        <v>17.78</v>
      </c>
      <c r="N206" s="58">
        <v>57.822747615117571</v>
      </c>
      <c r="O206" s="59">
        <v>1264.872257913871</v>
      </c>
      <c r="P206" s="58">
        <v>42.16240859712903</v>
      </c>
    </row>
    <row r="207" spans="1:16">
      <c r="A207" s="55" t="s">
        <v>138</v>
      </c>
      <c r="B207" s="55" t="s">
        <v>233</v>
      </c>
      <c r="C207" s="56">
        <v>1535118620</v>
      </c>
      <c r="D207" s="56">
        <v>264000000</v>
      </c>
      <c r="E207" s="57">
        <v>57.06099776153129</v>
      </c>
      <c r="F207" s="57">
        <v>19.649103912373032</v>
      </c>
      <c r="G207" s="56">
        <v>59.070202000000002</v>
      </c>
      <c r="H207" s="57">
        <v>11.87</v>
      </c>
      <c r="I207" s="57">
        <v>8.7894347311545218E-2</v>
      </c>
      <c r="J207" s="56">
        <v>-72765098</v>
      </c>
      <c r="K207" s="57">
        <v>-39.909243302331568</v>
      </c>
      <c r="L207" s="57">
        <v>151.5151515151515</v>
      </c>
      <c r="M207" s="57">
        <v>22.37</v>
      </c>
      <c r="N207" s="58">
        <v>52.184217437209142</v>
      </c>
      <c r="O207" s="59">
        <v>430.0417661964201</v>
      </c>
      <c r="P207" s="58">
        <v>14.334725539880671</v>
      </c>
    </row>
    <row r="208" spans="1:16">
      <c r="A208" s="55" t="s">
        <v>160</v>
      </c>
      <c r="B208" s="55" t="s">
        <v>233</v>
      </c>
      <c r="C208" s="56">
        <v>1300173375</v>
      </c>
      <c r="D208" s="56">
        <v>270000000</v>
      </c>
      <c r="E208" s="57">
        <v>33.543733888368081</v>
      </c>
      <c r="F208" s="57">
        <v>31.059012859600074</v>
      </c>
      <c r="G208" s="56">
        <v>253.18759900000001</v>
      </c>
      <c r="H208" s="57">
        <v>4.71</v>
      </c>
      <c r="I208" s="57">
        <v>7.9327513551749718E-2</v>
      </c>
      <c r="J208" s="56">
        <v>-34355927</v>
      </c>
      <c r="K208" s="57">
        <v>-31.43562390268206</v>
      </c>
      <c r="L208" s="57">
        <v>148.14814814814815</v>
      </c>
      <c r="M208" s="57">
        <v>93.77</v>
      </c>
      <c r="N208" s="58">
        <v>48.800290493695904</v>
      </c>
      <c r="O208" s="59">
        <v>2157.0674100741599</v>
      </c>
      <c r="P208" s="58">
        <v>71.902247002471995</v>
      </c>
    </row>
    <row r="209" spans="1:16">
      <c r="A209" s="55" t="s">
        <v>766</v>
      </c>
      <c r="B209" s="55" t="s">
        <v>233</v>
      </c>
      <c r="C209" s="56">
        <v>5199468670</v>
      </c>
      <c r="D209" s="56">
        <v>273350000</v>
      </c>
      <c r="E209" s="57">
        <v>18.355812932606359</v>
      </c>
      <c r="F209" s="57">
        <v>1.7671399625125257</v>
      </c>
      <c r="G209" s="56">
        <v>54.497838000000002</v>
      </c>
      <c r="H209" s="57">
        <v>40</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40.234587632706692</v>
      </c>
      <c r="F210" s="57">
        <v>14.15275000765744</v>
      </c>
      <c r="G210" s="56">
        <v>98.355564999999999</v>
      </c>
      <c r="H210" s="57">
        <v>10.11</v>
      </c>
      <c r="I210" s="57">
        <v>-0.13018008844013629</v>
      </c>
      <c r="J210" s="56">
        <v>10367317</v>
      </c>
      <c r="K210" s="57">
        <v>274.21571559932045</v>
      </c>
      <c r="L210" s="57">
        <v>140.70232444636932</v>
      </c>
      <c r="M210" s="57">
        <v>34.590000000000003</v>
      </c>
      <c r="N210" s="58">
        <v>39.457952659903924</v>
      </c>
      <c r="O210" s="59">
        <v>753.77948467301394</v>
      </c>
      <c r="P210" s="58">
        <v>25.125982822433798</v>
      </c>
    </row>
    <row r="211" spans="1:16">
      <c r="A211" s="55" t="s">
        <v>114</v>
      </c>
      <c r="B211" s="55" t="s">
        <v>233</v>
      </c>
      <c r="C211" s="56">
        <v>1413319947</v>
      </c>
      <c r="D211" s="56">
        <v>294204950</v>
      </c>
      <c r="E211" s="57">
        <v>67.294894117244127</v>
      </c>
      <c r="F211" s="57">
        <v>114.36737233218565</v>
      </c>
      <c r="G211" s="56">
        <v>733.94965300000001</v>
      </c>
      <c r="H211" s="57">
        <v>2.34</v>
      </c>
      <c r="I211" s="57">
        <v>4.9145288473055881E-2</v>
      </c>
      <c r="J211" s="56">
        <v>-101180902</v>
      </c>
      <c r="K211" s="57">
        <v>-5.8154245353535199</v>
      </c>
      <c r="L211" s="57">
        <v>135.95964309913887</v>
      </c>
      <c r="M211" s="57">
        <v>86.34</v>
      </c>
      <c r="N211" s="58">
        <v>50.151909444614752</v>
      </c>
      <c r="O211" s="59">
        <v>485.68505904979429</v>
      </c>
      <c r="P211" s="58">
        <v>16.189501968326475</v>
      </c>
    </row>
    <row r="212" spans="1:16">
      <c r="A212" s="55" t="s">
        <v>159</v>
      </c>
      <c r="B212" s="55" t="s">
        <v>233</v>
      </c>
      <c r="C212" s="56">
        <v>10497610768</v>
      </c>
      <c r="D212" s="56">
        <v>303345000</v>
      </c>
      <c r="E212" s="57">
        <v>34.080275254502851</v>
      </c>
      <c r="F212" s="57">
        <v>10.213475881647764</v>
      </c>
      <c r="G212" s="56">
        <v>100.333235</v>
      </c>
      <c r="H212" s="57">
        <v>11.7</v>
      </c>
      <c r="I212" s="57">
        <v>9.6926748904998306E-2</v>
      </c>
      <c r="J212" s="56">
        <v>128453668</v>
      </c>
      <c r="K212" s="57">
        <v>25.976642410865214</v>
      </c>
      <c r="L212" s="57">
        <v>131.86306021196987</v>
      </c>
      <c r="M212" s="57">
        <v>33.07</v>
      </c>
      <c r="N212" s="58">
        <v>42.655630642885299</v>
      </c>
      <c r="O212" s="59">
        <v>2283.7581693823304</v>
      </c>
      <c r="P212" s="58">
        <v>76.125272312744343</v>
      </c>
    </row>
    <row r="213" spans="1:16">
      <c r="A213" s="55" t="s">
        <v>162</v>
      </c>
      <c r="B213" s="55" t="s">
        <v>233</v>
      </c>
      <c r="C213" s="56">
        <v>11759814183</v>
      </c>
      <c r="D213" s="56">
        <v>314657359</v>
      </c>
      <c r="E213" s="57">
        <v>30.02115144678103</v>
      </c>
      <c r="F213" s="57">
        <v>9.5409023778086919</v>
      </c>
      <c r="G213" s="56">
        <v>118.75529</v>
      </c>
      <c r="H213" s="57">
        <v>11.22</v>
      </c>
      <c r="I213" s="57">
        <v>6.3552298418118269E-2</v>
      </c>
      <c r="J213" s="56">
        <v>49521257</v>
      </c>
      <c r="K213" s="57">
        <v>63.539857035535263</v>
      </c>
      <c r="L213" s="57">
        <v>127.12240427849011</v>
      </c>
      <c r="M213" s="57">
        <v>37.74</v>
      </c>
      <c r="N213" s="58">
        <v>46.025382095931761</v>
      </c>
      <c r="O213" s="59">
        <v>1983.0063172482503</v>
      </c>
      <c r="P213" s="58">
        <v>66.10021057494167</v>
      </c>
    </row>
    <row r="214" spans="1:16">
      <c r="A214" s="55" t="s">
        <v>744</v>
      </c>
      <c r="B214" s="55" t="s">
        <v>233</v>
      </c>
      <c r="C214" s="56">
        <v>25145763000</v>
      </c>
      <c r="D214" s="56">
        <v>322508000</v>
      </c>
      <c r="E214" s="57">
        <v>17.2156286994969</v>
      </c>
      <c r="F214" s="57">
        <v>0.36561965924890938</v>
      </c>
      <c r="G214" s="56">
        <v>16.157962000000001</v>
      </c>
      <c r="H214" s="57">
        <v>143.80000000000001</v>
      </c>
      <c r="I214" s="57">
        <v>4.614104343405927</v>
      </c>
      <c r="J214" s="56">
        <v>-820079000</v>
      </c>
      <c r="K214" s="57">
        <v>-57.416624495932709</v>
      </c>
      <c r="L214" s="57">
        <v>124.02793109008148</v>
      </c>
      <c r="M214" s="57">
        <v>5.01</v>
      </c>
      <c r="N214" s="58">
        <v>43.228944814451651</v>
      </c>
      <c r="O214" s="59">
        <v>1304.8523052061012</v>
      </c>
      <c r="P214" s="58">
        <v>43.495076840203375</v>
      </c>
    </row>
    <row r="215" spans="1:16">
      <c r="A215" s="55" t="s">
        <v>406</v>
      </c>
      <c r="B215" s="55" t="s">
        <v>233</v>
      </c>
      <c r="C215" s="56">
        <v>7271413193</v>
      </c>
      <c r="D215" s="56">
        <v>330000000</v>
      </c>
      <c r="E215" s="57">
        <v>65.110922560731197</v>
      </c>
      <c r="F215" s="57">
        <v>0.54204897236705962</v>
      </c>
      <c r="G215" s="56">
        <v>1.7811269999999999</v>
      </c>
      <c r="H215" s="57">
        <v>351.25</v>
      </c>
      <c r="I215" s="57">
        <v>0.58380330359011623</v>
      </c>
      <c r="J215" s="56">
        <v>-339048262</v>
      </c>
      <c r="K215" s="57">
        <v>-354.28584500456753</v>
      </c>
      <c r="L215" s="57">
        <v>121.21212121212122</v>
      </c>
      <c r="M215" s="57">
        <v>0.53</v>
      </c>
      <c r="N215" s="58">
        <v>45.498581235768057</v>
      </c>
      <c r="O215" s="59">
        <v>382.3215694983208</v>
      </c>
      <c r="P215" s="58">
        <v>12.744052316610693</v>
      </c>
    </row>
    <row r="216" spans="1:16">
      <c r="A216" s="55" t="s">
        <v>456</v>
      </c>
      <c r="B216" s="55" t="s">
        <v>233</v>
      </c>
      <c r="C216" s="56">
        <v>10885731681</v>
      </c>
      <c r="D216" s="56">
        <v>350000000</v>
      </c>
      <c r="E216" s="57">
        <v>12.936184073749574</v>
      </c>
      <c r="F216" s="57">
        <v>2.310032870312424</v>
      </c>
      <c r="G216" s="56">
        <v>185.064885</v>
      </c>
      <c r="H216" s="57">
        <v>16.71</v>
      </c>
      <c r="I216" s="57">
        <v>-1.460010744106139</v>
      </c>
      <c r="J216" s="56">
        <v>260197818</v>
      </c>
      <c r="K216" s="57">
        <v>21.522086707122195</v>
      </c>
      <c r="L216" s="57">
        <v>114.28571428571429</v>
      </c>
      <c r="M216" s="57">
        <v>52.87</v>
      </c>
      <c r="N216" s="58">
        <v>39.128424600098072</v>
      </c>
      <c r="O216" s="59">
        <v>150.62827495398341</v>
      </c>
      <c r="P216" s="58">
        <v>5.0209424984661135</v>
      </c>
    </row>
    <row r="217" spans="1:16">
      <c r="A217" s="55" t="s">
        <v>237</v>
      </c>
      <c r="B217" s="55" t="s">
        <v>233</v>
      </c>
      <c r="C217" s="56">
        <v>49023532000</v>
      </c>
      <c r="D217" s="56">
        <v>369276000</v>
      </c>
      <c r="E217" s="57">
        <v>2.6935862031741116</v>
      </c>
      <c r="F217" s="57">
        <v>8.2889042686171158E-2</v>
      </c>
      <c r="G217" s="56">
        <v>164.20942500000001</v>
      </c>
      <c r="H217" s="57">
        <v>90.45</v>
      </c>
      <c r="I217" s="57">
        <v>-0.87705164693571191</v>
      </c>
      <c r="J217" s="56">
        <v>1835127000</v>
      </c>
      <c r="K217" s="57">
        <v>17.707923211854002</v>
      </c>
      <c r="L217" s="57">
        <v>108.32006412547796</v>
      </c>
      <c r="M217" s="57">
        <v>44.46</v>
      </c>
      <c r="N217" s="58">
        <v>61.504934906907543</v>
      </c>
      <c r="O217" s="59">
        <v>697.36601152675291</v>
      </c>
      <c r="P217" s="58">
        <v>23.24553371755843</v>
      </c>
    </row>
    <row r="218" spans="1:16">
      <c r="A218" s="55" t="s">
        <v>451</v>
      </c>
      <c r="B218" s="55" t="s">
        <v>233</v>
      </c>
      <c r="C218" s="56">
        <v>4310209139</v>
      </c>
      <c r="D218" s="56">
        <v>386500000</v>
      </c>
      <c r="E218" s="57">
        <v>37.03483548752488</v>
      </c>
      <c r="F218" s="57">
        <v>8.7110044660766501</v>
      </c>
      <c r="G218" s="56">
        <v>94.595506999999998</v>
      </c>
      <c r="H218" s="57">
        <v>11.42</v>
      </c>
      <c r="I218" s="57">
        <v>-1.121735619966147</v>
      </c>
      <c r="J218" s="56">
        <v>-57974808</v>
      </c>
      <c r="K218" s="57">
        <v>-73.333576197440792</v>
      </c>
      <c r="L218" s="57">
        <v>103.49288486416559</v>
      </c>
      <c r="M218" s="57">
        <v>24.47</v>
      </c>
      <c r="N218" s="58">
        <v>43.902153588705914</v>
      </c>
      <c r="O218" s="59">
        <v>488.92358429645168</v>
      </c>
      <c r="P218" s="58">
        <v>16.297452809881722</v>
      </c>
    </row>
    <row r="219" spans="1:16">
      <c r="A219" s="55" t="s">
        <v>549</v>
      </c>
      <c r="B219" s="55" t="s">
        <v>233</v>
      </c>
      <c r="C219" s="56">
        <v>4405616240</v>
      </c>
      <c r="D219" s="56">
        <v>402000000</v>
      </c>
      <c r="E219" s="57">
        <v>37.954870141207302</v>
      </c>
      <c r="F219" s="57">
        <v>6.7439357038392505</v>
      </c>
      <c r="G219" s="56">
        <v>416.05720400000001</v>
      </c>
      <c r="H219" s="57">
        <v>14.5</v>
      </c>
      <c r="I219" s="57">
        <v>0.37260574231599719</v>
      </c>
      <c r="J219" s="56">
        <v>82863015</v>
      </c>
      <c r="K219" s="57">
        <v>67.919324441670383</v>
      </c>
      <c r="L219" s="57">
        <v>99.50248756218906</v>
      </c>
      <c r="M219" s="57">
        <v>18.079999999999998</v>
      </c>
      <c r="N219" s="58">
        <v>26.173369447757011</v>
      </c>
      <c r="O219" s="59">
        <v>1580.4249348164515</v>
      </c>
      <c r="P219" s="58">
        <v>52.680831160548379</v>
      </c>
    </row>
    <row r="220" spans="1:16" ht="12" customHeight="1">
      <c r="A220" s="55" t="s">
        <v>455</v>
      </c>
      <c r="B220" s="55" t="s">
        <v>233</v>
      </c>
      <c r="C220" s="56">
        <v>2527222364</v>
      </c>
      <c r="D220" s="56">
        <v>600000000</v>
      </c>
      <c r="E220" s="57">
        <v>43.843784595486284</v>
      </c>
      <c r="F220" s="57">
        <v>14.614594865162095</v>
      </c>
      <c r="G220" s="56">
        <v>163.504896</v>
      </c>
      <c r="H220" s="57">
        <v>5.58</v>
      </c>
      <c r="I220" s="57">
        <v>-0.16438538050283036</v>
      </c>
      <c r="J220" s="56">
        <v>-2865114</v>
      </c>
      <c r="K220" s="57">
        <v>-1047.0787549814772</v>
      </c>
      <c r="L220" s="57">
        <v>66.666666666666671</v>
      </c>
      <c r="M220" s="57">
        <v>27.25</v>
      </c>
      <c r="N220" s="58">
        <v>58.888931555108307</v>
      </c>
      <c r="O220" s="59">
        <v>361.1995447931896</v>
      </c>
      <c r="P220" s="58">
        <v>12.039984826439653</v>
      </c>
    </row>
    <row r="221" spans="1:16">
      <c r="A221" s="55" t="s">
        <v>667</v>
      </c>
      <c r="B221" s="55" t="s">
        <v>233</v>
      </c>
      <c r="C221" s="56">
        <v>18538498598</v>
      </c>
      <c r="D221" s="56">
        <v>662000000</v>
      </c>
      <c r="E221" s="57">
        <v>19.665014888009136</v>
      </c>
      <c r="F221" s="57">
        <v>2.4754550463254201</v>
      </c>
      <c r="G221" s="56">
        <v>158.43219300000001</v>
      </c>
      <c r="H221" s="57">
        <v>12.84</v>
      </c>
      <c r="I221" s="57">
        <v>-4.1918560392977255E-2</v>
      </c>
      <c r="J221" s="56">
        <v>30638765</v>
      </c>
      <c r="K221" s="57">
        <v>259.27938022306057</v>
      </c>
      <c r="L221" s="57">
        <v>60.422960725075527</v>
      </c>
      <c r="M221" s="57">
        <v>23.93</v>
      </c>
      <c r="N221" s="58">
        <v>54.874947621289614</v>
      </c>
      <c r="O221" s="59">
        <v>205.15730568068233</v>
      </c>
      <c r="P221" s="58">
        <v>6.838576856022744</v>
      </c>
    </row>
    <row r="222" spans="1:16">
      <c r="A222" s="55" t="s">
        <v>108</v>
      </c>
      <c r="B222" s="55" t="s">
        <v>233</v>
      </c>
      <c r="C222" s="56">
        <v>15078182984</v>
      </c>
      <c r="D222" s="56">
        <v>750000000</v>
      </c>
      <c r="E222" s="57">
        <v>16.603883233191162</v>
      </c>
      <c r="F222" s="57">
        <v>2.7673138721985269</v>
      </c>
      <c r="G222" s="56">
        <v>290.32257499999997</v>
      </c>
      <c r="H222" s="57">
        <v>8.3000000000000007</v>
      </c>
      <c r="I222" s="57">
        <v>-2.351010267480369E-2</v>
      </c>
      <c r="J222" s="56">
        <v>110116171</v>
      </c>
      <c r="K222" s="57">
        <v>54.487909863847335</v>
      </c>
      <c r="L222" s="57">
        <v>53.333333333333336</v>
      </c>
      <c r="M222" s="57">
        <v>38.700000000000003</v>
      </c>
      <c r="N222" s="58">
        <v>65.349826723510702</v>
      </c>
      <c r="O222" s="59">
        <v>904.67671137491004</v>
      </c>
      <c r="P222" s="58">
        <v>30.155890379163669</v>
      </c>
    </row>
    <row r="223" spans="1:16">
      <c r="A223" s="55" t="s">
        <v>176</v>
      </c>
      <c r="B223" s="55" t="s">
        <v>233</v>
      </c>
      <c r="C223" s="56">
        <v>2007242303</v>
      </c>
      <c r="D223" s="56">
        <v>850000000</v>
      </c>
      <c r="E223" s="57">
        <v>46.519568689166945</v>
      </c>
      <c r="F223" s="57">
        <v>32.383967065204978</v>
      </c>
      <c r="G223" s="56">
        <v>693.49307699999997</v>
      </c>
      <c r="H223" s="57">
        <v>1.24</v>
      </c>
      <c r="I223" s="57">
        <v>-7.1568721310316885E-2</v>
      </c>
      <c r="J223" s="56">
        <v>254788867</v>
      </c>
      <c r="K223" s="57">
        <v>5.6380014437600998</v>
      </c>
      <c r="L223" s="57">
        <v>47.058823529411768</v>
      </c>
      <c r="M223" s="57">
        <v>81.58</v>
      </c>
      <c r="N223" s="58">
        <v>0.1546630731356351</v>
      </c>
      <c r="O223" s="59">
        <v>913.99850851946428</v>
      </c>
      <c r="P223" s="58">
        <v>30.46661695064881</v>
      </c>
    </row>
    <row r="224" spans="1:16">
      <c r="A224" s="55" t="s">
        <v>762</v>
      </c>
      <c r="B224" s="55" t="s">
        <v>233</v>
      </c>
      <c r="C224" s="56">
        <v>4581844648</v>
      </c>
      <c r="D224" s="56">
        <v>870000000</v>
      </c>
      <c r="E224" s="57">
        <v>20.738109765881774</v>
      </c>
      <c r="F224" s="57">
        <v>2.1669916160796001</v>
      </c>
      <c r="G224" s="56">
        <v>174.93409199999999</v>
      </c>
      <c r="H224" s="57">
        <v>11.03</v>
      </c>
      <c r="I224" s="57">
        <v>-0.23329797986468037</v>
      </c>
      <c r="J224" s="56">
        <v>4586945</v>
      </c>
      <c r="K224" s="57">
        <v>2086.3559515102102</v>
      </c>
      <c r="L224" s="57">
        <v>45.977011494252871</v>
      </c>
      <c r="M224" s="57">
        <v>20.100000000000001</v>
      </c>
      <c r="N224" s="58">
        <v>31.112677480950666</v>
      </c>
      <c r="O224" s="59">
        <v>220.65397173188484</v>
      </c>
      <c r="P224" s="58">
        <v>7.3551323910628277</v>
      </c>
    </row>
    <row r="225" spans="1:16">
      <c r="A225" s="55" t="s">
        <v>524</v>
      </c>
      <c r="B225" s="55" t="s">
        <v>233</v>
      </c>
      <c r="C225" s="56">
        <v>7797972597</v>
      </c>
      <c r="D225" s="56">
        <v>960000000</v>
      </c>
      <c r="E225" s="57">
        <v>21.76375565117679</v>
      </c>
      <c r="F225" s="57">
        <v>3.778429800551526</v>
      </c>
      <c r="G225" s="56">
        <v>279.81076200000001</v>
      </c>
      <c r="H225" s="57">
        <v>6.57</v>
      </c>
      <c r="I225" s="57">
        <v>0.11616464517607829</v>
      </c>
      <c r="J225" s="56">
        <v>-282199228</v>
      </c>
      <c r="K225" s="57">
        <v>-20.411111826287492</v>
      </c>
      <c r="L225" s="57">
        <v>41.666666666666664</v>
      </c>
      <c r="M225" s="57">
        <v>29.14</v>
      </c>
      <c r="N225" s="58">
        <v>17.080467598135666</v>
      </c>
      <c r="O225" s="59">
        <v>2367.7382129999987</v>
      </c>
      <c r="P225" s="58">
        <v>78.92460709999996</v>
      </c>
    </row>
    <row r="226" spans="1:16">
      <c r="A226" s="55" t="s">
        <v>80</v>
      </c>
      <c r="B226" s="55" t="s">
        <v>233</v>
      </c>
      <c r="C226" s="56">
        <v>2545549000</v>
      </c>
      <c r="D226" s="56">
        <v>1053000000</v>
      </c>
      <c r="E226" s="57">
        <v>33.53730976663222</v>
      </c>
      <c r="F226" s="57">
        <v>31.849297024342089</v>
      </c>
      <c r="G226" s="56">
        <v>774.54246000000001</v>
      </c>
      <c r="H226" s="57">
        <v>1.54</v>
      </c>
      <c r="I226" s="57">
        <v>-6.6333374211048568E-2</v>
      </c>
      <c r="J226" s="56">
        <v>-222180000</v>
      </c>
      <c r="K226" s="57">
        <v>-4.7394004860923573</v>
      </c>
      <c r="L226" s="57">
        <v>37.986704653371319</v>
      </c>
      <c r="M226" s="57">
        <v>73.55</v>
      </c>
      <c r="N226" s="58">
        <v>46.504648888745052</v>
      </c>
      <c r="O226" s="59">
        <v>57.511754007595194</v>
      </c>
      <c r="P226" s="58">
        <v>1.9170584669198398</v>
      </c>
    </row>
    <row r="227" spans="1:16">
      <c r="A227" s="55" t="s">
        <v>340</v>
      </c>
      <c r="B227" s="55" t="s">
        <v>233</v>
      </c>
      <c r="C227" s="56">
        <v>15777601159</v>
      </c>
      <c r="D227" s="56">
        <v>1086980000</v>
      </c>
      <c r="E227" s="57">
        <v>15.227135481055065</v>
      </c>
      <c r="F227" s="57">
        <v>1.5565180061633623</v>
      </c>
      <c r="G227" s="56">
        <v>266.47241100000002</v>
      </c>
      <c r="H227" s="57">
        <v>9.86</v>
      </c>
      <c r="I227" s="57">
        <v>-0.1341166769756672</v>
      </c>
      <c r="J227" s="56">
        <v>896857779</v>
      </c>
      <c r="K227" s="57">
        <v>10.907883311117493</v>
      </c>
      <c r="L227" s="57">
        <v>36.799205137169039</v>
      </c>
      <c r="M227" s="57">
        <v>24.51</v>
      </c>
      <c r="N227" s="58">
        <v>59.472122772864125</v>
      </c>
      <c r="O227" s="59">
        <v>278.29237955058898</v>
      </c>
      <c r="P227" s="58">
        <v>9.2764126516862984</v>
      </c>
    </row>
    <row r="228" spans="1:16">
      <c r="A228" s="55" t="s">
        <v>648</v>
      </c>
      <c r="B228" s="55" t="s">
        <v>233</v>
      </c>
      <c r="C228" s="56">
        <v>4399219392</v>
      </c>
      <c r="D228" s="56">
        <v>1112000000</v>
      </c>
      <c r="E228" s="57">
        <v>16.583233764281164</v>
      </c>
      <c r="F228" s="57">
        <v>0.79876700609801654</v>
      </c>
      <c r="G228" s="56">
        <v>277.98263300000002</v>
      </c>
      <c r="H228" s="57">
        <v>8.68</v>
      </c>
      <c r="I228" s="57">
        <v>-1.1822268747543809</v>
      </c>
      <c r="J228" s="56">
        <v>-160816500</v>
      </c>
      <c r="K228" s="57">
        <v>-129.09769830832036</v>
      </c>
      <c r="L228" s="57">
        <v>35.97122302158273</v>
      </c>
      <c r="M228" s="57">
        <v>24.99</v>
      </c>
      <c r="N228" s="58">
        <v>52.822499176123891</v>
      </c>
      <c r="O228" s="59">
        <v>273.68323052916782</v>
      </c>
      <c r="P228" s="58">
        <v>9.1227743509722607</v>
      </c>
    </row>
    <row r="229" spans="1:16">
      <c r="A229" s="55" t="s">
        <v>485</v>
      </c>
      <c r="B229" s="55" t="s">
        <v>233</v>
      </c>
      <c r="C229" s="56">
        <v>1973820337</v>
      </c>
      <c r="D229" s="56">
        <v>1482400000</v>
      </c>
      <c r="E229" s="57">
        <v>5.1391908893015952</v>
      </c>
      <c r="F229" s="57">
        <v>0.34668044315310276</v>
      </c>
      <c r="G229" s="56">
        <v>727.55648099999996</v>
      </c>
      <c r="H229" s="57">
        <v>10.7</v>
      </c>
      <c r="I229" s="57">
        <v>-5.7542099033666361E-2</v>
      </c>
      <c r="J229" s="56">
        <v>80169598</v>
      </c>
      <c r="K229" s="57">
        <v>184.90799966341356</v>
      </c>
      <c r="L229" s="57">
        <v>26.98327037236913</v>
      </c>
      <c r="M229" s="57">
        <v>49.07</v>
      </c>
      <c r="N229" s="58">
        <v>27.257322878498496</v>
      </c>
      <c r="O229" s="59">
        <v>1157.1162119491562</v>
      </c>
      <c r="P229" s="58">
        <v>38.570540398305205</v>
      </c>
    </row>
    <row r="230" spans="1:16">
      <c r="A230" s="55" t="s">
        <v>8</v>
      </c>
      <c r="B230" s="55" t="s">
        <v>233</v>
      </c>
      <c r="C230" s="56">
        <v>7531082000</v>
      </c>
      <c r="D230" s="56">
        <v>2160000000</v>
      </c>
      <c r="E230" s="57">
        <v>30.256347509400342</v>
      </c>
      <c r="F230" s="57">
        <v>7.0037841456945236</v>
      </c>
      <c r="G230" s="56">
        <v>595.52635199999997</v>
      </c>
      <c r="H230" s="57">
        <v>2.2200000000000002</v>
      </c>
      <c r="I230" s="57">
        <v>-8.5428990691990947E-2</v>
      </c>
      <c r="J230" s="56">
        <v>255518000</v>
      </c>
      <c r="K230" s="57">
        <v>16.906832395369406</v>
      </c>
      <c r="L230" s="57">
        <v>18.518518518518519</v>
      </c>
      <c r="M230" s="57">
        <v>27.57</v>
      </c>
      <c r="N230" s="58">
        <v>53.472121406965769</v>
      </c>
      <c r="O230" s="59">
        <v>653.77172908697776</v>
      </c>
      <c r="P230" s="58">
        <v>21.792390969565925</v>
      </c>
    </row>
    <row r="231" spans="1:16">
      <c r="A231" s="55" t="s">
        <v>674</v>
      </c>
      <c r="B231" s="55" t="s">
        <v>233</v>
      </c>
      <c r="C231" s="56">
        <v>5220479890</v>
      </c>
      <c r="D231" s="56">
        <v>2178000000</v>
      </c>
      <c r="E231" s="57">
        <v>3.4063880253524923</v>
      </c>
      <c r="F231" s="57">
        <v>9.199989265252774E-2</v>
      </c>
      <c r="G231" s="56">
        <v>656.11429699999997</v>
      </c>
      <c r="H231" s="57">
        <v>17.899999999999999</v>
      </c>
      <c r="I231" s="57">
        <v>-0.19076210681254224</v>
      </c>
      <c r="J231" s="56">
        <v>116330745</v>
      </c>
      <c r="K231" s="57">
        <v>318.28215318315034</v>
      </c>
      <c r="L231" s="57">
        <v>18.365472910927455</v>
      </c>
      <c r="M231" s="57">
        <v>30.12</v>
      </c>
      <c r="N231" s="58">
        <v>60.536588139495571</v>
      </c>
      <c r="O231" s="59">
        <v>999.62461714418134</v>
      </c>
      <c r="P231" s="58">
        <v>33.320820571472709</v>
      </c>
    </row>
    <row r="232" spans="1:16">
      <c r="A232" s="55" t="s">
        <v>238</v>
      </c>
      <c r="B232" s="55" t="s">
        <v>233</v>
      </c>
      <c r="C232" s="56">
        <v>7606887578</v>
      </c>
      <c r="D232" s="56">
        <v>2344397132</v>
      </c>
      <c r="E232" s="57">
        <v>34.642931796158557</v>
      </c>
      <c r="F232" s="57">
        <v>14.776904187135202</v>
      </c>
      <c r="G232" s="56">
        <v>735.54148399999997</v>
      </c>
      <c r="H232" s="57">
        <v>1.57</v>
      </c>
      <c r="I232" s="57">
        <v>-5.0907852836119094E-2</v>
      </c>
      <c r="J232" s="56">
        <v>-222958515</v>
      </c>
      <c r="K232" s="57">
        <v>-10.514947733662471</v>
      </c>
      <c r="L232" s="57">
        <v>17.061955695994257</v>
      </c>
      <c r="M232" s="57">
        <v>31.37</v>
      </c>
      <c r="N232" s="58">
        <v>51.785969540941842</v>
      </c>
      <c r="O232" s="59">
        <v>253.82441356854017</v>
      </c>
      <c r="P232" s="58">
        <v>8.4608137856180061</v>
      </c>
    </row>
    <row r="233" spans="1:16">
      <c r="A233" s="55" t="s">
        <v>235</v>
      </c>
      <c r="B233" s="55" t="s">
        <v>233</v>
      </c>
      <c r="C233" s="56">
        <v>83438856000</v>
      </c>
      <c r="D233" s="56">
        <v>2798079000</v>
      </c>
      <c r="E233" s="57">
        <v>0.61654506005386622</v>
      </c>
      <c r="F233" s="57">
        <v>2.8249466319015433E-3</v>
      </c>
      <c r="G233" s="56">
        <v>821.38268200000005</v>
      </c>
      <c r="H233" s="57">
        <v>79</v>
      </c>
      <c r="I233" s="57">
        <v>-2.189242164045794</v>
      </c>
      <c r="J233" s="56">
        <v>5300546000</v>
      </c>
      <c r="K233" s="57">
        <v>41.17503404366267</v>
      </c>
      <c r="L233" s="57">
        <v>14.295522034938971</v>
      </c>
      <c r="M233" s="57">
        <v>29.35</v>
      </c>
      <c r="N233" s="58">
        <v>55.277235208106767</v>
      </c>
      <c r="O233" s="59">
        <v>1332.9244879451844</v>
      </c>
      <c r="P233" s="58">
        <v>44.430816264839478</v>
      </c>
    </row>
    <row r="234" spans="1:16">
      <c r="A234" s="55" t="s">
        <v>529</v>
      </c>
      <c r="B234" s="55" t="s">
        <v>233</v>
      </c>
      <c r="C234" s="56">
        <v>11202226165</v>
      </c>
      <c r="D234" s="56">
        <v>2876530554</v>
      </c>
      <c r="E234" s="57">
        <v>10.405921171234283</v>
      </c>
      <c r="F234" s="57">
        <v>0.72350499853124683</v>
      </c>
      <c r="G234" s="56">
        <v>750.95738100000005</v>
      </c>
      <c r="H234" s="57">
        <v>5.12</v>
      </c>
      <c r="I234" s="57">
        <v>2.6981215463908192E-2</v>
      </c>
      <c r="J234" s="56">
        <v>-880002369</v>
      </c>
      <c r="K234" s="57">
        <v>-16.343879603805931</v>
      </c>
      <c r="L234" s="57">
        <v>13.905640579543798</v>
      </c>
      <c r="M234" s="57">
        <v>26.1</v>
      </c>
      <c r="N234" s="58">
        <v>16.513505940247303</v>
      </c>
      <c r="O234" s="59">
        <v>669.19147856058248</v>
      </c>
      <c r="P234" s="58">
        <v>22.306382618686083</v>
      </c>
    </row>
    <row r="235" spans="1:16">
      <c r="A235" s="55" t="s">
        <v>463</v>
      </c>
      <c r="B235" s="55" t="s">
        <v>233</v>
      </c>
      <c r="C235" s="56">
        <v>40334782642</v>
      </c>
      <c r="D235" s="56">
        <v>3000000000</v>
      </c>
      <c r="E235" s="57">
        <v>12.435351715270238</v>
      </c>
      <c r="F235" s="57">
        <v>0.94853941382686791</v>
      </c>
      <c r="G235" s="56">
        <v>808.37745500000005</v>
      </c>
      <c r="H235" s="57">
        <v>3.98</v>
      </c>
      <c r="I235" s="57">
        <v>1.6399444363933036E-2</v>
      </c>
      <c r="J235" s="56">
        <v>-4574215000</v>
      </c>
      <c r="K235" s="57">
        <v>-2.8660655434866968</v>
      </c>
      <c r="L235" s="57">
        <v>13.333333333333334</v>
      </c>
      <c r="M235" s="57">
        <v>26.94</v>
      </c>
      <c r="N235" s="58">
        <v>34.170746035762861</v>
      </c>
      <c r="O235" s="59">
        <v>914.16708846103529</v>
      </c>
      <c r="P235" s="58">
        <v>30.472236282034508</v>
      </c>
    </row>
    <row r="236" spans="1:16">
      <c r="A236" s="55" t="s">
        <v>236</v>
      </c>
      <c r="B236" s="55" t="s">
        <v>233</v>
      </c>
      <c r="C236" s="56">
        <v>19322859634</v>
      </c>
      <c r="D236" s="56">
        <v>4500000000</v>
      </c>
      <c r="E236" s="57">
        <v>7.9128048469886094</v>
      </c>
      <c r="F236" s="57">
        <v>1.7584010771085798</v>
      </c>
      <c r="G236" s="56">
        <v>2540.2949250000001</v>
      </c>
      <c r="H236" s="57">
        <v>1.99</v>
      </c>
      <c r="I236" s="57">
        <v>-2.364755998317114E-2</v>
      </c>
      <c r="J236" s="56">
        <v>132915830</v>
      </c>
      <c r="K236" s="57">
        <v>33.856012485495519</v>
      </c>
      <c r="L236" s="57">
        <v>8.8888888888888893</v>
      </c>
      <c r="M236" s="57">
        <v>56.45</v>
      </c>
      <c r="N236" s="58">
        <v>33.770406908755142</v>
      </c>
      <c r="O236" s="59">
        <v>875.91095735148463</v>
      </c>
      <c r="P236" s="58">
        <v>29.197031911716156</v>
      </c>
    </row>
    <row r="237" spans="1:16">
      <c r="A237" s="55" t="s">
        <v>681</v>
      </c>
      <c r="B237" s="55" t="s">
        <v>233</v>
      </c>
      <c r="C237" s="56">
        <v>119321530000</v>
      </c>
      <c r="D237" s="56">
        <v>5921052000</v>
      </c>
      <c r="E237" s="57">
        <v>1.1224856275761832</v>
      </c>
      <c r="F237" s="57">
        <v>1.0531965036470088E-2</v>
      </c>
      <c r="G237" s="56">
        <v>1931.812445</v>
      </c>
      <c r="H237" s="57">
        <v>18.45</v>
      </c>
      <c r="I237" s="57">
        <v>-0.67678428350241759</v>
      </c>
      <c r="J237" s="56">
        <v>4524638000</v>
      </c>
      <c r="K237" s="57">
        <v>23.555240441334753</v>
      </c>
      <c r="L237" s="57">
        <v>6.7555562761482246</v>
      </c>
      <c r="M237" s="57">
        <v>32.619999999999997</v>
      </c>
      <c r="N237" s="58">
        <v>47.07702098723442</v>
      </c>
      <c r="O237" s="59">
        <v>947.36627202350371</v>
      </c>
      <c r="P237" s="58">
        <v>31.578875734116789</v>
      </c>
    </row>
    <row r="238" spans="1:16">
      <c r="A238" s="101" t="s">
        <v>91</v>
      </c>
      <c r="B238" s="101" t="s">
        <v>696</v>
      </c>
      <c r="C238" s="102">
        <v>4663031329</v>
      </c>
      <c r="D238" s="102">
        <v>52000000</v>
      </c>
      <c r="E238" s="103">
        <v>63.399714863586397</v>
      </c>
      <c r="F238" s="103">
        <v>36.946220782975757</v>
      </c>
      <c r="G238" s="102">
        <v>18.913271000000002</v>
      </c>
      <c r="H238" s="103">
        <v>33.36</v>
      </c>
      <c r="I238" s="103">
        <v>-0.86137419052639774</v>
      </c>
      <c r="J238" s="102">
        <v>-394278669</v>
      </c>
      <c r="K238" s="103">
        <v>-4.3522516811580285</v>
      </c>
      <c r="L238" s="103">
        <v>769.23076923076928</v>
      </c>
      <c r="M238" s="103">
        <v>36.369999999999997</v>
      </c>
      <c r="N238" s="104">
        <v>1.08233001750768</v>
      </c>
      <c r="O238" s="105">
        <v>210.13722337402533</v>
      </c>
      <c r="P238" s="104">
        <v>7.0045741124675107</v>
      </c>
    </row>
    <row r="239" spans="1:16">
      <c r="A239" s="101" t="s">
        <v>338</v>
      </c>
      <c r="B239" s="101" t="s">
        <v>696</v>
      </c>
      <c r="C239" s="102">
        <v>11840467894</v>
      </c>
      <c r="D239" s="102">
        <v>85048841</v>
      </c>
      <c r="E239" s="103">
        <v>81.412516410275046</v>
      </c>
      <c r="F239" s="103">
        <v>63.816285209793001</v>
      </c>
      <c r="G239" s="102">
        <v>31.079121000000001</v>
      </c>
      <c r="H239" s="103">
        <v>15.81</v>
      </c>
      <c r="I239" s="103">
        <v>-0.65075759709539227</v>
      </c>
      <c r="J239" s="102">
        <v>31544883</v>
      </c>
      <c r="K239" s="103">
        <v>40.441824273052461</v>
      </c>
      <c r="L239" s="103">
        <v>470.31799057673226</v>
      </c>
      <c r="M239" s="103">
        <v>36.54</v>
      </c>
      <c r="N239" s="104">
        <v>23.687258279991955</v>
      </c>
      <c r="O239" s="105">
        <v>398.23749369422029</v>
      </c>
      <c r="P239" s="104">
        <v>13.274583123140676</v>
      </c>
    </row>
    <row r="240" spans="1:16">
      <c r="A240" s="101" t="s">
        <v>418</v>
      </c>
      <c r="B240" s="101" t="s">
        <v>696</v>
      </c>
      <c r="C240" s="102">
        <v>2439015994</v>
      </c>
      <c r="D240" s="102">
        <v>196000000</v>
      </c>
      <c r="E240" s="103">
        <v>51.054001696381526</v>
      </c>
      <c r="F240" s="103">
        <v>37.211371498820355</v>
      </c>
      <c r="G240" s="102">
        <v>110.663554</v>
      </c>
      <c r="H240" s="103">
        <v>7.08</v>
      </c>
      <c r="I240" s="103">
        <v>-5.1748251880756151E-2</v>
      </c>
      <c r="J240" s="102">
        <v>-61738437</v>
      </c>
      <c r="K240" s="103">
        <v>-22.222784810700666</v>
      </c>
      <c r="L240" s="103">
        <v>204.08163265306123</v>
      </c>
      <c r="M240" s="103">
        <v>56.46</v>
      </c>
      <c r="N240" s="104">
        <v>5.9223515962456015E-2</v>
      </c>
      <c r="O240" s="105">
        <v>1036.8689290011216</v>
      </c>
      <c r="P240" s="104">
        <v>34.562297633370719</v>
      </c>
    </row>
    <row r="241" spans="1:16">
      <c r="A241" s="101" t="s">
        <v>650</v>
      </c>
      <c r="B241" s="101" t="s">
        <v>696</v>
      </c>
      <c r="C241" s="102">
        <v>8057302670</v>
      </c>
      <c r="D241" s="102">
        <v>268000000</v>
      </c>
      <c r="E241" s="103">
        <v>17.434423831903366</v>
      </c>
      <c r="F241" s="103">
        <v>2.0985103312353597</v>
      </c>
      <c r="G241" s="102">
        <v>72.488142999999994</v>
      </c>
      <c r="H241" s="103">
        <v>31.66</v>
      </c>
      <c r="I241" s="103">
        <v>-1.5867318007918598</v>
      </c>
      <c r="J241" s="102">
        <v>-178534898</v>
      </c>
      <c r="K241" s="103">
        <v>-46.534319581597991</v>
      </c>
      <c r="L241" s="103">
        <v>149.25373134328359</v>
      </c>
      <c r="M241" s="103">
        <v>27.04</v>
      </c>
      <c r="N241" s="104">
        <v>0.22537048400226301</v>
      </c>
      <c r="O241" s="105">
        <v>809.842942773652</v>
      </c>
      <c r="P241" s="104">
        <v>26.994764759121733</v>
      </c>
    </row>
    <row r="242" spans="1:16">
      <c r="A242" s="101" t="s">
        <v>90</v>
      </c>
      <c r="B242" s="101" t="s">
        <v>696</v>
      </c>
      <c r="C242" s="102">
        <v>580181807</v>
      </c>
      <c r="D242" s="102">
        <v>280000000</v>
      </c>
      <c r="E242" s="103">
        <v>66.345818289419043</v>
      </c>
      <c r="F242" s="103">
        <v>118.47467551681972</v>
      </c>
      <c r="G242" s="102">
        <v>236.45923999999999</v>
      </c>
      <c r="H242" s="103">
        <v>2.5499999999999998</v>
      </c>
      <c r="I242" s="103">
        <v>-6.6120422660280731E-2</v>
      </c>
      <c r="J242" s="102">
        <v>1475420</v>
      </c>
      <c r="K242" s="103">
        <v>379.55294085751854</v>
      </c>
      <c r="L242" s="103">
        <v>142.85714285714286</v>
      </c>
      <c r="M242" s="103">
        <v>84.44</v>
      </c>
      <c r="N242" s="104">
        <v>5.6473695175796479</v>
      </c>
      <c r="O242" s="105">
        <v>331.79836984861458</v>
      </c>
      <c r="P242" s="104">
        <v>11.059945661620485</v>
      </c>
    </row>
    <row r="243" spans="1:16">
      <c r="A243" s="101" t="s">
        <v>469</v>
      </c>
      <c r="B243" s="101" t="s">
        <v>696</v>
      </c>
      <c r="C243" s="102">
        <v>443218015</v>
      </c>
      <c r="D243" s="102">
        <v>347500000</v>
      </c>
      <c r="E243" s="103">
        <v>29.558892408423098</v>
      </c>
      <c r="F243" s="103">
        <v>28.353853629182829</v>
      </c>
      <c r="G243" s="102">
        <v>335.80419000000001</v>
      </c>
      <c r="H243" s="103">
        <v>4.03</v>
      </c>
      <c r="I243" s="103">
        <v>-0.38207612691988047</v>
      </c>
      <c r="J243" s="102">
        <v>-20352695</v>
      </c>
      <c r="K243" s="103">
        <v>-51.221717811818039</v>
      </c>
      <c r="L243" s="103">
        <v>115.10791366906474</v>
      </c>
      <c r="M243" s="103">
        <v>96.63</v>
      </c>
      <c r="N243" s="104">
        <v>15.606924946468032</v>
      </c>
      <c r="O243" s="105">
        <v>1085.8712040102009</v>
      </c>
      <c r="P243" s="104">
        <v>36.195706800340034</v>
      </c>
    </row>
    <row r="244" spans="1:16">
      <c r="A244" s="101" t="s">
        <v>437</v>
      </c>
      <c r="B244" s="101" t="s">
        <v>696</v>
      </c>
      <c r="C244" s="102">
        <v>26585946865</v>
      </c>
      <c r="D244" s="102">
        <v>385000000</v>
      </c>
      <c r="E244" s="103">
        <v>15.807747440251458</v>
      </c>
      <c r="F244" s="103">
        <v>1.9551944885901618</v>
      </c>
      <c r="G244" s="102">
        <v>117.04502599999999</v>
      </c>
      <c r="H244" s="103">
        <v>21.62</v>
      </c>
      <c r="I244" s="103">
        <v>-0.48025417412393528</v>
      </c>
      <c r="J244" s="102">
        <v>-1360985632</v>
      </c>
      <c r="K244" s="103">
        <v>-5.9405476515713866</v>
      </c>
      <c r="L244" s="103">
        <v>103.8961038961039</v>
      </c>
      <c r="M244" s="103">
        <v>30.4</v>
      </c>
      <c r="N244" s="104">
        <v>4.7881423273020793</v>
      </c>
      <c r="O244" s="105">
        <v>842.66580692448599</v>
      </c>
      <c r="P244" s="104">
        <v>28.088860230816199</v>
      </c>
    </row>
    <row r="245" spans="1:16">
      <c r="A245" s="101" t="s">
        <v>186</v>
      </c>
      <c r="B245" s="101" t="s">
        <v>696</v>
      </c>
      <c r="C245" s="102">
        <v>4100200245</v>
      </c>
      <c r="D245" s="102">
        <v>1130000000</v>
      </c>
      <c r="E245" s="103">
        <v>18.66335740455407</v>
      </c>
      <c r="F245" s="103">
        <v>8.2581227453779071</v>
      </c>
      <c r="G245" s="102">
        <v>889.34080200000005</v>
      </c>
      <c r="H245" s="103">
        <v>2.41</v>
      </c>
      <c r="I245" s="103">
        <v>-4.7109978504650485E-2</v>
      </c>
      <c r="J245" s="102">
        <v>-21599676</v>
      </c>
      <c r="K245" s="103">
        <v>-104.63119909761609</v>
      </c>
      <c r="L245" s="103">
        <v>35.398230088495573</v>
      </c>
      <c r="M245" s="103">
        <v>78.7</v>
      </c>
      <c r="N245" s="104">
        <v>0.13580124881339725</v>
      </c>
      <c r="O245" s="105">
        <v>239.13670718391572</v>
      </c>
      <c r="P245" s="104">
        <v>7.9712235727971903</v>
      </c>
    </row>
    <row r="246" spans="1:16">
      <c r="A246" s="65" t="s">
        <v>765</v>
      </c>
      <c r="B246" s="65" t="s">
        <v>743</v>
      </c>
      <c r="C246" s="66">
        <v>311457358</v>
      </c>
      <c r="D246" s="66">
        <v>11320341</v>
      </c>
      <c r="E246" s="67">
        <v>17.481760908314499</v>
      </c>
      <c r="F246" s="67">
        <v>5.5350489219749708</v>
      </c>
      <c r="G246" s="66">
        <v>8.0576760000000007</v>
      </c>
      <c r="H246" s="67">
        <v>284</v>
      </c>
      <c r="I246" s="67">
        <v>-2.3132474104836547</v>
      </c>
      <c r="J246" s="66">
        <v>16005244</v>
      </c>
      <c r="K246" s="67">
        <v>197.33377004436795</v>
      </c>
      <c r="L246" s="67">
        <v>3533.46246371907</v>
      </c>
      <c r="M246" s="67">
        <v>71.17</v>
      </c>
      <c r="N246" s="68">
        <v>63.902350149513119</v>
      </c>
      <c r="O246" s="69">
        <v>658.25731682735727</v>
      </c>
      <c r="P246" s="68">
        <v>21.941910560911911</v>
      </c>
    </row>
    <row r="247" spans="1:16">
      <c r="A247" s="30" t="s">
        <v>388</v>
      </c>
      <c r="B247" s="30" t="s">
        <v>349</v>
      </c>
      <c r="C247" s="31">
        <v>162494773</v>
      </c>
      <c r="D247" s="31">
        <v>6917538</v>
      </c>
      <c r="E247" s="32">
        <v>73.002262464317198</v>
      </c>
      <c r="F247" s="32">
        <v>90.975987241460857</v>
      </c>
      <c r="G247" s="31">
        <v>4.5362669999999996</v>
      </c>
      <c r="H247" s="32">
        <v>120.8</v>
      </c>
      <c r="I247" s="32">
        <v>-0.83092475840231816</v>
      </c>
      <c r="J247" s="31">
        <v>-22534642</v>
      </c>
      <c r="K247" s="32">
        <v>-35.608926380991541</v>
      </c>
      <c r="L247" s="32">
        <v>5782.4040865406159</v>
      </c>
      <c r="M247" s="32">
        <v>65.569999999999993</v>
      </c>
      <c r="N247" s="33">
        <v>55.537223898139715</v>
      </c>
      <c r="O247" s="34">
        <v>318.36312443955114</v>
      </c>
      <c r="P247" s="33">
        <v>10.612104147985038</v>
      </c>
    </row>
    <row r="248" spans="1:16">
      <c r="A248" s="30" t="s">
        <v>417</v>
      </c>
      <c r="B248" s="30" t="s">
        <v>349</v>
      </c>
      <c r="C248" s="31">
        <v>651050782</v>
      </c>
      <c r="D248" s="31">
        <v>7635461</v>
      </c>
      <c r="E248" s="32">
        <v>53.096600199407632</v>
      </c>
      <c r="F248" s="32">
        <v>52.681425680470845</v>
      </c>
      <c r="G248" s="31">
        <v>5.6142630000000002</v>
      </c>
      <c r="H248" s="32">
        <v>134.19999999999999</v>
      </c>
      <c r="I248" s="32">
        <v>-11.300767022610387</v>
      </c>
      <c r="J248" s="31">
        <v>5770573</v>
      </c>
      <c r="K248" s="32">
        <v>174.65871274828339</v>
      </c>
      <c r="L248" s="32">
        <v>5238.7144666183221</v>
      </c>
      <c r="M248" s="32">
        <v>73.52</v>
      </c>
      <c r="N248" s="33">
        <v>30.090616389035471</v>
      </c>
      <c r="O248" s="34">
        <v>263.04614060081212</v>
      </c>
      <c r="P248" s="33">
        <v>8.7682046866937373</v>
      </c>
    </row>
    <row r="249" spans="1:16">
      <c r="A249" s="30" t="s">
        <v>377</v>
      </c>
      <c r="B249" s="30" t="s">
        <v>349</v>
      </c>
      <c r="C249" s="31">
        <v>124002509</v>
      </c>
      <c r="D249" s="31">
        <v>8000000</v>
      </c>
      <c r="E249" s="32">
        <v>40.678881721269924</v>
      </c>
      <c r="F249" s="32">
        <v>42.023638141807773</v>
      </c>
      <c r="G249" s="31">
        <v>7.9945810000000002</v>
      </c>
      <c r="H249" s="32">
        <v>123</v>
      </c>
      <c r="I249" s="32">
        <v>2.8220478677873189</v>
      </c>
      <c r="J249" s="31">
        <v>-631248</v>
      </c>
      <c r="K249" s="32">
        <v>-1533.470205054115</v>
      </c>
      <c r="L249" s="32">
        <v>5000</v>
      </c>
      <c r="M249" s="32">
        <v>99.93</v>
      </c>
      <c r="N249" s="33">
        <v>29.700334105349686</v>
      </c>
      <c r="O249" s="34">
        <v>1994.2613568428503</v>
      </c>
      <c r="P249" s="33">
        <v>66.475378561428343</v>
      </c>
    </row>
    <row r="250" spans="1:16">
      <c r="A250" s="30" t="s">
        <v>414</v>
      </c>
      <c r="B250" s="30" t="s">
        <v>349</v>
      </c>
      <c r="C250" s="31">
        <v>-2879838</v>
      </c>
      <c r="D250" s="31">
        <v>13336879</v>
      </c>
      <c r="E250" s="32">
        <v>70.675415713577124</v>
      </c>
      <c r="F250" s="32">
        <v>120.43743127877548</v>
      </c>
      <c r="G250" s="31">
        <v>12.119565</v>
      </c>
      <c r="H250" s="32">
        <v>46.7</v>
      </c>
      <c r="I250" s="32">
        <v>-3.9132306442448765</v>
      </c>
      <c r="J250" s="31">
        <v>-1648253</v>
      </c>
      <c r="K250" s="32">
        <v>-356.02706380634527</v>
      </c>
      <c r="L250" s="32">
        <v>2999.2024370919162</v>
      </c>
      <c r="M250" s="32">
        <v>90.87</v>
      </c>
      <c r="N250" s="33">
        <v>160.96520977022445</v>
      </c>
      <c r="O250" s="34">
        <v>470</v>
      </c>
      <c r="P250" s="33">
        <v>15.666666666666666</v>
      </c>
    </row>
    <row r="251" spans="1:16">
      <c r="A251" s="30" t="s">
        <v>304</v>
      </c>
      <c r="B251" s="30" t="s">
        <v>349</v>
      </c>
      <c r="C251" s="31">
        <v>206308208</v>
      </c>
      <c r="D251" s="31">
        <v>20990000</v>
      </c>
      <c r="E251" s="32">
        <v>23.334713124740425</v>
      </c>
      <c r="F251" s="32">
        <v>13.394050594798685</v>
      </c>
      <c r="G251" s="31">
        <v>20.765463</v>
      </c>
      <c r="H251" s="32">
        <v>82.55</v>
      </c>
      <c r="I251" s="32">
        <v>-0.71950956384225151</v>
      </c>
      <c r="J251" s="31">
        <v>2866179</v>
      </c>
      <c r="K251" s="32">
        <v>607.83712392003429</v>
      </c>
      <c r="L251" s="32">
        <v>1905.6693663649357</v>
      </c>
      <c r="M251" s="32">
        <v>98.93</v>
      </c>
      <c r="N251" s="33">
        <v>43.190922374501532</v>
      </c>
      <c r="O251" s="34">
        <v>1021.1736454309938</v>
      </c>
      <c r="P251" s="33">
        <v>34.039121514366464</v>
      </c>
    </row>
    <row r="252" spans="1:16">
      <c r="A252" s="30" t="s">
        <v>140</v>
      </c>
      <c r="B252" s="30" t="s">
        <v>349</v>
      </c>
      <c r="C252" s="31">
        <v>35696366730</v>
      </c>
      <c r="D252" s="31">
        <v>28125000</v>
      </c>
      <c r="E252" s="32">
        <v>5.5944588982534889</v>
      </c>
      <c r="F252" s="32">
        <v>0.12210809954580973</v>
      </c>
      <c r="G252" s="31">
        <v>4.3228220000000004</v>
      </c>
      <c r="H252" s="32">
        <v>1654</v>
      </c>
      <c r="I252" s="32">
        <v>-34.984773701508857</v>
      </c>
      <c r="J252" s="31">
        <v>162266865</v>
      </c>
      <c r="K252" s="32">
        <v>282.34738496981498</v>
      </c>
      <c r="L252" s="32">
        <v>1422.2222222222222</v>
      </c>
      <c r="M252" s="32">
        <v>15.37</v>
      </c>
      <c r="N252" s="33">
        <v>5.1148354266213447</v>
      </c>
      <c r="O252" s="34">
        <v>253.77334473045877</v>
      </c>
      <c r="P252" s="33">
        <v>8.4591114910152925</v>
      </c>
    </row>
    <row r="253" spans="1:16">
      <c r="A253" s="30" t="s">
        <v>669</v>
      </c>
      <c r="B253" s="30" t="s">
        <v>349</v>
      </c>
      <c r="C253" s="31">
        <v>204500139</v>
      </c>
      <c r="D253" s="31">
        <v>30000000</v>
      </c>
      <c r="E253" s="32">
        <v>1.174006038793562</v>
      </c>
      <c r="F253" s="32">
        <v>1.1023530880690724E-2</v>
      </c>
      <c r="G253" s="31">
        <v>9.3998380000000008</v>
      </c>
      <c r="H253" s="32">
        <v>3625</v>
      </c>
      <c r="I253" s="32">
        <v>421.89216309036829</v>
      </c>
      <c r="J253" s="31">
        <v>30988843</v>
      </c>
      <c r="K253" s="32">
        <v>3436.72075785469</v>
      </c>
      <c r="L253" s="32">
        <v>1333.3333333333333</v>
      </c>
      <c r="M253" s="32">
        <v>31.33</v>
      </c>
      <c r="N253" s="33">
        <v>66.191165879989086</v>
      </c>
      <c r="O253" s="34">
        <v>2828.0688490813654</v>
      </c>
      <c r="P253" s="33">
        <v>94.268961636045518</v>
      </c>
    </row>
    <row r="254" spans="1:16">
      <c r="A254" s="30" t="s">
        <v>405</v>
      </c>
      <c r="B254" s="30" t="s">
        <v>349</v>
      </c>
      <c r="C254" s="31">
        <v>7204572126</v>
      </c>
      <c r="D254" s="31">
        <v>32387040</v>
      </c>
      <c r="E254" s="32">
        <v>38.846011312428303</v>
      </c>
      <c r="F254" s="32">
        <v>16.775255087111379</v>
      </c>
      <c r="G254" s="31">
        <v>14.567467000000001</v>
      </c>
      <c r="H254" s="32">
        <v>70.7</v>
      </c>
      <c r="I254" s="32">
        <v>0.35075435043189884</v>
      </c>
      <c r="J254" s="31">
        <v>-327345700</v>
      </c>
      <c r="K254" s="32">
        <v>-7.0740912741484001</v>
      </c>
      <c r="L254" s="32">
        <v>1235.0619260049698</v>
      </c>
      <c r="M254" s="32">
        <v>44.97</v>
      </c>
      <c r="N254" s="33">
        <v>368.74689757873256</v>
      </c>
      <c r="O254" s="34">
        <v>604.81149724496368</v>
      </c>
      <c r="P254" s="33">
        <v>20.160383241498788</v>
      </c>
    </row>
    <row r="255" spans="1:16">
      <c r="A255" s="30" t="s">
        <v>673</v>
      </c>
      <c r="B255" s="30" t="s">
        <v>349</v>
      </c>
      <c r="C255" s="31">
        <v>1474864054</v>
      </c>
      <c r="D255" s="31">
        <v>36732300</v>
      </c>
      <c r="E255" s="32">
        <v>14.97062134455747</v>
      </c>
      <c r="F255" s="32">
        <v>3.340656888377882</v>
      </c>
      <c r="G255" s="31">
        <v>21.706330999999999</v>
      </c>
      <c r="H255" s="32">
        <v>123.1</v>
      </c>
      <c r="I255" s="32">
        <v>1.1168094203902541</v>
      </c>
      <c r="J255" s="31">
        <v>-253569202</v>
      </c>
      <c r="K255" s="32">
        <v>-17.673047691335952</v>
      </c>
      <c r="L255" s="32">
        <v>1088.959852772628</v>
      </c>
      <c r="M255" s="32">
        <v>59.09</v>
      </c>
      <c r="N255" s="33">
        <v>15.272355791452421</v>
      </c>
      <c r="O255" s="34">
        <v>2682.1993983521093</v>
      </c>
      <c r="P255" s="33">
        <v>89.406646611736974</v>
      </c>
    </row>
    <row r="256" spans="1:16">
      <c r="A256" s="30" t="s">
        <v>81</v>
      </c>
      <c r="B256" s="30" t="s">
        <v>349</v>
      </c>
      <c r="C256" s="31">
        <v>886453369</v>
      </c>
      <c r="D256" s="31">
        <v>37250000</v>
      </c>
      <c r="E256" s="32">
        <v>44.80611876300766</v>
      </c>
      <c r="F256" s="32">
        <v>36.449964419774382</v>
      </c>
      <c r="G256" s="31">
        <v>26.585895000000001</v>
      </c>
      <c r="H256" s="32">
        <v>33.58</v>
      </c>
      <c r="I256" s="32">
        <v>-1.3058447405080287</v>
      </c>
      <c r="J256" s="31">
        <v>-336099310</v>
      </c>
      <c r="K256" s="32">
        <v>-3.6574011413471812</v>
      </c>
      <c r="L256" s="32">
        <v>1073.8255033557048</v>
      </c>
      <c r="M256" s="32">
        <v>71.37</v>
      </c>
      <c r="N256" s="33">
        <v>38.787078004221968</v>
      </c>
      <c r="O256" s="34">
        <v>103.23886184231128</v>
      </c>
      <c r="P256" s="33">
        <v>3.4412953947437095</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1.4314858650570792</v>
      </c>
      <c r="F258" s="32">
        <v>2.0371130151397972E-2</v>
      </c>
      <c r="G258" s="31">
        <v>16.937048000000001</v>
      </c>
      <c r="H258" s="32">
        <v>1650</v>
      </c>
      <c r="I258" s="32">
        <v>-39.657116173114218</v>
      </c>
      <c r="J258" s="31">
        <v>-10386136</v>
      </c>
      <c r="K258" s="32">
        <v>-6765.7809891955967</v>
      </c>
      <c r="L258" s="32">
        <v>853.84553135992132</v>
      </c>
      <c r="M258" s="32">
        <v>36.15</v>
      </c>
      <c r="N258" s="33">
        <v>12.119447882095669</v>
      </c>
      <c r="O258" s="34">
        <v>1388.965867946687</v>
      </c>
      <c r="P258" s="33">
        <v>46.298862264889564</v>
      </c>
    </row>
    <row r="259" spans="1:16">
      <c r="A259" s="30" t="s">
        <v>240</v>
      </c>
      <c r="B259" s="30" t="s">
        <v>349</v>
      </c>
      <c r="C259" s="31">
        <v>4697773484</v>
      </c>
      <c r="D259" s="31">
        <v>70000000</v>
      </c>
      <c r="E259" s="32">
        <v>4.3965817895560741</v>
      </c>
      <c r="F259" s="32">
        <v>9.1291150115366981E-2</v>
      </c>
      <c r="G259" s="31">
        <v>14.69279</v>
      </c>
      <c r="H259" s="32">
        <v>619.5</v>
      </c>
      <c r="I259" s="32">
        <v>30.058051390163769</v>
      </c>
      <c r="J259" s="31">
        <v>-580466284</v>
      </c>
      <c r="K259" s="32">
        <v>-82.967781811768418</v>
      </c>
      <c r="L259" s="32">
        <v>571.42857142857144</v>
      </c>
      <c r="M259" s="32">
        <v>20.98</v>
      </c>
      <c r="N259" s="33">
        <v>17.415546928552576</v>
      </c>
      <c r="O259" s="34">
        <v>1838.2332027766199</v>
      </c>
      <c r="P259" s="33">
        <v>61.274440092553995</v>
      </c>
    </row>
    <row r="260" spans="1:16">
      <c r="A260" s="30" t="s">
        <v>141</v>
      </c>
      <c r="B260" s="30" t="s">
        <v>349</v>
      </c>
      <c r="C260" s="31">
        <v>30199553337</v>
      </c>
      <c r="D260" s="31">
        <v>105000000</v>
      </c>
      <c r="E260" s="32">
        <v>6.6736280949732363</v>
      </c>
      <c r="F260" s="32">
        <v>0.21256977528183585</v>
      </c>
      <c r="G260" s="31">
        <v>19.260493</v>
      </c>
      <c r="H260" s="32">
        <v>311.25</v>
      </c>
      <c r="I260" s="32">
        <v>-3.9081513545431217</v>
      </c>
      <c r="J260" s="31">
        <v>-367159109</v>
      </c>
      <c r="K260" s="32">
        <v>-85.507888080205575</v>
      </c>
      <c r="L260" s="32">
        <v>380.95238095238096</v>
      </c>
      <c r="M260" s="32">
        <v>18.34</v>
      </c>
      <c r="N260" s="33">
        <v>2.3430278880361248</v>
      </c>
      <c r="O260" s="34">
        <v>489.61067740225963</v>
      </c>
      <c r="P260" s="33">
        <v>16.320355913408655</v>
      </c>
    </row>
    <row r="261" spans="1:16">
      <c r="A261" s="30" t="s">
        <v>168</v>
      </c>
      <c r="B261" s="30" t="s">
        <v>349</v>
      </c>
      <c r="C261" s="31">
        <v>44654191</v>
      </c>
      <c r="D261" s="31">
        <v>108559000</v>
      </c>
      <c r="E261" s="32">
        <v>106.07025112665599</v>
      </c>
      <c r="F261" s="32">
        <v>195.41493773276466</v>
      </c>
      <c r="G261" s="31">
        <v>72.105159999999998</v>
      </c>
      <c r="H261" s="32">
        <v>5.23</v>
      </c>
      <c r="I261" s="32">
        <v>-3.9765082926675355E-2</v>
      </c>
      <c r="J261" s="31">
        <v>-63594848</v>
      </c>
      <c r="K261" s="32">
        <v>-8.535203983819569</v>
      </c>
      <c r="L261" s="32">
        <v>368.4632319752393</v>
      </c>
      <c r="M261" s="32">
        <v>66.42</v>
      </c>
      <c r="N261" s="33">
        <v>30.627989662274974</v>
      </c>
      <c r="O261" s="34">
        <v>304.17823152344988</v>
      </c>
      <c r="P261" s="33">
        <v>10.139274384114996</v>
      </c>
    </row>
    <row r="262" spans="1:16">
      <c r="A262" s="30" t="s">
        <v>12</v>
      </c>
      <c r="B262" s="30" t="s">
        <v>349</v>
      </c>
      <c r="C262" s="31">
        <v>4936975181</v>
      </c>
      <c r="D262" s="31">
        <v>150000000</v>
      </c>
      <c r="E262" s="32">
        <v>30.219528252010317</v>
      </c>
      <c r="F262" s="32">
        <v>20.146352168006878</v>
      </c>
      <c r="G262" s="31">
        <v>132.63754700000001</v>
      </c>
      <c r="H262" s="32">
        <v>9.98</v>
      </c>
      <c r="I262" s="32">
        <v>-0.24878812328571698</v>
      </c>
      <c r="J262" s="31">
        <v>-90708270</v>
      </c>
      <c r="K262" s="32">
        <v>-16.536529690181503</v>
      </c>
      <c r="L262" s="32">
        <v>266.66666666666669</v>
      </c>
      <c r="M262" s="32">
        <v>88.42</v>
      </c>
      <c r="N262" s="33">
        <v>10.503274484386774</v>
      </c>
      <c r="O262" s="34">
        <v>114.49079165404606</v>
      </c>
      <c r="P262" s="33">
        <v>3.8163597218015353</v>
      </c>
    </row>
    <row r="263" spans="1:16">
      <c r="A263" s="30" t="s">
        <v>672</v>
      </c>
      <c r="B263" s="30" t="s">
        <v>349</v>
      </c>
      <c r="C263" s="31">
        <v>620166725</v>
      </c>
      <c r="D263" s="31">
        <v>174710256</v>
      </c>
      <c r="E263" s="32">
        <v>7.4379470378663397</v>
      </c>
      <c r="F263" s="32">
        <v>1.0916164573333436</v>
      </c>
      <c r="G263" s="31">
        <v>132.143317</v>
      </c>
      <c r="H263" s="32">
        <v>40.700000000000003</v>
      </c>
      <c r="I263" s="32">
        <v>1.4291990836807074</v>
      </c>
      <c r="J263" s="31">
        <v>1111214</v>
      </c>
      <c r="K263" s="32">
        <v>6131.7621844217228</v>
      </c>
      <c r="L263" s="32">
        <v>228.95049733084932</v>
      </c>
      <c r="M263" s="32">
        <v>75.63</v>
      </c>
      <c r="N263" s="33">
        <v>19.043078759373124</v>
      </c>
      <c r="O263" s="34">
        <v>1473.6701741108682</v>
      </c>
      <c r="P263" s="33">
        <v>49.122339137028938</v>
      </c>
    </row>
    <row r="264" spans="1:16">
      <c r="A264" s="30" t="s">
        <v>752</v>
      </c>
      <c r="B264" s="30" t="s">
        <v>349</v>
      </c>
      <c r="C264" s="31">
        <v>2885537108</v>
      </c>
      <c r="D264" s="31">
        <v>175740000</v>
      </c>
      <c r="E264" s="32">
        <v>61.982818634779015</v>
      </c>
      <c r="F264" s="32">
        <v>35.269613425958241</v>
      </c>
      <c r="G264" s="31">
        <v>61.770183000000003</v>
      </c>
      <c r="H264" s="32">
        <v>10.45</v>
      </c>
      <c r="I264" s="32">
        <v>-0.25221034529955588</v>
      </c>
      <c r="J264" s="31">
        <v>-201250415</v>
      </c>
      <c r="K264" s="32">
        <v>-8.7324043530543776</v>
      </c>
      <c r="L264" s="32">
        <v>227.60896779333106</v>
      </c>
      <c r="M264" s="32">
        <v>35.14</v>
      </c>
      <c r="N264" s="33">
        <v>54.136818793897994</v>
      </c>
      <c r="O264" s="34">
        <v>504.78396354509061</v>
      </c>
      <c r="P264" s="33">
        <v>16.826132118169689</v>
      </c>
    </row>
    <row r="265" spans="1:16">
      <c r="A265" s="30" t="s">
        <v>242</v>
      </c>
      <c r="B265" s="30" t="s">
        <v>349</v>
      </c>
      <c r="C265" s="31">
        <v>26961819075</v>
      </c>
      <c r="D265" s="31">
        <v>187500000</v>
      </c>
      <c r="E265" s="32">
        <v>1.3957312432257967</v>
      </c>
      <c r="F265" s="32">
        <v>9.4826751132113581E-3</v>
      </c>
      <c r="G265" s="31">
        <v>37.479664</v>
      </c>
      <c r="H265" s="32">
        <v>765</v>
      </c>
      <c r="I265" s="32">
        <v>18.168710326866744</v>
      </c>
      <c r="J265" s="31">
        <v>1083260368</v>
      </c>
      <c r="K265" s="32">
        <v>135.87453612075652</v>
      </c>
      <c r="L265" s="32">
        <v>213.33333333333334</v>
      </c>
      <c r="M265" s="32">
        <v>19.98</v>
      </c>
      <c r="N265" s="33">
        <v>12.479133752746055</v>
      </c>
      <c r="O265" s="34">
        <v>1739.8573289909991</v>
      </c>
      <c r="P265" s="33">
        <v>57.995244299699969</v>
      </c>
    </row>
    <row r="266" spans="1:16">
      <c r="A266" s="30" t="s">
        <v>15</v>
      </c>
      <c r="B266" s="30" t="s">
        <v>349</v>
      </c>
      <c r="C266" s="31">
        <v>1874835039</v>
      </c>
      <c r="D266" s="31">
        <v>197281323</v>
      </c>
      <c r="E266" s="32">
        <v>167.23949149471329</v>
      </c>
      <c r="F266" s="32">
        <v>423.86042670322445</v>
      </c>
      <c r="G266" s="31">
        <v>116.67577300000001</v>
      </c>
      <c r="H266" s="32">
        <v>2.0499999999999998</v>
      </c>
      <c r="I266" s="32">
        <v>-5.8338854991123672E-2</v>
      </c>
      <c r="J266" s="31">
        <v>3624504</v>
      </c>
      <c r="K266" s="32">
        <v>108.85976288065898</v>
      </c>
      <c r="L266" s="32">
        <v>202.75614230344553</v>
      </c>
      <c r="M266" s="32">
        <v>59.14</v>
      </c>
      <c r="N266" s="33">
        <v>53.819584052075228</v>
      </c>
      <c r="O266" s="34">
        <v>141.84727729399248</v>
      </c>
      <c r="P266" s="33">
        <v>4.7282425764664158</v>
      </c>
    </row>
    <row r="267" spans="1:16">
      <c r="A267" s="30" t="s">
        <v>99</v>
      </c>
      <c r="B267" s="30" t="s">
        <v>349</v>
      </c>
      <c r="C267" s="31">
        <v>659872586</v>
      </c>
      <c r="D267" s="31">
        <v>252208000</v>
      </c>
      <c r="E267" s="32">
        <v>97.651279485027672</v>
      </c>
      <c r="F267" s="32">
        <v>387.1854956425953</v>
      </c>
      <c r="G267" s="31">
        <v>192.870518</v>
      </c>
      <c r="H267" s="32">
        <v>2.09</v>
      </c>
      <c r="I267" s="32">
        <v>-7.6538032142108747E-2</v>
      </c>
      <c r="J267" s="31">
        <v>-24015799</v>
      </c>
      <c r="K267" s="32">
        <v>-10.50175344988522</v>
      </c>
      <c r="L267" s="32">
        <v>158.59925141153334</v>
      </c>
      <c r="M267" s="32">
        <v>77.709999999999994</v>
      </c>
      <c r="N267" s="33">
        <v>14.838191439146849</v>
      </c>
      <c r="O267" s="34">
        <v>532.01215972559282</v>
      </c>
      <c r="P267" s="33">
        <v>17.733738657519762</v>
      </c>
    </row>
    <row r="268" spans="1:16">
      <c r="A268" s="30" t="s">
        <v>112</v>
      </c>
      <c r="B268" s="30" t="s">
        <v>349</v>
      </c>
      <c r="C268" s="31">
        <v>16362685066</v>
      </c>
      <c r="D268" s="31">
        <v>255600000</v>
      </c>
      <c r="E268" s="32">
        <v>11.384334221684806</v>
      </c>
      <c r="F268" s="32">
        <v>0.92790934905490408</v>
      </c>
      <c r="G268" s="31">
        <v>71.434415000000001</v>
      </c>
      <c r="H268" s="32">
        <v>49.2</v>
      </c>
      <c r="I268" s="32">
        <v>0.96767310911210547</v>
      </c>
      <c r="J268" s="31">
        <v>772128556</v>
      </c>
      <c r="K268" s="32">
        <v>15.88958199339023</v>
      </c>
      <c r="L268" s="32">
        <v>156.49452269170578</v>
      </c>
      <c r="M268" s="32">
        <v>27.94</v>
      </c>
      <c r="N268" s="33">
        <v>0.29037932706189135</v>
      </c>
      <c r="O268" s="34">
        <v>2505.5427804778824</v>
      </c>
      <c r="P268" s="33">
        <v>83.518092682596077</v>
      </c>
    </row>
    <row r="269" spans="1:16">
      <c r="A269" s="30" t="s">
        <v>14</v>
      </c>
      <c r="B269" s="30" t="s">
        <v>349</v>
      </c>
      <c r="C269" s="31">
        <v>8079434926</v>
      </c>
      <c r="D269" s="31">
        <v>333000000</v>
      </c>
      <c r="E269" s="32">
        <v>1.2747241005082668</v>
      </c>
      <c r="F269" s="32">
        <v>1.4953126179010262E-2</v>
      </c>
      <c r="G269" s="31">
        <v>115.707533</v>
      </c>
      <c r="H269" s="32">
        <v>271.25</v>
      </c>
      <c r="I269" s="32">
        <v>6.1489003292221582</v>
      </c>
      <c r="J269" s="31">
        <v>1490626344</v>
      </c>
      <c r="K269" s="32">
        <v>57.189382398302762</v>
      </c>
      <c r="L269" s="32">
        <v>120.12012012012012</v>
      </c>
      <c r="M269" s="32">
        <v>34.74</v>
      </c>
      <c r="N269" s="33">
        <v>47.912031014503867</v>
      </c>
      <c r="O269" s="34">
        <v>2124.9864794822861</v>
      </c>
      <c r="P269" s="33">
        <v>70.832882649409541</v>
      </c>
    </row>
    <row r="270" spans="1:16">
      <c r="A270" s="30" t="s">
        <v>729</v>
      </c>
      <c r="B270" s="30" t="s">
        <v>349</v>
      </c>
      <c r="C270" s="31">
        <v>6782904588</v>
      </c>
      <c r="D270" s="31">
        <v>351991314</v>
      </c>
      <c r="E270" s="32">
        <v>5.1110950710208511</v>
      </c>
      <c r="F270" s="32">
        <v>0.11000389971186453</v>
      </c>
      <c r="G270" s="31">
        <v>53.715555000000002</v>
      </c>
      <c r="H270" s="32">
        <v>145.69999999999999</v>
      </c>
      <c r="I270" s="32">
        <v>-10.349963185966089</v>
      </c>
      <c r="J270" s="31">
        <v>-557334135</v>
      </c>
      <c r="K270" s="32">
        <v>-83.36624392833933</v>
      </c>
      <c r="L270" s="32">
        <v>113.63916781196481</v>
      </c>
      <c r="M270" s="32">
        <v>15.26</v>
      </c>
      <c r="N270" s="33">
        <v>10.992719225929671</v>
      </c>
      <c r="O270" s="34">
        <v>464.95365827800356</v>
      </c>
      <c r="P270" s="33">
        <v>15.498455275933452</v>
      </c>
    </row>
    <row r="271" spans="1:16">
      <c r="A271" s="30" t="s">
        <v>246</v>
      </c>
      <c r="B271" s="30" t="s">
        <v>349</v>
      </c>
      <c r="C271" s="31">
        <v>77122493000</v>
      </c>
      <c r="D271" s="31">
        <v>363281000</v>
      </c>
      <c r="E271" s="32">
        <v>0.82671977020650089</v>
      </c>
      <c r="F271" s="32">
        <v>8.5552755605899974E-3</v>
      </c>
      <c r="G271" s="31">
        <v>180.39090300000001</v>
      </c>
      <c r="H271" s="32">
        <v>268.25</v>
      </c>
      <c r="I271" s="32">
        <v>-2.0499773600371896</v>
      </c>
      <c r="J271" s="31">
        <v>-2888679000</v>
      </c>
      <c r="K271" s="32">
        <v>-33.452227125270753</v>
      </c>
      <c r="L271" s="32">
        <v>110.1076026546943</v>
      </c>
      <c r="M271" s="32">
        <v>49.65</v>
      </c>
      <c r="N271" s="33">
        <v>68.397809674502398</v>
      </c>
      <c r="O271" s="34">
        <v>244.82159845723419</v>
      </c>
      <c r="P271" s="33">
        <v>8.1607199485744726</v>
      </c>
    </row>
    <row r="272" spans="1:16">
      <c r="A272" s="30" t="s">
        <v>247</v>
      </c>
      <c r="B272" s="30" t="s">
        <v>349</v>
      </c>
      <c r="C272" s="31">
        <v>35055157000</v>
      </c>
      <c r="D272" s="31">
        <v>370000000</v>
      </c>
      <c r="E272" s="32">
        <v>2.3964804329769129</v>
      </c>
      <c r="F272" s="32">
        <v>3.1139298765292527E-2</v>
      </c>
      <c r="G272" s="31">
        <v>79.204424000000003</v>
      </c>
      <c r="H272" s="32">
        <v>210.8</v>
      </c>
      <c r="I272" s="32">
        <v>8.3615005890367513</v>
      </c>
      <c r="J272" s="31">
        <v>-539398000</v>
      </c>
      <c r="K272" s="32">
        <v>-142.67757759576418</v>
      </c>
      <c r="L272" s="32">
        <v>108.10810810810811</v>
      </c>
      <c r="M272" s="32">
        <v>21.4</v>
      </c>
      <c r="N272" s="33">
        <v>54.907104870057175</v>
      </c>
      <c r="O272" s="34">
        <v>2064.3779470044087</v>
      </c>
      <c r="P272" s="33">
        <v>68.812598233480287</v>
      </c>
    </row>
    <row r="273" spans="1:16">
      <c r="A273" s="30" t="s">
        <v>348</v>
      </c>
      <c r="B273" s="30" t="s">
        <v>349</v>
      </c>
      <c r="C273" s="31">
        <v>82316348000</v>
      </c>
      <c r="D273" s="31">
        <v>435000000</v>
      </c>
      <c r="E273" s="32">
        <v>2.3943367232352659</v>
      </c>
      <c r="F273" s="32">
        <v>4.9587588759143958E-2</v>
      </c>
      <c r="G273" s="31">
        <v>143.01765399999999</v>
      </c>
      <c r="H273" s="32">
        <v>112</v>
      </c>
      <c r="I273" s="32">
        <v>1.8793220747395054</v>
      </c>
      <c r="J273" s="31">
        <v>116650000</v>
      </c>
      <c r="K273" s="32">
        <v>413.93056150878698</v>
      </c>
      <c r="L273" s="32">
        <v>91.954022988505741</v>
      </c>
      <c r="M273" s="32">
        <v>34.29</v>
      </c>
      <c r="N273" s="33">
        <v>35.71142611858204</v>
      </c>
      <c r="O273" s="34">
        <v>2326.9110481799817</v>
      </c>
      <c r="P273" s="33">
        <v>77.563701605999384</v>
      </c>
    </row>
    <row r="274" spans="1:16">
      <c r="A274" s="30" t="s">
        <v>111</v>
      </c>
      <c r="B274" s="30" t="s">
        <v>349</v>
      </c>
      <c r="C274" s="31">
        <v>640246857</v>
      </c>
      <c r="D274" s="31">
        <v>450000000</v>
      </c>
      <c r="E274" s="32">
        <v>100.31700172545243</v>
      </c>
      <c r="F274" s="32">
        <v>222.92667050100539</v>
      </c>
      <c r="G274" s="31">
        <v>332.285709</v>
      </c>
      <c r="H274" s="32">
        <v>1.2</v>
      </c>
      <c r="I274" s="32">
        <v>-3.3258050565878383E-2</v>
      </c>
      <c r="J274" s="31">
        <v>-234342255</v>
      </c>
      <c r="K274" s="32">
        <v>-1.9202682845225671</v>
      </c>
      <c r="L274" s="32">
        <v>88.888888888888886</v>
      </c>
      <c r="M274" s="32">
        <v>73.84</v>
      </c>
      <c r="N274" s="33">
        <v>37.534695210672801</v>
      </c>
      <c r="O274" s="34">
        <v>579.90276662422616</v>
      </c>
      <c r="P274" s="33">
        <v>19.33009222080754</v>
      </c>
    </row>
    <row r="275" spans="1:16">
      <c r="A275" s="30" t="s">
        <v>7</v>
      </c>
      <c r="B275" s="30" t="s">
        <v>349</v>
      </c>
      <c r="C275" s="31">
        <v>83965464000</v>
      </c>
      <c r="D275" s="31">
        <v>500000000</v>
      </c>
      <c r="E275" s="32">
        <v>8.4018504235372813</v>
      </c>
      <c r="F275" s="32">
        <v>0.390783740629641</v>
      </c>
      <c r="G275" s="31">
        <v>111.62364100000001</v>
      </c>
      <c r="H275" s="32">
        <v>42.66</v>
      </c>
      <c r="I275" s="32">
        <v>-0.36651524853091644</v>
      </c>
      <c r="J275" s="31">
        <v>418795000</v>
      </c>
      <c r="K275" s="32">
        <v>51.337766687758929</v>
      </c>
      <c r="L275" s="32">
        <v>80</v>
      </c>
      <c r="M275" s="32">
        <v>22.32</v>
      </c>
      <c r="N275" s="33">
        <v>31.03054777559398</v>
      </c>
      <c r="O275" s="34">
        <v>668.02830347155441</v>
      </c>
      <c r="P275" s="33">
        <v>22.26761011571848</v>
      </c>
    </row>
    <row r="276" spans="1:16">
      <c r="A276" s="30" t="s">
        <v>125</v>
      </c>
      <c r="B276" s="30" t="s">
        <v>349</v>
      </c>
      <c r="C276" s="31">
        <v>4744517178</v>
      </c>
      <c r="D276" s="31">
        <v>540000000</v>
      </c>
      <c r="E276" s="32">
        <v>14.509997493470483</v>
      </c>
      <c r="F276" s="32">
        <v>3.3587957160811301</v>
      </c>
      <c r="G276" s="31">
        <v>324.72809000000001</v>
      </c>
      <c r="H276" s="32">
        <v>8.49</v>
      </c>
      <c r="I276" s="32">
        <v>7.0907698689204324E-2</v>
      </c>
      <c r="J276" s="31">
        <v>502484611</v>
      </c>
      <c r="K276" s="32">
        <v>8.597278215949185</v>
      </c>
      <c r="L276" s="32">
        <v>74.074074074074076</v>
      </c>
      <c r="M276" s="32">
        <v>60.13</v>
      </c>
      <c r="N276" s="33">
        <v>2.2395483807479692</v>
      </c>
      <c r="O276" s="34">
        <v>1562.1000814073298</v>
      </c>
      <c r="P276" s="33">
        <v>52.070002713577658</v>
      </c>
    </row>
    <row r="277" spans="1:16">
      <c r="A277" s="30" t="s">
        <v>133</v>
      </c>
      <c r="B277" s="30" t="s">
        <v>349</v>
      </c>
      <c r="C277" s="31">
        <v>2247762700</v>
      </c>
      <c r="D277" s="31">
        <v>543595733</v>
      </c>
      <c r="E277" s="32">
        <v>0.94668563824876661</v>
      </c>
      <c r="F277" s="32">
        <v>8.21474125446503E-3</v>
      </c>
      <c r="G277" s="31">
        <v>196.92824899999999</v>
      </c>
      <c r="H277" s="32">
        <v>214.6</v>
      </c>
      <c r="I277" s="32">
        <v>11.892427054346797</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22.102605417308926</v>
      </c>
      <c r="F278" s="32">
        <v>4.6946505154443452</v>
      </c>
      <c r="G278" s="31">
        <v>218.04563899999999</v>
      </c>
      <c r="H278" s="32">
        <v>8.3000000000000007</v>
      </c>
      <c r="I278" s="32">
        <v>2.8099678596223754E-2</v>
      </c>
      <c r="J278" s="31">
        <v>1465040722</v>
      </c>
      <c r="K278" s="32">
        <v>3.2135902909052381</v>
      </c>
      <c r="L278" s="32">
        <v>67.968827049037543</v>
      </c>
      <c r="M278" s="32">
        <v>37.049999999999997</v>
      </c>
      <c r="N278" s="33">
        <v>43.626082350695022</v>
      </c>
      <c r="O278" s="34">
        <v>1525.6443328490184</v>
      </c>
      <c r="P278" s="33">
        <v>50.854811094967282</v>
      </c>
    </row>
    <row r="279" spans="1:16">
      <c r="A279" s="30" t="s">
        <v>13</v>
      </c>
      <c r="B279" s="30" t="s">
        <v>349</v>
      </c>
      <c r="C279" s="31">
        <v>2897114703</v>
      </c>
      <c r="D279" s="31">
        <v>590000000</v>
      </c>
      <c r="E279" s="32">
        <v>52.660015355660477</v>
      </c>
      <c r="F279" s="32">
        <v>89.254263314678781</v>
      </c>
      <c r="G279" s="31">
        <v>499.73981700000002</v>
      </c>
      <c r="H279" s="32">
        <v>1.52</v>
      </c>
      <c r="I279" s="32">
        <v>-4.0060261791211582E-2</v>
      </c>
      <c r="J279" s="31">
        <v>-87697633</v>
      </c>
      <c r="K279" s="32">
        <v>-6.7276616234328692</v>
      </c>
      <c r="L279" s="32">
        <v>67.79661016949153</v>
      </c>
      <c r="M279" s="32">
        <v>84.7</v>
      </c>
      <c r="N279" s="33">
        <v>11.691560380710573</v>
      </c>
      <c r="O279" s="34">
        <v>76.868533297557875</v>
      </c>
      <c r="P279" s="33">
        <v>2.5622844432519289</v>
      </c>
    </row>
    <row r="280" spans="1:16">
      <c r="A280" s="30" t="s">
        <v>305</v>
      </c>
      <c r="B280" s="30" t="s">
        <v>349</v>
      </c>
      <c r="C280" s="31">
        <v>1496832828</v>
      </c>
      <c r="D280" s="31">
        <v>600000000</v>
      </c>
      <c r="E280" s="32">
        <v>32.387740851434849</v>
      </c>
      <c r="F280" s="32">
        <v>26.989784042862375</v>
      </c>
      <c r="G280" s="31">
        <v>523.35924</v>
      </c>
      <c r="H280" s="32">
        <v>2.36</v>
      </c>
      <c r="I280" s="32">
        <v>-7.0406522725519069E-3</v>
      </c>
      <c r="J280" s="31">
        <v>-18291894</v>
      </c>
      <c r="K280" s="32">
        <v>-65.602829318822856</v>
      </c>
      <c r="L280" s="32">
        <v>66.666666666666671</v>
      </c>
      <c r="M280" s="32">
        <v>87.22</v>
      </c>
      <c r="N280" s="33">
        <v>27.829858360971983</v>
      </c>
      <c r="O280" s="34">
        <v>1316.160399972701</v>
      </c>
      <c r="P280" s="33">
        <v>43.872013332423371</v>
      </c>
    </row>
    <row r="281" spans="1:16">
      <c r="A281" s="30" t="s">
        <v>131</v>
      </c>
      <c r="B281" s="30" t="s">
        <v>349</v>
      </c>
      <c r="C281" s="31">
        <v>5420476820</v>
      </c>
      <c r="D281" s="31">
        <v>600000000</v>
      </c>
      <c r="E281" s="32">
        <v>28.949132032648837</v>
      </c>
      <c r="F281" s="32">
        <v>24.12427669387403</v>
      </c>
      <c r="G281" s="31">
        <v>476.48790200000002</v>
      </c>
      <c r="H281" s="32">
        <v>2.9</v>
      </c>
      <c r="I281" s="32">
        <v>-1.9457899790573663E-2</v>
      </c>
      <c r="J281" s="31">
        <v>-882648890</v>
      </c>
      <c r="K281" s="32">
        <v>-1.3595439971606378</v>
      </c>
      <c r="L281" s="32">
        <v>66.666666666666671</v>
      </c>
      <c r="M281" s="32">
        <v>79.41</v>
      </c>
      <c r="N281" s="33">
        <v>33.234709875584507</v>
      </c>
      <c r="O281" s="34">
        <v>277.44294211984823</v>
      </c>
      <c r="P281" s="33">
        <v>9.2480980706616069</v>
      </c>
    </row>
    <row r="282" spans="1:16">
      <c r="A282" s="30" t="s">
        <v>82</v>
      </c>
      <c r="B282" s="30" t="s">
        <v>349</v>
      </c>
      <c r="C282" s="31">
        <v>1381899413</v>
      </c>
      <c r="D282" s="31">
        <v>645000000</v>
      </c>
      <c r="E282" s="32">
        <v>59.744150752654576</v>
      </c>
      <c r="F282" s="32">
        <v>92.626590314193137</v>
      </c>
      <c r="G282" s="31">
        <v>592.54522899999995</v>
      </c>
      <c r="H282" s="32">
        <v>1.1299999999999999</v>
      </c>
      <c r="I282" s="32">
        <v>-3.1643905035331876E-2</v>
      </c>
      <c r="J282" s="31">
        <v>-92350724</v>
      </c>
      <c r="K282" s="32">
        <v>-6.9842441083623772</v>
      </c>
      <c r="L282" s="32">
        <v>62.015503875968989</v>
      </c>
      <c r="M282" s="32">
        <v>91.86</v>
      </c>
      <c r="N282" s="33">
        <v>0.43120676716063711</v>
      </c>
      <c r="O282" s="34">
        <v>103.55040537254838</v>
      </c>
      <c r="P282" s="33">
        <v>3.4516801790849461</v>
      </c>
    </row>
    <row r="283" spans="1:16">
      <c r="A283" s="30" t="s">
        <v>245</v>
      </c>
      <c r="B283" s="30" t="s">
        <v>349</v>
      </c>
      <c r="C283" s="31">
        <v>32480282242</v>
      </c>
      <c r="D283" s="31">
        <v>683200000</v>
      </c>
      <c r="E283" s="32">
        <v>6.3458504604156678</v>
      </c>
      <c r="F283" s="32">
        <v>0.71449406192754317</v>
      </c>
      <c r="G283" s="31">
        <v>462.86641400000002</v>
      </c>
      <c r="H283" s="32">
        <v>13.62</v>
      </c>
      <c r="I283" s="32">
        <v>-8.834875934491393E-2</v>
      </c>
      <c r="J283" s="31">
        <v>103749729</v>
      </c>
      <c r="K283" s="32">
        <v>85.606006739545322</v>
      </c>
      <c r="L283" s="32">
        <v>58.548009367681502</v>
      </c>
      <c r="M283" s="32">
        <v>67.739999999999995</v>
      </c>
      <c r="N283" s="33">
        <v>19.968197369594773</v>
      </c>
      <c r="O283" s="34">
        <v>811.3989470471538</v>
      </c>
      <c r="P283" s="33">
        <v>27.04663156823846</v>
      </c>
    </row>
    <row r="284" spans="1:16">
      <c r="A284" s="30" t="s">
        <v>249</v>
      </c>
      <c r="B284" s="30" t="s">
        <v>349</v>
      </c>
      <c r="C284" s="31">
        <v>66241618000</v>
      </c>
      <c r="D284" s="31">
        <v>685260000</v>
      </c>
      <c r="E284" s="32">
        <v>3.6255194253344971</v>
      </c>
      <c r="F284" s="32">
        <v>7.5581727588996395E-2</v>
      </c>
      <c r="G284" s="31">
        <v>150.89256599999999</v>
      </c>
      <c r="H284" s="32">
        <v>73.150000000000006</v>
      </c>
      <c r="I284" s="32">
        <v>4.6083529491454556E-2</v>
      </c>
      <c r="J284" s="31">
        <v>-924269000</v>
      </c>
      <c r="K284" s="32">
        <v>-51.898527376770183</v>
      </c>
      <c r="L284" s="32">
        <v>58.372004786504391</v>
      </c>
      <c r="M284" s="32">
        <v>22.01</v>
      </c>
      <c r="N284" s="33">
        <v>19.039314033005702</v>
      </c>
      <c r="O284" s="34">
        <v>692.80115080289124</v>
      </c>
      <c r="P284" s="33">
        <v>23.09337169342971</v>
      </c>
    </row>
    <row r="285" spans="1:16">
      <c r="A285" s="30" t="s">
        <v>250</v>
      </c>
      <c r="B285" s="30" t="s">
        <v>349</v>
      </c>
      <c r="C285" s="31">
        <v>14579845739</v>
      </c>
      <c r="D285" s="31">
        <v>758500000</v>
      </c>
      <c r="E285" s="32">
        <v>10.889318441043358</v>
      </c>
      <c r="F285" s="32">
        <v>0.65256297962745602</v>
      </c>
      <c r="G285" s="31">
        <v>164.048046</v>
      </c>
      <c r="H285" s="32">
        <v>22.4</v>
      </c>
      <c r="I285" s="32">
        <v>0.24172717241087224</v>
      </c>
      <c r="J285" s="31">
        <v>-336082138</v>
      </c>
      <c r="K285" s="32">
        <v>-49.651552740360152</v>
      </c>
      <c r="L285" s="32">
        <v>52.735662491760053</v>
      </c>
      <c r="M285" s="32">
        <v>21.62</v>
      </c>
      <c r="N285" s="33">
        <v>25.330726931658571</v>
      </c>
      <c r="O285" s="34">
        <v>2053.3188957192197</v>
      </c>
      <c r="P285" s="33">
        <v>68.443963190640659</v>
      </c>
    </row>
    <row r="286" spans="1:16">
      <c r="A286" s="30" t="s">
        <v>510</v>
      </c>
      <c r="B286" s="30" t="s">
        <v>349</v>
      </c>
      <c r="C286" s="31">
        <v>7188334000</v>
      </c>
      <c r="D286" s="31">
        <v>768000000</v>
      </c>
      <c r="E286" s="32">
        <v>25.844704176140301</v>
      </c>
      <c r="F286" s="32">
        <v>16.825979281341343</v>
      </c>
      <c r="G286" s="31">
        <v>642.21395900000005</v>
      </c>
      <c r="H286" s="32">
        <v>2.41</v>
      </c>
      <c r="I286" s="32">
        <v>-0.12896218114139169</v>
      </c>
      <c r="J286" s="31">
        <v>-707475000</v>
      </c>
      <c r="K286" s="32">
        <v>-2.1711014523481396</v>
      </c>
      <c r="L286" s="32">
        <v>52.083333333333336</v>
      </c>
      <c r="M286" s="32">
        <v>83.62</v>
      </c>
      <c r="N286" s="33">
        <v>28.926657046192595</v>
      </c>
      <c r="O286" s="34">
        <v>88.34627888052043</v>
      </c>
      <c r="P286" s="33">
        <v>2.9448759626840144</v>
      </c>
    </row>
    <row r="287" spans="1:16">
      <c r="A287" s="30" t="s">
        <v>438</v>
      </c>
      <c r="B287" s="30" t="s">
        <v>349</v>
      </c>
      <c r="C287" s="31">
        <v>13120657000</v>
      </c>
      <c r="D287" s="31">
        <v>1000000000</v>
      </c>
      <c r="E287" s="32">
        <v>16.0333493666827</v>
      </c>
      <c r="F287" s="32">
        <v>4.0083373416706749</v>
      </c>
      <c r="G287" s="31">
        <v>554.46052299999997</v>
      </c>
      <c r="H287" s="32">
        <v>4.5</v>
      </c>
      <c r="I287" s="32">
        <v>-0.15454820832068172</v>
      </c>
      <c r="J287" s="31">
        <v>-420715000</v>
      </c>
      <c r="K287" s="32">
        <v>-9.5076239259356097</v>
      </c>
      <c r="L287" s="32">
        <v>40</v>
      </c>
      <c r="M287" s="32">
        <v>55.44</v>
      </c>
      <c r="N287" s="33">
        <v>36.360147536214136</v>
      </c>
      <c r="O287" s="34">
        <v>421.90977220554765</v>
      </c>
      <c r="P287" s="33">
        <v>14.063659073518256</v>
      </c>
    </row>
    <row r="288" spans="1:16">
      <c r="A288" s="30" t="s">
        <v>185</v>
      </c>
      <c r="B288" s="30" t="s">
        <v>349</v>
      </c>
      <c r="C288" s="31">
        <v>10277253756</v>
      </c>
      <c r="D288" s="31">
        <v>1000000000</v>
      </c>
      <c r="E288" s="32">
        <v>34.359302093855867</v>
      </c>
      <c r="F288" s="32">
        <v>5.7265503489759775</v>
      </c>
      <c r="G288" s="31">
        <v>174.82693900000001</v>
      </c>
      <c r="H288" s="32">
        <v>6.66</v>
      </c>
      <c r="I288" s="32">
        <v>-0.19000592897900592</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8.700312581364436</v>
      </c>
      <c r="F289" s="32">
        <v>0.7492938014412136</v>
      </c>
      <c r="G289" s="31">
        <v>488.67153000000002</v>
      </c>
      <c r="H289" s="32">
        <v>9.41</v>
      </c>
      <c r="I289" s="32">
        <v>-0.11224960122033421</v>
      </c>
      <c r="J289" s="31">
        <v>-1119626416</v>
      </c>
      <c r="K289" s="32">
        <v>-10.370736018790039</v>
      </c>
      <c r="L289" s="32">
        <v>31.00414680463512</v>
      </c>
      <c r="M289" s="32">
        <v>37.869999999999997</v>
      </c>
      <c r="N289" s="33">
        <v>26.299787460961486</v>
      </c>
      <c r="O289" s="34">
        <v>851.12223507236354</v>
      </c>
      <c r="P289" s="33">
        <v>28.370741169078784</v>
      </c>
    </row>
    <row r="290" spans="1:16">
      <c r="A290" s="30" t="s">
        <v>142</v>
      </c>
      <c r="B290" s="30" t="s">
        <v>349</v>
      </c>
      <c r="C290" s="31">
        <v>3099745984</v>
      </c>
      <c r="D290" s="31">
        <v>1500000000</v>
      </c>
      <c r="E290" s="32">
        <v>30.288402381425641</v>
      </c>
      <c r="F290" s="32">
        <v>20.192268254283761</v>
      </c>
      <c r="G290" s="31">
        <v>2501.1703550000002</v>
      </c>
      <c r="H290" s="32">
        <v>1.05</v>
      </c>
      <c r="I290" s="32">
        <v>-1.1553978148514998E-2</v>
      </c>
      <c r="J290" s="31">
        <v>-110755372</v>
      </c>
      <c r="K290" s="32">
        <v>-13.543361129246174</v>
      </c>
      <c r="L290" s="32">
        <v>26.666666666666668</v>
      </c>
      <c r="M290" s="32">
        <v>83.85</v>
      </c>
      <c r="N290" s="33">
        <v>57.770533871025435</v>
      </c>
      <c r="O290" s="34">
        <v>630.41465269669493</v>
      </c>
      <c r="P290" s="33">
        <v>21.013821756556499</v>
      </c>
    </row>
    <row r="291" spans="1:16">
      <c r="A291" s="30" t="s">
        <v>342</v>
      </c>
      <c r="B291" s="30" t="s">
        <v>349</v>
      </c>
      <c r="C291" s="31">
        <v>34867255000</v>
      </c>
      <c r="D291" s="31">
        <v>1625000000</v>
      </c>
      <c r="E291" s="32">
        <v>4.1357708963863384</v>
      </c>
      <c r="F291" s="32">
        <v>4.1049835199864403E-2</v>
      </c>
      <c r="G291" s="31">
        <v>152.95793800000001</v>
      </c>
      <c r="H291" s="32">
        <v>63.25</v>
      </c>
      <c r="I291" s="32">
        <v>-4.1301040929374295</v>
      </c>
      <c r="J291" s="31">
        <v>-1935096000</v>
      </c>
      <c r="K291" s="32">
        <v>-52.06460041258935</v>
      </c>
      <c r="L291" s="32">
        <v>24.615384615384617</v>
      </c>
      <c r="M291" s="32">
        <v>9.41</v>
      </c>
      <c r="N291" s="33">
        <v>32.953772312255239</v>
      </c>
      <c r="O291" s="34">
        <v>245.62623119509504</v>
      </c>
      <c r="P291" s="33">
        <v>8.1875410398365016</v>
      </c>
    </row>
    <row r="292" spans="1:16">
      <c r="A292" s="30" t="s">
        <v>169</v>
      </c>
      <c r="B292" s="30" t="s">
        <v>349</v>
      </c>
      <c r="C292" s="31">
        <v>6092873180</v>
      </c>
      <c r="D292" s="31">
        <v>1949455899</v>
      </c>
      <c r="E292" s="32">
        <v>4.6688341703963827</v>
      </c>
      <c r="F292" s="32">
        <v>3.9261347295789888E-2</v>
      </c>
      <c r="G292" s="31">
        <v>238.33388400000001</v>
      </c>
      <c r="H292" s="32">
        <v>55.35</v>
      </c>
      <c r="I292" s="32">
        <v>-40.644917533294361</v>
      </c>
      <c r="J292" s="31">
        <v>-246395102</v>
      </c>
      <c r="K292" s="32">
        <v>-482.62651681688055</v>
      </c>
      <c r="L292" s="32">
        <v>20.518545723716318</v>
      </c>
      <c r="M292" s="32">
        <v>7.94</v>
      </c>
      <c r="N292" s="33">
        <v>18.367108928461228</v>
      </c>
      <c r="O292" s="34">
        <v>976.27216563921115</v>
      </c>
      <c r="P292" s="33">
        <v>32.542405521307039</v>
      </c>
    </row>
    <row r="293" spans="1:16">
      <c r="A293" s="30" t="s">
        <v>248</v>
      </c>
      <c r="B293" s="30" t="s">
        <v>349</v>
      </c>
      <c r="C293" s="31">
        <v>15944511283</v>
      </c>
      <c r="D293" s="31">
        <v>1950000000</v>
      </c>
      <c r="E293" s="32">
        <v>2.0047838955228525</v>
      </c>
      <c r="F293" s="32">
        <v>6.4255894087270921E-2</v>
      </c>
      <c r="G293" s="31">
        <v>1199.2076440000001</v>
      </c>
      <c r="H293" s="32">
        <v>16.64</v>
      </c>
      <c r="I293" s="32">
        <v>-0.12203087404191847</v>
      </c>
      <c r="J293" s="31">
        <v>1209286139</v>
      </c>
      <c r="K293" s="32">
        <v>25.800345339110844</v>
      </c>
      <c r="L293" s="32">
        <v>20.512820512820515</v>
      </c>
      <c r="M293" s="32">
        <v>61.49</v>
      </c>
      <c r="N293" s="33">
        <v>77.954537839149765</v>
      </c>
      <c r="O293" s="34">
        <v>1190.8290266311687</v>
      </c>
      <c r="P293" s="33">
        <v>39.694300887705623</v>
      </c>
    </row>
    <row r="294" spans="1:16">
      <c r="A294" s="30" t="s">
        <v>668</v>
      </c>
      <c r="B294" s="30" t="s">
        <v>349</v>
      </c>
      <c r="C294" s="31">
        <v>9236034572</v>
      </c>
      <c r="D294" s="31">
        <v>1995840000</v>
      </c>
      <c r="E294" s="32">
        <v>0.71100066369921155</v>
      </c>
      <c r="F294" s="32">
        <v>8.2846817158668123E-3</v>
      </c>
      <c r="G294" s="31">
        <v>1250.3727839999999</v>
      </c>
      <c r="H294" s="32">
        <v>45</v>
      </c>
      <c r="I294" s="32">
        <v>-1.3653719436862275</v>
      </c>
      <c r="J294" s="31">
        <v>775924109</v>
      </c>
      <c r="K294" s="32">
        <v>110.60504372084152</v>
      </c>
      <c r="L294" s="32">
        <v>20.041686708353375</v>
      </c>
      <c r="M294" s="32">
        <v>62.64</v>
      </c>
      <c r="N294" s="33">
        <v>49.128707498160907</v>
      </c>
      <c r="O294" s="34">
        <v>2040.5943236624707</v>
      </c>
      <c r="P294" s="33">
        <v>68.019810788749027</v>
      </c>
    </row>
    <row r="295" spans="1:16">
      <c r="A295" s="30" t="s">
        <v>251</v>
      </c>
      <c r="B295" s="30" t="s">
        <v>349</v>
      </c>
      <c r="C295" s="31">
        <v>382411470000</v>
      </c>
      <c r="D295" s="31">
        <v>2100376000</v>
      </c>
      <c r="E295" s="32">
        <v>0.39451564698695724</v>
      </c>
      <c r="F295" s="32">
        <v>2.0196877754471345E-3</v>
      </c>
      <c r="G295" s="31">
        <v>1095.0032759999999</v>
      </c>
      <c r="H295" s="32">
        <v>92.6</v>
      </c>
      <c r="I295" s="32">
        <v>0.98493854069825215</v>
      </c>
      <c r="J295" s="31">
        <v>30614000</v>
      </c>
      <c r="K295" s="32">
        <v>6380.5764682824847</v>
      </c>
      <c r="L295" s="32">
        <v>19.044209227300254</v>
      </c>
      <c r="M295" s="32">
        <v>52.13</v>
      </c>
      <c r="N295" s="33">
        <v>85.220524625920405</v>
      </c>
      <c r="O295" s="34">
        <v>1067.431430557051</v>
      </c>
      <c r="P295" s="33">
        <v>35.581047685235035</v>
      </c>
    </row>
    <row r="296" spans="1:16">
      <c r="A296" s="30" t="s">
        <v>243</v>
      </c>
      <c r="B296" s="30" t="s">
        <v>349</v>
      </c>
      <c r="C296" s="31">
        <v>126462671000</v>
      </c>
      <c r="D296" s="31">
        <v>2435345000</v>
      </c>
      <c r="E296" s="32">
        <v>1.368969667242586</v>
      </c>
      <c r="F296" s="32">
        <v>1.7566423690003188E-2</v>
      </c>
      <c r="G296" s="31">
        <v>888.70126800000003</v>
      </c>
      <c r="H296" s="32">
        <v>32.880000000000003</v>
      </c>
      <c r="I296" s="32">
        <v>-0.33258617325412132</v>
      </c>
      <c r="J296" s="31">
        <v>6206650000</v>
      </c>
      <c r="K296" s="32">
        <v>12.556055198859289</v>
      </c>
      <c r="L296" s="32">
        <v>16.424777598245832</v>
      </c>
      <c r="M296" s="32">
        <v>36.49</v>
      </c>
      <c r="N296" s="33">
        <v>53.061316617320827</v>
      </c>
      <c r="O296" s="34">
        <v>1642.1501557379697</v>
      </c>
      <c r="P296" s="33">
        <v>54.738338524598994</v>
      </c>
    </row>
    <row r="297" spans="1:16">
      <c r="A297" s="30" t="s">
        <v>252</v>
      </c>
      <c r="B297" s="30" t="s">
        <v>349</v>
      </c>
      <c r="C297" s="31">
        <v>714571000000</v>
      </c>
      <c r="D297" s="31">
        <v>2536000000</v>
      </c>
      <c r="E297" s="32">
        <v>0.27860213921955729</v>
      </c>
      <c r="F297" s="32">
        <v>5.0860596159663313E-4</v>
      </c>
      <c r="G297" s="31">
        <v>667.62948400000005</v>
      </c>
      <c r="H297" s="32">
        <v>215.1</v>
      </c>
      <c r="I297" s="32">
        <v>4.0659167803335663</v>
      </c>
      <c r="J297" s="31">
        <v>2084000000</v>
      </c>
      <c r="K297" s="32">
        <v>262.84836852207292</v>
      </c>
      <c r="L297" s="32">
        <v>15.772870662460567</v>
      </c>
      <c r="M297" s="32">
        <v>26.32</v>
      </c>
      <c r="N297" s="33">
        <v>80.097979008971549</v>
      </c>
      <c r="O297" s="34">
        <v>2407.2607906219114</v>
      </c>
      <c r="P297" s="33">
        <v>80.242026354063711</v>
      </c>
    </row>
    <row r="298" spans="1:16">
      <c r="A298" s="30" t="s">
        <v>253</v>
      </c>
      <c r="B298" s="30" t="s">
        <v>349</v>
      </c>
      <c r="C298" s="31">
        <v>90551503000</v>
      </c>
      <c r="D298" s="31">
        <v>2616996000</v>
      </c>
      <c r="E298" s="32">
        <v>1.9645084035781069</v>
      </c>
      <c r="F298" s="32">
        <v>3.5746336340600093E-2</v>
      </c>
      <c r="G298" s="31">
        <v>934.14203199999997</v>
      </c>
      <c r="H298" s="32">
        <v>21.8</v>
      </c>
      <c r="I298" s="32">
        <v>0.18346683544909936</v>
      </c>
      <c r="J298" s="31">
        <v>545713000</v>
      </c>
      <c r="K298" s="32">
        <v>100.70662784284046</v>
      </c>
      <c r="L298" s="32">
        <v>15.284700473367174</v>
      </c>
      <c r="M298" s="32">
        <v>35.69</v>
      </c>
      <c r="N298" s="33">
        <v>47.458381006113314</v>
      </c>
      <c r="O298" s="34">
        <v>1765.93931858069</v>
      </c>
      <c r="P298" s="33">
        <v>58.864643952689669</v>
      </c>
    </row>
    <row r="299" spans="1:16">
      <c r="A299" s="30" t="s">
        <v>254</v>
      </c>
      <c r="B299" s="30" t="s">
        <v>349</v>
      </c>
      <c r="C299" s="31">
        <v>257153289000</v>
      </c>
      <c r="D299" s="31">
        <v>3063214000</v>
      </c>
      <c r="E299" s="32">
        <v>0.70582956307199551</v>
      </c>
      <c r="F299" s="32">
        <v>6.0637167974895469E-3</v>
      </c>
      <c r="G299" s="31">
        <v>1450.4123199999999</v>
      </c>
      <c r="H299" s="32">
        <v>39.08</v>
      </c>
      <c r="I299" s="32">
        <v>-0.80671384652507072</v>
      </c>
      <c r="J299" s="31">
        <v>1446830000</v>
      </c>
      <c r="K299" s="32">
        <v>80.453219797764774</v>
      </c>
      <c r="L299" s="32">
        <v>13.058180068385688</v>
      </c>
      <c r="M299" s="32">
        <v>47.34</v>
      </c>
      <c r="N299" s="33">
        <v>46.868671924932023</v>
      </c>
      <c r="O299" s="34">
        <v>461.87490853284214</v>
      </c>
      <c r="P299" s="33">
        <v>15.395830284428071</v>
      </c>
    </row>
    <row r="300" spans="1:16">
      <c r="A300" s="30" t="s">
        <v>677</v>
      </c>
      <c r="B300" s="30" t="s">
        <v>349</v>
      </c>
      <c r="C300" s="31">
        <v>43272614597</v>
      </c>
      <c r="D300" s="31">
        <v>20000000000</v>
      </c>
      <c r="E300" s="32">
        <v>7.6961557701927887</v>
      </c>
      <c r="F300" s="32">
        <v>0.38480778850963943</v>
      </c>
      <c r="G300" s="31">
        <v>3998.646272</v>
      </c>
      <c r="H300" s="32">
        <v>1.3</v>
      </c>
      <c r="I300" s="32">
        <v>-1.7001125158243147E-2</v>
      </c>
      <c r="J300" s="31">
        <v>-504124534</v>
      </c>
      <c r="K300" s="32">
        <v>-39.672736895602071</v>
      </c>
      <c r="L300" s="32">
        <v>2</v>
      </c>
      <c r="M300" s="32">
        <v>19.989999999999998</v>
      </c>
      <c r="N300" s="33">
        <v>12.16233413819895</v>
      </c>
      <c r="O300" s="34">
        <v>394.18386792091388</v>
      </c>
      <c r="P300" s="33">
        <v>13.139462264030463</v>
      </c>
    </row>
    <row r="301" spans="1:16">
      <c r="A301" s="25" t="s">
        <v>314</v>
      </c>
      <c r="B301" s="25" t="s">
        <v>376</v>
      </c>
      <c r="C301" s="26">
        <v>202339880</v>
      </c>
      <c r="D301" s="26">
        <v>18255333</v>
      </c>
      <c r="E301" s="27">
        <v>48.802011481289234</v>
      </c>
      <c r="F301" s="27">
        <v>51.409646747831097</v>
      </c>
      <c r="G301" s="26">
        <v>15.26498</v>
      </c>
      <c r="H301" s="27">
        <v>53.7</v>
      </c>
      <c r="I301" s="27">
        <v>-3.4797958684090982</v>
      </c>
      <c r="J301" s="26">
        <v>81750563</v>
      </c>
      <c r="K301" s="27">
        <v>11.611874966536927</v>
      </c>
      <c r="L301" s="27">
        <v>2191.1405286334684</v>
      </c>
      <c r="M301" s="27">
        <v>83.61</v>
      </c>
      <c r="N301" s="28">
        <v>44.748796694607449</v>
      </c>
      <c r="O301" s="29">
        <v>878.69060468559849</v>
      </c>
      <c r="P301" s="28">
        <v>29.289686822853284</v>
      </c>
    </row>
    <row r="302" spans="1:16">
      <c r="A302" s="25" t="s">
        <v>757</v>
      </c>
      <c r="B302" s="25" t="s">
        <v>376</v>
      </c>
      <c r="C302" s="26">
        <v>903452863</v>
      </c>
      <c r="D302" s="26">
        <v>49875000</v>
      </c>
      <c r="E302" s="27">
        <v>49.115552773188142</v>
      </c>
      <c r="F302" s="27">
        <v>49.23864939667984</v>
      </c>
      <c r="G302" s="26">
        <v>37.056989999999999</v>
      </c>
      <c r="H302" s="27">
        <v>21.98</v>
      </c>
      <c r="I302" s="27">
        <v>-0.44817721012019618</v>
      </c>
      <c r="J302" s="26">
        <v>-3766086</v>
      </c>
      <c r="K302" s="27">
        <v>-264.86384007162872</v>
      </c>
      <c r="L302" s="27">
        <v>802.00501253132836</v>
      </c>
      <c r="M302" s="27">
        <v>74.290000000000006</v>
      </c>
      <c r="N302" s="28">
        <v>9.0611392962528559</v>
      </c>
      <c r="O302" s="29">
        <v>1073.3660566328165</v>
      </c>
      <c r="P302" s="28">
        <v>35.778868554427213</v>
      </c>
    </row>
    <row r="303" spans="1:16">
      <c r="A303" s="25" t="s">
        <v>98</v>
      </c>
      <c r="B303" s="25" t="s">
        <v>376</v>
      </c>
      <c r="C303" s="26">
        <v>7603602013</v>
      </c>
      <c r="D303" s="26">
        <v>65000000</v>
      </c>
      <c r="E303" s="27">
        <v>36.481539392547347</v>
      </c>
      <c r="F303" s="27">
        <v>16.035841491229604</v>
      </c>
      <c r="G303" s="26">
        <v>31.101011</v>
      </c>
      <c r="H303" s="27">
        <v>35.26</v>
      </c>
      <c r="I303" s="27">
        <v>-0.14689672531971354</v>
      </c>
      <c r="J303" s="26">
        <v>100241054</v>
      </c>
      <c r="K303" s="27">
        <v>22.695292090603914</v>
      </c>
      <c r="L303" s="27">
        <v>615.38461538461536</v>
      </c>
      <c r="M303" s="27">
        <v>47.84</v>
      </c>
      <c r="N303" s="28">
        <v>15.291719785102396</v>
      </c>
      <c r="O303" s="29">
        <v>1176.6610149287956</v>
      </c>
      <c r="P303" s="28">
        <v>39.222033830959852</v>
      </c>
    </row>
    <row r="304" spans="1:16">
      <c r="A304" s="25" t="s">
        <v>92</v>
      </c>
      <c r="B304" s="25" t="s">
        <v>376</v>
      </c>
      <c r="C304" s="26">
        <v>4540468594</v>
      </c>
      <c r="D304" s="26">
        <v>80000000</v>
      </c>
      <c r="E304" s="27">
        <v>42.826977981108854</v>
      </c>
      <c r="F304" s="27">
        <v>25.492248798279078</v>
      </c>
      <c r="G304" s="26">
        <v>41.814453999999998</v>
      </c>
      <c r="H304" s="27">
        <v>22.34</v>
      </c>
      <c r="I304" s="27">
        <v>0.44318809672480691</v>
      </c>
      <c r="J304" s="26">
        <v>269179938</v>
      </c>
      <c r="K304" s="27">
        <v>6.2411783451707308</v>
      </c>
      <c r="L304" s="27">
        <v>500</v>
      </c>
      <c r="M304" s="27">
        <v>52.26</v>
      </c>
      <c r="N304" s="28">
        <v>36.326065491562922</v>
      </c>
      <c r="O304" s="29">
        <v>1673.1615366776953</v>
      </c>
      <c r="P304" s="28">
        <v>55.772051222589845</v>
      </c>
    </row>
    <row r="305" spans="1:16">
      <c r="A305" s="25" t="s">
        <v>70</v>
      </c>
      <c r="B305" s="25" t="s">
        <v>376</v>
      </c>
      <c r="C305" s="26">
        <v>2433900313</v>
      </c>
      <c r="D305" s="26">
        <v>128172525</v>
      </c>
      <c r="E305" s="27">
        <v>46.254290527350797</v>
      </c>
      <c r="F305" s="27">
        <v>12.888401374673593</v>
      </c>
      <c r="G305" s="26">
        <v>29.906797999999998</v>
      </c>
      <c r="H305" s="27">
        <v>28.92</v>
      </c>
      <c r="I305" s="27">
        <v>0.36984784106441992</v>
      </c>
      <c r="J305" s="26">
        <v>-9819135</v>
      </c>
      <c r="K305" s="27">
        <v>-365.49356944374426</v>
      </c>
      <c r="L305" s="27">
        <v>312.07936334249479</v>
      </c>
      <c r="M305" s="27">
        <v>23.33</v>
      </c>
      <c r="N305" s="28">
        <v>24.135031883223597</v>
      </c>
      <c r="O305" s="29">
        <v>2126.2529024925548</v>
      </c>
      <c r="P305" s="28">
        <v>70.875096749751819</v>
      </c>
    </row>
    <row r="306" spans="1:16">
      <c r="A306" s="25" t="s">
        <v>764</v>
      </c>
      <c r="B306" s="25" t="s">
        <v>376</v>
      </c>
      <c r="C306" s="26">
        <v>2150114200</v>
      </c>
      <c r="D306" s="26">
        <v>225000000</v>
      </c>
      <c r="E306" s="27">
        <v>30.377212837562031</v>
      </c>
      <c r="F306" s="27">
        <v>6.4290397539813817</v>
      </c>
      <c r="G306" s="26">
        <v>59.967219999999998</v>
      </c>
      <c r="H306" s="27">
        <v>21.96</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1.7467389257625476</v>
      </c>
      <c r="F307" s="27">
        <v>3.3459226621253668E-2</v>
      </c>
      <c r="G307" s="26">
        <v>112.25637500000001</v>
      </c>
      <c r="H307" s="27">
        <v>204</v>
      </c>
      <c r="I307" s="27">
        <v>20.488884221201715</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2.9680780911425368</v>
      </c>
      <c r="F308" s="27">
        <v>5.9358000342830168E-2</v>
      </c>
      <c r="G308" s="26">
        <v>85.154841000000005</v>
      </c>
      <c r="H308" s="27">
        <v>158.30000000000001</v>
      </c>
      <c r="I308" s="27">
        <v>-1.3065704553912951</v>
      </c>
      <c r="J308" s="26">
        <v>610474964</v>
      </c>
      <c r="K308" s="27">
        <v>81.908354885459318</v>
      </c>
      <c r="L308" s="27">
        <v>123.99256044637322</v>
      </c>
      <c r="M308" s="27">
        <v>26.39</v>
      </c>
      <c r="N308" s="28">
        <v>71.554226529256525</v>
      </c>
      <c r="O308" s="29">
        <v>334.29436653777418</v>
      </c>
      <c r="P308" s="28">
        <v>11.14314555125914</v>
      </c>
    </row>
    <row r="309" spans="1:16">
      <c r="A309" s="25" t="s">
        <v>69</v>
      </c>
      <c r="B309" s="25" t="s">
        <v>376</v>
      </c>
      <c r="C309" s="26">
        <v>1771741339</v>
      </c>
      <c r="D309" s="26">
        <v>400000000</v>
      </c>
      <c r="E309" s="27">
        <v>1.4596912110824427</v>
      </c>
      <c r="F309" s="27">
        <v>5.21318289672301E-2</v>
      </c>
      <c r="G309" s="26">
        <v>398.89761299999998</v>
      </c>
      <c r="H309" s="27">
        <v>68.7</v>
      </c>
      <c r="I309" s="27">
        <v>3.6961151353295918E-2</v>
      </c>
      <c r="J309" s="26">
        <v>207480419</v>
      </c>
      <c r="K309" s="27">
        <v>134.95249399896383</v>
      </c>
      <c r="L309" s="27">
        <v>100</v>
      </c>
      <c r="M309" s="27">
        <v>99.72</v>
      </c>
      <c r="N309" s="28">
        <v>66.533330743728257</v>
      </c>
      <c r="O309" s="29">
        <v>1910.9290317301247</v>
      </c>
      <c r="P309" s="28">
        <v>63.697634391004158</v>
      </c>
    </row>
    <row r="310" spans="1:16">
      <c r="A310" s="25" t="s">
        <v>636</v>
      </c>
      <c r="B310" s="25" t="s">
        <v>376</v>
      </c>
      <c r="C310" s="26">
        <v>35674236000</v>
      </c>
      <c r="D310" s="26">
        <v>636584000</v>
      </c>
      <c r="E310" s="27">
        <v>34.366190821496531</v>
      </c>
      <c r="F310" s="27">
        <v>3.3740824876898148</v>
      </c>
      <c r="G310" s="26">
        <v>66.826561999999996</v>
      </c>
      <c r="H310" s="27">
        <v>17.43</v>
      </c>
      <c r="I310" s="27">
        <v>0.65178721050173749</v>
      </c>
      <c r="J310" s="26">
        <v>810045000</v>
      </c>
      <c r="K310" s="27">
        <v>12.573800220975379</v>
      </c>
      <c r="L310" s="27">
        <v>62.835383861360008</v>
      </c>
      <c r="M310" s="27">
        <v>10.49</v>
      </c>
      <c r="N310" s="28">
        <v>43.312089740225908</v>
      </c>
      <c r="O310" s="29">
        <v>2133.4822019348139</v>
      </c>
      <c r="P310" s="28">
        <v>71.116073397827137</v>
      </c>
    </row>
    <row r="311" spans="1:16">
      <c r="A311" s="25" t="s">
        <v>123</v>
      </c>
      <c r="B311" s="25" t="s">
        <v>376</v>
      </c>
      <c r="C311" s="26">
        <v>5623639508</v>
      </c>
      <c r="D311" s="26">
        <v>1705025558</v>
      </c>
      <c r="E311" s="27">
        <v>35.212624414946575</v>
      </c>
      <c r="F311" s="27">
        <v>24.296771836871596</v>
      </c>
      <c r="G311" s="26">
        <v>1420.090837</v>
      </c>
      <c r="H311" s="27">
        <v>0.8</v>
      </c>
      <c r="I311" s="27">
        <v>-1.963578091021323E-2</v>
      </c>
      <c r="J311" s="26">
        <v>-116222603</v>
      </c>
      <c r="K311" s="27">
        <v>-12.46979233721</v>
      </c>
      <c r="L311" s="27">
        <v>23.460058890214007</v>
      </c>
      <c r="M311" s="27">
        <v>83.28</v>
      </c>
      <c r="N311" s="28">
        <v>6.3158334581878233</v>
      </c>
      <c r="O311" s="29">
        <v>532.69674502400028</v>
      </c>
      <c r="P311" s="28">
        <v>17.756558167466675</v>
      </c>
    </row>
    <row r="312" spans="1:16">
      <c r="A312" s="25" t="s">
        <v>359</v>
      </c>
      <c r="B312" s="25" t="s">
        <v>376</v>
      </c>
      <c r="C312" s="26">
        <v>10008596677</v>
      </c>
      <c r="D312" s="26">
        <v>2640000000</v>
      </c>
      <c r="E312" s="27">
        <v>10.487350095390839</v>
      </c>
      <c r="F312" s="27">
        <v>1.3241603655796514</v>
      </c>
      <c r="G312" s="26">
        <v>1242.5161049999999</v>
      </c>
      <c r="H312" s="27">
        <v>3.07</v>
      </c>
      <c r="I312" s="27">
        <v>-9.6328483174441981E-2</v>
      </c>
      <c r="J312" s="26">
        <v>-490022606</v>
      </c>
      <c r="K312" s="27">
        <v>-16.162519653225957</v>
      </c>
      <c r="L312" s="27">
        <v>15.151515151515152</v>
      </c>
      <c r="M312" s="27">
        <v>47.06</v>
      </c>
      <c r="N312" s="28">
        <v>52.74028793581472</v>
      </c>
      <c r="O312" s="29">
        <v>171.83458906389535</v>
      </c>
      <c r="P312" s="28">
        <v>5.7278196354631783</v>
      </c>
    </row>
    <row r="313" spans="1:16">
      <c r="A313" s="25" t="s">
        <v>345</v>
      </c>
      <c r="B313" s="25" t="s">
        <v>376</v>
      </c>
      <c r="C313" s="26">
        <v>16202777314</v>
      </c>
      <c r="D313" s="26">
        <v>2650000000</v>
      </c>
      <c r="E313" s="27">
        <v>6.1814420129742285</v>
      </c>
      <c r="F313" s="27">
        <v>0.33323137536249209</v>
      </c>
      <c r="G313" s="26">
        <v>846.06924800000002</v>
      </c>
      <c r="H313" s="27">
        <v>7.65</v>
      </c>
      <c r="I313" s="27">
        <v>-0.33370734271666969</v>
      </c>
      <c r="J313" s="26">
        <v>51151779</v>
      </c>
      <c r="K313" s="27">
        <v>362.64623367253756</v>
      </c>
      <c r="L313" s="27">
        <v>15.09433962264151</v>
      </c>
      <c r="M313" s="27">
        <v>31.92</v>
      </c>
      <c r="N313" s="28">
        <v>51.941410134350868</v>
      </c>
      <c r="O313" s="29">
        <v>107.92607748007167</v>
      </c>
      <c r="P313" s="28">
        <v>3.5975359160023888</v>
      </c>
    </row>
    <row r="314" spans="1:16">
      <c r="A314" s="25" t="s">
        <v>395</v>
      </c>
      <c r="B314" s="25" t="s">
        <v>376</v>
      </c>
      <c r="C314" s="26">
        <v>386633607000</v>
      </c>
      <c r="D314" s="26">
        <v>6021689000</v>
      </c>
      <c r="E314" s="27">
        <v>0.92171400507547396</v>
      </c>
      <c r="F314" s="27">
        <v>1.7798336496919601E-3</v>
      </c>
      <c r="G314" s="26">
        <v>495.63727299999999</v>
      </c>
      <c r="H314" s="27">
        <v>87.25</v>
      </c>
      <c r="I314" s="27">
        <v>-4.2154317081070758E-2</v>
      </c>
      <c r="J314" s="26">
        <v>4518370000</v>
      </c>
      <c r="K314" s="27">
        <v>114.61329063356918</v>
      </c>
      <c r="L314" s="27">
        <v>6.6426545774781793</v>
      </c>
      <c r="M314" s="27">
        <v>8.26</v>
      </c>
      <c r="N314" s="28">
        <v>22.788018269674151</v>
      </c>
      <c r="O314" s="29">
        <v>1334.8773751896272</v>
      </c>
      <c r="P314" s="28">
        <v>44.495912506320906</v>
      </c>
    </row>
    <row r="315" spans="1:16">
      <c r="A315" s="65" t="s">
        <v>441</v>
      </c>
      <c r="B315" s="65" t="s">
        <v>393</v>
      </c>
      <c r="C315" s="66">
        <v>40007605000</v>
      </c>
      <c r="D315" s="66">
        <v>191012000</v>
      </c>
      <c r="E315" s="67">
        <v>1.1759190469834835</v>
      </c>
      <c r="F315" s="67">
        <v>1.4798695779980742E-2</v>
      </c>
      <c r="G315" s="66">
        <v>79.717928999999998</v>
      </c>
      <c r="H315" s="67">
        <v>426.75</v>
      </c>
      <c r="I315" s="67">
        <v>-0.50889750560645552</v>
      </c>
      <c r="J315" s="66">
        <v>1862105000</v>
      </c>
      <c r="K315" s="67">
        <v>42.672669908517513</v>
      </c>
      <c r="L315" s="67">
        <v>209.4109270621741</v>
      </c>
      <c r="M315" s="67">
        <v>41.73</v>
      </c>
      <c r="N315" s="68">
        <v>53.053771455378353</v>
      </c>
      <c r="O315" s="69">
        <v>1172.4404110872615</v>
      </c>
      <c r="P315" s="68">
        <v>39.08134703624205</v>
      </c>
    </row>
    <row r="316" spans="1:16">
      <c r="A316" s="65" t="s">
        <v>412</v>
      </c>
      <c r="B316" s="65" t="s">
        <v>393</v>
      </c>
      <c r="C316" s="66">
        <v>2598430651</v>
      </c>
      <c r="D316" s="66">
        <v>216000000</v>
      </c>
      <c r="E316" s="67">
        <v>19.958014245599472</v>
      </c>
      <c r="F316" s="67">
        <v>7.1075549307690427</v>
      </c>
      <c r="G316" s="66">
        <v>154.526747</v>
      </c>
      <c r="H316" s="67">
        <v>12.97</v>
      </c>
      <c r="I316" s="67">
        <v>-0.24697770358245738</v>
      </c>
      <c r="J316" s="66">
        <v>20464961</v>
      </c>
      <c r="K316" s="67">
        <v>137.2101319909674</v>
      </c>
      <c r="L316" s="67">
        <v>185.18518518518519</v>
      </c>
      <c r="M316" s="67">
        <v>71.540000000000006</v>
      </c>
      <c r="N316" s="68">
        <v>58.401626917072825</v>
      </c>
      <c r="O316" s="69">
        <v>801.09004828916727</v>
      </c>
      <c r="P316" s="68">
        <v>26.70300160963891</v>
      </c>
    </row>
    <row r="317" spans="1:16">
      <c r="A317" s="65" t="s">
        <v>444</v>
      </c>
      <c r="B317" s="65" t="s">
        <v>393</v>
      </c>
      <c r="C317" s="66">
        <v>8884541574</v>
      </c>
      <c r="D317" s="66">
        <v>400000000</v>
      </c>
      <c r="E317" s="67">
        <v>17.362919748584922</v>
      </c>
      <c r="F317" s="67">
        <v>1.4469099790487434</v>
      </c>
      <c r="G317" s="66">
        <v>79.448606999999996</v>
      </c>
      <c r="H317" s="67">
        <v>29</v>
      </c>
      <c r="I317" s="67">
        <v>0.94498087106023121</v>
      </c>
      <c r="J317" s="66">
        <v>72826471</v>
      </c>
      <c r="K317" s="67">
        <v>164.77525047176871</v>
      </c>
      <c r="L317" s="67">
        <v>100</v>
      </c>
      <c r="M317" s="67">
        <v>19.86</v>
      </c>
      <c r="N317" s="68">
        <v>20.278681507637572</v>
      </c>
      <c r="O317" s="69">
        <v>1655.7490909244245</v>
      </c>
      <c r="P317" s="68">
        <v>55.191636364147485</v>
      </c>
    </row>
    <row r="318" spans="1:16">
      <c r="A318" s="65" t="s">
        <v>392</v>
      </c>
      <c r="B318" s="65" t="s">
        <v>393</v>
      </c>
      <c r="C318" s="66">
        <v>2102739086</v>
      </c>
      <c r="D318" s="66">
        <v>500000000</v>
      </c>
      <c r="E318" s="67">
        <v>26.276927281231444</v>
      </c>
      <c r="F318" s="67">
        <v>3.5035903041641925</v>
      </c>
      <c r="G318" s="66">
        <v>109.220557</v>
      </c>
      <c r="H318" s="67">
        <v>13.94</v>
      </c>
      <c r="I318" s="67">
        <v>-0.75742641101376762</v>
      </c>
      <c r="J318" s="66">
        <v>36441663</v>
      </c>
      <c r="K318" s="67">
        <v>205.80839024827159</v>
      </c>
      <c r="L318" s="67">
        <v>80</v>
      </c>
      <c r="M318" s="67">
        <v>21.84</v>
      </c>
      <c r="N318" s="68">
        <v>17.293000450887352</v>
      </c>
      <c r="O318" s="69">
        <v>808.74330928535005</v>
      </c>
      <c r="P318" s="68">
        <v>26.958110309511667</v>
      </c>
    </row>
    <row r="319" spans="1:16">
      <c r="A319" s="30" t="s">
        <v>84</v>
      </c>
      <c r="B319" s="30" t="s">
        <v>605</v>
      </c>
      <c r="C319" s="31">
        <v>1981884130</v>
      </c>
      <c r="D319" s="31">
        <v>20000000</v>
      </c>
      <c r="E319" s="32">
        <v>28.31081738638073</v>
      </c>
      <c r="F319" s="32">
        <v>3.7647363545719057</v>
      </c>
      <c r="G319" s="31">
        <v>3.9666589999999999</v>
      </c>
      <c r="H319" s="32">
        <v>356.25</v>
      </c>
      <c r="I319" s="32">
        <v>-19.169283225724485</v>
      </c>
      <c r="J319" s="31">
        <v>-83036840</v>
      </c>
      <c r="K319" s="32">
        <v>-90.562213109265713</v>
      </c>
      <c r="L319" s="32">
        <v>2000</v>
      </c>
      <c r="M319" s="32">
        <v>19.829999999999998</v>
      </c>
      <c r="N319" s="33">
        <v>32.715736228460969</v>
      </c>
      <c r="O319" s="34">
        <v>799.03948776053971</v>
      </c>
      <c r="P319" s="33">
        <v>26.63464959201799</v>
      </c>
    </row>
    <row r="320" spans="1:16">
      <c r="A320" s="30" t="s">
        <v>38</v>
      </c>
      <c r="B320" s="30" t="s">
        <v>605</v>
      </c>
      <c r="C320" s="31">
        <v>-97528469</v>
      </c>
      <c r="D320" s="31">
        <v>42000000</v>
      </c>
      <c r="E320" s="32">
        <v>113.70110866540027</v>
      </c>
      <c r="F320" s="32">
        <v>142.48259231253166</v>
      </c>
      <c r="G320" s="31">
        <v>17.263808999999998</v>
      </c>
      <c r="H320" s="32">
        <v>20.38</v>
      </c>
      <c r="I320" s="32">
        <v>-0.6930957742689472</v>
      </c>
      <c r="J320" s="31">
        <v>-153589240</v>
      </c>
      <c r="K320" s="32">
        <v>-5.1956764679609062</v>
      </c>
      <c r="L320" s="32">
        <v>952.38095238095241</v>
      </c>
      <c r="M320" s="32">
        <v>41.1</v>
      </c>
      <c r="N320" s="33">
        <v>102.06882631398656</v>
      </c>
      <c r="O320" s="34">
        <v>498.93305894859742</v>
      </c>
      <c r="P320" s="33">
        <v>16.631101964953249</v>
      </c>
    </row>
    <row r="321" spans="1:16">
      <c r="A321" s="30" t="s">
        <v>94</v>
      </c>
      <c r="B321" s="30" t="s">
        <v>605</v>
      </c>
      <c r="C321" s="31">
        <v>3080653025</v>
      </c>
      <c r="D321" s="31">
        <v>72000000</v>
      </c>
      <c r="E321" s="32">
        <v>84.656084656084658</v>
      </c>
      <c r="F321" s="32">
        <v>31.777809555587336</v>
      </c>
      <c r="G321" s="31">
        <v>12.606714999999999</v>
      </c>
      <c r="H321" s="32">
        <v>37.5</v>
      </c>
      <c r="I321" s="32">
        <v>-2.4763813975347375</v>
      </c>
      <c r="J321" s="31">
        <v>46315316</v>
      </c>
      <c r="K321" s="32">
        <v>57.518769816878716</v>
      </c>
      <c r="L321" s="32">
        <v>555.55555555555554</v>
      </c>
      <c r="M321" s="32">
        <v>17.5</v>
      </c>
      <c r="N321" s="33">
        <v>52.822499176123891</v>
      </c>
      <c r="O321" s="34">
        <v>359.2585969368003</v>
      </c>
      <c r="P321" s="33">
        <v>11.97528656456001</v>
      </c>
    </row>
    <row r="322" spans="1:16">
      <c r="A322" s="30" t="s">
        <v>440</v>
      </c>
      <c r="B322" s="30" t="s">
        <v>605</v>
      </c>
      <c r="C322" s="31">
        <v>2531212102</v>
      </c>
      <c r="D322" s="31">
        <v>75000000</v>
      </c>
      <c r="E322" s="32">
        <v>14.697236919459144</v>
      </c>
      <c r="F322" s="32">
        <v>1.2022279688719135</v>
      </c>
      <c r="G322" s="31">
        <v>17.011634999999998</v>
      </c>
      <c r="H322" s="32">
        <v>160</v>
      </c>
      <c r="I322" s="32">
        <v>-7.605025988177629</v>
      </c>
      <c r="J322" s="31">
        <v>-204398626</v>
      </c>
      <c r="K322" s="32">
        <v>-59.809599698581145</v>
      </c>
      <c r="L322" s="32">
        <v>533.33333333333337</v>
      </c>
      <c r="M322" s="32">
        <v>22.68</v>
      </c>
      <c r="N322" s="33">
        <v>42.61632195758196</v>
      </c>
      <c r="O322" s="34">
        <v>1215.6481394006034</v>
      </c>
      <c r="P322" s="33">
        <v>40.521604646686782</v>
      </c>
    </row>
    <row r="323" spans="1:16">
      <c r="A323" s="30" t="s">
        <v>306</v>
      </c>
      <c r="B323" s="30" t="s">
        <v>605</v>
      </c>
      <c r="C323" s="31">
        <v>576980288</v>
      </c>
      <c r="D323" s="31">
        <v>77449591</v>
      </c>
      <c r="E323" s="32">
        <v>9.843990490058717</v>
      </c>
      <c r="F323" s="32">
        <v>1.6946920550441154</v>
      </c>
      <c r="G323" s="31">
        <v>54.217528999999999</v>
      </c>
      <c r="H323" s="32">
        <v>74.95</v>
      </c>
      <c r="I323" s="32">
        <v>3.0390401655068473</v>
      </c>
      <c r="J323" s="31">
        <v>-12886865</v>
      </c>
      <c r="K323" s="32">
        <v>-450.74727833340381</v>
      </c>
      <c r="L323" s="32">
        <v>516.46496106093059</v>
      </c>
      <c r="M323" s="32">
        <v>70</v>
      </c>
      <c r="N323" s="33">
        <v>22.057903006089337</v>
      </c>
      <c r="O323" s="34">
        <v>1839.4737623142073</v>
      </c>
      <c r="P323" s="33">
        <v>61.315792077140244</v>
      </c>
    </row>
    <row r="324" spans="1:16">
      <c r="A324" s="30" t="s">
        <v>37</v>
      </c>
      <c r="B324" s="30" t="s">
        <v>605</v>
      </c>
      <c r="C324" s="31">
        <v>674554994</v>
      </c>
      <c r="D324" s="31">
        <v>112400000</v>
      </c>
      <c r="E324" s="32">
        <v>77.218316642457779</v>
      </c>
      <c r="F324" s="32">
        <v>137.39913993319888</v>
      </c>
      <c r="G324" s="31">
        <v>100.007176</v>
      </c>
      <c r="H324" s="32">
        <v>5.18</v>
      </c>
      <c r="I324" s="32">
        <v>-0.11332315248551783</v>
      </c>
      <c r="J324" s="31">
        <v>11423592</v>
      </c>
      <c r="K324" s="32">
        <v>49.196434886680123</v>
      </c>
      <c r="L324" s="32">
        <v>355.87188612099646</v>
      </c>
      <c r="M324" s="32">
        <v>88.97</v>
      </c>
      <c r="N324" s="33">
        <v>27.497852149847908</v>
      </c>
      <c r="O324" s="34">
        <v>176.89550719855674</v>
      </c>
      <c r="P324" s="33">
        <v>5.8965169066185581</v>
      </c>
    </row>
    <row r="325" spans="1:16">
      <c r="A325" s="30" t="s">
        <v>487</v>
      </c>
      <c r="B325" s="30" t="s">
        <v>605</v>
      </c>
      <c r="C325" s="31">
        <v>3548163984</v>
      </c>
      <c r="D325" s="31">
        <v>132000000</v>
      </c>
      <c r="E325" s="32">
        <v>11.214476812975775</v>
      </c>
      <c r="F325" s="32">
        <v>1.2493846716773367</v>
      </c>
      <c r="G325" s="31">
        <v>51.506743</v>
      </c>
      <c r="H325" s="32">
        <v>69.25</v>
      </c>
      <c r="I325" s="32">
        <v>1.6884544725741224</v>
      </c>
      <c r="J325" s="31">
        <v>-103901230</v>
      </c>
      <c r="K325" s="32">
        <v>-86.389737638332093</v>
      </c>
      <c r="L325" s="32">
        <v>303.030303030303</v>
      </c>
      <c r="M325" s="32">
        <v>39.020000000000003</v>
      </c>
      <c r="N325" s="33">
        <v>16.988510926249347</v>
      </c>
      <c r="O325" s="34">
        <v>1229.197598345022</v>
      </c>
      <c r="P325" s="33">
        <v>40.973253278167398</v>
      </c>
    </row>
    <row r="326" spans="1:16">
      <c r="A326" s="30" t="s">
        <v>380</v>
      </c>
      <c r="B326" s="30" t="s">
        <v>605</v>
      </c>
      <c r="C326" s="31">
        <v>4751651642</v>
      </c>
      <c r="D326" s="31">
        <v>262500000</v>
      </c>
      <c r="E326" s="32">
        <v>61.098283653746101</v>
      </c>
      <c r="F326" s="32">
        <v>33.250766614283592</v>
      </c>
      <c r="G326" s="31">
        <v>75.351630999999998</v>
      </c>
      <c r="H326" s="32">
        <v>8.69</v>
      </c>
      <c r="I326" s="32">
        <v>-6.4462097715341429</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58.617839413263574</v>
      </c>
      <c r="F327" s="32">
        <v>16.700239149077941</v>
      </c>
      <c r="G327" s="31">
        <v>74.35284</v>
      </c>
      <c r="H327" s="32">
        <v>9.18</v>
      </c>
      <c r="I327" s="32">
        <v>-0.80855258619506643</v>
      </c>
      <c r="J327" s="31">
        <v>-173746692</v>
      </c>
      <c r="K327" s="32">
        <v>-20.201823468385804</v>
      </c>
      <c r="L327" s="32">
        <v>102.56410256410257</v>
      </c>
      <c r="M327" s="32">
        <v>19.059999999999999</v>
      </c>
      <c r="N327" s="33">
        <v>15.224085130305236</v>
      </c>
      <c r="O327" s="34">
        <v>320.05421639854433</v>
      </c>
      <c r="P327" s="33">
        <v>10.668473879951478</v>
      </c>
    </row>
    <row r="328" spans="1:16">
      <c r="A328" s="30" t="s">
        <v>109</v>
      </c>
      <c r="B328" s="30" t="s">
        <v>605</v>
      </c>
      <c r="C328" s="31">
        <v>1566155489</v>
      </c>
      <c r="D328" s="31">
        <v>500000000</v>
      </c>
      <c r="E328" s="32">
        <v>47.875523638539796</v>
      </c>
      <c r="F328" s="32">
        <v>23.937761819269898</v>
      </c>
      <c r="G328" s="31">
        <v>167.149394</v>
      </c>
      <c r="H328" s="32">
        <v>5</v>
      </c>
      <c r="I328" s="32">
        <v>-1.5691268090954225E-2</v>
      </c>
      <c r="J328" s="31">
        <v>-66095130</v>
      </c>
      <c r="K328" s="32">
        <v>-30.259415481897079</v>
      </c>
      <c r="L328" s="32">
        <v>80</v>
      </c>
      <c r="M328" s="32">
        <v>33.42</v>
      </c>
      <c r="N328" s="33">
        <v>51.975341031264463</v>
      </c>
      <c r="O328" s="34">
        <v>1255.9262296881127</v>
      </c>
      <c r="P328" s="33">
        <v>41.864207656270423</v>
      </c>
    </row>
    <row r="329" spans="1:16">
      <c r="A329" s="30" t="s">
        <v>198</v>
      </c>
      <c r="B329" s="30" t="s">
        <v>605</v>
      </c>
      <c r="C329" s="31">
        <v>6529421000</v>
      </c>
      <c r="D329" s="31">
        <v>500000000</v>
      </c>
      <c r="E329" s="32">
        <v>36.630036630036628</v>
      </c>
      <c r="F329" s="32">
        <v>9.1575091575091569</v>
      </c>
      <c r="G329" s="31">
        <v>124.820319</v>
      </c>
      <c r="H329" s="32">
        <v>8.75</v>
      </c>
      <c r="I329" s="32">
        <v>-0.90202474804298494</v>
      </c>
      <c r="J329" s="31">
        <v>-116951000</v>
      </c>
      <c r="K329" s="32">
        <v>-34.20235825260152</v>
      </c>
      <c r="L329" s="32">
        <v>80</v>
      </c>
      <c r="M329" s="32">
        <v>24.96</v>
      </c>
      <c r="N329" s="33">
        <v>18.927681921989098</v>
      </c>
      <c r="O329" s="34">
        <v>470</v>
      </c>
      <c r="P329" s="33">
        <v>15.666666666666666</v>
      </c>
    </row>
    <row r="330" spans="1:16">
      <c r="A330" s="30" t="s">
        <v>534</v>
      </c>
      <c r="B330" s="30" t="s">
        <v>605</v>
      </c>
      <c r="C330" s="31">
        <v>16816639000</v>
      </c>
      <c r="D330" s="31">
        <v>590000000</v>
      </c>
      <c r="E330" s="32">
        <v>14.183687978721633</v>
      </c>
      <c r="F330" s="32">
        <v>0.89037589320286459</v>
      </c>
      <c r="G330" s="31">
        <v>100.037674</v>
      </c>
      <c r="H330" s="32">
        <v>28.2</v>
      </c>
      <c r="I330" s="32">
        <v>-0.568859079338079</v>
      </c>
      <c r="J330" s="31">
        <v>-142397000</v>
      </c>
      <c r="K330" s="32">
        <v>-111.87033434693147</v>
      </c>
      <c r="L330" s="32">
        <v>67.79661016949153</v>
      </c>
      <c r="M330" s="32">
        <v>16.95</v>
      </c>
      <c r="N330" s="33">
        <v>20.457188238176638</v>
      </c>
      <c r="O330" s="34">
        <v>151.3031543199466</v>
      </c>
      <c r="P330" s="33">
        <v>5.043438477331553</v>
      </c>
    </row>
    <row r="331" spans="1:16">
      <c r="A331" s="30" t="s">
        <v>163</v>
      </c>
      <c r="B331" s="30" t="s">
        <v>605</v>
      </c>
      <c r="C331" s="31">
        <v>2210494206</v>
      </c>
      <c r="D331" s="31">
        <v>735000000</v>
      </c>
      <c r="E331" s="32">
        <v>36.697029880932718</v>
      </c>
      <c r="F331" s="32">
        <v>7.1325616872561159</v>
      </c>
      <c r="G331" s="31">
        <v>139.25645700000001</v>
      </c>
      <c r="H331" s="32">
        <v>7.83</v>
      </c>
      <c r="I331" s="32">
        <v>-0.16419386812071934</v>
      </c>
      <c r="J331" s="31">
        <v>-78670547</v>
      </c>
      <c r="K331" s="32">
        <v>-65.399316468461819</v>
      </c>
      <c r="L331" s="32">
        <v>54.42176870748299</v>
      </c>
      <c r="M331" s="32">
        <v>18.940000000000001</v>
      </c>
      <c r="N331" s="33">
        <v>41.98645751514745</v>
      </c>
      <c r="O331" s="34">
        <v>211.24824608131735</v>
      </c>
      <c r="P331" s="33">
        <v>7.0416082027105782</v>
      </c>
    </row>
    <row r="332" spans="1:16">
      <c r="A332" s="30" t="s">
        <v>415</v>
      </c>
      <c r="B332" s="30" t="s">
        <v>605</v>
      </c>
      <c r="C332" s="31">
        <v>7934593883</v>
      </c>
      <c r="D332" s="31">
        <v>1049040806</v>
      </c>
      <c r="E332" s="32">
        <v>50.723700155653759</v>
      </c>
      <c r="F332" s="32">
        <v>12.088114176669539</v>
      </c>
      <c r="G332" s="31">
        <v>160.647257</v>
      </c>
      <c r="H332" s="32">
        <v>4.91</v>
      </c>
      <c r="I332" s="32">
        <v>-0.11174446003903338</v>
      </c>
      <c r="J332" s="31">
        <v>-63498082</v>
      </c>
      <c r="K332" s="32">
        <v>-66.083306642238426</v>
      </c>
      <c r="L332" s="32">
        <v>38.130070604708202</v>
      </c>
      <c r="M332" s="32">
        <v>15.31</v>
      </c>
      <c r="N332" s="33">
        <v>40.922094868266967</v>
      </c>
      <c r="O332" s="34">
        <v>572.29506437709574</v>
      </c>
      <c r="P332" s="33">
        <v>19.076502145903191</v>
      </c>
    </row>
    <row r="333" spans="1:16">
      <c r="A333" s="40" t="s">
        <v>71</v>
      </c>
      <c r="B333" s="40" t="s">
        <v>255</v>
      </c>
      <c r="C333" s="41">
        <v>336306420</v>
      </c>
      <c r="D333" s="41">
        <v>3750000</v>
      </c>
      <c r="E333" s="42">
        <v>13.472129952165519</v>
      </c>
      <c r="F333" s="42">
        <v>0.89814199681103457</v>
      </c>
      <c r="G333" s="41">
        <v>7.3957799999999996E-4</v>
      </c>
      <c r="H333" s="42">
        <v>4015</v>
      </c>
      <c r="I333" s="42">
        <v>-172.44096534063738</v>
      </c>
      <c r="J333" s="41">
        <v>-10342879</v>
      </c>
      <c r="K333" s="42">
        <v>-1450.2731782901067</v>
      </c>
      <c r="L333" s="42">
        <v>10666.666666666666</v>
      </c>
      <c r="M333" s="42">
        <v>19.72</v>
      </c>
      <c r="N333" s="43">
        <v>43.578571089344692</v>
      </c>
      <c r="O333" s="44">
        <v>71.70593614665222</v>
      </c>
      <c r="P333" s="43">
        <v>2.390197871555074</v>
      </c>
    </row>
    <row r="334" spans="1:16">
      <c r="A334" s="40" t="s">
        <v>39</v>
      </c>
      <c r="B334" s="40" t="s">
        <v>255</v>
      </c>
      <c r="C334" s="41">
        <v>638570889</v>
      </c>
      <c r="D334" s="41">
        <v>10721700</v>
      </c>
      <c r="E334" s="42">
        <v>67.951838832303991</v>
      </c>
      <c r="F334" s="42">
        <v>58.144824555246053</v>
      </c>
      <c r="G334" s="41">
        <v>5.1827810000000003</v>
      </c>
      <c r="H334" s="42">
        <v>113.6</v>
      </c>
      <c r="I334" s="42">
        <v>-3.7040079572821298</v>
      </c>
      <c r="J334" s="41">
        <v>5814918</v>
      </c>
      <c r="K334" s="42">
        <v>200.97709030462681</v>
      </c>
      <c r="L334" s="42">
        <v>3730.7516531893261</v>
      </c>
      <c r="M334" s="42">
        <v>48.33</v>
      </c>
      <c r="N334" s="43">
        <v>36.620577973153658</v>
      </c>
      <c r="O334" s="44">
        <v>651.94716211845184</v>
      </c>
      <c r="P334" s="43">
        <v>21.731572070615062</v>
      </c>
    </row>
    <row r="335" spans="1:16">
      <c r="A335" s="40" t="s">
        <v>320</v>
      </c>
      <c r="B335" s="40" t="s">
        <v>255</v>
      </c>
      <c r="C335" s="41">
        <v>1138168471</v>
      </c>
      <c r="D335" s="41">
        <v>10994134</v>
      </c>
      <c r="E335" s="42">
        <v>36.149512594414887</v>
      </c>
      <c r="F335" s="42">
        <v>2.107738952754195</v>
      </c>
      <c r="G335" s="41">
        <v>7.01302E-4</v>
      </c>
      <c r="H335" s="42">
        <v>1580</v>
      </c>
      <c r="I335" s="42">
        <v>-41.301173229636788</v>
      </c>
      <c r="J335" s="41">
        <v>164509463</v>
      </c>
      <c r="K335" s="42">
        <v>104.2544831600356</v>
      </c>
      <c r="L335" s="42">
        <v>3638.303844577481</v>
      </c>
      <c r="M335" s="42">
        <v>6.37</v>
      </c>
      <c r="N335" s="43">
        <v>73.797606369392582</v>
      </c>
      <c r="O335" s="44">
        <v>799.73400317977575</v>
      </c>
      <c r="P335" s="43">
        <v>26.657800105992525</v>
      </c>
    </row>
    <row r="336" spans="1:16">
      <c r="A336" s="40" t="s">
        <v>45</v>
      </c>
      <c r="B336" s="40" t="s">
        <v>255</v>
      </c>
      <c r="C336" s="41">
        <v>879240094</v>
      </c>
      <c r="D336" s="41">
        <v>14175000</v>
      </c>
      <c r="E336" s="42">
        <v>19.859104247779857</v>
      </c>
      <c r="F336" s="42">
        <v>3.9800994564253362</v>
      </c>
      <c r="G336" s="41">
        <v>5.5196949999999996</v>
      </c>
      <c r="H336" s="42">
        <v>365</v>
      </c>
      <c r="I336" s="42">
        <v>-24.897599150072438</v>
      </c>
      <c r="J336" s="41">
        <v>-27853019</v>
      </c>
      <c r="K336" s="42">
        <v>-179.14036535859901</v>
      </c>
      <c r="L336" s="42">
        <v>2821.8694885361551</v>
      </c>
      <c r="M336" s="42">
        <v>38.93</v>
      </c>
      <c r="N336" s="43">
        <v>61.984161215976336</v>
      </c>
      <c r="O336" s="44">
        <v>1165.1133228153024</v>
      </c>
      <c r="P336" s="43">
        <v>38.837110760510079</v>
      </c>
    </row>
    <row r="337" spans="1:16">
      <c r="A337" s="40" t="s">
        <v>482</v>
      </c>
      <c r="B337" s="40" t="s">
        <v>255</v>
      </c>
      <c r="C337" s="41">
        <v>3023972122</v>
      </c>
      <c r="D337" s="41">
        <v>21000000</v>
      </c>
      <c r="E337" s="42">
        <v>15.382450304734995</v>
      </c>
      <c r="F337" s="42">
        <v>1.4362698697231555</v>
      </c>
      <c r="G337" s="41">
        <v>4.9969520000000003</v>
      </c>
      <c r="H337" s="42">
        <v>520.5</v>
      </c>
      <c r="I337" s="42">
        <v>16.214180596473454</v>
      </c>
      <c r="J337" s="41">
        <v>40710262</v>
      </c>
      <c r="K337" s="42">
        <v>263.07863113236658</v>
      </c>
      <c r="L337" s="42">
        <v>1904.7619047619048</v>
      </c>
      <c r="M337" s="42">
        <v>23.79</v>
      </c>
      <c r="N337" s="43">
        <v>39.157529117534942</v>
      </c>
      <c r="O337" s="44">
        <v>2348.484872516573</v>
      </c>
      <c r="P337" s="43">
        <v>78.282829083885773</v>
      </c>
    </row>
    <row r="338" spans="1:16">
      <c r="A338" s="40" t="s">
        <v>448</v>
      </c>
      <c r="B338" s="40" t="s">
        <v>255</v>
      </c>
      <c r="C338" s="41">
        <v>447250420</v>
      </c>
      <c r="D338" s="41">
        <v>23850000</v>
      </c>
      <c r="E338" s="42">
        <v>20.202163270067359</v>
      </c>
      <c r="F338" s="42">
        <v>4.7587127576537247</v>
      </c>
      <c r="G338" s="41">
        <v>10.082440999999999</v>
      </c>
      <c r="H338" s="42">
        <v>196.4</v>
      </c>
      <c r="I338" s="42">
        <v>-13.296024610658238</v>
      </c>
      <c r="J338" s="41">
        <v>5945065</v>
      </c>
      <c r="K338" s="42">
        <v>714.08807136675546</v>
      </c>
      <c r="L338" s="42">
        <v>1677.1488469601677</v>
      </c>
      <c r="M338" s="42">
        <v>42.27</v>
      </c>
      <c r="N338" s="43">
        <v>43.569757440233438</v>
      </c>
      <c r="O338" s="44">
        <v>758.79401008810066</v>
      </c>
      <c r="P338" s="43">
        <v>25.293133669603357</v>
      </c>
    </row>
    <row r="339" spans="1:16">
      <c r="A339" s="40" t="s">
        <v>102</v>
      </c>
      <c r="B339" s="40" t="s">
        <v>255</v>
      </c>
      <c r="C339" s="41">
        <v>1186366071</v>
      </c>
      <c r="D339" s="41">
        <v>46656000</v>
      </c>
      <c r="E339" s="42">
        <v>58.708856720019931</v>
      </c>
      <c r="F339" s="42">
        <v>46.604983297785473</v>
      </c>
      <c r="G339" s="41">
        <v>24.81212</v>
      </c>
      <c r="H339" s="42">
        <v>27.46</v>
      </c>
      <c r="I339" s="42">
        <v>-0.15260363802126875</v>
      </c>
      <c r="J339" s="41">
        <v>-1305327</v>
      </c>
      <c r="K339" s="42">
        <v>-965.05473341162792</v>
      </c>
      <c r="L339" s="42">
        <v>857.33882030178324</v>
      </c>
      <c r="M339" s="42">
        <v>53.18</v>
      </c>
      <c r="N339" s="43">
        <v>25.26565196327811</v>
      </c>
      <c r="O339" s="44">
        <v>713.40225459737439</v>
      </c>
      <c r="P339" s="43">
        <v>23.780075153245814</v>
      </c>
    </row>
    <row r="340" spans="1:16">
      <c r="A340" s="40" t="s">
        <v>548</v>
      </c>
      <c r="B340" s="40" t="s">
        <v>255</v>
      </c>
      <c r="C340" s="41">
        <v>1321868358</v>
      </c>
      <c r="D340" s="41">
        <v>55000000</v>
      </c>
      <c r="E340" s="42">
        <v>12.959058446649502</v>
      </c>
      <c r="F340" s="42">
        <v>1.5201241579647509</v>
      </c>
      <c r="G340" s="41">
        <v>18.044423999999999</v>
      </c>
      <c r="H340" s="42">
        <v>171.1</v>
      </c>
      <c r="I340" s="42">
        <v>11.702220143161384</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34.184236056452654</v>
      </c>
      <c r="F341" s="42">
        <v>15.503054900885557</v>
      </c>
      <c r="G341" s="41">
        <v>39.640771000000001</v>
      </c>
      <c r="H341" s="42">
        <v>29.52</v>
      </c>
      <c r="I341" s="42">
        <v>0.12533994256220637</v>
      </c>
      <c r="J341" s="41">
        <v>-4041987</v>
      </c>
      <c r="K341" s="42">
        <v>-545.52377333227446</v>
      </c>
      <c r="L341" s="42">
        <v>544.21768707482988</v>
      </c>
      <c r="M341" s="42">
        <v>53.93</v>
      </c>
      <c r="N341" s="43">
        <v>24.022392231959646</v>
      </c>
      <c r="O341" s="44">
        <v>1193.3785563320127</v>
      </c>
      <c r="P341" s="43">
        <v>39.779285211067091</v>
      </c>
    </row>
    <row r="342" spans="1:16">
      <c r="A342" s="40" t="s">
        <v>308</v>
      </c>
      <c r="B342" s="40" t="s">
        <v>255</v>
      </c>
      <c r="C342" s="41">
        <v>862192368</v>
      </c>
      <c r="D342" s="41">
        <v>93600000</v>
      </c>
      <c r="E342" s="42">
        <v>82.644710743884303</v>
      </c>
      <c r="F342" s="42">
        <v>126.13661590946933</v>
      </c>
      <c r="G342" s="41">
        <v>62.294471000000001</v>
      </c>
      <c r="H342" s="42">
        <v>7.77</v>
      </c>
      <c r="I342" s="42">
        <v>-1.2956112544209475E-2</v>
      </c>
      <c r="J342" s="41">
        <v>-2782893</v>
      </c>
      <c r="K342" s="42">
        <v>-235.4384448126464</v>
      </c>
      <c r="L342" s="42">
        <v>427.35042735042737</v>
      </c>
      <c r="M342" s="42">
        <v>66.55</v>
      </c>
      <c r="N342" s="43">
        <v>23.058113989368483</v>
      </c>
      <c r="O342" s="44">
        <v>409.16260802830061</v>
      </c>
      <c r="P342" s="43">
        <v>13.638753600943353</v>
      </c>
    </row>
    <row r="343" spans="1:16">
      <c r="A343" s="40" t="s">
        <v>10</v>
      </c>
      <c r="B343" s="40" t="s">
        <v>255</v>
      </c>
      <c r="C343" s="41">
        <v>9551963345</v>
      </c>
      <c r="D343" s="41">
        <v>100000000</v>
      </c>
      <c r="E343" s="42">
        <v>8.2852581230741951</v>
      </c>
      <c r="F343" s="42">
        <v>0.79665943491098035</v>
      </c>
      <c r="G343" s="41">
        <v>45.468504000000003</v>
      </c>
      <c r="H343" s="42">
        <v>106.2</v>
      </c>
      <c r="I343" s="42">
        <v>2.4691172081133885</v>
      </c>
      <c r="J343" s="41">
        <v>58835982</v>
      </c>
      <c r="K343" s="42">
        <v>176.76258042230009</v>
      </c>
      <c r="L343" s="42">
        <v>400</v>
      </c>
      <c r="M343" s="42">
        <v>45.46</v>
      </c>
      <c r="N343" s="43">
        <v>17.27077558124892</v>
      </c>
      <c r="O343" s="44">
        <v>1070.4074817609685</v>
      </c>
      <c r="P343" s="43">
        <v>35.68024939203228</v>
      </c>
    </row>
    <row r="344" spans="1:16">
      <c r="A344" s="40" t="s">
        <v>87</v>
      </c>
      <c r="B344" s="40" t="s">
        <v>255</v>
      </c>
      <c r="C344" s="41">
        <v>3143931773</v>
      </c>
      <c r="D344" s="41">
        <v>119000000</v>
      </c>
      <c r="E344" s="42">
        <v>66.502702922557049</v>
      </c>
      <c r="F344" s="42">
        <v>23.285260126945744</v>
      </c>
      <c r="G344" s="41">
        <v>24.496238000000002</v>
      </c>
      <c r="H344" s="42">
        <v>24.56</v>
      </c>
      <c r="I344" s="42">
        <v>-0.39627908561729086</v>
      </c>
      <c r="J344" s="41">
        <v>-53375203</v>
      </c>
      <c r="K344" s="42">
        <v>-53.507993215501216</v>
      </c>
      <c r="L344" s="42">
        <v>336.1344537815126</v>
      </c>
      <c r="M344" s="42">
        <v>20.58</v>
      </c>
      <c r="N344" s="43">
        <v>16.978167674945848</v>
      </c>
      <c r="O344" s="44">
        <v>211.54553952191645</v>
      </c>
      <c r="P344" s="43">
        <v>7.0515179840638815</v>
      </c>
    </row>
    <row r="345" spans="1:16">
      <c r="A345" s="40" t="s">
        <v>40</v>
      </c>
      <c r="B345" s="40" t="s">
        <v>255</v>
      </c>
      <c r="C345" s="41">
        <v>1508599655</v>
      </c>
      <c r="D345" s="41">
        <v>119728125</v>
      </c>
      <c r="E345" s="42">
        <v>168.71455884521174</v>
      </c>
      <c r="F345" s="42">
        <v>352.28681407399421</v>
      </c>
      <c r="G345" s="41">
        <v>53.051453000000002</v>
      </c>
      <c r="H345" s="42">
        <v>4.47</v>
      </c>
      <c r="I345" s="42">
        <v>-3.6836370237465665E-2</v>
      </c>
      <c r="J345" s="41">
        <v>-17925929</v>
      </c>
      <c r="K345" s="42">
        <v>-26.716188600323029</v>
      </c>
      <c r="L345" s="42">
        <v>334.0902565708767</v>
      </c>
      <c r="M345" s="42">
        <v>44.3</v>
      </c>
      <c r="N345" s="43">
        <v>16.801412268278604</v>
      </c>
      <c r="O345" s="44">
        <v>318.41807765142067</v>
      </c>
      <c r="P345" s="43">
        <v>10.613935921714022</v>
      </c>
    </row>
    <row r="346" spans="1:16">
      <c r="A346" s="40" t="s">
        <v>421</v>
      </c>
      <c r="B346" s="40" t="s">
        <v>255</v>
      </c>
      <c r="C346" s="41">
        <v>181919399</v>
      </c>
      <c r="D346" s="41">
        <v>120000000</v>
      </c>
      <c r="E346" s="42">
        <v>126.96381277408314</v>
      </c>
      <c r="F346" s="42">
        <v>120.36766486011642</v>
      </c>
      <c r="G346" s="41">
        <v>42.875571000000001</v>
      </c>
      <c r="H346" s="42">
        <v>7.35</v>
      </c>
      <c r="I346" s="42">
        <v>-0.19445870324871528</v>
      </c>
      <c r="J346" s="41">
        <v>-37672820</v>
      </c>
      <c r="K346" s="42">
        <v>-27.998965806116981</v>
      </c>
      <c r="L346" s="42">
        <v>333.33333333333331</v>
      </c>
      <c r="M346" s="42">
        <v>35.72</v>
      </c>
      <c r="N346" s="43">
        <v>14.244928020982345</v>
      </c>
      <c r="O346" s="44">
        <v>377.4334608737127</v>
      </c>
      <c r="P346" s="43">
        <v>12.581115362457091</v>
      </c>
    </row>
    <row r="347" spans="1:16">
      <c r="A347" s="40" t="s">
        <v>166</v>
      </c>
      <c r="B347" s="40" t="s">
        <v>255</v>
      </c>
      <c r="C347" s="41">
        <v>8044975103</v>
      </c>
      <c r="D347" s="41">
        <v>135000000</v>
      </c>
      <c r="E347" s="42">
        <v>18.673157941869366</v>
      </c>
      <c r="F347" s="42">
        <v>5.5327875383316645</v>
      </c>
      <c r="G347" s="41">
        <v>82.584238999999997</v>
      </c>
      <c r="H347" s="42">
        <v>25.94</v>
      </c>
      <c r="I347" s="42">
        <v>0.28049054038027421</v>
      </c>
      <c r="J347" s="41">
        <v>-3113021</v>
      </c>
      <c r="K347" s="42">
        <v>-1084.1558730249492</v>
      </c>
      <c r="L347" s="42">
        <v>296.2962962962963</v>
      </c>
      <c r="M347" s="42">
        <v>61.17</v>
      </c>
      <c r="N347" s="43">
        <v>47.132455057654646</v>
      </c>
      <c r="O347" s="44">
        <v>1360.075734158193</v>
      </c>
      <c r="P347" s="43">
        <v>45.3358578052731</v>
      </c>
    </row>
    <row r="348" spans="1:16">
      <c r="A348" s="40" t="s">
        <v>761</v>
      </c>
      <c r="B348" s="40" t="s">
        <v>255</v>
      </c>
      <c r="C348" s="41">
        <v>3597943991</v>
      </c>
      <c r="D348" s="41">
        <v>160000000</v>
      </c>
      <c r="E348" s="42">
        <v>31.321232312586901</v>
      </c>
      <c r="F348" s="42">
        <v>6.3147645791505846</v>
      </c>
      <c r="G348" s="41">
        <v>39.992564999999999</v>
      </c>
      <c r="H348" s="42">
        <v>31.94</v>
      </c>
      <c r="I348" s="42">
        <v>-0.67298178636976758</v>
      </c>
      <c r="J348" s="41">
        <v>29754818</v>
      </c>
      <c r="K348" s="42">
        <v>166.69569277822504</v>
      </c>
      <c r="L348" s="42">
        <v>250</v>
      </c>
      <c r="M348" s="42">
        <v>24.99</v>
      </c>
      <c r="N348" s="43">
        <v>32.403975575786674</v>
      </c>
      <c r="O348" s="44">
        <v>8.6713711907880509</v>
      </c>
      <c r="P348" s="43">
        <v>0.2890457063596017</v>
      </c>
    </row>
    <row r="349" spans="1:16">
      <c r="A349" s="40" t="s">
        <v>409</v>
      </c>
      <c r="B349" s="40" t="s">
        <v>255</v>
      </c>
      <c r="C349" s="41">
        <v>932814398</v>
      </c>
      <c r="D349" s="41">
        <v>174600000</v>
      </c>
      <c r="E349" s="42">
        <v>45.113263004733788</v>
      </c>
      <c r="F349" s="42">
        <v>25.838065867545126</v>
      </c>
      <c r="G349" s="41">
        <v>78.469515999999999</v>
      </c>
      <c r="H349" s="42">
        <v>11.3</v>
      </c>
      <c r="I349" s="42">
        <v>0.34894405030715703</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6.2892915118885222</v>
      </c>
      <c r="F350" s="42">
        <v>0.72439019681255701</v>
      </c>
      <c r="G350" s="41">
        <v>124.842961</v>
      </c>
      <c r="H350" s="42">
        <v>50.95</v>
      </c>
      <c r="I350" s="42">
        <v>-2.552118216217977</v>
      </c>
      <c r="J350" s="41">
        <v>-50345394</v>
      </c>
      <c r="K350" s="42">
        <v>-172.45246903818054</v>
      </c>
      <c r="L350" s="42">
        <v>225.7495590828924</v>
      </c>
      <c r="M350" s="42">
        <v>70.45</v>
      </c>
      <c r="N350" s="43">
        <v>37.623042739957093</v>
      </c>
      <c r="O350" s="44">
        <v>631.74669439043441</v>
      </c>
      <c r="P350" s="43">
        <v>21.058223146347814</v>
      </c>
    </row>
    <row r="351" spans="1:16">
      <c r="A351" s="40" t="s">
        <v>43</v>
      </c>
      <c r="B351" s="40" t="s">
        <v>255</v>
      </c>
      <c r="C351" s="41">
        <v>595998092</v>
      </c>
      <c r="D351" s="41">
        <v>187641391</v>
      </c>
      <c r="E351" s="42">
        <v>30.773552448661746</v>
      </c>
      <c r="F351" s="42">
        <v>16.400194160073003</v>
      </c>
      <c r="G351" s="41">
        <v>131.0445</v>
      </c>
      <c r="H351" s="42">
        <v>9.92</v>
      </c>
      <c r="I351" s="42">
        <v>-0.22154683136505327</v>
      </c>
      <c r="J351" s="41">
        <v>39009394</v>
      </c>
      <c r="K351" s="42">
        <v>48.101590862959831</v>
      </c>
      <c r="L351" s="42">
        <v>213.17258301501292</v>
      </c>
      <c r="M351" s="42">
        <v>69.83</v>
      </c>
      <c r="N351" s="43">
        <v>68.044045650097644</v>
      </c>
      <c r="O351" s="44">
        <v>954.50543597526325</v>
      </c>
      <c r="P351" s="43">
        <v>31.81684786584211</v>
      </c>
    </row>
    <row r="352" spans="1:16">
      <c r="A352" s="40" t="s">
        <v>177</v>
      </c>
      <c r="B352" s="40" t="s">
        <v>255</v>
      </c>
      <c r="C352" s="41">
        <v>2673958636</v>
      </c>
      <c r="D352" s="41">
        <v>190370946</v>
      </c>
      <c r="E352" s="42">
        <v>31.833399113585742</v>
      </c>
      <c r="F352" s="42">
        <v>10.451108671798631</v>
      </c>
      <c r="G352" s="41">
        <v>74.278114000000002</v>
      </c>
      <c r="H352" s="42">
        <v>16.920000000000002</v>
      </c>
      <c r="I352" s="42">
        <v>-1.3588684116354948</v>
      </c>
      <c r="J352" s="41">
        <v>34312463</v>
      </c>
      <c r="K352" s="42">
        <v>88.770518630504611</v>
      </c>
      <c r="L352" s="42">
        <v>210.11609618202979</v>
      </c>
      <c r="M352" s="42">
        <v>39.01</v>
      </c>
      <c r="N352" s="43">
        <v>43.052176938168252</v>
      </c>
      <c r="O352" s="44">
        <v>245.75386679049632</v>
      </c>
      <c r="P352" s="43">
        <v>8.1917955596832108</v>
      </c>
    </row>
    <row r="353" spans="1:16">
      <c r="A353" s="40" t="s">
        <v>167</v>
      </c>
      <c r="B353" s="40" t="s">
        <v>255</v>
      </c>
      <c r="C353" s="41">
        <v>3624383186</v>
      </c>
      <c r="D353" s="41">
        <v>190615223</v>
      </c>
      <c r="E353" s="42">
        <v>53.550003839427653</v>
      </c>
      <c r="F353" s="42">
        <v>56.186492344766876</v>
      </c>
      <c r="G353" s="41">
        <v>136.56980300000001</v>
      </c>
      <c r="H353" s="42">
        <v>5.47</v>
      </c>
      <c r="I353" s="42">
        <v>-2.2333264698355393E-3</v>
      </c>
      <c r="J353" s="41">
        <v>-54418198</v>
      </c>
      <c r="K353" s="42">
        <v>-17.513922732244826</v>
      </c>
      <c r="L353" s="42">
        <v>209.84682844559586</v>
      </c>
      <c r="M353" s="42">
        <v>71.64</v>
      </c>
      <c r="N353" s="43">
        <v>33.014138422437327</v>
      </c>
      <c r="O353" s="44">
        <v>291.43434802215546</v>
      </c>
      <c r="P353" s="43">
        <v>9.7144782674051822</v>
      </c>
    </row>
    <row r="354" spans="1:16">
      <c r="A354" s="40" t="s">
        <v>44</v>
      </c>
      <c r="B354" s="40" t="s">
        <v>255</v>
      </c>
      <c r="C354" s="41">
        <v>573457342</v>
      </c>
      <c r="D354" s="41">
        <v>200000000</v>
      </c>
      <c r="E354" s="42">
        <v>62.603197458310184</v>
      </c>
      <c r="F354" s="42">
        <v>78.253996822887729</v>
      </c>
      <c r="G354" s="41">
        <v>150.34311</v>
      </c>
      <c r="H354" s="42">
        <v>4.25</v>
      </c>
      <c r="I354" s="42">
        <v>-0.14603148024086465</v>
      </c>
      <c r="J354" s="41">
        <v>28758269</v>
      </c>
      <c r="K354" s="42">
        <v>27.818085991197872</v>
      </c>
      <c r="L354" s="42">
        <v>200</v>
      </c>
      <c r="M354" s="42">
        <v>75.17</v>
      </c>
      <c r="N354" s="43">
        <v>11.857321447998514</v>
      </c>
      <c r="O354" s="44">
        <v>168.35896314476477</v>
      </c>
      <c r="P354" s="43">
        <v>5.6119654381588253</v>
      </c>
    </row>
    <row r="355" spans="1:16">
      <c r="A355" s="40" t="s">
        <v>258</v>
      </c>
      <c r="B355" s="40" t="s">
        <v>255</v>
      </c>
      <c r="C355" s="41">
        <v>28844632356</v>
      </c>
      <c r="D355" s="41">
        <v>200019288</v>
      </c>
      <c r="E355" s="42">
        <v>12.207239949112592</v>
      </c>
      <c r="F355" s="42">
        <v>0.67811459980091704</v>
      </c>
      <c r="G355" s="41">
        <v>35.457332999999998</v>
      </c>
      <c r="H355" s="42">
        <v>92.45</v>
      </c>
      <c r="I355" s="42">
        <v>5.3467197358041716</v>
      </c>
      <c r="J355" s="41">
        <v>-90890793</v>
      </c>
      <c r="K355" s="42">
        <v>-198.05895983325837</v>
      </c>
      <c r="L355" s="42">
        <v>199.98071385995536</v>
      </c>
      <c r="M355" s="42">
        <v>17.72</v>
      </c>
      <c r="N355" s="43">
        <v>30.081226856197521</v>
      </c>
      <c r="O355" s="44">
        <v>2880.3596134026889</v>
      </c>
      <c r="P355" s="43">
        <v>96.011987113422961</v>
      </c>
    </row>
    <row r="356" spans="1:16">
      <c r="A356" s="40" t="s">
        <v>2</v>
      </c>
      <c r="B356" s="40" t="s">
        <v>255</v>
      </c>
      <c r="C356" s="41">
        <v>71378041000</v>
      </c>
      <c r="D356" s="41">
        <v>219801000</v>
      </c>
      <c r="E356" s="42">
        <v>2.3651898670218081</v>
      </c>
      <c r="F356" s="42">
        <v>3.2121183524035792E-2</v>
      </c>
      <c r="G356" s="41">
        <v>51.918782</v>
      </c>
      <c r="H356" s="42">
        <v>325.75</v>
      </c>
      <c r="I356" s="42">
        <v>14.82526479371387</v>
      </c>
      <c r="J356" s="41">
        <v>134970000</v>
      </c>
      <c r="K356" s="42">
        <v>545.55334518781956</v>
      </c>
      <c r="L356" s="42">
        <v>181.98279352687203</v>
      </c>
      <c r="M356" s="42">
        <v>23.62</v>
      </c>
      <c r="N356" s="43">
        <v>13.468949484215686</v>
      </c>
      <c r="O356" s="44">
        <v>2792.8849774730988</v>
      </c>
      <c r="P356" s="43">
        <v>93.096165915769959</v>
      </c>
    </row>
    <row r="357" spans="1:16">
      <c r="A357" s="40" t="s">
        <v>256</v>
      </c>
      <c r="B357" s="40" t="s">
        <v>255</v>
      </c>
      <c r="C357" s="41">
        <v>1748599456</v>
      </c>
      <c r="D357" s="41">
        <v>220000000</v>
      </c>
      <c r="E357" s="42">
        <v>58.366649016592</v>
      </c>
      <c r="F357" s="42">
        <v>33.162868759427269</v>
      </c>
      <c r="G357" s="41">
        <v>78.150914</v>
      </c>
      <c r="H357" s="42">
        <v>8.77</v>
      </c>
      <c r="I357" s="42">
        <v>-0.21023748861794364</v>
      </c>
      <c r="J357" s="41">
        <v>-145428477</v>
      </c>
      <c r="K357" s="42">
        <v>-12.10216895828456</v>
      </c>
      <c r="L357" s="42">
        <v>181.81818181818181</v>
      </c>
      <c r="M357" s="42">
        <v>35.520000000000003</v>
      </c>
      <c r="N357" s="43">
        <v>32.802736515063131</v>
      </c>
      <c r="O357" s="44">
        <v>244.8735390667506</v>
      </c>
      <c r="P357" s="43">
        <v>8.1624513022250191</v>
      </c>
    </row>
    <row r="358" spans="1:16">
      <c r="A358" s="40" t="s">
        <v>382</v>
      </c>
      <c r="B358" s="40" t="s">
        <v>255</v>
      </c>
      <c r="C358" s="41">
        <v>237921423</v>
      </c>
      <c r="D358" s="41">
        <v>249999992</v>
      </c>
      <c r="E358" s="42">
        <v>50.792975179378601</v>
      </c>
      <c r="F358" s="42">
        <v>50.792976804753856</v>
      </c>
      <c r="G358" s="41">
        <v>187.95273599999999</v>
      </c>
      <c r="H358" s="42">
        <v>4.1900000000000004</v>
      </c>
      <c r="I358" s="42">
        <v>-6.6548053838112686E-2</v>
      </c>
      <c r="J358" s="41">
        <v>5215990</v>
      </c>
      <c r="K358" s="42">
        <v>191.71815283388196</v>
      </c>
      <c r="L358" s="42">
        <v>160.00000512000017</v>
      </c>
      <c r="M358" s="42">
        <v>75.180000000000007</v>
      </c>
      <c r="N358" s="43">
        <v>64.053572469279288</v>
      </c>
      <c r="O358" s="44">
        <v>253.62232093314469</v>
      </c>
      <c r="P358" s="43">
        <v>8.4540773644381559</v>
      </c>
    </row>
    <row r="359" spans="1:16">
      <c r="A359" s="40" t="s">
        <v>260</v>
      </c>
      <c r="B359" s="40" t="s">
        <v>255</v>
      </c>
      <c r="C359" s="41">
        <v>2324346355</v>
      </c>
      <c r="D359" s="41">
        <v>270000000</v>
      </c>
      <c r="E359" s="42">
        <v>221.84508557674178</v>
      </c>
      <c r="F359" s="42">
        <v>410.82423254952181</v>
      </c>
      <c r="G359" s="41">
        <v>68.060782000000003</v>
      </c>
      <c r="H359" s="42">
        <v>2.65</v>
      </c>
      <c r="I359" s="42">
        <v>-2.3297237560059525E-2</v>
      </c>
      <c r="J359" s="41">
        <v>120604000</v>
      </c>
      <c r="K359" s="42">
        <v>4.4774634340486221</v>
      </c>
      <c r="L359" s="42">
        <v>148.14814814814815</v>
      </c>
      <c r="M359" s="42">
        <v>25.2</v>
      </c>
      <c r="N359" s="43">
        <v>86.921853000663617</v>
      </c>
      <c r="O359" s="44">
        <v>330.9123823750142</v>
      </c>
      <c r="P359" s="43">
        <v>11.030412745833807</v>
      </c>
    </row>
    <row r="360" spans="1:16">
      <c r="A360" s="40" t="s">
        <v>117</v>
      </c>
      <c r="B360" s="40" t="s">
        <v>255</v>
      </c>
      <c r="C360" s="41">
        <v>2298735475</v>
      </c>
      <c r="D360" s="41">
        <v>275000000</v>
      </c>
      <c r="E360" s="42">
        <v>104.68384986634818</v>
      </c>
      <c r="F360" s="42">
        <v>380.66854496853887</v>
      </c>
      <c r="G360" s="41">
        <v>231.60181800000001</v>
      </c>
      <c r="H360" s="42">
        <v>1.65</v>
      </c>
      <c r="I360" s="42">
        <v>-6.2560982006220733E-2</v>
      </c>
      <c r="J360" s="41">
        <v>16935617</v>
      </c>
      <c r="K360" s="42">
        <v>16.237967592205234</v>
      </c>
      <c r="L360" s="42">
        <v>145.45454545454547</v>
      </c>
      <c r="M360" s="42">
        <v>84.21</v>
      </c>
      <c r="N360" s="43">
        <v>74.905061634829337</v>
      </c>
      <c r="O360" s="44">
        <v>346.16988251854377</v>
      </c>
      <c r="P360" s="43">
        <v>11.538996083951458</v>
      </c>
    </row>
    <row r="361" spans="1:16">
      <c r="A361" s="40" t="s">
        <v>257</v>
      </c>
      <c r="B361" s="40" t="s">
        <v>255</v>
      </c>
      <c r="C361" s="41">
        <v>4481586649</v>
      </c>
      <c r="D361" s="41">
        <v>300000000</v>
      </c>
      <c r="E361" s="42">
        <v>18.589157316320534</v>
      </c>
      <c r="F361" s="42">
        <v>4.1309238480712303</v>
      </c>
      <c r="G361" s="41">
        <v>140.647705</v>
      </c>
      <c r="H361" s="42">
        <v>15.3</v>
      </c>
      <c r="I361" s="42">
        <v>-0.27164869977786132</v>
      </c>
      <c r="J361" s="41">
        <v>-211813709</v>
      </c>
      <c r="K361" s="42">
        <v>-21.245083810887802</v>
      </c>
      <c r="L361" s="42">
        <v>133.33333333333334</v>
      </c>
      <c r="M361" s="42">
        <v>46.88</v>
      </c>
      <c r="N361" s="43">
        <v>30.458782691895003</v>
      </c>
      <c r="O361" s="44">
        <v>330.10018742856198</v>
      </c>
      <c r="P361" s="43">
        <v>11.003339580952066</v>
      </c>
    </row>
    <row r="362" spans="1:16">
      <c r="A362" s="40" t="s">
        <v>319</v>
      </c>
      <c r="B362" s="40" t="s">
        <v>255</v>
      </c>
      <c r="C362" s="41">
        <v>8232091507</v>
      </c>
      <c r="D362" s="41">
        <v>300000000</v>
      </c>
      <c r="E362" s="42">
        <v>40.463816496592187</v>
      </c>
      <c r="F362" s="42">
        <v>11.239949026831162</v>
      </c>
      <c r="G362" s="41">
        <v>75.779038999999997</v>
      </c>
      <c r="H362" s="42">
        <v>13.05</v>
      </c>
      <c r="I362" s="42">
        <v>-4.5559412563104473E-2</v>
      </c>
      <c r="J362" s="41">
        <v>46750790</v>
      </c>
      <c r="K362" s="42">
        <v>77.0040463487355</v>
      </c>
      <c r="L362" s="42">
        <v>133.33333333333334</v>
      </c>
      <c r="M362" s="42">
        <v>25.25</v>
      </c>
      <c r="N362" s="43">
        <v>59.146560517776486</v>
      </c>
      <c r="O362" s="44">
        <v>719.68620168812686</v>
      </c>
      <c r="P362" s="43">
        <v>23.989540056270894</v>
      </c>
    </row>
    <row r="363" spans="1:16">
      <c r="A363" s="40" t="s">
        <v>261</v>
      </c>
      <c r="B363" s="40" t="s">
        <v>255</v>
      </c>
      <c r="C363" s="41">
        <v>26090409000</v>
      </c>
      <c r="D363" s="41">
        <v>305117000</v>
      </c>
      <c r="E363" s="42">
        <v>17.172047776020595</v>
      </c>
      <c r="F363" s="42">
        <v>0.76054333149563602</v>
      </c>
      <c r="G363" s="41">
        <v>31.206356</v>
      </c>
      <c r="H363" s="42">
        <v>74.7</v>
      </c>
      <c r="I363" s="42">
        <v>-1.5251860595402746</v>
      </c>
      <c r="J363" s="41">
        <v>28632000</v>
      </c>
      <c r="K363" s="42">
        <v>788.58123777591504</v>
      </c>
      <c r="L363" s="42">
        <v>131.09725121838508</v>
      </c>
      <c r="M363" s="42">
        <v>10.220000000000001</v>
      </c>
      <c r="N363" s="43">
        <v>53.551947476257801</v>
      </c>
      <c r="O363" s="44">
        <v>120.1494366256768</v>
      </c>
      <c r="P363" s="43">
        <v>4.0049812208558935</v>
      </c>
    </row>
    <row r="364" spans="1:16">
      <c r="A364" s="40" t="s">
        <v>262</v>
      </c>
      <c r="B364" s="40" t="s">
        <v>255</v>
      </c>
      <c r="C364" s="41">
        <v>35388745864</v>
      </c>
      <c r="D364" s="41">
        <v>334000000</v>
      </c>
      <c r="E364" s="42">
        <v>1.1844338856111656</v>
      </c>
      <c r="F364" s="42">
        <v>7.3572805775036993E-3</v>
      </c>
      <c r="G364" s="41">
        <v>70.556014000000005</v>
      </c>
      <c r="H364" s="42">
        <v>478.75</v>
      </c>
      <c r="I364" s="42">
        <v>12.241405564264369</v>
      </c>
      <c r="J364" s="41">
        <v>3685710974</v>
      </c>
      <c r="K364" s="42">
        <v>43.678953975407403</v>
      </c>
      <c r="L364" s="42">
        <v>119.76047904191617</v>
      </c>
      <c r="M364" s="42">
        <v>21.12</v>
      </c>
      <c r="N364" s="43">
        <v>41.265120286241007</v>
      </c>
      <c r="O364" s="44">
        <v>1874.1978582871852</v>
      </c>
      <c r="P364" s="43">
        <v>62.473261942906177</v>
      </c>
    </row>
    <row r="365" spans="1:16">
      <c r="A365" s="40" t="s">
        <v>74</v>
      </c>
      <c r="B365" s="40" t="s">
        <v>255</v>
      </c>
      <c r="C365" s="41">
        <v>633089921</v>
      </c>
      <c r="D365" s="41">
        <v>375000000</v>
      </c>
      <c r="E365" s="42">
        <v>19.223597350219343</v>
      </c>
      <c r="F365" s="42">
        <v>5.6958806963612867</v>
      </c>
      <c r="G365" s="41">
        <v>217.20958099999999</v>
      </c>
      <c r="H365" s="42">
        <v>9.58</v>
      </c>
      <c r="I365" s="42">
        <v>0.19039946973082955</v>
      </c>
      <c r="J365" s="41">
        <v>6803042</v>
      </c>
      <c r="K365" s="42">
        <v>496.1015969032677</v>
      </c>
      <c r="L365" s="42">
        <v>106.66666666666667</v>
      </c>
      <c r="M365" s="42">
        <v>57.92</v>
      </c>
      <c r="N365" s="43">
        <v>63.007723594808695</v>
      </c>
      <c r="O365" s="44">
        <v>1402.5420079078451</v>
      </c>
      <c r="P365" s="43">
        <v>46.751400263594839</v>
      </c>
    </row>
    <row r="366" spans="1:16">
      <c r="A366" s="40" t="s">
        <v>341</v>
      </c>
      <c r="B366" s="40" t="s">
        <v>255</v>
      </c>
      <c r="C366" s="41">
        <v>3823224810</v>
      </c>
      <c r="D366" s="41">
        <v>486200000</v>
      </c>
      <c r="E366" s="42">
        <v>18.926176666485993</v>
      </c>
      <c r="F366" s="42">
        <v>2.1625961728696459</v>
      </c>
      <c r="G366" s="41">
        <v>116.492937</v>
      </c>
      <c r="H366" s="42">
        <v>18.149999999999999</v>
      </c>
      <c r="I366" s="42">
        <v>-0.63696506565907285</v>
      </c>
      <c r="J366" s="41">
        <v>161327589</v>
      </c>
      <c r="K366" s="42">
        <v>54.247386043809286</v>
      </c>
      <c r="L366" s="42">
        <v>82.270670505964617</v>
      </c>
      <c r="M366" s="42">
        <v>23.95</v>
      </c>
      <c r="N366" s="43">
        <v>70.499041182838283</v>
      </c>
      <c r="O366" s="44">
        <v>890.42224076315051</v>
      </c>
      <c r="P366" s="43">
        <v>29.680741358771684</v>
      </c>
    </row>
    <row r="367" spans="1:16">
      <c r="A367" s="40" t="s">
        <v>321</v>
      </c>
      <c r="B367" s="40" t="s">
        <v>255</v>
      </c>
      <c r="C367" s="41">
        <v>2964377336</v>
      </c>
      <c r="D367" s="41">
        <v>500000000</v>
      </c>
      <c r="E367" s="42">
        <v>34.286145311541063</v>
      </c>
      <c r="F367" s="42">
        <v>34.286145311541063</v>
      </c>
      <c r="G367" s="41">
        <v>422.728272</v>
      </c>
      <c r="H367" s="42">
        <v>2.76</v>
      </c>
      <c r="I367" s="42">
        <v>-9.5835025124000772E-2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14.822714992512157</v>
      </c>
      <c r="F368" s="42">
        <v>0.77707549108844864</v>
      </c>
      <c r="G368" s="41">
        <v>71.523961</v>
      </c>
      <c r="H368" s="42">
        <v>37.74</v>
      </c>
      <c r="I368" s="42">
        <v>0.55789629555344789</v>
      </c>
      <c r="J368" s="41">
        <v>294689392</v>
      </c>
      <c r="K368" s="42">
        <v>64.729170841684052</v>
      </c>
      <c r="L368" s="42">
        <v>73.394495412844037</v>
      </c>
      <c r="M368" s="42">
        <v>13.12</v>
      </c>
      <c r="N368" s="43">
        <v>46.074526176296651</v>
      </c>
      <c r="O368" s="44">
        <v>1834.6539154747882</v>
      </c>
      <c r="P368" s="43">
        <v>61.155130515826272</v>
      </c>
    </row>
    <row r="369" spans="1:16">
      <c r="A369" s="40" t="s">
        <v>519</v>
      </c>
      <c r="B369" s="40" t="s">
        <v>255</v>
      </c>
      <c r="C369" s="41">
        <v>5131323395</v>
      </c>
      <c r="D369" s="41">
        <v>600000000</v>
      </c>
      <c r="E369" s="42">
        <v>16.348203659381905</v>
      </c>
      <c r="F369" s="42">
        <v>1.6027650646452849</v>
      </c>
      <c r="G369" s="41">
        <v>139.029326</v>
      </c>
      <c r="H369" s="42">
        <v>17.600000000000001</v>
      </c>
      <c r="I369" s="42">
        <v>-1.5059351823372218</v>
      </c>
      <c r="J369" s="41">
        <v>229985505</v>
      </c>
      <c r="K369" s="42">
        <v>44.350621140232292</v>
      </c>
      <c r="L369" s="42">
        <v>66.666666666666671</v>
      </c>
      <c r="M369" s="42">
        <v>23.17</v>
      </c>
      <c r="N369" s="43">
        <v>63.177769907081412</v>
      </c>
      <c r="O369" s="44">
        <v>824.73604242057888</v>
      </c>
      <c r="P369" s="43">
        <v>27.491201414019297</v>
      </c>
    </row>
    <row r="370" spans="1:16">
      <c r="A370" s="40" t="s">
        <v>180</v>
      </c>
      <c r="B370" s="40" t="s">
        <v>255</v>
      </c>
      <c r="C370" s="41">
        <v>1146147548</v>
      </c>
      <c r="D370" s="41">
        <v>600000000</v>
      </c>
      <c r="E370" s="42">
        <v>52.30727384950152</v>
      </c>
      <c r="F370" s="42">
        <v>43.589394874584599</v>
      </c>
      <c r="G370" s="41">
        <v>335.41250200000002</v>
      </c>
      <c r="H370" s="42">
        <v>2.2799999999999998</v>
      </c>
      <c r="I370" s="42">
        <v>-2.6517236443160289E-2</v>
      </c>
      <c r="J370" s="41">
        <v>-60642937</v>
      </c>
      <c r="K370" s="42">
        <v>-19.787959808081194</v>
      </c>
      <c r="L370" s="42">
        <v>66.666666666666671</v>
      </c>
      <c r="M370" s="42">
        <v>55.9</v>
      </c>
      <c r="N370" s="43">
        <v>58.083701333702166</v>
      </c>
      <c r="O370" s="44">
        <v>398.37083497226064</v>
      </c>
      <c r="P370" s="43">
        <v>13.279027832408689</v>
      </c>
    </row>
    <row r="371" spans="1:16">
      <c r="A371" s="40" t="s">
        <v>771</v>
      </c>
      <c r="B371" s="40" t="s">
        <v>255</v>
      </c>
      <c r="C371" s="41">
        <v>6697968298</v>
      </c>
      <c r="D371" s="41">
        <v>609000000</v>
      </c>
      <c r="E371" s="42">
        <v>29.032590218420268</v>
      </c>
      <c r="F371" s="42">
        <v>4.7672561935008648</v>
      </c>
      <c r="G371" s="41">
        <v>123.570446</v>
      </c>
      <c r="H371" s="42">
        <v>11.15</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13.363319285478017</v>
      </c>
      <c r="F372" s="42">
        <v>1.7606481272039547</v>
      </c>
      <c r="G372" s="41">
        <v>264.90403600000002</v>
      </c>
      <c r="H372" s="42">
        <v>11.3</v>
      </c>
      <c r="I372" s="42">
        <v>8.5001906245652847E-2</v>
      </c>
      <c r="J372" s="41">
        <v>555282156</v>
      </c>
      <c r="K372" s="42">
        <v>13.668726642820484</v>
      </c>
      <c r="L372" s="42">
        <v>57.971014492753625</v>
      </c>
      <c r="M372" s="42">
        <v>38.39</v>
      </c>
      <c r="N372" s="43">
        <v>27.665311560669533</v>
      </c>
      <c r="O372" s="44">
        <v>1600.5853388088865</v>
      </c>
      <c r="P372" s="43">
        <v>53.352844626962884</v>
      </c>
    </row>
    <row r="373" spans="1:16">
      <c r="A373" s="40" t="s">
        <v>241</v>
      </c>
      <c r="B373" s="40" t="s">
        <v>255</v>
      </c>
      <c r="C373" s="41">
        <v>1985914418</v>
      </c>
      <c r="D373" s="41">
        <v>1037000000</v>
      </c>
      <c r="E373" s="42">
        <v>50.172092157553863</v>
      </c>
      <c r="F373" s="42">
        <v>48.381959650485882</v>
      </c>
      <c r="G373" s="41">
        <v>759.30591400000003</v>
      </c>
      <c r="H373" s="42">
        <v>1.05</v>
      </c>
      <c r="I373" s="42">
        <v>-5.9397292491017106E-2</v>
      </c>
      <c r="J373" s="41">
        <v>207556314</v>
      </c>
      <c r="K373" s="42">
        <v>4.9962344195416764</v>
      </c>
      <c r="L373" s="42">
        <v>38.572806171648985</v>
      </c>
      <c r="M373" s="42">
        <v>73.22</v>
      </c>
      <c r="N373" s="43">
        <v>76.529364288985718</v>
      </c>
      <c r="O373" s="44">
        <v>479.72068957206056</v>
      </c>
      <c r="P373" s="43">
        <v>15.990689652402018</v>
      </c>
    </row>
    <row r="374" spans="1:16">
      <c r="A374" s="40" t="s">
        <v>458</v>
      </c>
      <c r="B374" s="40" t="s">
        <v>255</v>
      </c>
      <c r="C374" s="41">
        <v>4785393051</v>
      </c>
      <c r="D374" s="41">
        <v>1296960000</v>
      </c>
      <c r="E374" s="42">
        <v>30.059797353679727</v>
      </c>
      <c r="F374" s="42">
        <v>4.6354239689242114</v>
      </c>
      <c r="G374" s="41">
        <v>266.16580599999998</v>
      </c>
      <c r="H374" s="42">
        <v>5</v>
      </c>
      <c r="I374" s="42">
        <v>-0.17077195891004049</v>
      </c>
      <c r="J374" s="41">
        <v>18489123</v>
      </c>
      <c r="K374" s="42">
        <v>350.73594350581152</v>
      </c>
      <c r="L374" s="42">
        <v>30.8413520848754</v>
      </c>
      <c r="M374" s="42">
        <v>20.52</v>
      </c>
      <c r="N374" s="43">
        <v>49.3406751548168</v>
      </c>
      <c r="O374" s="44">
        <v>99.948066070560529</v>
      </c>
      <c r="P374" s="43">
        <v>3.3316022023520175</v>
      </c>
    </row>
    <row r="375" spans="1:16">
      <c r="A375" s="40" t="s">
        <v>42</v>
      </c>
      <c r="B375" s="40" t="s">
        <v>255</v>
      </c>
      <c r="C375" s="41">
        <v>3131402465</v>
      </c>
      <c r="D375" s="41">
        <v>1500000000</v>
      </c>
      <c r="E375" s="42">
        <v>11.819283160476317</v>
      </c>
      <c r="F375" s="42">
        <v>1.1256460152834589</v>
      </c>
      <c r="G375" s="41">
        <v>466.80128100000002</v>
      </c>
      <c r="H375" s="42">
        <v>7.25</v>
      </c>
      <c r="I375" s="42">
        <v>-8.3531203283952138E-2</v>
      </c>
      <c r="J375" s="41">
        <v>138936535</v>
      </c>
      <c r="K375" s="42">
        <v>75.574074162710332</v>
      </c>
      <c r="L375" s="42">
        <v>26.666666666666668</v>
      </c>
      <c r="M375" s="42">
        <v>31.12</v>
      </c>
      <c r="N375" s="43">
        <v>43.536827041117682</v>
      </c>
      <c r="O375" s="44">
        <v>9.4986818385809357</v>
      </c>
      <c r="P375" s="43">
        <v>0.31662272795269786</v>
      </c>
    </row>
    <row r="376" spans="1:16">
      <c r="A376" s="40" t="s">
        <v>259</v>
      </c>
      <c r="B376" s="40" t="s">
        <v>255</v>
      </c>
      <c r="C376" s="41">
        <v>353670740000</v>
      </c>
      <c r="D376" s="41">
        <v>1926796000</v>
      </c>
      <c r="E376" s="42">
        <v>0.10995043777541345</v>
      </c>
      <c r="F376" s="42">
        <v>1.4594340327985894E-4</v>
      </c>
      <c r="G376" s="41">
        <v>936.47786499999995</v>
      </c>
      <c r="H376" s="42">
        <v>388.5</v>
      </c>
      <c r="I376" s="42">
        <v>22.152395789187494</v>
      </c>
      <c r="J376" s="41">
        <v>3815100000</v>
      </c>
      <c r="K376" s="42">
        <v>197.47247411601268</v>
      </c>
      <c r="L376" s="42">
        <v>20.75985210681359</v>
      </c>
      <c r="M376" s="42">
        <v>48.6</v>
      </c>
      <c r="N376" s="43">
        <v>48.906582312579332</v>
      </c>
      <c r="O376" s="44">
        <v>2701.820098340419</v>
      </c>
      <c r="P376" s="43">
        <v>90.06066994468064</v>
      </c>
    </row>
    <row r="377" spans="1:16">
      <c r="A377" s="40" t="s">
        <v>397</v>
      </c>
      <c r="B377" s="40" t="s">
        <v>255</v>
      </c>
      <c r="C377" s="41">
        <v>11360173813</v>
      </c>
      <c r="D377" s="41">
        <v>2100000000</v>
      </c>
      <c r="E377" s="42">
        <v>10.030975652815895</v>
      </c>
      <c r="F377" s="42">
        <v>1.5922183575898246</v>
      </c>
      <c r="G377" s="41">
        <v>1038.647878</v>
      </c>
      <c r="H377" s="42">
        <v>3.84</v>
      </c>
      <c r="I377" s="42">
        <v>-5.0779976720526587E-2</v>
      </c>
      <c r="J377" s="41">
        <v>102822055</v>
      </c>
      <c r="K377" s="42">
        <v>61.27090146175351</v>
      </c>
      <c r="L377" s="42">
        <v>19.047619047619047</v>
      </c>
      <c r="M377" s="42">
        <v>49.45</v>
      </c>
      <c r="N377" s="43">
        <v>29.377294692725268</v>
      </c>
      <c r="O377" s="44">
        <v>571.92963496160451</v>
      </c>
      <c r="P377" s="43">
        <v>19.064321165386819</v>
      </c>
    </row>
    <row r="378" spans="1:16">
      <c r="A378" s="40" t="s">
        <v>264</v>
      </c>
      <c r="B378" s="40" t="s">
        <v>255</v>
      </c>
      <c r="C378" s="41">
        <v>67920029000</v>
      </c>
      <c r="D378" s="41">
        <v>2534400000</v>
      </c>
      <c r="E378" s="42">
        <v>1.6381034164660175</v>
      </c>
      <c r="F378" s="42">
        <v>3.2317381164496874E-2</v>
      </c>
      <c r="G378" s="41">
        <v>1217.3403820000001</v>
      </c>
      <c r="H378" s="42">
        <v>20.059999999999999</v>
      </c>
      <c r="I378" s="42">
        <v>8.6118344055201135E-2</v>
      </c>
      <c r="J378" s="41">
        <v>305660000</v>
      </c>
      <c r="K378" s="42">
        <v>165.83131584113067</v>
      </c>
      <c r="L378" s="42">
        <v>15.782828282828282</v>
      </c>
      <c r="M378" s="42">
        <v>48.03</v>
      </c>
      <c r="N378" s="43">
        <v>58.798176691493062</v>
      </c>
      <c r="O378" s="44">
        <v>1287.4081252276801</v>
      </c>
      <c r="P378" s="43">
        <v>42.913604174256001</v>
      </c>
    </row>
    <row r="379" spans="1:16">
      <c r="A379" s="40" t="s">
        <v>671</v>
      </c>
      <c r="B379" s="40" t="s">
        <v>255</v>
      </c>
      <c r="C379" s="41">
        <v>4839967141</v>
      </c>
      <c r="D379" s="41">
        <v>3016276170</v>
      </c>
      <c r="E379" s="42">
        <v>19.202033446521998</v>
      </c>
      <c r="F379" s="42">
        <v>2.8044665327402591</v>
      </c>
      <c r="G379" s="41">
        <v>955.68482200000005</v>
      </c>
      <c r="H379" s="42">
        <v>2.1800000000000002</v>
      </c>
      <c r="I379" s="42">
        <v>-3.5057122654388539E-2</v>
      </c>
      <c r="J379" s="41">
        <v>99081839</v>
      </c>
      <c r="K379" s="42">
        <v>69.10395461069308</v>
      </c>
      <c r="L379" s="42">
        <v>13.26138514697081</v>
      </c>
      <c r="M379" s="42">
        <v>31.68</v>
      </c>
      <c r="N379" s="43">
        <v>0</v>
      </c>
      <c r="O379" s="44">
        <v>183.796319830187</v>
      </c>
      <c r="P379" s="43">
        <v>6.126543994339567</v>
      </c>
    </row>
    <row r="380" spans="1:16">
      <c r="A380" s="40" t="s">
        <v>265</v>
      </c>
      <c r="B380" s="40" t="s">
        <v>255</v>
      </c>
      <c r="C380" s="41">
        <v>33650224000</v>
      </c>
      <c r="D380" s="41">
        <v>3885000000</v>
      </c>
      <c r="E380" s="42">
        <v>3.1035917032691667</v>
      </c>
      <c r="F380" s="42">
        <v>7.9886530328678679E-2</v>
      </c>
      <c r="G380" s="41">
        <v>1198.914348</v>
      </c>
      <c r="H380" s="42">
        <v>10.75</v>
      </c>
      <c r="I380" s="42">
        <v>-0.35776023686960201</v>
      </c>
      <c r="J380" s="41">
        <v>617790000</v>
      </c>
      <c r="K380" s="42">
        <v>62.885446510950324</v>
      </c>
      <c r="L380" s="42">
        <v>10.296010296010296</v>
      </c>
      <c r="M380" s="42">
        <v>30.86</v>
      </c>
      <c r="N380" s="43">
        <v>54.813732514189361</v>
      </c>
      <c r="O380" s="44">
        <v>1297.2765989296645</v>
      </c>
      <c r="P380" s="43">
        <v>43.242553297655483</v>
      </c>
    </row>
    <row r="381" spans="1:16">
      <c r="A381" s="40" t="s">
        <v>263</v>
      </c>
      <c r="B381" s="40" t="s">
        <v>255</v>
      </c>
      <c r="C381" s="41">
        <v>14932847381</v>
      </c>
      <c r="D381" s="41">
        <v>8430000000</v>
      </c>
      <c r="E381" s="42">
        <v>4.0737369859176127</v>
      </c>
      <c r="F381" s="42">
        <v>0.24162141078989399</v>
      </c>
      <c r="G381" s="41">
        <v>3719.4775850000001</v>
      </c>
      <c r="H381" s="42">
        <v>2.64</v>
      </c>
      <c r="I381" s="42">
        <v>-9.2045046263550478E-2</v>
      </c>
      <c r="J381" s="41">
        <v>-257856860</v>
      </c>
      <c r="K381" s="42">
        <v>-65.385113275636726</v>
      </c>
      <c r="L381" s="42">
        <v>4.7449584816132857</v>
      </c>
      <c r="M381" s="42">
        <v>44.12</v>
      </c>
      <c r="N381" s="43">
        <v>47.862944147720739</v>
      </c>
      <c r="O381" s="44">
        <v>251.05716270580686</v>
      </c>
      <c r="P381" s="43">
        <v>8.3685720901935614</v>
      </c>
    </row>
    <row r="382" spans="1:16">
      <c r="A382" s="40" t="s">
        <v>3</v>
      </c>
      <c r="B382" s="40" t="s">
        <v>255</v>
      </c>
      <c r="C382" s="41">
        <v>171692372000</v>
      </c>
      <c r="D382" s="41">
        <v>43815615000</v>
      </c>
      <c r="E382" s="42">
        <v>0.79730702893463634</v>
      </c>
      <c r="F382" s="42">
        <v>9.0984347581865091E-3</v>
      </c>
      <c r="G382" s="41">
        <v>23521.313182999998</v>
      </c>
      <c r="H382" s="42">
        <v>2.29</v>
      </c>
      <c r="I382" s="42">
        <v>-4.8154902192176774E-2</v>
      </c>
      <c r="J382" s="41">
        <v>1724507000</v>
      </c>
      <c r="K382" s="42">
        <v>50.815235890605258</v>
      </c>
      <c r="L382" s="42">
        <v>0.91291654813015866</v>
      </c>
      <c r="M382" s="42">
        <v>50</v>
      </c>
      <c r="N382" s="43">
        <v>51.471170747611403</v>
      </c>
      <c r="O382" s="44">
        <v>676.06947016588265</v>
      </c>
      <c r="P382" s="43">
        <v>22.535649005529422</v>
      </c>
    </row>
    <row r="383" spans="1:16">
      <c r="A383" s="85" t="s">
        <v>443</v>
      </c>
      <c r="B383" s="85" t="s">
        <v>607</v>
      </c>
      <c r="C383" s="86">
        <v>9403353877</v>
      </c>
      <c r="D383" s="86">
        <v>244750000</v>
      </c>
      <c r="E383" s="87">
        <v>39.485807600379871</v>
      </c>
      <c r="F383" s="87">
        <v>8.0665592646332733</v>
      </c>
      <c r="G383" s="86">
        <v>49.484341999999998</v>
      </c>
      <c r="H383" s="87">
        <v>20.48</v>
      </c>
      <c r="I383" s="87">
        <v>-0.25144574548413345</v>
      </c>
      <c r="J383" s="86">
        <v>1286101</v>
      </c>
      <c r="K383" s="87">
        <v>3806.0774387081574</v>
      </c>
      <c r="L383" s="87">
        <v>163.43207354443311</v>
      </c>
      <c r="M383" s="87">
        <v>20.21</v>
      </c>
      <c r="N383" s="88">
        <v>38.207450650754851</v>
      </c>
      <c r="O383" s="89">
        <v>178.36249561631752</v>
      </c>
      <c r="P383" s="88">
        <v>5.9454165205439171</v>
      </c>
    </row>
    <row r="384" spans="1:16">
      <c r="A384" s="85" t="s">
        <v>396</v>
      </c>
      <c r="B384" s="85" t="s">
        <v>607</v>
      </c>
      <c r="C384" s="86">
        <v>6926934061</v>
      </c>
      <c r="D384" s="86">
        <v>500000000</v>
      </c>
      <c r="E384" s="87">
        <v>8.6348813804757558</v>
      </c>
      <c r="F384" s="87">
        <v>0.38377250579892247</v>
      </c>
      <c r="G384" s="86">
        <v>101.92848499999999</v>
      </c>
      <c r="H384" s="87">
        <v>45.46</v>
      </c>
      <c r="I384" s="87">
        <v>-0.35653509548496487</v>
      </c>
      <c r="J384" s="86">
        <v>852352853</v>
      </c>
      <c r="K384" s="87">
        <v>26.397518258790882</v>
      </c>
      <c r="L384" s="87">
        <v>80</v>
      </c>
      <c r="M384" s="87">
        <v>20.38</v>
      </c>
      <c r="N384" s="88">
        <v>39.736357104147906</v>
      </c>
      <c r="O384" s="89">
        <v>1656.0914655835136</v>
      </c>
      <c r="P384" s="88">
        <v>55.203048852783787</v>
      </c>
    </row>
    <row r="385" spans="1:16">
      <c r="A385" s="85" t="s">
        <v>509</v>
      </c>
      <c r="B385" s="85" t="s">
        <v>607</v>
      </c>
      <c r="C385" s="86">
        <v>-1084984172</v>
      </c>
      <c r="D385" s="86">
        <v>700000000</v>
      </c>
      <c r="E385" s="87">
        <v>35.052236595586571</v>
      </c>
      <c r="F385" s="87">
        <v>16.691541235993604</v>
      </c>
      <c r="G385" s="86">
        <v>308.44022699999999</v>
      </c>
      <c r="H385" s="87">
        <v>3.7</v>
      </c>
      <c r="I385" s="87">
        <v>-0.40960770974179095</v>
      </c>
      <c r="J385" s="86">
        <v>4623415</v>
      </c>
      <c r="K385" s="87">
        <v>454.20971295027596</v>
      </c>
      <c r="L385" s="87">
        <v>57.142857142857146</v>
      </c>
      <c r="M385" s="87">
        <v>44.06</v>
      </c>
      <c r="N385" s="88">
        <v>108.25166732410941</v>
      </c>
      <c r="O385" s="89">
        <v>132.46010828303955</v>
      </c>
      <c r="P385" s="88">
        <v>4.4153369427679845</v>
      </c>
    </row>
    <row r="386" spans="1:16">
      <c r="A386" s="85" t="s">
        <v>411</v>
      </c>
      <c r="B386" s="85" t="s">
        <v>607</v>
      </c>
      <c r="C386" s="86">
        <v>15071105467</v>
      </c>
      <c r="D386" s="86">
        <v>825000000</v>
      </c>
      <c r="E386" s="87">
        <v>6.7055083236313013</v>
      </c>
      <c r="F386" s="87">
        <v>0.31261111065880193</v>
      </c>
      <c r="G386" s="86">
        <v>254.99831699999999</v>
      </c>
      <c r="H386" s="87">
        <v>23.4</v>
      </c>
      <c r="I386" s="87">
        <v>-13.728182516544399</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40.915333287099003</v>
      </c>
      <c r="F387" s="77">
        <v>8.7425925827134616</v>
      </c>
      <c r="G387" s="76">
        <v>23.988026999999999</v>
      </c>
      <c r="H387" s="77">
        <v>40.76</v>
      </c>
      <c r="I387" s="77">
        <v>-2.5839255246579071</v>
      </c>
      <c r="J387" s="76">
        <v>-98818698</v>
      </c>
      <c r="K387" s="77">
        <v>-47.3594582272274</v>
      </c>
      <c r="L387" s="77">
        <v>341.88034188034186</v>
      </c>
      <c r="M387" s="77">
        <v>20.5</v>
      </c>
      <c r="N387" s="78">
        <v>12.447001116925401</v>
      </c>
      <c r="O387" s="79">
        <v>80.60932680323387</v>
      </c>
      <c r="P387" s="78">
        <v>2.6869775601077959</v>
      </c>
    </row>
    <row r="388" spans="1:16">
      <c r="A388" s="75" t="s">
        <v>126</v>
      </c>
      <c r="B388" s="75" t="s">
        <v>350</v>
      </c>
      <c r="C388" s="76">
        <v>5067606276</v>
      </c>
      <c r="D388" s="76">
        <v>148867243</v>
      </c>
      <c r="E388" s="77">
        <v>44.740022613864902</v>
      </c>
      <c r="F388" s="77">
        <v>16.696465668282602</v>
      </c>
      <c r="G388" s="76">
        <v>46.839131000000002</v>
      </c>
      <c r="H388" s="77">
        <v>19.09</v>
      </c>
      <c r="I388" s="77">
        <v>3.3849524700404032E-2</v>
      </c>
      <c r="J388" s="76">
        <v>-160673171</v>
      </c>
      <c r="K388" s="77">
        <v>-16.677397709415967</v>
      </c>
      <c r="L388" s="77">
        <v>268.69578017240502</v>
      </c>
      <c r="M388" s="77">
        <v>31.46</v>
      </c>
      <c r="N388" s="78">
        <v>15.462685286591615</v>
      </c>
      <c r="O388" s="79">
        <v>1605.8265528620948</v>
      </c>
      <c r="P388" s="78">
        <v>53.527551762069827</v>
      </c>
    </row>
    <row r="389" spans="1:16">
      <c r="A389" s="75" t="s">
        <v>746</v>
      </c>
      <c r="B389" s="75" t="s">
        <v>350</v>
      </c>
      <c r="C389" s="76">
        <v>13909963000</v>
      </c>
      <c r="D389" s="76">
        <v>259786000</v>
      </c>
      <c r="E389" s="77">
        <v>4.3612055524775295</v>
      </c>
      <c r="F389" s="77">
        <v>0.15988271491141351</v>
      </c>
      <c r="G389" s="76">
        <v>87.197725000000005</v>
      </c>
      <c r="H389" s="77">
        <v>105.2</v>
      </c>
      <c r="I389" s="77">
        <v>2.88831709970475</v>
      </c>
      <c r="J389" s="76">
        <v>1314132000</v>
      </c>
      <c r="K389" s="77">
        <v>20.757070066020766</v>
      </c>
      <c r="L389" s="77">
        <v>153.97288537488549</v>
      </c>
      <c r="M389" s="77">
        <v>33.56</v>
      </c>
      <c r="N389" s="78">
        <v>17.409860517438041</v>
      </c>
      <c r="O389" s="79">
        <v>1938.9298803003787</v>
      </c>
      <c r="P389" s="78">
        <v>64.630996010012623</v>
      </c>
    </row>
    <row r="390" spans="1:16">
      <c r="A390" s="75" t="s">
        <v>665</v>
      </c>
      <c r="B390" s="75" t="s">
        <v>350</v>
      </c>
      <c r="C390" s="76">
        <v>1571604579</v>
      </c>
      <c r="D390" s="76">
        <v>275000000</v>
      </c>
      <c r="E390" s="77">
        <v>24.242242425606054</v>
      </c>
      <c r="F390" s="77">
        <v>12.593372688626522</v>
      </c>
      <c r="G390" s="76">
        <v>204.47359800000001</v>
      </c>
      <c r="H390" s="77">
        <v>8.07</v>
      </c>
      <c r="I390" s="77">
        <v>-0.19977269696053668</v>
      </c>
      <c r="J390" s="76">
        <v>-81499033</v>
      </c>
      <c r="K390" s="77">
        <v>-23.619912152822721</v>
      </c>
      <c r="L390" s="77">
        <v>145.45454545454547</v>
      </c>
      <c r="M390" s="77">
        <v>74.349999999999994</v>
      </c>
      <c r="N390" s="78">
        <v>11.176025024455445</v>
      </c>
      <c r="O390" s="79">
        <v>411.30513313483783</v>
      </c>
      <c r="P390" s="78">
        <v>13.710171104494595</v>
      </c>
    </row>
    <row r="391" spans="1:16">
      <c r="A391" s="75" t="s">
        <v>747</v>
      </c>
      <c r="B391" s="75" t="s">
        <v>350</v>
      </c>
      <c r="C391" s="76">
        <v>27589684000</v>
      </c>
      <c r="D391" s="76">
        <v>388080000</v>
      </c>
      <c r="E391" s="77">
        <v>1.8172429701309816</v>
      </c>
      <c r="F391" s="77">
        <v>3.3932249329493201E-2</v>
      </c>
      <c r="G391" s="76">
        <v>160.34344200000001</v>
      </c>
      <c r="H391" s="77">
        <v>137.30000000000001</v>
      </c>
      <c r="I391" s="77">
        <v>3.2242195589904838</v>
      </c>
      <c r="J391" s="76">
        <v>1392015000</v>
      </c>
      <c r="K391" s="77">
        <v>38.473033695757586</v>
      </c>
      <c r="L391" s="77">
        <v>103.07153164296021</v>
      </c>
      <c r="M391" s="77">
        <v>41.31</v>
      </c>
      <c r="N391" s="78">
        <v>17.164443081372468</v>
      </c>
      <c r="O391" s="79">
        <v>1864.2577197790981</v>
      </c>
      <c r="P391" s="78">
        <v>62.141923992636606</v>
      </c>
    </row>
    <row r="392" spans="1:16">
      <c r="A392" s="75" t="s">
        <v>457</v>
      </c>
      <c r="B392" s="75" t="s">
        <v>350</v>
      </c>
      <c r="C392" s="76">
        <v>9991984451</v>
      </c>
      <c r="D392" s="76">
        <v>1400000000</v>
      </c>
      <c r="E392" s="77">
        <v>6.0956607277152175</v>
      </c>
      <c r="F392" s="77">
        <v>0.29026955846262942</v>
      </c>
      <c r="G392" s="76">
        <v>419.330781</v>
      </c>
      <c r="H392" s="77">
        <v>15.65</v>
      </c>
      <c r="I392" s="77">
        <v>-2.9654486849712853</v>
      </c>
      <c r="J392" s="76">
        <v>77681643</v>
      </c>
      <c r="K392" s="77">
        <v>270.33413801507777</v>
      </c>
      <c r="L392" s="77">
        <v>28.571428571428573</v>
      </c>
      <c r="M392" s="77">
        <v>29.95</v>
      </c>
      <c r="N392" s="78">
        <v>58.537070806255585</v>
      </c>
      <c r="O392" s="79">
        <v>624.4885024941708</v>
      </c>
      <c r="P392" s="78">
        <v>20.816283416472359</v>
      </c>
    </row>
    <row r="393" spans="1:16">
      <c r="A393" s="75" t="s">
        <v>676</v>
      </c>
      <c r="B393" s="75" t="s">
        <v>350</v>
      </c>
      <c r="C393" s="76">
        <v>48672074000</v>
      </c>
      <c r="D393" s="76">
        <v>3202500000</v>
      </c>
      <c r="E393" s="77">
        <v>0.83036442242849429</v>
      </c>
      <c r="F393" s="77">
        <v>5.0840453838361223E-3</v>
      </c>
      <c r="G393" s="76">
        <v>948.26043000000004</v>
      </c>
      <c r="H393" s="77">
        <v>50.8</v>
      </c>
      <c r="I393" s="77">
        <v>0.66078202173841305</v>
      </c>
      <c r="J393" s="76">
        <v>1608957000</v>
      </c>
      <c r="K393" s="77">
        <v>101.51141391597164</v>
      </c>
      <c r="L393" s="77">
        <v>12.490241998438719</v>
      </c>
      <c r="M393" s="77">
        <v>29.61</v>
      </c>
      <c r="N393" s="78">
        <v>17.454888016732728</v>
      </c>
      <c r="O393" s="79">
        <v>1597.9671318072842</v>
      </c>
      <c r="P393" s="78">
        <v>53.265571060242806</v>
      </c>
    </row>
    <row r="394" spans="1:16">
      <c r="A394" s="25" t="s">
        <v>703</v>
      </c>
      <c r="B394" s="25" t="s">
        <v>689</v>
      </c>
      <c r="C394" s="26">
        <v>69325879</v>
      </c>
      <c r="D394" s="26">
        <v>20000000</v>
      </c>
      <c r="E394" s="27">
        <v>142.66777177122682</v>
      </c>
      <c r="F394" s="27">
        <v>445.8367867850838</v>
      </c>
      <c r="G394" s="26">
        <v>52.150770999999999</v>
      </c>
      <c r="H394" s="27">
        <v>16.13</v>
      </c>
      <c r="I394" s="27">
        <v>0.53771376067607335</v>
      </c>
      <c r="J394" s="26">
        <v>-5598285</v>
      </c>
      <c r="K394" s="27">
        <v>-57.160362503873955</v>
      </c>
      <c r="L394" s="27">
        <v>2000</v>
      </c>
      <c r="M394" s="27">
        <v>86.91</v>
      </c>
      <c r="N394" s="28">
        <v>12.430338475408345</v>
      </c>
      <c r="O394" s="29">
        <v>2621.106965453816</v>
      </c>
      <c r="P394" s="28">
        <v>87.370232181793867</v>
      </c>
    </row>
    <row r="395" spans="1:16">
      <c r="A395" s="25" t="s">
        <v>704</v>
      </c>
      <c r="B395" s="25" t="s">
        <v>689</v>
      </c>
      <c r="C395" s="26">
        <v>82997498</v>
      </c>
      <c r="D395" s="26">
        <v>20000000</v>
      </c>
      <c r="E395" s="27">
        <v>145.7583588774857</v>
      </c>
      <c r="F395" s="27">
        <v>560.60907260571423</v>
      </c>
      <c r="G395" s="26">
        <v>59.663963000000003</v>
      </c>
      <c r="H395" s="27">
        <v>13.8</v>
      </c>
      <c r="I395" s="27">
        <v>0.21560618608370952</v>
      </c>
      <c r="J395" s="26">
        <v>-6495135</v>
      </c>
      <c r="K395" s="27">
        <v>-40.029960886109372</v>
      </c>
      <c r="L395" s="27">
        <v>2000</v>
      </c>
      <c r="M395" s="27">
        <v>99.43</v>
      </c>
      <c r="N395" s="28">
        <v>7.7081568777782419</v>
      </c>
      <c r="O395" s="29">
        <v>2733.1902559689293</v>
      </c>
      <c r="P395" s="28">
        <v>91.106341865630981</v>
      </c>
    </row>
    <row r="396" spans="1:16">
      <c r="A396" s="25" t="s">
        <v>705</v>
      </c>
      <c r="B396" s="25" t="s">
        <v>689</v>
      </c>
      <c r="C396" s="26">
        <v>83633027</v>
      </c>
      <c r="D396" s="26">
        <v>20000000</v>
      </c>
      <c r="E396" s="27">
        <v>422.90772745457764</v>
      </c>
      <c r="F396" s="27">
        <v>5286.3465931822202</v>
      </c>
      <c r="G396" s="26">
        <v>58.626662000000003</v>
      </c>
      <c r="H396" s="27">
        <v>4.84</v>
      </c>
      <c r="I396" s="27">
        <v>-0.13737092139609164</v>
      </c>
      <c r="J396" s="26">
        <v>-4821694</v>
      </c>
      <c r="K396" s="27">
        <v>-16.591679189927856</v>
      </c>
      <c r="L396" s="27">
        <v>2000</v>
      </c>
      <c r="M396" s="27">
        <v>97.71</v>
      </c>
      <c r="N396" s="28">
        <v>6.5367797316132519</v>
      </c>
      <c r="O396" s="29">
        <v>240.19468438390999</v>
      </c>
      <c r="P396" s="28">
        <v>8.0064894794636654</v>
      </c>
    </row>
    <row r="397" spans="1:16">
      <c r="A397" s="25" t="s">
        <v>734</v>
      </c>
      <c r="B397" s="25" t="s">
        <v>689</v>
      </c>
      <c r="C397" s="26">
        <v>162912546</v>
      </c>
      <c r="D397" s="26">
        <v>20000000</v>
      </c>
      <c r="E397" s="27">
        <v>92.597736911309894</v>
      </c>
      <c r="F397" s="27">
        <v>112.92406940403646</v>
      </c>
      <c r="G397" s="26">
        <v>10.537267999999999</v>
      </c>
      <c r="H397" s="27">
        <v>41</v>
      </c>
      <c r="I397" s="27">
        <v>-1.2733424151903066</v>
      </c>
      <c r="J397" s="26">
        <v>-6812646</v>
      </c>
      <c r="K397" s="27">
        <v>-120.36439292456998</v>
      </c>
      <c r="L397" s="27">
        <v>2000</v>
      </c>
      <c r="M397" s="27">
        <v>52.68</v>
      </c>
      <c r="N397" s="28">
        <v>1.7431313922170328</v>
      </c>
      <c r="O397" s="29">
        <v>96.738125761260093</v>
      </c>
      <c r="P397" s="28">
        <v>3.224604192042003</v>
      </c>
    </row>
    <row r="398" spans="1:16">
      <c r="A398" s="25" t="s">
        <v>756</v>
      </c>
      <c r="B398" s="25" t="s">
        <v>689</v>
      </c>
      <c r="C398" s="26">
        <v>55337978</v>
      </c>
      <c r="D398" s="26">
        <v>30000000</v>
      </c>
      <c r="E398" s="27">
        <v>126.33431141357229</v>
      </c>
      <c r="F398" s="27">
        <v>191.41562335389742</v>
      </c>
      <c r="G398" s="26">
        <v>14.484933</v>
      </c>
      <c r="H398" s="27">
        <v>21.86</v>
      </c>
      <c r="I398" s="27">
        <v>-0.67095132886603537</v>
      </c>
      <c r="J398" s="26">
        <v>-5688287</v>
      </c>
      <c r="K398" s="27">
        <v>-116.02790084255594</v>
      </c>
      <c r="L398" s="27">
        <v>1333.3333333333333</v>
      </c>
      <c r="M398" s="27">
        <v>48.28</v>
      </c>
      <c r="N398" s="28">
        <v>3.2371993996780168</v>
      </c>
      <c r="O398" s="29">
        <v>219.82134888765341</v>
      </c>
      <c r="P398" s="28">
        <v>7.3273782962551142</v>
      </c>
    </row>
    <row r="399" spans="1:16">
      <c r="A399" s="25" t="s">
        <v>713</v>
      </c>
      <c r="B399" s="25" t="s">
        <v>689</v>
      </c>
      <c r="C399" s="26">
        <v>91442529</v>
      </c>
      <c r="D399" s="26">
        <v>37500000</v>
      </c>
      <c r="E399" s="27">
        <v>99.088570938436902</v>
      </c>
      <c r="F399" s="27">
        <v>240.21471742651372</v>
      </c>
      <c r="G399" s="26">
        <v>36.075847000000003</v>
      </c>
      <c r="H399" s="27">
        <v>11.19</v>
      </c>
      <c r="I399" s="27">
        <v>-0.88012892903740791</v>
      </c>
      <c r="J399" s="26">
        <v>-6134544</v>
      </c>
      <c r="K399" s="27">
        <v>-67.242161764590819</v>
      </c>
      <c r="L399" s="27">
        <v>1066.6666666666667</v>
      </c>
      <c r="M399" s="27">
        <v>96.2</v>
      </c>
      <c r="N399" s="28">
        <v>4.7752863045947738</v>
      </c>
      <c r="O399" s="29">
        <v>545.35630077007124</v>
      </c>
      <c r="P399" s="28">
        <v>18.178543359002376</v>
      </c>
    </row>
    <row r="400" spans="1:16">
      <c r="A400" s="25" t="s">
        <v>732</v>
      </c>
      <c r="B400" s="25" t="s">
        <v>689</v>
      </c>
      <c r="C400" s="26">
        <v>583507211</v>
      </c>
      <c r="D400" s="26">
        <v>42000000</v>
      </c>
      <c r="E400" s="27">
        <v>116.75536104423755</v>
      </c>
      <c r="F400" s="27">
        <v>347.48619358404034</v>
      </c>
      <c r="G400" s="26">
        <v>39.884191999999999</v>
      </c>
      <c r="H400" s="27">
        <v>8.59</v>
      </c>
      <c r="I400" s="27">
        <v>-0.17859981203499053</v>
      </c>
      <c r="J400" s="26">
        <v>83842992</v>
      </c>
      <c r="K400" s="27">
        <v>4.0074905723784289</v>
      </c>
      <c r="L400" s="27">
        <v>952.38095238095241</v>
      </c>
      <c r="M400" s="27">
        <v>94.96</v>
      </c>
      <c r="N400" s="28">
        <v>0.34872596430086666</v>
      </c>
      <c r="O400" s="29">
        <v>94.902654074773849</v>
      </c>
      <c r="P400" s="28">
        <v>3.1634218024924619</v>
      </c>
    </row>
    <row r="401" spans="1:16">
      <c r="A401" s="25" t="s">
        <v>688</v>
      </c>
      <c r="B401" s="25" t="s">
        <v>689</v>
      </c>
      <c r="C401" s="26">
        <v>575417363</v>
      </c>
      <c r="D401" s="26">
        <v>60000000</v>
      </c>
      <c r="E401" s="27">
        <v>114.13349932909476</v>
      </c>
      <c r="F401" s="27">
        <v>380.44499776364921</v>
      </c>
      <c r="G401" s="26">
        <v>59.507702999999999</v>
      </c>
      <c r="H401" s="27">
        <v>5.89</v>
      </c>
      <c r="I401" s="27">
        <v>-0.3360491927590239</v>
      </c>
      <c r="J401" s="26">
        <v>79178091</v>
      </c>
      <c r="K401" s="27">
        <v>3.7889269141384072</v>
      </c>
      <c r="L401" s="27">
        <v>666.66666666666663</v>
      </c>
      <c r="M401" s="27">
        <v>99.17</v>
      </c>
      <c r="N401" s="28">
        <v>0.51175372170166522</v>
      </c>
      <c r="O401" s="29">
        <v>364.6849798258695</v>
      </c>
      <c r="P401" s="28">
        <v>12.15616599419565</v>
      </c>
    </row>
    <row r="402" spans="1:16">
      <c r="A402" s="25" t="s">
        <v>725</v>
      </c>
      <c r="B402" s="25" t="s">
        <v>689</v>
      </c>
      <c r="C402" s="26">
        <v>726673508</v>
      </c>
      <c r="D402" s="26">
        <v>160599284</v>
      </c>
      <c r="E402" s="27">
        <v>50.093344187710507</v>
      </c>
      <c r="F402" s="27">
        <v>44.55930218727368</v>
      </c>
      <c r="G402" s="26">
        <v>107.916184</v>
      </c>
      <c r="H402" s="27">
        <v>7.4</v>
      </c>
      <c r="I402" s="27">
        <v>-7.3703449543443433E-2</v>
      </c>
      <c r="J402" s="26">
        <v>-21257621</v>
      </c>
      <c r="K402" s="27">
        <v>-52.884327366641827</v>
      </c>
      <c r="L402" s="27">
        <v>249.06711290194792</v>
      </c>
      <c r="M402" s="27">
        <v>67.19</v>
      </c>
      <c r="N402" s="28">
        <v>0.90268602649931784</v>
      </c>
      <c r="O402" s="29">
        <v>603.13652724687063</v>
      </c>
      <c r="P402" s="28">
        <v>20.104550908229022</v>
      </c>
    </row>
    <row r="403" spans="1:16">
      <c r="A403" s="95" t="s">
        <v>530</v>
      </c>
      <c r="B403" s="95" t="s">
        <v>351</v>
      </c>
      <c r="C403" s="96">
        <v>257737541</v>
      </c>
      <c r="D403" s="96">
        <v>9500000</v>
      </c>
      <c r="E403" s="97">
        <v>36.959015870109013</v>
      </c>
      <c r="F403" s="97">
        <v>17.683739650769862</v>
      </c>
      <c r="G403" s="96">
        <v>5.3107189999999997</v>
      </c>
      <c r="H403" s="97">
        <v>203.8</v>
      </c>
      <c r="I403" s="97">
        <v>-11.178830749210306</v>
      </c>
      <c r="J403" s="96">
        <v>-5361958</v>
      </c>
      <c r="K403" s="97">
        <v>-389.78298599131136</v>
      </c>
      <c r="L403" s="97">
        <v>4210.5263157894733</v>
      </c>
      <c r="M403" s="97">
        <v>55.9</v>
      </c>
      <c r="N403" s="98">
        <v>24.761515628831699</v>
      </c>
      <c r="O403" s="99">
        <v>471.36681887812119</v>
      </c>
      <c r="P403" s="98">
        <v>15.712227295937373</v>
      </c>
    </row>
    <row r="404" spans="1:16">
      <c r="A404" s="95" t="s">
        <v>189</v>
      </c>
      <c r="B404" s="95" t="s">
        <v>351</v>
      </c>
      <c r="C404" s="96">
        <v>2158486550</v>
      </c>
      <c r="D404" s="96">
        <v>118350000</v>
      </c>
      <c r="E404" s="97">
        <v>28.789344103334834</v>
      </c>
      <c r="F404" s="97">
        <v>7.6017490767149436</v>
      </c>
      <c r="G404" s="96">
        <v>44.628962999999999</v>
      </c>
      <c r="H404" s="97">
        <v>31.14</v>
      </c>
      <c r="I404" s="97">
        <v>0.13231715392157639</v>
      </c>
      <c r="J404" s="96">
        <v>144339003</v>
      </c>
      <c r="K404" s="97">
        <v>26.238230286238018</v>
      </c>
      <c r="L404" s="97">
        <v>337.98056611744823</v>
      </c>
      <c r="M404" s="97">
        <v>37.700000000000003</v>
      </c>
      <c r="N404" s="98">
        <v>54.433781331154066</v>
      </c>
      <c r="O404" s="99">
        <v>1312.5764242487446</v>
      </c>
      <c r="P404" s="98">
        <v>43.752547474958156</v>
      </c>
    </row>
    <row r="405" spans="1:16">
      <c r="A405" s="95" t="s">
        <v>132</v>
      </c>
      <c r="B405" s="95" t="s">
        <v>351</v>
      </c>
      <c r="C405" s="96">
        <v>4550322502</v>
      </c>
      <c r="D405" s="96">
        <v>355000000</v>
      </c>
      <c r="E405" s="97">
        <v>9.6225630474179891</v>
      </c>
      <c r="F405" s="97">
        <v>0.87438101294120751</v>
      </c>
      <c r="G405" s="96">
        <v>128.94884099999999</v>
      </c>
      <c r="H405" s="97">
        <v>32.24</v>
      </c>
      <c r="I405" s="97">
        <v>-1.9380471413703901</v>
      </c>
      <c r="J405" s="96">
        <v>247915948</v>
      </c>
      <c r="K405" s="97">
        <v>44.390044645292441</v>
      </c>
      <c r="L405" s="97">
        <v>112.67605633802818</v>
      </c>
      <c r="M405" s="97">
        <v>36.32</v>
      </c>
      <c r="N405" s="98">
        <v>81.716508291447752</v>
      </c>
      <c r="O405" s="99">
        <v>656.19133389046976</v>
      </c>
      <c r="P405" s="98">
        <v>21.87304446301566</v>
      </c>
    </row>
    <row r="406" spans="1:16">
      <c r="A406" s="95" t="s">
        <v>143</v>
      </c>
      <c r="B406" s="95" t="s">
        <v>351</v>
      </c>
      <c r="C406" s="96">
        <v>6516972751</v>
      </c>
      <c r="D406" s="96">
        <v>1300000000</v>
      </c>
      <c r="E406" s="97">
        <v>10.502397408512435</v>
      </c>
      <c r="F406" s="97">
        <v>2.6929224124390858</v>
      </c>
      <c r="G406" s="96">
        <v>1143.8313330000001</v>
      </c>
      <c r="H406" s="97">
        <v>3.33</v>
      </c>
      <c r="I406" s="97">
        <v>-0.31308982209312797</v>
      </c>
      <c r="J406" s="96">
        <v>-8261366</v>
      </c>
      <c r="K406" s="97">
        <v>-472.07689382119133</v>
      </c>
      <c r="L406" s="97">
        <v>30.76923076923077</v>
      </c>
      <c r="M406" s="97">
        <v>87.98</v>
      </c>
      <c r="N406" s="98">
        <v>80.154866268487496</v>
      </c>
      <c r="O406" s="99">
        <v>468.9432641554136</v>
      </c>
      <c r="P406" s="98">
        <v>15.631442138513787</v>
      </c>
    </row>
    <row r="407" spans="1:16">
      <c r="A407" s="45" t="s">
        <v>190</v>
      </c>
      <c r="B407" s="45" t="s">
        <v>375</v>
      </c>
      <c r="C407" s="46">
        <v>8450730000</v>
      </c>
      <c r="D407" s="46">
        <v>3150000</v>
      </c>
      <c r="E407" s="47">
        <v>6.8720676135860428</v>
      </c>
      <c r="F407" s="47">
        <v>0.45355691605359488</v>
      </c>
      <c r="G407" s="46">
        <v>1.1325970000000001</v>
      </c>
      <c r="H407" s="47">
        <v>5140</v>
      </c>
      <c r="I407" s="47">
        <v>-102.79080401678766</v>
      </c>
      <c r="J407" s="46">
        <v>-123597000</v>
      </c>
      <c r="K407" s="47">
        <v>-122.5879268914294</v>
      </c>
      <c r="L407" s="47">
        <v>12698.412698412698</v>
      </c>
      <c r="M407" s="47">
        <v>35.950000000000003</v>
      </c>
      <c r="N407" s="48">
        <v>21.29059238382284</v>
      </c>
      <c r="O407" s="49">
        <v>721.36691684355105</v>
      </c>
      <c r="P407" s="48">
        <v>24.045563894785037</v>
      </c>
    </row>
    <row r="408" spans="1:16">
      <c r="A408" s="45" t="s">
        <v>394</v>
      </c>
      <c r="B408" s="45" t="s">
        <v>375</v>
      </c>
      <c r="C408" s="46">
        <v>227558534</v>
      </c>
      <c r="D408" s="46">
        <v>6200000</v>
      </c>
      <c r="E408" s="47">
        <v>121.72128799916469</v>
      </c>
      <c r="F408" s="47">
        <v>130.88310537544589</v>
      </c>
      <c r="G408" s="46">
        <v>2.1097030000000001</v>
      </c>
      <c r="H408" s="47">
        <v>155.80000000000001</v>
      </c>
      <c r="I408" s="47">
        <v>-2.04033495966533</v>
      </c>
      <c r="J408" s="46">
        <v>1749577</v>
      </c>
      <c r="K408" s="47">
        <v>531.5570563627665</v>
      </c>
      <c r="L408" s="47">
        <v>6451.6129032258068</v>
      </c>
      <c r="M408" s="47">
        <v>34.020000000000003</v>
      </c>
      <c r="N408" s="48">
        <v>47.885560001479988</v>
      </c>
      <c r="O408" s="49">
        <v>500.00852567879593</v>
      </c>
      <c r="P408" s="48">
        <v>16.666950855959865</v>
      </c>
    </row>
    <row r="409" spans="1:16">
      <c r="A409" s="45" t="s">
        <v>51</v>
      </c>
      <c r="B409" s="45" t="s">
        <v>375</v>
      </c>
      <c r="C409" s="46">
        <v>2033187111</v>
      </c>
      <c r="D409" s="46">
        <v>10800000</v>
      </c>
      <c r="E409" s="47">
        <v>34.03029070205681</v>
      </c>
      <c r="F409" s="47">
        <v>4.6474230719513834</v>
      </c>
      <c r="G409" s="46">
        <v>1.717981</v>
      </c>
      <c r="H409" s="47">
        <v>684.5</v>
      </c>
      <c r="I409" s="47">
        <v>-19.664303090730073</v>
      </c>
      <c r="J409" s="46">
        <v>-67675452</v>
      </c>
      <c r="K409" s="47">
        <v>-108.19876016491179</v>
      </c>
      <c r="L409" s="47">
        <v>3703.7037037037039</v>
      </c>
      <c r="M409" s="47">
        <v>15.9</v>
      </c>
      <c r="N409" s="48">
        <v>65.324546238632863</v>
      </c>
      <c r="O409" s="49">
        <v>504.60159448329256</v>
      </c>
      <c r="P409" s="48">
        <v>16.820053149443087</v>
      </c>
    </row>
    <row r="410" spans="1:16">
      <c r="A410" s="45" t="s">
        <v>690</v>
      </c>
      <c r="B410" s="45" t="s">
        <v>375</v>
      </c>
      <c r="C410" s="46">
        <v>52360538</v>
      </c>
      <c r="D410" s="46">
        <v>13878486</v>
      </c>
      <c r="E410" s="47">
        <v>37.720735091981908</v>
      </c>
      <c r="F410" s="47">
        <v>43.87293768337134</v>
      </c>
      <c r="G410" s="46">
        <v>13.431647</v>
      </c>
      <c r="H410" s="47">
        <v>78.95</v>
      </c>
      <c r="I410" s="47">
        <v>0.12918373059105193</v>
      </c>
      <c r="J410" s="46">
        <v>-27125850</v>
      </c>
      <c r="K410" s="47">
        <v>-31.695680209099439</v>
      </c>
      <c r="L410" s="47">
        <v>2882.1587599684863</v>
      </c>
      <c r="M410" s="47">
        <v>96.78</v>
      </c>
      <c r="N410" s="48">
        <v>52.822499176123891</v>
      </c>
      <c r="O410" s="49">
        <v>1668.2846840542886</v>
      </c>
      <c r="P410" s="48">
        <v>55.609489468476291</v>
      </c>
    </row>
    <row r="411" spans="1:16">
      <c r="A411" s="45" t="s">
        <v>54</v>
      </c>
      <c r="B411" s="45" t="s">
        <v>375</v>
      </c>
      <c r="C411" s="46">
        <v>646697458</v>
      </c>
      <c r="D411" s="46">
        <v>14276790</v>
      </c>
      <c r="E411" s="47">
        <v>43.82264251852952</v>
      </c>
      <c r="F411" s="47">
        <v>10.923496421727345</v>
      </c>
      <c r="G411" s="46">
        <v>3.1674739999999999</v>
      </c>
      <c r="H411" s="47">
        <v>288.25</v>
      </c>
      <c r="I411" s="47">
        <v>-0.65706422570769973</v>
      </c>
      <c r="J411" s="46">
        <v>43394990</v>
      </c>
      <c r="K411" s="47">
        <v>92.44795286276134</v>
      </c>
      <c r="L411" s="47">
        <v>2801.7502533832885</v>
      </c>
      <c r="M411" s="47">
        <v>22.18</v>
      </c>
      <c r="N411" s="48">
        <v>14.140957331902888</v>
      </c>
      <c r="O411" s="49">
        <v>342.72815076369199</v>
      </c>
      <c r="P411" s="48">
        <v>11.424271692123066</v>
      </c>
    </row>
    <row r="412" spans="1:16">
      <c r="A412" s="45" t="s">
        <v>453</v>
      </c>
      <c r="B412" s="45" t="s">
        <v>375</v>
      </c>
      <c r="C412" s="46">
        <v>2638457366</v>
      </c>
      <c r="D412" s="46">
        <v>37600000</v>
      </c>
      <c r="E412" s="47">
        <v>28.927566922942532</v>
      </c>
      <c r="F412" s="47">
        <v>7.6935018412081204</v>
      </c>
      <c r="G412" s="46">
        <v>13.732926000000001</v>
      </c>
      <c r="H412" s="47">
        <v>100.7</v>
      </c>
      <c r="I412" s="47">
        <v>-2.7774027474284821</v>
      </c>
      <c r="J412" s="46">
        <v>-115451486</v>
      </c>
      <c r="K412" s="47">
        <v>-32.567792154706439</v>
      </c>
      <c r="L412" s="47">
        <v>1063.8297872340424</v>
      </c>
      <c r="M412" s="47">
        <v>36.520000000000003</v>
      </c>
      <c r="N412" s="48">
        <v>45.616553430156905</v>
      </c>
      <c r="O412" s="49">
        <v>189.87044050136609</v>
      </c>
      <c r="P412" s="48">
        <v>6.3290146833788699</v>
      </c>
    </row>
    <row r="413" spans="1:16">
      <c r="A413" s="45" t="s">
        <v>735</v>
      </c>
      <c r="B413" s="45" t="s">
        <v>375</v>
      </c>
      <c r="C413" s="46">
        <v>4491655994</v>
      </c>
      <c r="D413" s="46">
        <v>71350000</v>
      </c>
      <c r="E413" s="47">
        <v>0.78089888223930071</v>
      </c>
      <c r="F413" s="47">
        <v>2.3041312499223273E-3</v>
      </c>
      <c r="G413" s="46">
        <v>10.951673</v>
      </c>
      <c r="H413" s="47">
        <v>4680</v>
      </c>
      <c r="I413" s="47">
        <v>327.65741101834283</v>
      </c>
      <c r="J413" s="46">
        <v>-288815190</v>
      </c>
      <c r="K413" s="47">
        <v>-1173.4580165260697</v>
      </c>
      <c r="L413" s="47">
        <v>560.61667834618083</v>
      </c>
      <c r="M413" s="47">
        <v>15.34</v>
      </c>
      <c r="N413" s="48">
        <v>40.087278019552976</v>
      </c>
      <c r="O413" s="49">
        <v>2915.5439244547811</v>
      </c>
      <c r="P413" s="48">
        <v>97.184797481826038</v>
      </c>
    </row>
    <row r="414" spans="1:16">
      <c r="A414" s="45" t="s">
        <v>315</v>
      </c>
      <c r="B414" s="45" t="s">
        <v>375</v>
      </c>
      <c r="C414" s="46">
        <v>1374469210</v>
      </c>
      <c r="D414" s="46">
        <v>77250000</v>
      </c>
      <c r="E414" s="47">
        <v>16.983086187820739</v>
      </c>
      <c r="F414" s="47">
        <v>4.1480335074362191</v>
      </c>
      <c r="G414" s="46">
        <v>42.211663999999999</v>
      </c>
      <c r="H414" s="47">
        <v>55.8</v>
      </c>
      <c r="I414" s="47">
        <v>1.1339639279646079</v>
      </c>
      <c r="J414" s="46">
        <v>16233628</v>
      </c>
      <c r="K414" s="47">
        <v>252.20794760111542</v>
      </c>
      <c r="L414" s="47">
        <v>517.79935275080902</v>
      </c>
      <c r="M414" s="47">
        <v>54.64</v>
      </c>
      <c r="N414" s="48">
        <v>39.879323151743748</v>
      </c>
      <c r="O414" s="49">
        <v>1799.2478086298311</v>
      </c>
      <c r="P414" s="48">
        <v>59.974926954327699</v>
      </c>
    </row>
    <row r="415" spans="1:16">
      <c r="A415" s="45" t="s">
        <v>58</v>
      </c>
      <c r="B415" s="45" t="s">
        <v>375</v>
      </c>
      <c r="C415" s="46">
        <v>3984705965</v>
      </c>
      <c r="D415" s="46">
        <v>79200000</v>
      </c>
      <c r="E415" s="47">
        <v>57.953527645716171</v>
      </c>
      <c r="F415" s="47">
        <v>27.101350376784591</v>
      </c>
      <c r="G415" s="46">
        <v>25.101271000000001</v>
      </c>
      <c r="H415" s="47">
        <v>27.5</v>
      </c>
      <c r="I415" s="47">
        <v>-0.42399526985265718</v>
      </c>
      <c r="J415" s="46">
        <v>-24337127</v>
      </c>
      <c r="K415" s="47">
        <v>-87.865753422743779</v>
      </c>
      <c r="L415" s="47">
        <v>505.05050505050502</v>
      </c>
      <c r="M415" s="47">
        <v>31.69</v>
      </c>
      <c r="N415" s="48">
        <v>63.582778466647532</v>
      </c>
      <c r="O415" s="49">
        <v>236.7921688077812</v>
      </c>
      <c r="P415" s="48">
        <v>7.8930722935927067</v>
      </c>
    </row>
    <row r="416" spans="1:16">
      <c r="A416" s="45" t="s">
        <v>424</v>
      </c>
      <c r="B416" s="45" t="s">
        <v>375</v>
      </c>
      <c r="C416" s="46">
        <v>979739005</v>
      </c>
      <c r="D416" s="46">
        <v>80000000</v>
      </c>
      <c r="E416" s="47">
        <v>34.702701952374014</v>
      </c>
      <c r="F416" s="47">
        <v>1.9193972318790937</v>
      </c>
      <c r="G416" s="46">
        <v>5.0446229999999996</v>
      </c>
      <c r="H416" s="47">
        <v>228.7</v>
      </c>
      <c r="I416" s="47">
        <v>-15.766047685023921</v>
      </c>
      <c r="J416" s="46">
        <v>801615688</v>
      </c>
      <c r="K416" s="47">
        <v>22.554448809639563</v>
      </c>
      <c r="L416" s="47">
        <v>500</v>
      </c>
      <c r="M416" s="47">
        <v>6.3</v>
      </c>
      <c r="N416" s="48">
        <v>87.96793912373316</v>
      </c>
      <c r="O416" s="49">
        <v>507.98189916853914</v>
      </c>
      <c r="P416" s="48">
        <v>16.932729972284637</v>
      </c>
    </row>
    <row r="417" spans="1:16">
      <c r="A417" s="45" t="s">
        <v>194</v>
      </c>
      <c r="B417" s="45" t="s">
        <v>375</v>
      </c>
      <c r="C417" s="46">
        <v>15094360742</v>
      </c>
      <c r="D417" s="46">
        <v>86788722</v>
      </c>
      <c r="E417" s="47">
        <v>23.182590717888939</v>
      </c>
      <c r="F417" s="47">
        <v>3.9281653638552352</v>
      </c>
      <c r="G417" s="46">
        <v>24.411895999999999</v>
      </c>
      <c r="H417" s="47">
        <v>70.7</v>
      </c>
      <c r="I417" s="47">
        <v>-1.7429409540720826</v>
      </c>
      <c r="J417" s="46">
        <v>-360792995</v>
      </c>
      <c r="K417" s="47">
        <v>-16.35739379030904</v>
      </c>
      <c r="L417" s="47">
        <v>460.88937684783514</v>
      </c>
      <c r="M417" s="47">
        <v>28.12</v>
      </c>
      <c r="N417" s="48">
        <v>40.890997367862973</v>
      </c>
      <c r="O417" s="49">
        <v>535.93994479641901</v>
      </c>
      <c r="P417" s="48">
        <v>17.864664826547301</v>
      </c>
    </row>
    <row r="418" spans="1:16">
      <c r="A418" s="45" t="s">
        <v>1</v>
      </c>
      <c r="B418" s="45" t="s">
        <v>375</v>
      </c>
      <c r="C418" s="46">
        <v>17091099555</v>
      </c>
      <c r="D418" s="46">
        <v>100066875</v>
      </c>
      <c r="E418" s="47">
        <v>3.7332253594915294</v>
      </c>
      <c r="F418" s="47">
        <v>8.8405934443462481E-2</v>
      </c>
      <c r="G418" s="46">
        <v>24.953838000000001</v>
      </c>
      <c r="H418" s="47">
        <v>429.5</v>
      </c>
      <c r="I418" s="47">
        <v>2.1625265412428121</v>
      </c>
      <c r="J418" s="46">
        <v>-1275590032</v>
      </c>
      <c r="K418" s="47">
        <v>-33.104853589824856</v>
      </c>
      <c r="L418" s="47">
        <v>399.73267877107185</v>
      </c>
      <c r="M418" s="47">
        <v>24.93</v>
      </c>
      <c r="N418" s="48">
        <v>60.686844187760158</v>
      </c>
      <c r="O418" s="49">
        <v>1419.7864556058412</v>
      </c>
      <c r="P418" s="48">
        <v>47.326215186861376</v>
      </c>
    </row>
    <row r="419" spans="1:16">
      <c r="A419" s="45" t="s">
        <v>400</v>
      </c>
      <c r="B419" s="45" t="s">
        <v>375</v>
      </c>
      <c r="C419" s="46">
        <v>1053946708</v>
      </c>
      <c r="D419" s="46">
        <v>105000000</v>
      </c>
      <c r="E419" s="47">
        <v>44.568657292318129</v>
      </c>
      <c r="F419" s="47">
        <v>32.651030983383244</v>
      </c>
      <c r="G419" s="46">
        <v>69.578063</v>
      </c>
      <c r="H419" s="47">
        <v>12.9</v>
      </c>
      <c r="I419" s="47">
        <v>0.47205722793064281</v>
      </c>
      <c r="J419" s="46">
        <v>-45288475</v>
      </c>
      <c r="K419" s="47">
        <v>-30.140118429688791</v>
      </c>
      <c r="L419" s="47">
        <v>380.95238095238096</v>
      </c>
      <c r="M419" s="47">
        <v>66.260000000000005</v>
      </c>
      <c r="N419" s="48">
        <v>51.77941704870581</v>
      </c>
      <c r="O419" s="49">
        <v>1520.5015450612257</v>
      </c>
      <c r="P419" s="48">
        <v>50.683384835374191</v>
      </c>
    </row>
    <row r="420" spans="1:16">
      <c r="A420" s="45" t="s">
        <v>413</v>
      </c>
      <c r="B420" s="45" t="s">
        <v>375</v>
      </c>
      <c r="C420" s="46">
        <v>1236382849</v>
      </c>
      <c r="D420" s="46">
        <v>112000000</v>
      </c>
      <c r="E420" s="47">
        <v>63.520068784612086</v>
      </c>
      <c r="F420" s="47">
        <v>40.510247949369955</v>
      </c>
      <c r="G420" s="46">
        <v>42.556854000000001</v>
      </c>
      <c r="H420" s="47">
        <v>14.8</v>
      </c>
      <c r="I420" s="47">
        <v>-0.464981694104944</v>
      </c>
      <c r="J420" s="46">
        <v>-12325753</v>
      </c>
      <c r="K420" s="47">
        <v>-127.21332319412859</v>
      </c>
      <c r="L420" s="47">
        <v>357.14285714285717</v>
      </c>
      <c r="M420" s="47">
        <v>37.99</v>
      </c>
      <c r="N420" s="48">
        <v>39.709719523627733</v>
      </c>
      <c r="O420" s="49">
        <v>206.28056256743065</v>
      </c>
      <c r="P420" s="48">
        <v>6.8760187522476883</v>
      </c>
    </row>
    <row r="421" spans="1:16">
      <c r="A421" s="45" t="s">
        <v>195</v>
      </c>
      <c r="B421" s="45" t="s">
        <v>375</v>
      </c>
      <c r="C421" s="46">
        <v>15443065482</v>
      </c>
      <c r="D421" s="46">
        <v>115000000</v>
      </c>
      <c r="E421" s="47">
        <v>17.190400141373853</v>
      </c>
      <c r="F421" s="47">
        <v>2.1354534337110378</v>
      </c>
      <c r="G421" s="46">
        <v>32.987870999999998</v>
      </c>
      <c r="H421" s="47">
        <v>70.55</v>
      </c>
      <c r="I421" s="47">
        <v>-2.5549780433890987</v>
      </c>
      <c r="J421" s="46">
        <v>-862680192</v>
      </c>
      <c r="K421" s="47">
        <v>-9.3313838368506321</v>
      </c>
      <c r="L421" s="47">
        <v>347.82608695652175</v>
      </c>
      <c r="M421" s="47">
        <v>28.68</v>
      </c>
      <c r="N421" s="48">
        <v>45.362761841133633</v>
      </c>
      <c r="O421" s="49">
        <v>99.838525573855236</v>
      </c>
      <c r="P421" s="48">
        <v>3.3279508524618411</v>
      </c>
    </row>
    <row r="422" spans="1:16">
      <c r="A422" s="45" t="s">
        <v>193</v>
      </c>
      <c r="B422" s="45" t="s">
        <v>375</v>
      </c>
      <c r="C422" s="46">
        <v>7824461000</v>
      </c>
      <c r="D422" s="46">
        <v>120000000</v>
      </c>
      <c r="E422" s="47">
        <v>3.9307434450922307</v>
      </c>
      <c r="F422" s="47">
        <v>0.10635128368756036</v>
      </c>
      <c r="G422" s="46">
        <v>32.616509000000001</v>
      </c>
      <c r="H422" s="47">
        <v>312</v>
      </c>
      <c r="I422" s="47">
        <v>-0.83121307250416976</v>
      </c>
      <c r="J422" s="46">
        <v>-1601211000</v>
      </c>
      <c r="K422" s="47">
        <v>-23.082529410552389</v>
      </c>
      <c r="L422" s="47">
        <v>333.33333333333331</v>
      </c>
      <c r="M422" s="47">
        <v>27.18</v>
      </c>
      <c r="N422" s="48">
        <v>88.863777408451952</v>
      </c>
      <c r="O422" s="49">
        <v>288.38685430025077</v>
      </c>
      <c r="P422" s="48">
        <v>9.6128951433416923</v>
      </c>
    </row>
    <row r="423" spans="1:16">
      <c r="A423" s="45" t="s">
        <v>52</v>
      </c>
      <c r="B423" s="45" t="s">
        <v>375</v>
      </c>
      <c r="C423" s="46">
        <v>699845726</v>
      </c>
      <c r="D423" s="46">
        <v>122522806</v>
      </c>
      <c r="E423" s="47">
        <v>16.797085469292885</v>
      </c>
      <c r="F423" s="47">
        <v>1.1055930818940423</v>
      </c>
      <c r="G423" s="46">
        <v>18.936226999999999</v>
      </c>
      <c r="H423" s="47">
        <v>125.8</v>
      </c>
      <c r="I423" s="47">
        <v>-0.88143721940562614</v>
      </c>
      <c r="J423" s="46">
        <v>62971520</v>
      </c>
      <c r="K423" s="47">
        <v>241.26506623946827</v>
      </c>
      <c r="L423" s="47">
        <v>326.46983288972342</v>
      </c>
      <c r="M423" s="47">
        <v>15.45</v>
      </c>
      <c r="N423" s="48">
        <v>46.872969068110457</v>
      </c>
      <c r="O423" s="49">
        <v>392.496910947228</v>
      </c>
      <c r="P423" s="48">
        <v>13.0832303649076</v>
      </c>
    </row>
    <row r="424" spans="1:16">
      <c r="A424" s="45" t="s">
        <v>378</v>
      </c>
      <c r="B424" s="45" t="s">
        <v>375</v>
      </c>
      <c r="C424" s="46">
        <v>3039844844</v>
      </c>
      <c r="D424" s="46">
        <v>150000000</v>
      </c>
      <c r="E424" s="47">
        <v>15.132012051437039</v>
      </c>
      <c r="F424" s="47">
        <v>3.1683442318754271</v>
      </c>
      <c r="G424" s="46">
        <v>88.296327000000005</v>
      </c>
      <c r="H424" s="47">
        <v>29.94</v>
      </c>
      <c r="I424" s="47">
        <v>-0.30205207124225808</v>
      </c>
      <c r="J424" s="46">
        <v>1035049529</v>
      </c>
      <c r="K424" s="47">
        <v>4.6142719417632811</v>
      </c>
      <c r="L424" s="47">
        <v>266.66666666666669</v>
      </c>
      <c r="M424" s="47">
        <v>58.86</v>
      </c>
      <c r="N424" s="48">
        <v>30.207879709360263</v>
      </c>
      <c r="O424" s="49">
        <v>769.16575988148259</v>
      </c>
      <c r="P424" s="48">
        <v>25.638858662716085</v>
      </c>
    </row>
    <row r="425" spans="1:16">
      <c r="A425" s="45" t="s">
        <v>86</v>
      </c>
      <c r="B425" s="45" t="s">
        <v>375</v>
      </c>
      <c r="C425" s="46">
        <v>1050946163</v>
      </c>
      <c r="D425" s="46">
        <v>150000000</v>
      </c>
      <c r="E425" s="47">
        <v>26.543187757220082</v>
      </c>
      <c r="F425" s="47">
        <v>13.61189115754876</v>
      </c>
      <c r="G425" s="46">
        <v>116.820232</v>
      </c>
      <c r="H425" s="47">
        <v>12.9</v>
      </c>
      <c r="I425" s="47">
        <v>-1.3903098421325506</v>
      </c>
      <c r="J425" s="46">
        <v>-28139576</v>
      </c>
      <c r="K425" s="47">
        <v>-69.29741940674586</v>
      </c>
      <c r="L425" s="47">
        <v>266.66666666666669</v>
      </c>
      <c r="M425" s="47">
        <v>77.88</v>
      </c>
      <c r="N425" s="48">
        <v>57.399320855989679</v>
      </c>
      <c r="O425" s="49">
        <v>366.64432488839935</v>
      </c>
      <c r="P425" s="48">
        <v>12.221477496279979</v>
      </c>
    </row>
    <row r="426" spans="1:16">
      <c r="A426" s="45" t="s">
        <v>53</v>
      </c>
      <c r="B426" s="45" t="s">
        <v>375</v>
      </c>
      <c r="C426" s="46">
        <v>1141807084</v>
      </c>
      <c r="D426" s="46">
        <v>170000000</v>
      </c>
      <c r="E426" s="47">
        <v>35.069218747232817</v>
      </c>
      <c r="F426" s="47">
        <v>10.314476102127299</v>
      </c>
      <c r="G426" s="46">
        <v>55.376739000000001</v>
      </c>
      <c r="H426" s="47">
        <v>20.6</v>
      </c>
      <c r="I426" s="47">
        <v>-1.1686820770273769</v>
      </c>
      <c r="J426" s="46">
        <v>24742161</v>
      </c>
      <c r="K426" s="47">
        <v>137.41726116809281</v>
      </c>
      <c r="L426" s="47">
        <v>235.29411764705881</v>
      </c>
      <c r="M426" s="47">
        <v>32.57</v>
      </c>
      <c r="N426" s="48">
        <v>67.602118559514665</v>
      </c>
      <c r="O426" s="49">
        <v>279.19143161010822</v>
      </c>
      <c r="P426" s="48">
        <v>9.3063810536702736</v>
      </c>
    </row>
    <row r="427" spans="1:16">
      <c r="A427" s="45" t="s">
        <v>330</v>
      </c>
      <c r="B427" s="45" t="s">
        <v>375</v>
      </c>
      <c r="C427" s="46">
        <v>1864832744</v>
      </c>
      <c r="D427" s="46">
        <v>200000000</v>
      </c>
      <c r="E427" s="47">
        <v>39.218762255863204</v>
      </c>
      <c r="F427" s="47">
        <v>21.788201253257334</v>
      </c>
      <c r="G427" s="46">
        <v>104.516908</v>
      </c>
      <c r="H427" s="47">
        <v>9.76</v>
      </c>
      <c r="I427" s="47">
        <v>-0.11559370049881322</v>
      </c>
      <c r="J427" s="46">
        <v>17617918</v>
      </c>
      <c r="K427" s="47">
        <v>102.16871255729536</v>
      </c>
      <c r="L427" s="47">
        <v>200</v>
      </c>
      <c r="M427" s="47">
        <v>52.25</v>
      </c>
      <c r="N427" s="48">
        <v>29.661901014729207</v>
      </c>
      <c r="O427" s="49">
        <v>647.00565224625313</v>
      </c>
      <c r="P427" s="48">
        <v>21.566855074875104</v>
      </c>
    </row>
    <row r="428" spans="1:16">
      <c r="A428" s="45" t="s">
        <v>332</v>
      </c>
      <c r="B428" s="45" t="s">
        <v>375</v>
      </c>
      <c r="C428" s="46">
        <v>1258198522</v>
      </c>
      <c r="D428" s="46">
        <v>200000000</v>
      </c>
      <c r="E428" s="47">
        <v>19.929201511629934</v>
      </c>
      <c r="F428" s="47">
        <v>6.2278754723843548</v>
      </c>
      <c r="G428" s="46">
        <v>138.91226599999999</v>
      </c>
      <c r="H428" s="47">
        <v>14.45</v>
      </c>
      <c r="I428" s="47">
        <v>-1.1990206828158172</v>
      </c>
      <c r="J428" s="46">
        <v>-13978192</v>
      </c>
      <c r="K428" s="47">
        <v>-228.92803303889372</v>
      </c>
      <c r="L428" s="47">
        <v>200</v>
      </c>
      <c r="M428" s="47">
        <v>69.45</v>
      </c>
      <c r="N428" s="48">
        <v>31.34043562869903</v>
      </c>
      <c r="O428" s="49">
        <v>631.56796679014485</v>
      </c>
      <c r="P428" s="48">
        <v>21.052265559671493</v>
      </c>
    </row>
    <row r="429" spans="1:16">
      <c r="A429" s="45" t="s">
        <v>331</v>
      </c>
      <c r="B429" s="45" t="s">
        <v>375</v>
      </c>
      <c r="C429" s="46">
        <v>868771214</v>
      </c>
      <c r="D429" s="46">
        <v>216733652</v>
      </c>
      <c r="E429" s="47">
        <v>37.622198031105064</v>
      </c>
      <c r="F429" s="47">
        <v>5.7862415740749951</v>
      </c>
      <c r="G429" s="46">
        <v>35.091225000000001</v>
      </c>
      <c r="H429" s="47">
        <v>30.3</v>
      </c>
      <c r="I429" s="47">
        <v>-1.0985852669395797</v>
      </c>
      <c r="J429" s="46">
        <v>-129725692</v>
      </c>
      <c r="K429" s="47">
        <v>-50.121217006111635</v>
      </c>
      <c r="L429" s="47">
        <v>184.55832599544809</v>
      </c>
      <c r="M429" s="47">
        <v>16.190000000000001</v>
      </c>
      <c r="N429" s="48">
        <v>90.850054184887682</v>
      </c>
      <c r="O429" s="49">
        <v>123.99999999999997</v>
      </c>
      <c r="P429" s="48">
        <v>4.133333333333332</v>
      </c>
    </row>
    <row r="430" spans="1:16">
      <c r="A430" s="45" t="s">
        <v>483</v>
      </c>
      <c r="B430" s="45" t="s">
        <v>375</v>
      </c>
      <c r="C430" s="46">
        <v>6314823305</v>
      </c>
      <c r="D430" s="46">
        <v>221500000</v>
      </c>
      <c r="E430" s="47">
        <v>15.063972927027857</v>
      </c>
      <c r="F430" s="47">
        <v>1.1526933410129592</v>
      </c>
      <c r="G430" s="46">
        <v>44.275882000000003</v>
      </c>
      <c r="H430" s="47">
        <v>60</v>
      </c>
      <c r="I430" s="47">
        <v>3.1093121514632287</v>
      </c>
      <c r="J430" s="46">
        <v>-70180474</v>
      </c>
      <c r="K430" s="47">
        <v>-186.21276339626888</v>
      </c>
      <c r="L430" s="47">
        <v>180.58690744920995</v>
      </c>
      <c r="M430" s="47">
        <v>19.98</v>
      </c>
      <c r="N430" s="48">
        <v>27.47061773616468</v>
      </c>
      <c r="O430" s="49">
        <v>1910.450375345087</v>
      </c>
      <c r="P430" s="48">
        <v>63.681679178169567</v>
      </c>
    </row>
    <row r="431" spans="1:16">
      <c r="A431" s="45" t="s">
        <v>327</v>
      </c>
      <c r="B431" s="45" t="s">
        <v>375</v>
      </c>
      <c r="C431" s="46">
        <v>1614800897</v>
      </c>
      <c r="D431" s="46">
        <v>224000000</v>
      </c>
      <c r="E431" s="47">
        <v>19.245721676071408</v>
      </c>
      <c r="F431" s="47">
        <v>4.5220210705054997</v>
      </c>
      <c r="G431" s="46">
        <v>107.968583</v>
      </c>
      <c r="H431" s="47">
        <v>19.25</v>
      </c>
      <c r="I431" s="47">
        <v>1.1862394494699799</v>
      </c>
      <c r="J431" s="46">
        <v>-84056857</v>
      </c>
      <c r="K431" s="47">
        <v>-50.632395165572277</v>
      </c>
      <c r="L431" s="47">
        <v>178.57142857142858</v>
      </c>
      <c r="M431" s="47">
        <v>48.2</v>
      </c>
      <c r="N431" s="48">
        <v>75.060163807761711</v>
      </c>
      <c r="O431" s="49">
        <v>1923.7255913677159</v>
      </c>
      <c r="P431" s="48">
        <v>64.124186378923866</v>
      </c>
    </row>
    <row r="432" spans="1:16">
      <c r="A432" s="45" t="s">
        <v>383</v>
      </c>
      <c r="B432" s="45" t="s">
        <v>375</v>
      </c>
      <c r="C432" s="46">
        <v>1693692129</v>
      </c>
      <c r="D432" s="46">
        <v>241875000</v>
      </c>
      <c r="E432" s="47">
        <v>45.676596910138656</v>
      </c>
      <c r="F432" s="47">
        <v>31.473968585797522</v>
      </c>
      <c r="G432" s="46">
        <v>141.93746899999999</v>
      </c>
      <c r="H432" s="47">
        <v>6.17</v>
      </c>
      <c r="I432" s="47">
        <v>-2.6181551532340031E-2</v>
      </c>
      <c r="J432" s="46">
        <v>81478670</v>
      </c>
      <c r="K432" s="47">
        <v>17.811410029152416</v>
      </c>
      <c r="L432" s="47">
        <v>165.37467700258398</v>
      </c>
      <c r="M432" s="47">
        <v>58.68</v>
      </c>
      <c r="N432" s="48">
        <v>11.060393314571574</v>
      </c>
      <c r="O432" s="49">
        <v>535.81942037010572</v>
      </c>
      <c r="P432" s="48">
        <v>17.860647345670191</v>
      </c>
    </row>
    <row r="433" spans="1:16">
      <c r="A433" s="45" t="s">
        <v>326</v>
      </c>
      <c r="B433" s="45" t="s">
        <v>375</v>
      </c>
      <c r="C433" s="46">
        <v>15862084113</v>
      </c>
      <c r="D433" s="46">
        <v>252000000</v>
      </c>
      <c r="E433" s="47">
        <v>23.578707129689853</v>
      </c>
      <c r="F433" s="47">
        <v>2.0792510696375532</v>
      </c>
      <c r="G433" s="46">
        <v>36.397486000000001</v>
      </c>
      <c r="H433" s="47">
        <v>46.62</v>
      </c>
      <c r="I433" s="47">
        <v>-1.2790460759450966</v>
      </c>
      <c r="J433" s="46">
        <v>-270919855</v>
      </c>
      <c r="K433" s="47">
        <v>-41.857397273448271</v>
      </c>
      <c r="L433" s="47">
        <v>158.73015873015873</v>
      </c>
      <c r="M433" s="47">
        <v>14.44</v>
      </c>
      <c r="N433" s="48">
        <v>61.680934576299535</v>
      </c>
      <c r="O433" s="49">
        <v>411.12504179855648</v>
      </c>
      <c r="P433" s="48">
        <v>13.704168059951883</v>
      </c>
    </row>
    <row r="434" spans="1:16">
      <c r="A434" s="45" t="s">
        <v>542</v>
      </c>
      <c r="B434" s="45" t="s">
        <v>375</v>
      </c>
      <c r="C434" s="46">
        <v>7612948946</v>
      </c>
      <c r="D434" s="46">
        <v>300500000</v>
      </c>
      <c r="E434" s="47">
        <v>20.294997777839807</v>
      </c>
      <c r="F434" s="47">
        <v>3.0698831913235223</v>
      </c>
      <c r="G434" s="46">
        <v>89.692524000000006</v>
      </c>
      <c r="H434" s="47">
        <v>21.98</v>
      </c>
      <c r="I434" s="47">
        <v>9.8660239570129704E-2</v>
      </c>
      <c r="J434" s="46">
        <v>-43799995</v>
      </c>
      <c r="K434" s="47">
        <v>-150.93609028950803</v>
      </c>
      <c r="L434" s="47">
        <v>133.11148086522462</v>
      </c>
      <c r="M434" s="47">
        <v>29.84</v>
      </c>
      <c r="N434" s="48">
        <v>27.2664171710788</v>
      </c>
      <c r="O434" s="49">
        <v>1371.9637422927151</v>
      </c>
      <c r="P434" s="48">
        <v>45.732124743090502</v>
      </c>
    </row>
    <row r="435" spans="1:16">
      <c r="A435" s="45" t="s">
        <v>266</v>
      </c>
      <c r="B435" s="45" t="s">
        <v>375</v>
      </c>
      <c r="C435" s="46">
        <v>26375357000</v>
      </c>
      <c r="D435" s="46">
        <v>335456000</v>
      </c>
      <c r="E435" s="47">
        <v>9.549587447920473</v>
      </c>
      <c r="F435" s="47">
        <v>1.1861450592527376</v>
      </c>
      <c r="G435" s="46">
        <v>158.330939</v>
      </c>
      <c r="H435" s="47">
        <v>26.46</v>
      </c>
      <c r="I435" s="47">
        <v>0.26699250767009275</v>
      </c>
      <c r="J435" s="46">
        <v>-3142265000</v>
      </c>
      <c r="K435" s="47">
        <v>-2.5621467317365023</v>
      </c>
      <c r="L435" s="47">
        <v>119.24067537918535</v>
      </c>
      <c r="M435" s="47">
        <v>47.19</v>
      </c>
      <c r="N435" s="48">
        <v>82.337361774977069</v>
      </c>
      <c r="O435" s="49">
        <v>1905.4304288629769</v>
      </c>
      <c r="P435" s="48">
        <v>63.514347628765897</v>
      </c>
    </row>
    <row r="436" spans="1:16">
      <c r="A436" s="45" t="s">
        <v>333</v>
      </c>
      <c r="B436" s="45" t="s">
        <v>375</v>
      </c>
      <c r="C436" s="46">
        <v>1724268443</v>
      </c>
      <c r="D436" s="46">
        <v>350000000</v>
      </c>
      <c r="E436" s="47">
        <v>92.364482254358393</v>
      </c>
      <c r="F436" s="47">
        <v>131.94926036336912</v>
      </c>
      <c r="G436" s="46">
        <v>199.57396499999999</v>
      </c>
      <c r="H436" s="47">
        <v>2.17</v>
      </c>
      <c r="I436" s="47">
        <v>-4.3232182042591827E-2</v>
      </c>
      <c r="J436" s="46">
        <v>-48944132</v>
      </c>
      <c r="K436" s="47">
        <v>-14.302020924592146</v>
      </c>
      <c r="L436" s="47">
        <v>114.28571428571429</v>
      </c>
      <c r="M436" s="47">
        <v>57.02</v>
      </c>
      <c r="N436" s="48">
        <v>43.358127615100258</v>
      </c>
      <c r="O436" s="49">
        <v>174.09584432472928</v>
      </c>
      <c r="P436" s="48">
        <v>5.8031948108243094</v>
      </c>
    </row>
    <row r="437" spans="1:16">
      <c r="A437" s="45" t="s">
        <v>56</v>
      </c>
      <c r="B437" s="45" t="s">
        <v>375</v>
      </c>
      <c r="C437" s="46">
        <v>2193171314</v>
      </c>
      <c r="D437" s="46">
        <v>350500000</v>
      </c>
      <c r="E437" s="47">
        <v>81.036350384526102</v>
      </c>
      <c r="F437" s="47">
        <v>231.20214089736405</v>
      </c>
      <c r="G437" s="46">
        <v>253.16424799999999</v>
      </c>
      <c r="H437" s="47">
        <v>1.95</v>
      </c>
      <c r="I437" s="47">
        <v>-1.3900231444288647E-2</v>
      </c>
      <c r="J437" s="46">
        <v>-44318667</v>
      </c>
      <c r="K437" s="47">
        <v>-7.9086313674551629</v>
      </c>
      <c r="L437" s="47">
        <v>114.12268188302426</v>
      </c>
      <c r="M437" s="47">
        <v>72.22</v>
      </c>
      <c r="N437" s="48">
        <v>28.747426451344154</v>
      </c>
      <c r="O437" s="49">
        <v>278.6691515409679</v>
      </c>
      <c r="P437" s="48">
        <v>9.2889717180322631</v>
      </c>
    </row>
    <row r="438" spans="1:16">
      <c r="A438" s="45" t="s">
        <v>55</v>
      </c>
      <c r="B438" s="45" t="s">
        <v>375</v>
      </c>
      <c r="C438" s="46">
        <v>3590822435</v>
      </c>
      <c r="D438" s="46">
        <v>372475397</v>
      </c>
      <c r="E438" s="47">
        <v>5.3346596378143323</v>
      </c>
      <c r="F438" s="47">
        <v>0.40920513951340309</v>
      </c>
      <c r="G438" s="46">
        <v>194.679441</v>
      </c>
      <c r="H438" s="47">
        <v>38.520000000000003</v>
      </c>
      <c r="I438" s="47">
        <v>-0.98743489299254594</v>
      </c>
      <c r="J438" s="46">
        <v>47613264</v>
      </c>
      <c r="K438" s="47">
        <v>273.8026717723028</v>
      </c>
      <c r="L438" s="47">
        <v>107.38964324132259</v>
      </c>
      <c r="M438" s="47">
        <v>52.26</v>
      </c>
      <c r="N438" s="48">
        <v>40.345835379165877</v>
      </c>
      <c r="O438" s="49">
        <v>1057.1210692523055</v>
      </c>
      <c r="P438" s="48">
        <v>35.237368975076848</v>
      </c>
    </row>
    <row r="439" spans="1:16">
      <c r="A439" s="45" t="s">
        <v>196</v>
      </c>
      <c r="B439" s="45" t="s">
        <v>375</v>
      </c>
      <c r="C439" s="46">
        <v>58964771000</v>
      </c>
      <c r="D439" s="46">
        <v>500000000</v>
      </c>
      <c r="E439" s="47">
        <v>1.2103927346176104</v>
      </c>
      <c r="F439" s="47">
        <v>9.3107133432123873E-3</v>
      </c>
      <c r="G439" s="46">
        <v>120.540333</v>
      </c>
      <c r="H439" s="47">
        <v>274.25</v>
      </c>
      <c r="I439" s="47">
        <v>-3.2206621737245769</v>
      </c>
      <c r="J439" s="46">
        <v>2988567000</v>
      </c>
      <c r="K439" s="47">
        <v>43.499108435581334</v>
      </c>
      <c r="L439" s="47">
        <v>80</v>
      </c>
      <c r="M439" s="47">
        <v>24.1</v>
      </c>
      <c r="N439" s="48">
        <v>70.637518395816798</v>
      </c>
      <c r="O439" s="49">
        <v>843.05288616304358</v>
      </c>
      <c r="P439" s="48">
        <v>28.101762872101453</v>
      </c>
    </row>
    <row r="440" spans="1:16">
      <c r="A440" s="45" t="s">
        <v>429</v>
      </c>
      <c r="B440" s="45" t="s">
        <v>375</v>
      </c>
      <c r="C440" s="46">
        <v>4917779893</v>
      </c>
      <c r="D440" s="46">
        <v>600000000</v>
      </c>
      <c r="E440" s="47">
        <v>40.15193492174388</v>
      </c>
      <c r="F440" s="47">
        <v>22.306630512079934</v>
      </c>
      <c r="G440" s="46">
        <v>321.37161300000002</v>
      </c>
      <c r="H440" s="47">
        <v>3.1</v>
      </c>
      <c r="I440" s="47">
        <v>-0.13251309002970801</v>
      </c>
      <c r="J440" s="46">
        <v>-340452455</v>
      </c>
      <c r="K440" s="47">
        <v>-5.28708186286981</v>
      </c>
      <c r="L440" s="47">
        <v>66.666666666666671</v>
      </c>
      <c r="M440" s="47">
        <v>53.56</v>
      </c>
      <c r="N440" s="48">
        <v>42.589553783921524</v>
      </c>
      <c r="O440" s="49">
        <v>211.35726143655276</v>
      </c>
      <c r="P440" s="48">
        <v>7.0452420478850923</v>
      </c>
    </row>
    <row r="441" spans="1:16">
      <c r="A441" s="45" t="s">
        <v>460</v>
      </c>
      <c r="B441" s="45" t="s">
        <v>375</v>
      </c>
      <c r="C441" s="46">
        <v>12170740000</v>
      </c>
      <c r="D441" s="46">
        <v>660000000</v>
      </c>
      <c r="E441" s="47">
        <v>2.2854911695363405</v>
      </c>
      <c r="F441" s="47">
        <v>4.6795478491735064E-2</v>
      </c>
      <c r="G441" s="46">
        <v>252.20048299999999</v>
      </c>
      <c r="H441" s="47">
        <v>69.400000000000006</v>
      </c>
      <c r="I441" s="47">
        <v>-2.374162067677446</v>
      </c>
      <c r="J441" s="46">
        <v>414998000</v>
      </c>
      <c r="K441" s="47">
        <v>117.68731415573087</v>
      </c>
      <c r="L441" s="47">
        <v>60.606060606060609</v>
      </c>
      <c r="M441" s="47">
        <v>38.21</v>
      </c>
      <c r="N441" s="48">
        <v>43.206535630773466</v>
      </c>
      <c r="O441" s="49">
        <v>1424.0588906920279</v>
      </c>
      <c r="P441" s="48">
        <v>47.468629689734264</v>
      </c>
    </row>
    <row r="442" spans="1:16">
      <c r="A442" s="45" t="s">
        <v>267</v>
      </c>
      <c r="B442" s="45" t="s">
        <v>375</v>
      </c>
      <c r="C442" s="46">
        <v>73314458000</v>
      </c>
      <c r="D442" s="46">
        <v>675728000</v>
      </c>
      <c r="E442" s="47">
        <v>3.7623949948003843</v>
      </c>
      <c r="F442" s="47">
        <v>6.3271743330566579E-2</v>
      </c>
      <c r="G442" s="46">
        <v>116.81877299999999</v>
      </c>
      <c r="H442" s="47">
        <v>91.05</v>
      </c>
      <c r="I442" s="47">
        <v>-1.9187893238508735</v>
      </c>
      <c r="J442" s="46">
        <v>-2214344000</v>
      </c>
      <c r="K442" s="47">
        <v>-26.854031713229741</v>
      </c>
      <c r="L442" s="47">
        <v>59.19541590699216</v>
      </c>
      <c r="M442" s="47">
        <v>17.28</v>
      </c>
      <c r="N442" s="48">
        <v>86.052571819768943</v>
      </c>
      <c r="O442" s="49">
        <v>515.40274845236718</v>
      </c>
      <c r="P442" s="48">
        <v>17.180091615078904</v>
      </c>
    </row>
    <row r="443" spans="1:16">
      <c r="A443" s="45" t="s">
        <v>182</v>
      </c>
      <c r="B443" s="45" t="s">
        <v>375</v>
      </c>
      <c r="C443" s="46">
        <v>7154261414</v>
      </c>
      <c r="D443" s="46">
        <v>700000000</v>
      </c>
      <c r="E443" s="47">
        <v>21.758694339084013</v>
      </c>
      <c r="F443" s="47">
        <v>2.0722566037222867</v>
      </c>
      <c r="G443" s="46">
        <v>119.87214899999999</v>
      </c>
      <c r="H443" s="47">
        <v>15.34</v>
      </c>
      <c r="I443" s="47">
        <v>-2.6189521690652032E-2</v>
      </c>
      <c r="J443" s="46">
        <v>-117347216</v>
      </c>
      <c r="K443" s="47">
        <v>-89.47804948350884</v>
      </c>
      <c r="L443" s="47">
        <v>57.142857142857146</v>
      </c>
      <c r="M443" s="47">
        <v>17.12</v>
      </c>
      <c r="N443" s="48">
        <v>36.411995556641145</v>
      </c>
      <c r="O443" s="49">
        <v>746.57733983223284</v>
      </c>
      <c r="P443" s="48">
        <v>24.885911327741095</v>
      </c>
    </row>
    <row r="444" spans="1:16">
      <c r="A444" s="45" t="s">
        <v>503</v>
      </c>
      <c r="B444" s="45" t="s">
        <v>375</v>
      </c>
      <c r="C444" s="46">
        <v>1513644763</v>
      </c>
      <c r="D444" s="46">
        <v>800000000</v>
      </c>
      <c r="E444" s="47">
        <v>45.635719260007683</v>
      </c>
      <c r="F444" s="47">
        <v>28.522324537504801</v>
      </c>
      <c r="G444" s="46">
        <v>295.12339900000001</v>
      </c>
      <c r="H444" s="47">
        <v>2.97</v>
      </c>
      <c r="I444" s="47">
        <v>-3.9432596512884999E-2</v>
      </c>
      <c r="J444" s="46">
        <v>-44498491</v>
      </c>
      <c r="K444" s="47">
        <v>-35.956275461116199</v>
      </c>
      <c r="L444" s="47">
        <v>50</v>
      </c>
      <c r="M444" s="47">
        <v>36.89</v>
      </c>
      <c r="N444" s="48">
        <v>46.763872835832537</v>
      </c>
      <c r="O444" s="49">
        <v>684.04910200510221</v>
      </c>
      <c r="P444" s="48">
        <v>22.801636733503408</v>
      </c>
    </row>
    <row r="445" spans="1:16">
      <c r="A445" s="45" t="s">
        <v>192</v>
      </c>
      <c r="B445" s="45" t="s">
        <v>375</v>
      </c>
      <c r="C445" s="46">
        <v>7997260000</v>
      </c>
      <c r="D445" s="46">
        <v>900000000</v>
      </c>
      <c r="E445" s="47">
        <v>8.8916346256612933</v>
      </c>
      <c r="F445" s="47">
        <v>0.82329950237604566</v>
      </c>
      <c r="G445" s="46">
        <v>354.86250699999999</v>
      </c>
      <c r="H445" s="47">
        <v>12.68</v>
      </c>
      <c r="I445" s="47">
        <v>0.279979868147473</v>
      </c>
      <c r="J445" s="46">
        <v>65458000</v>
      </c>
      <c r="K445" s="47">
        <v>164.99129212624888</v>
      </c>
      <c r="L445" s="47">
        <v>44.444444444444443</v>
      </c>
      <c r="M445" s="47">
        <v>39.42</v>
      </c>
      <c r="N445" s="48">
        <v>65.77616697572104</v>
      </c>
      <c r="O445" s="49">
        <v>2255.6947971690133</v>
      </c>
      <c r="P445" s="48">
        <v>75.189826572300447</v>
      </c>
    </row>
    <row r="446" spans="1:16">
      <c r="A446" s="45" t="s">
        <v>329</v>
      </c>
      <c r="B446" s="45" t="s">
        <v>375</v>
      </c>
      <c r="C446" s="46">
        <v>3219973000</v>
      </c>
      <c r="D446" s="46">
        <v>925000000</v>
      </c>
      <c r="E446" s="47">
        <v>27.889222335529936</v>
      </c>
      <c r="F446" s="47">
        <v>15.075255316502668</v>
      </c>
      <c r="G446" s="46">
        <v>648.99339299999997</v>
      </c>
      <c r="H446" s="47">
        <v>2.21</v>
      </c>
      <c r="I446" s="47">
        <v>-0.11115992836995092</v>
      </c>
      <c r="J446" s="46">
        <v>-158895000</v>
      </c>
      <c r="K446" s="47">
        <v>-11.642908839170522</v>
      </c>
      <c r="L446" s="47">
        <v>43.243243243243242</v>
      </c>
      <c r="M446" s="47">
        <v>70.16</v>
      </c>
      <c r="N446" s="48">
        <v>43.148856298897599</v>
      </c>
      <c r="O446" s="49">
        <v>141.50301412365781</v>
      </c>
      <c r="P446" s="48">
        <v>4.7167671374552604</v>
      </c>
    </row>
    <row r="447" spans="1:16">
      <c r="A447" s="45" t="s">
        <v>447</v>
      </c>
      <c r="B447" s="45" t="s">
        <v>375</v>
      </c>
      <c r="C447" s="46">
        <v>38403565895</v>
      </c>
      <c r="D447" s="46">
        <v>998000000</v>
      </c>
      <c r="E447" s="47">
        <v>0.31825942899850546</v>
      </c>
      <c r="F447" s="47">
        <v>1.0883864281412841E-3</v>
      </c>
      <c r="G447" s="46">
        <v>426.09840800000001</v>
      </c>
      <c r="H447" s="47">
        <v>295</v>
      </c>
      <c r="I447" s="47">
        <v>-0.29116348407904979</v>
      </c>
      <c r="J447" s="46">
        <v>1811756765</v>
      </c>
      <c r="K447" s="47">
        <v>161.39804506263289</v>
      </c>
      <c r="L447" s="47">
        <v>40.080160320641284</v>
      </c>
      <c r="M447" s="47">
        <v>42.69</v>
      </c>
      <c r="N447" s="48">
        <v>34.499222916579853</v>
      </c>
      <c r="O447" s="49">
        <v>1028.7162027333231</v>
      </c>
      <c r="P447" s="48">
        <v>34.290540091110771</v>
      </c>
    </row>
    <row r="448" spans="1:16">
      <c r="A448" s="45" t="s">
        <v>328</v>
      </c>
      <c r="B448" s="45" t="s">
        <v>375</v>
      </c>
      <c r="C448" s="46">
        <v>2224663158</v>
      </c>
      <c r="D448" s="46">
        <v>1076261904</v>
      </c>
      <c r="E448" s="47">
        <v>28.060790256404601</v>
      </c>
      <c r="F448" s="47">
        <v>26.072455182251439</v>
      </c>
      <c r="G448" s="46">
        <v>1027.688572</v>
      </c>
      <c r="H448" s="47">
        <v>1.47</v>
      </c>
      <c r="I448" s="47">
        <v>-9.4190948012141007E-2</v>
      </c>
      <c r="J448" s="46">
        <v>-96679510</v>
      </c>
      <c r="K448" s="47">
        <v>-11.132264778751981</v>
      </c>
      <c r="L448" s="47">
        <v>37.165674870900197</v>
      </c>
      <c r="M448" s="47">
        <v>90.1</v>
      </c>
      <c r="N448" s="48">
        <v>26.008766075929824</v>
      </c>
      <c r="O448" s="49">
        <v>305.6667246156245</v>
      </c>
      <c r="P448" s="48">
        <v>10.188890820520816</v>
      </c>
    </row>
    <row r="449" spans="1:16">
      <c r="A449" s="45" t="s">
        <v>514</v>
      </c>
      <c r="B449" s="45" t="s">
        <v>375</v>
      </c>
      <c r="C449" s="46">
        <v>3318993196</v>
      </c>
      <c r="D449" s="46">
        <v>1120000000</v>
      </c>
      <c r="E449" s="47">
        <v>26.996210487941386</v>
      </c>
      <c r="F449" s="47">
        <v>6.0259398410583449</v>
      </c>
      <c r="G449" s="46">
        <v>306.82462600000002</v>
      </c>
      <c r="H449" s="47">
        <v>4.83</v>
      </c>
      <c r="I449" s="47">
        <v>-0.24003623054397402</v>
      </c>
      <c r="J449" s="46">
        <v>-136181024</v>
      </c>
      <c r="K449" s="47">
        <v>-32.89738811187086</v>
      </c>
      <c r="L449" s="47">
        <v>35.714285714285715</v>
      </c>
      <c r="M449" s="47">
        <v>27.39</v>
      </c>
      <c r="N449" s="48">
        <v>39.733697962154444</v>
      </c>
      <c r="O449" s="49">
        <v>206.33938621825484</v>
      </c>
      <c r="P449" s="48">
        <v>6.8779795406084947</v>
      </c>
    </row>
    <row r="450" spans="1:16">
      <c r="A450" s="45" t="s">
        <v>527</v>
      </c>
      <c r="B450" s="45" t="s">
        <v>375</v>
      </c>
      <c r="C450" s="46">
        <v>3004671884</v>
      </c>
      <c r="D450" s="46">
        <v>1600000000</v>
      </c>
      <c r="E450" s="47">
        <v>23.735919852343592</v>
      </c>
      <c r="F450" s="47">
        <v>14.834949907714744</v>
      </c>
      <c r="G450" s="46">
        <v>1359.1032560000001</v>
      </c>
      <c r="H450" s="47">
        <v>1.24</v>
      </c>
      <c r="I450" s="47">
        <v>-0.23357075471860234</v>
      </c>
      <c r="J450" s="46">
        <v>11183518</v>
      </c>
      <c r="K450" s="47">
        <v>143.06768228029856</v>
      </c>
      <c r="L450" s="47">
        <v>25</v>
      </c>
      <c r="M450" s="47">
        <v>84.94</v>
      </c>
      <c r="N450" s="48">
        <v>67.212998324053274</v>
      </c>
      <c r="O450" s="49">
        <v>268.51939621707402</v>
      </c>
      <c r="P450" s="48">
        <v>8.9506465405691333</v>
      </c>
    </row>
    <row r="451" spans="1:16">
      <c r="A451" s="45" t="s">
        <v>268</v>
      </c>
      <c r="B451" s="45" t="s">
        <v>375</v>
      </c>
      <c r="C451" s="46">
        <v>39031208000</v>
      </c>
      <c r="D451" s="46">
        <v>1600000000</v>
      </c>
      <c r="E451" s="47">
        <v>18.426590306876435</v>
      </c>
      <c r="F451" s="47">
        <v>2.3033237883595543</v>
      </c>
      <c r="G451" s="46">
        <v>362.48923500000001</v>
      </c>
      <c r="H451" s="47">
        <v>5.99</v>
      </c>
      <c r="I451" s="47">
        <v>-7.2920248237610785E-2</v>
      </c>
      <c r="J451" s="46">
        <v>-1361636000</v>
      </c>
      <c r="K451" s="47">
        <v>-5.8752853185432814</v>
      </c>
      <c r="L451" s="47">
        <v>25</v>
      </c>
      <c r="M451" s="47">
        <v>22.65</v>
      </c>
      <c r="N451" s="48">
        <v>58.527817293605082</v>
      </c>
      <c r="O451" s="49">
        <v>1723.7315868068708</v>
      </c>
      <c r="P451" s="48">
        <v>57.45771956022903</v>
      </c>
    </row>
    <row r="452" spans="1:16">
      <c r="A452" s="45" t="s">
        <v>57</v>
      </c>
      <c r="B452" s="45" t="s">
        <v>375</v>
      </c>
      <c r="C452" s="46">
        <v>9936147750</v>
      </c>
      <c r="D452" s="46">
        <v>2153250000</v>
      </c>
      <c r="E452" s="47">
        <v>12.656339626363451</v>
      </c>
      <c r="F452" s="47">
        <v>5.8777845704695002</v>
      </c>
      <c r="G452" s="46">
        <v>1717.7861740000001</v>
      </c>
      <c r="H452" s="47">
        <v>1.84</v>
      </c>
      <c r="I452" s="47">
        <v>-0.10646701644872804</v>
      </c>
      <c r="J452" s="46">
        <v>480331723</v>
      </c>
      <c r="K452" s="47">
        <v>4.4828394563479623</v>
      </c>
      <c r="L452" s="47">
        <v>18.57657030070823</v>
      </c>
      <c r="M452" s="47">
        <v>79.77</v>
      </c>
      <c r="N452" s="48">
        <v>34.170746035762861</v>
      </c>
      <c r="O452" s="49">
        <v>629.13352186498048</v>
      </c>
      <c r="P452" s="48">
        <v>20.971117395499348</v>
      </c>
    </row>
    <row r="453" spans="1:16">
      <c r="A453" s="45" t="s">
        <v>191</v>
      </c>
      <c r="B453" s="45" t="s">
        <v>375</v>
      </c>
      <c r="C453" s="46">
        <v>164435643000</v>
      </c>
      <c r="D453" s="46">
        <v>3509100000</v>
      </c>
      <c r="E453" s="47">
        <v>0.83562302251498621</v>
      </c>
      <c r="F453" s="47">
        <v>3.1750706164543089E-3</v>
      </c>
      <c r="G453" s="46">
        <v>620.28678500000001</v>
      </c>
      <c r="H453" s="47">
        <v>77.2</v>
      </c>
      <c r="I453" s="47">
        <v>-1.0169025513778251</v>
      </c>
      <c r="J453" s="46">
        <v>5498818000</v>
      </c>
      <c r="K453" s="47">
        <v>47.861649539955678</v>
      </c>
      <c r="L453" s="47">
        <v>11.398934199652333</v>
      </c>
      <c r="M453" s="47">
        <v>17.670000000000002</v>
      </c>
      <c r="N453" s="48">
        <v>64.142292396100544</v>
      </c>
      <c r="O453" s="49">
        <v>688.17451181839465</v>
      </c>
      <c r="P453" s="48">
        <v>22.939150393946488</v>
      </c>
    </row>
    <row r="454" spans="1:16">
      <c r="A454" s="90" t="s">
        <v>423</v>
      </c>
      <c r="B454" s="90" t="s">
        <v>390</v>
      </c>
      <c r="C454" s="91">
        <v>471013063</v>
      </c>
      <c r="D454" s="91">
        <v>6224400</v>
      </c>
      <c r="E454" s="92">
        <v>98.135761648584392</v>
      </c>
      <c r="F454" s="92">
        <v>44.039945897091421</v>
      </c>
      <c r="G454" s="91">
        <v>1.5986990000000001</v>
      </c>
      <c r="H454" s="92">
        <v>255</v>
      </c>
      <c r="I454" s="92">
        <v>-12.481861145504638</v>
      </c>
      <c r="J454" s="91">
        <v>15019123</v>
      </c>
      <c r="K454" s="92">
        <v>148.36653245332633</v>
      </c>
      <c r="L454" s="92">
        <v>6426.3222157958999</v>
      </c>
      <c r="M454" s="92">
        <v>25.68</v>
      </c>
      <c r="N454" s="93">
        <v>24.534759882572583</v>
      </c>
      <c r="O454" s="94">
        <v>582.67019772167714</v>
      </c>
      <c r="P454" s="93">
        <v>19.422339924055905</v>
      </c>
    </row>
    <row r="455" spans="1:16">
      <c r="A455" s="90" t="s">
        <v>427</v>
      </c>
      <c r="B455" s="90" t="s">
        <v>390</v>
      </c>
      <c r="C455" s="91">
        <v>604420825</v>
      </c>
      <c r="D455" s="91">
        <v>16800000</v>
      </c>
      <c r="E455" s="92">
        <v>159.71078293739433</v>
      </c>
      <c r="F455" s="92">
        <v>171.28998599034139</v>
      </c>
      <c r="G455" s="91">
        <v>5.7719040000000001</v>
      </c>
      <c r="H455" s="92">
        <v>43.4</v>
      </c>
      <c r="I455" s="92">
        <v>-1.6071924905297763</v>
      </c>
      <c r="J455" s="91">
        <v>4772795</v>
      </c>
      <c r="K455" s="92">
        <v>195.35722778791043</v>
      </c>
      <c r="L455" s="92">
        <v>2380.9523809523807</v>
      </c>
      <c r="M455" s="92">
        <v>34.35</v>
      </c>
      <c r="N455" s="93">
        <v>52.723015007891988</v>
      </c>
      <c r="O455" s="94">
        <v>382.5622891374955</v>
      </c>
      <c r="P455" s="93">
        <v>12.752076304583182</v>
      </c>
    </row>
    <row r="456" spans="1:16">
      <c r="A456" s="90" t="s">
        <v>416</v>
      </c>
      <c r="B456" s="90" t="s">
        <v>390</v>
      </c>
      <c r="C456" s="91">
        <v>6909611026</v>
      </c>
      <c r="D456" s="91">
        <v>27200000</v>
      </c>
      <c r="E456" s="92">
        <v>73.115577595515262</v>
      </c>
      <c r="F456" s="92">
        <v>13.863190849497023</v>
      </c>
      <c r="G456" s="91">
        <v>3.6238980000000001</v>
      </c>
      <c r="H456" s="92">
        <v>151</v>
      </c>
      <c r="I456" s="92">
        <v>-4.8243017425874655</v>
      </c>
      <c r="J456" s="91">
        <v>-21429790</v>
      </c>
      <c r="K456" s="92">
        <v>-246.10973789290514</v>
      </c>
      <c r="L456" s="92">
        <v>1470.5882352941176</v>
      </c>
      <c r="M456" s="92">
        <v>13.32</v>
      </c>
      <c r="N456" s="93">
        <v>36.326065491562922</v>
      </c>
      <c r="O456" s="94">
        <v>230.85401071956866</v>
      </c>
      <c r="P456" s="93">
        <v>7.6951336906522885</v>
      </c>
    </row>
    <row r="457" spans="1:16">
      <c r="A457" s="90" t="s">
        <v>389</v>
      </c>
      <c r="B457" s="90" t="s">
        <v>390</v>
      </c>
      <c r="C457" s="91">
        <v>1471327206</v>
      </c>
      <c r="D457" s="91">
        <v>350000000</v>
      </c>
      <c r="E457" s="92">
        <v>32.43445301119435</v>
      </c>
      <c r="F457" s="92">
        <v>13.238552249467082</v>
      </c>
      <c r="G457" s="91">
        <v>172.747309</v>
      </c>
      <c r="H457" s="92">
        <v>7.14</v>
      </c>
      <c r="I457" s="92">
        <v>-0.29632632581976104</v>
      </c>
      <c r="J457" s="91">
        <v>171355700</v>
      </c>
      <c r="K457" s="92">
        <v>14.29774439951516</v>
      </c>
      <c r="L457" s="92">
        <v>114.28571428571429</v>
      </c>
      <c r="M457" s="92">
        <v>49.35</v>
      </c>
      <c r="N457" s="93">
        <v>88.73511689090617</v>
      </c>
      <c r="O457" s="94">
        <v>813.91790459328865</v>
      </c>
      <c r="P457" s="93">
        <v>27.13059681977629</v>
      </c>
    </row>
    <row r="458" spans="1:16">
      <c r="A458" s="90" t="s">
        <v>408</v>
      </c>
      <c r="B458" s="90" t="s">
        <v>390</v>
      </c>
      <c r="C458" s="91">
        <v>3803390886</v>
      </c>
      <c r="D458" s="91">
        <v>431419816</v>
      </c>
      <c r="E458" s="92">
        <v>23.646708751789511</v>
      </c>
      <c r="F458" s="92">
        <v>3.6540909611794481</v>
      </c>
      <c r="G458" s="91">
        <v>107.825118</v>
      </c>
      <c r="H458" s="92">
        <v>15.69</v>
      </c>
      <c r="I458" s="92">
        <v>0.42790120284760569</v>
      </c>
      <c r="J458" s="91">
        <v>30120129</v>
      </c>
      <c r="K458" s="92">
        <v>214.84958580356678</v>
      </c>
      <c r="L458" s="92">
        <v>92.717113392862785</v>
      </c>
      <c r="M458" s="92">
        <v>24.99</v>
      </c>
      <c r="N458" s="93">
        <v>36.937959851473011</v>
      </c>
      <c r="O458" s="94">
        <v>2375.62588030402</v>
      </c>
      <c r="P458" s="93">
        <v>79.187529343467332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90" t="s">
        <v>410</v>
      </c>
      <c r="B460" s="90" t="s">
        <v>609</v>
      </c>
      <c r="C460" s="91">
        <v>849237071</v>
      </c>
      <c r="D460" s="91">
        <v>4244586</v>
      </c>
      <c r="E460" s="92">
        <v>34.683572670267964</v>
      </c>
      <c r="F460" s="92">
        <v>2.8924773900774259</v>
      </c>
      <c r="G460" s="91">
        <v>5.2214700000000004E-4</v>
      </c>
      <c r="H460" s="92">
        <v>2209</v>
      </c>
      <c r="I460" s="92">
        <v>-82.108678001253338</v>
      </c>
      <c r="J460" s="91">
        <v>84300833</v>
      </c>
      <c r="K460" s="92">
        <v>142.2400799882962</v>
      </c>
      <c r="L460" s="92">
        <v>9423.7694795204989</v>
      </c>
      <c r="M460" s="92">
        <v>12.3</v>
      </c>
      <c r="N460" s="93">
        <v>53.472121406965769</v>
      </c>
      <c r="O460" s="94">
        <v>661.30525199874694</v>
      </c>
      <c r="P460" s="93">
        <v>22.043508399958231</v>
      </c>
    </row>
    <row r="461" spans="1:16">
      <c r="A461" s="90" t="s">
        <v>46</v>
      </c>
      <c r="B461" s="90" t="s">
        <v>609</v>
      </c>
      <c r="C461" s="91">
        <v>5369083553</v>
      </c>
      <c r="D461" s="91">
        <v>8640048</v>
      </c>
      <c r="E461" s="92">
        <v>24.28491798343401</v>
      </c>
      <c r="F461" s="92">
        <v>2.7829096841736023</v>
      </c>
      <c r="G461" s="91">
        <v>1.6379030000000001</v>
      </c>
      <c r="H461" s="92">
        <v>1006</v>
      </c>
      <c r="I461" s="92">
        <v>-7.9312029037683942</v>
      </c>
      <c r="J461" s="91">
        <v>-26123952</v>
      </c>
      <c r="K461" s="92">
        <v>-334.04013604067256</v>
      </c>
      <c r="L461" s="92">
        <v>4629.6039096079094</v>
      </c>
      <c r="M461" s="92">
        <v>18.95</v>
      </c>
      <c r="N461" s="93">
        <v>12.391752669405619</v>
      </c>
      <c r="O461" s="94">
        <v>501.50119918967539</v>
      </c>
      <c r="P461" s="93">
        <v>16.716706639655847</v>
      </c>
    </row>
    <row r="462" spans="1:16">
      <c r="A462" s="90" t="s">
        <v>442</v>
      </c>
      <c r="B462" s="90" t="s">
        <v>609</v>
      </c>
      <c r="C462" s="91">
        <v>1596724578</v>
      </c>
      <c r="D462" s="91">
        <v>24883200</v>
      </c>
      <c r="E462" s="92">
        <v>40.261354958510253</v>
      </c>
      <c r="F462" s="92">
        <v>13.154581769771545</v>
      </c>
      <c r="G462" s="91">
        <v>8.1175940000000004</v>
      </c>
      <c r="H462" s="92">
        <v>122.4</v>
      </c>
      <c r="I462" s="92">
        <v>-2.0573909335144833</v>
      </c>
      <c r="J462" s="91">
        <v>-139121733</v>
      </c>
      <c r="K462" s="92">
        <v>-21.999679949357734</v>
      </c>
      <c r="L462" s="92">
        <v>1607.5102880658437</v>
      </c>
      <c r="M462" s="92">
        <v>32.619999999999997</v>
      </c>
      <c r="N462" s="93">
        <v>28.734173077360648</v>
      </c>
      <c r="O462" s="94">
        <v>346.68229757788708</v>
      </c>
      <c r="P462" s="93">
        <v>11.556076585929569</v>
      </c>
    </row>
    <row r="463" spans="1:16">
      <c r="A463" s="90" t="s">
        <v>309</v>
      </c>
      <c r="B463" s="90" t="s">
        <v>609</v>
      </c>
      <c r="C463" s="91">
        <v>5221598542</v>
      </c>
      <c r="D463" s="91">
        <v>25000000</v>
      </c>
      <c r="E463" s="92">
        <v>48.596731414218041</v>
      </c>
      <c r="F463" s="92">
        <v>4.4686649576292448</v>
      </c>
      <c r="G463" s="91">
        <v>1.8682810000000001</v>
      </c>
      <c r="H463" s="92">
        <v>440.75</v>
      </c>
      <c r="I463" s="92">
        <v>-13.479142874080082</v>
      </c>
      <c r="J463" s="91">
        <v>-47172595</v>
      </c>
      <c r="K463" s="92">
        <v>-230.53639512517807</v>
      </c>
      <c r="L463" s="92">
        <v>1600</v>
      </c>
      <c r="M463" s="92">
        <v>7.47</v>
      </c>
      <c r="N463" s="93">
        <v>22.602353734050737</v>
      </c>
      <c r="O463" s="94">
        <v>291.236872511581</v>
      </c>
      <c r="P463" s="93">
        <v>9.707895750386033</v>
      </c>
    </row>
    <row r="464" spans="1:16">
      <c r="A464" s="90" t="s">
        <v>312</v>
      </c>
      <c r="B464" s="90" t="s">
        <v>609</v>
      </c>
      <c r="C464" s="91">
        <v>470862105</v>
      </c>
      <c r="D464" s="91">
        <v>25382175</v>
      </c>
      <c r="E464" s="92">
        <v>82.487598819445836</v>
      </c>
      <c r="F464" s="92">
        <v>154.7535188045976</v>
      </c>
      <c r="G464" s="91">
        <v>22.044357999999999</v>
      </c>
      <c r="H464" s="92">
        <v>22</v>
      </c>
      <c r="I464" s="92">
        <v>-0.23563467806194185</v>
      </c>
      <c r="J464" s="91">
        <v>-15730860</v>
      </c>
      <c r="K464" s="92">
        <v>-33.88407722146151</v>
      </c>
      <c r="L464" s="92">
        <v>1575.909077925749</v>
      </c>
      <c r="M464" s="92">
        <v>86.84</v>
      </c>
      <c r="N464" s="93">
        <v>31.79525572521305</v>
      </c>
      <c r="O464" s="94">
        <v>529.98714042980328</v>
      </c>
      <c r="P464" s="93">
        <v>17.666238014326776</v>
      </c>
    </row>
    <row r="465" spans="1:16">
      <c r="A465" s="90" t="s">
        <v>310</v>
      </c>
      <c r="B465" s="90" t="s">
        <v>609</v>
      </c>
      <c r="C465" s="91">
        <v>1308185749</v>
      </c>
      <c r="D465" s="91">
        <v>45000000</v>
      </c>
      <c r="E465" s="92">
        <v>105.61611583637612</v>
      </c>
      <c r="F465" s="92">
        <v>213.36589057853763</v>
      </c>
      <c r="G465" s="91">
        <v>30.943805000000001</v>
      </c>
      <c r="H465" s="92">
        <v>12.24</v>
      </c>
      <c r="I465" s="92">
        <v>-0.59384389869656395</v>
      </c>
      <c r="J465" s="91">
        <v>4012898</v>
      </c>
      <c r="K465" s="92">
        <v>123.35225066772193</v>
      </c>
      <c r="L465" s="92">
        <v>888.88888888888891</v>
      </c>
      <c r="M465" s="92">
        <v>68.760000000000005</v>
      </c>
      <c r="N465" s="93">
        <v>1.7170568074462831</v>
      </c>
      <c r="O465" s="94">
        <v>440.15751997288191</v>
      </c>
      <c r="P465" s="93">
        <v>14.671917332429397</v>
      </c>
    </row>
    <row r="466" spans="1:16">
      <c r="A466" s="90" t="s">
        <v>110</v>
      </c>
      <c r="B466" s="90" t="s">
        <v>609</v>
      </c>
      <c r="C466" s="91">
        <v>5800330455</v>
      </c>
      <c r="D466" s="91">
        <v>300000000</v>
      </c>
      <c r="E466" s="92">
        <v>28.565287034716111</v>
      </c>
      <c r="F466" s="92">
        <v>13.602517635579101</v>
      </c>
      <c r="G466" s="91">
        <v>195.306963</v>
      </c>
      <c r="H466" s="92">
        <v>7.17</v>
      </c>
      <c r="I466" s="92">
        <v>-0.19042092400819222</v>
      </c>
      <c r="J466" s="91">
        <v>-135829425</v>
      </c>
      <c r="K466" s="92">
        <v>-15.460567546391365</v>
      </c>
      <c r="L466" s="92">
        <v>133.33333333333334</v>
      </c>
      <c r="M466" s="92">
        <v>65.099999999999994</v>
      </c>
      <c r="N466" s="93">
        <v>21.105068641847289</v>
      </c>
      <c r="O466" s="94">
        <v>227.29476483847264</v>
      </c>
      <c r="P466" s="93">
        <v>7.5764921612824212</v>
      </c>
    </row>
    <row r="467" spans="1:16">
      <c r="A467" s="90" t="s">
        <v>164</v>
      </c>
      <c r="B467" s="90" t="s">
        <v>609</v>
      </c>
      <c r="C467" s="91">
        <v>19043468866</v>
      </c>
      <c r="D467" s="91">
        <v>336600000</v>
      </c>
      <c r="E467" s="92">
        <v>28.357667115543585</v>
      </c>
      <c r="F467" s="92">
        <v>5.6164918034350535</v>
      </c>
      <c r="G467" s="91">
        <v>90.484284000000002</v>
      </c>
      <c r="H467" s="92">
        <v>15.59</v>
      </c>
      <c r="I467" s="92">
        <v>-0.24549224933582359</v>
      </c>
      <c r="J467" s="91">
        <v>27939397</v>
      </c>
      <c r="K467" s="92">
        <v>180.71256154884088</v>
      </c>
      <c r="L467" s="92">
        <v>118.83541295306001</v>
      </c>
      <c r="M467" s="92">
        <v>26.88</v>
      </c>
      <c r="N467" s="93">
        <v>0.1546630731356351</v>
      </c>
      <c r="O467" s="94">
        <v>406.32136744112483</v>
      </c>
      <c r="P467" s="93">
        <v>13.544045581370828</v>
      </c>
    </row>
    <row r="468" spans="1:16">
      <c r="A468" s="90" t="s">
        <v>767</v>
      </c>
      <c r="B468" s="90" t="s">
        <v>609</v>
      </c>
      <c r="C468" s="91">
        <v>5485118988</v>
      </c>
      <c r="D468" s="91">
        <v>802845890</v>
      </c>
      <c r="E468" s="92">
        <v>11.068458546785781</v>
      </c>
      <c r="F468" s="92">
        <v>1.0605022692640189</v>
      </c>
      <c r="G468" s="91">
        <v>279.77893499999999</v>
      </c>
      <c r="H468" s="92">
        <v>12.92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21.519867545215263</v>
      </c>
      <c r="F469" s="92">
        <v>7.1732891817384212</v>
      </c>
      <c r="G469" s="91">
        <v>924.882115</v>
      </c>
      <c r="H469" s="92">
        <v>2.0099999999999998</v>
      </c>
      <c r="I469" s="92">
        <v>0.11687749569166252</v>
      </c>
      <c r="J469" s="91">
        <v>-92415212</v>
      </c>
      <c r="K469" s="92">
        <v>-32.462188151448487</v>
      </c>
      <c r="L469" s="92">
        <v>26.666666666666668</v>
      </c>
      <c r="M469" s="92">
        <v>61.65</v>
      </c>
      <c r="N469" s="93">
        <v>39.653387092963925</v>
      </c>
      <c r="O469" s="94">
        <v>2723.9669934664494</v>
      </c>
      <c r="P469" s="93">
        <v>90.798899782214974</v>
      </c>
    </row>
    <row r="470" spans="1:16">
      <c r="A470" s="80" t="s">
        <v>386</v>
      </c>
      <c r="B470" s="80" t="s">
        <v>352</v>
      </c>
      <c r="C470" s="81">
        <v>181056017</v>
      </c>
      <c r="D470" s="81">
        <v>4900000</v>
      </c>
      <c r="E470" s="82">
        <v>121.89122970296194</v>
      </c>
      <c r="F470" s="82">
        <v>360.51827773724324</v>
      </c>
      <c r="G470" s="81">
        <v>4.7495229999999999</v>
      </c>
      <c r="H470" s="82">
        <v>69.099999999999994</v>
      </c>
      <c r="I470" s="82">
        <v>-0.66116578852785324</v>
      </c>
      <c r="J470" s="81">
        <v>5473469</v>
      </c>
      <c r="K470" s="82">
        <v>61.770697888304475</v>
      </c>
      <c r="L470" s="82">
        <v>8163.2653061224491</v>
      </c>
      <c r="M470" s="82">
        <v>96.92</v>
      </c>
      <c r="N470" s="83">
        <v>34.051998422297949</v>
      </c>
      <c r="O470" s="84">
        <v>399.66461068216415</v>
      </c>
      <c r="P470" s="83">
        <v>13.322153689405472</v>
      </c>
    </row>
    <row r="471" spans="1:16">
      <c r="A471" s="80" t="s">
        <v>59</v>
      </c>
      <c r="B471" s="80" t="s">
        <v>352</v>
      </c>
      <c r="C471" s="81">
        <v>3075358782</v>
      </c>
      <c r="D471" s="81">
        <v>75350000</v>
      </c>
      <c r="E471" s="82">
        <v>56.225037976340957</v>
      </c>
      <c r="F471" s="82">
        <v>39.272893497950584</v>
      </c>
      <c r="G471" s="81">
        <v>38.051651</v>
      </c>
      <c r="H471" s="82">
        <v>18.7</v>
      </c>
      <c r="I471" s="82">
        <v>-0.22345804584216467</v>
      </c>
      <c r="J471" s="81">
        <v>26168114</v>
      </c>
      <c r="K471" s="82">
        <v>54.709712744296361</v>
      </c>
      <c r="L471" s="82">
        <v>530.85600530856004</v>
      </c>
      <c r="M471" s="82">
        <v>50.49</v>
      </c>
      <c r="N471" s="83">
        <v>12.347946587833629</v>
      </c>
      <c r="O471" s="84">
        <v>430.55601138940517</v>
      </c>
      <c r="P471" s="83">
        <v>14.351867046313506</v>
      </c>
    </row>
    <row r="472" spans="1:16">
      <c r="A472" s="80" t="s">
        <v>183</v>
      </c>
      <c r="B472" s="80" t="s">
        <v>352</v>
      </c>
      <c r="C472" s="81">
        <v>130759168</v>
      </c>
      <c r="D472" s="81">
        <v>80476074</v>
      </c>
      <c r="E472" s="82">
        <v>64.254272741558196</v>
      </c>
      <c r="F472" s="82">
        <v>34.714218691156091</v>
      </c>
      <c r="G472" s="81">
        <v>26.361856</v>
      </c>
      <c r="H472" s="82">
        <v>23.62</v>
      </c>
      <c r="I472" s="82">
        <v>-0.1698870168072375</v>
      </c>
      <c r="J472" s="81">
        <v>-200662823</v>
      </c>
      <c r="K472" s="82">
        <v>-9.2241785215988905</v>
      </c>
      <c r="L472" s="82">
        <v>497.04213950596051</v>
      </c>
      <c r="M472" s="82">
        <v>32.75</v>
      </c>
      <c r="N472" s="83">
        <v>99.461073524745089</v>
      </c>
      <c r="O472" s="84">
        <v>447.17823821640104</v>
      </c>
      <c r="P472" s="83">
        <v>14.905941273880035</v>
      </c>
    </row>
    <row r="473" spans="1:16">
      <c r="A473" s="80" t="s">
        <v>147</v>
      </c>
      <c r="B473" s="80" t="s">
        <v>352</v>
      </c>
      <c r="C473" s="81">
        <v>-2968515000</v>
      </c>
      <c r="D473" s="81">
        <v>127774000</v>
      </c>
      <c r="E473" s="82">
        <v>10.449930025068841</v>
      </c>
      <c r="F473" s="82">
        <v>0.26814583292346966</v>
      </c>
      <c r="G473" s="81">
        <v>13.658674</v>
      </c>
      <c r="H473" s="82">
        <v>280.5</v>
      </c>
      <c r="I473" s="82">
        <v>24.544195453406644</v>
      </c>
      <c r="J473" s="81">
        <v>-1749407000</v>
      </c>
      <c r="K473" s="82">
        <v>-22.276731486726646</v>
      </c>
      <c r="L473" s="82">
        <v>313.0527337329973</v>
      </c>
      <c r="M473" s="82">
        <v>10.68</v>
      </c>
      <c r="N473" s="83">
        <v>107.83428805511595</v>
      </c>
      <c r="O473" s="84">
        <v>2582.5467777686708</v>
      </c>
      <c r="P473" s="83">
        <v>86.084892592289023</v>
      </c>
    </row>
    <row r="474" spans="1:16">
      <c r="A474" s="80" t="s">
        <v>479</v>
      </c>
      <c r="B474" s="80" t="s">
        <v>352</v>
      </c>
      <c r="C474" s="81">
        <v>5083033115</v>
      </c>
      <c r="D474" s="81">
        <v>160000000</v>
      </c>
      <c r="E474" s="82">
        <v>12.082591764263801</v>
      </c>
      <c r="F474" s="82">
        <v>0.95590124717276914</v>
      </c>
      <c r="G474" s="81">
        <v>40.501919000000001</v>
      </c>
      <c r="H474" s="82">
        <v>81.75</v>
      </c>
      <c r="I474" s="82">
        <v>-7.6372283248133499E-2</v>
      </c>
      <c r="J474" s="81">
        <v>70568097</v>
      </c>
      <c r="K474" s="82">
        <v>179.11776762238608</v>
      </c>
      <c r="L474" s="82">
        <v>250</v>
      </c>
      <c r="M474" s="82">
        <v>25.31</v>
      </c>
      <c r="N474" s="83">
        <v>69.290963055675064</v>
      </c>
      <c r="O474" s="84">
        <v>1362.1592293533834</v>
      </c>
      <c r="P474" s="83">
        <v>45.405307645112778</v>
      </c>
    </row>
    <row r="475" spans="1:16">
      <c r="A475" s="80" t="s">
        <v>146</v>
      </c>
      <c r="B475" s="80" t="s">
        <v>352</v>
      </c>
      <c r="C475" s="81">
        <v>10649561720</v>
      </c>
      <c r="D475" s="81">
        <v>160000000</v>
      </c>
      <c r="E475" s="82">
        <v>28.58776443682104</v>
      </c>
      <c r="F475" s="82">
        <v>2.7488235035404847</v>
      </c>
      <c r="G475" s="81">
        <v>21.20458</v>
      </c>
      <c r="H475" s="82">
        <v>66</v>
      </c>
      <c r="I475" s="82">
        <v>-0.86637867286981418</v>
      </c>
      <c r="J475" s="81">
        <v>-91204945</v>
      </c>
      <c r="K475" s="82">
        <v>-114.02890490203136</v>
      </c>
      <c r="L475" s="82">
        <v>250</v>
      </c>
      <c r="M475" s="82">
        <v>13.25</v>
      </c>
      <c r="N475" s="83">
        <v>37.415970663860598</v>
      </c>
      <c r="O475" s="84">
        <v>394.85651216640281</v>
      </c>
      <c r="P475" s="83">
        <v>13.161883738880094</v>
      </c>
    </row>
    <row r="476" spans="1:16">
      <c r="A476" s="80" t="s">
        <v>270</v>
      </c>
      <c r="B476" s="80" t="s">
        <v>352</v>
      </c>
      <c r="C476" s="81">
        <v>88342093000</v>
      </c>
      <c r="D476" s="81">
        <v>181054000</v>
      </c>
      <c r="E476" s="82">
        <v>0.82604785055004171</v>
      </c>
      <c r="F476" s="82">
        <v>8.8419362589203295E-3</v>
      </c>
      <c r="G476" s="81">
        <v>91.899596000000003</v>
      </c>
      <c r="H476" s="82">
        <v>527</v>
      </c>
      <c r="I476" s="82">
        <v>-24.77037318409532</v>
      </c>
      <c r="J476" s="81">
        <v>1610250000</v>
      </c>
      <c r="K476" s="82">
        <v>58.018235677689802</v>
      </c>
      <c r="L476" s="82">
        <v>220.92856274923503</v>
      </c>
      <c r="M476" s="82">
        <v>50.75</v>
      </c>
      <c r="N476" s="83">
        <v>61.162598530587559</v>
      </c>
      <c r="O476" s="84">
        <v>1022.9830353493574</v>
      </c>
      <c r="P476" s="83">
        <v>34.099434511645242</v>
      </c>
    </row>
    <row r="477" spans="1:16">
      <c r="A477" s="80" t="s">
        <v>271</v>
      </c>
      <c r="B477" s="80" t="s">
        <v>352</v>
      </c>
      <c r="C477" s="81">
        <v>324275000</v>
      </c>
      <c r="D477" s="81">
        <v>201000000</v>
      </c>
      <c r="E477" s="82">
        <v>23.909280500556282</v>
      </c>
      <c r="F477" s="82">
        <v>7.4344777675859088</v>
      </c>
      <c r="G477" s="81">
        <v>100.424344</v>
      </c>
      <c r="H477" s="82">
        <v>16.66</v>
      </c>
      <c r="I477" s="82">
        <v>-0.18034590341485668</v>
      </c>
      <c r="J477" s="81">
        <v>-476535000</v>
      </c>
      <c r="K477" s="82">
        <v>-6.7487173030312571</v>
      </c>
      <c r="L477" s="82">
        <v>199.00497512437812</v>
      </c>
      <c r="M477" s="82">
        <v>49.96</v>
      </c>
      <c r="N477" s="83">
        <v>98.567396574669615</v>
      </c>
      <c r="O477" s="84">
        <v>216.09205793636045</v>
      </c>
      <c r="P477" s="83">
        <v>7.2030685978786817</v>
      </c>
    </row>
    <row r="478" spans="1:16">
      <c r="A478" s="80" t="s">
        <v>148</v>
      </c>
      <c r="B478" s="80" t="s">
        <v>352</v>
      </c>
      <c r="C478" s="81">
        <v>4993766474</v>
      </c>
      <c r="D478" s="81">
        <v>240000000</v>
      </c>
      <c r="E478" s="82">
        <v>47.324190867548012</v>
      </c>
      <c r="F478" s="82">
        <v>15.168009893444875</v>
      </c>
      <c r="G478" s="81">
        <v>64.982984999999999</v>
      </c>
      <c r="H478" s="82">
        <v>13.01</v>
      </c>
      <c r="I478" s="82">
        <v>-0.39174310425607395</v>
      </c>
      <c r="J478" s="81">
        <v>176132643</v>
      </c>
      <c r="K478" s="82">
        <v>17.713922569140124</v>
      </c>
      <c r="L478" s="82">
        <v>166.66666666666666</v>
      </c>
      <c r="M478" s="82">
        <v>27.07</v>
      </c>
      <c r="N478" s="83">
        <v>51.931056841488555</v>
      </c>
      <c r="O478" s="84">
        <v>516.31910939221871</v>
      </c>
      <c r="P478" s="83">
        <v>17.210636979740624</v>
      </c>
    </row>
    <row r="479" spans="1:16">
      <c r="A479" s="80" t="s">
        <v>637</v>
      </c>
      <c r="B479" s="80" t="s">
        <v>352</v>
      </c>
      <c r="C479" s="81">
        <v>5401140707</v>
      </c>
      <c r="D479" s="81">
        <v>273000000</v>
      </c>
      <c r="E479" s="82">
        <v>27.452048244537043</v>
      </c>
      <c r="F479" s="82">
        <v>4.0222781310676989</v>
      </c>
      <c r="G479" s="81">
        <v>57.282293000000003</v>
      </c>
      <c r="H479" s="82">
        <v>25.44</v>
      </c>
      <c r="I479" s="82">
        <v>-1.1534227555900785</v>
      </c>
      <c r="J479" s="81">
        <v>66358096</v>
      </c>
      <c r="K479" s="82">
        <v>102.85105226647853</v>
      </c>
      <c r="L479" s="82">
        <v>146.52014652014651</v>
      </c>
      <c r="M479" s="82">
        <v>20.98</v>
      </c>
      <c r="N479" s="83">
        <v>48.971468798409411</v>
      </c>
      <c r="O479" s="84">
        <v>404.61145737141618</v>
      </c>
      <c r="P479" s="83">
        <v>13.487048579047206</v>
      </c>
    </row>
    <row r="480" spans="1:16">
      <c r="A480" s="80" t="s">
        <v>334</v>
      </c>
      <c r="B480" s="80" t="s">
        <v>352</v>
      </c>
      <c r="C480" s="81">
        <v>4344913335</v>
      </c>
      <c r="D480" s="81">
        <v>300000000</v>
      </c>
      <c r="E480" s="82">
        <v>3.3046285039905459</v>
      </c>
      <c r="F480" s="82">
        <v>0.250350644241708</v>
      </c>
      <c r="G480" s="81">
        <v>263.25921499999998</v>
      </c>
      <c r="H480" s="82">
        <v>45.98</v>
      </c>
      <c r="I480" s="82">
        <v>-0.27722176004385091</v>
      </c>
      <c r="J480" s="81">
        <v>117445317</v>
      </c>
      <c r="K480" s="82">
        <v>112.39273167443534</v>
      </c>
      <c r="L480" s="82">
        <v>133.33333333333334</v>
      </c>
      <c r="M480" s="82">
        <v>87.75</v>
      </c>
      <c r="N480" s="83">
        <v>21.150241298793865</v>
      </c>
      <c r="O480" s="84">
        <v>1691.3958242944655</v>
      </c>
      <c r="P480" s="83">
        <v>56.379860809815519</v>
      </c>
    </row>
    <row r="481" spans="1:16">
      <c r="A481" s="80" t="s">
        <v>288</v>
      </c>
      <c r="B481" s="80" t="s">
        <v>352</v>
      </c>
      <c r="C481" s="81">
        <v>1494939583</v>
      </c>
      <c r="D481" s="81">
        <v>560000000</v>
      </c>
      <c r="E481" s="82">
        <v>16.295057871898035</v>
      </c>
      <c r="F481" s="82">
        <v>4.8497196047315576</v>
      </c>
      <c r="G481" s="81">
        <v>363.678921</v>
      </c>
      <c r="H481" s="82">
        <v>6.75</v>
      </c>
      <c r="I481" s="82">
        <v>-4.2959824025882831E-2</v>
      </c>
      <c r="J481" s="81">
        <v>-302905028</v>
      </c>
      <c r="K481" s="82">
        <v>-11.092585759256528</v>
      </c>
      <c r="L481" s="82">
        <v>71.428571428571431</v>
      </c>
      <c r="M481" s="82">
        <v>64.94</v>
      </c>
      <c r="N481" s="83">
        <v>66.291393562536285</v>
      </c>
      <c r="O481" s="84">
        <v>1322.1849062632446</v>
      </c>
      <c r="P481" s="83">
        <v>44.072830208774818</v>
      </c>
    </row>
    <row r="482" spans="1:16">
      <c r="A482" s="80" t="s">
        <v>4</v>
      </c>
      <c r="B482" s="80" t="s">
        <v>352</v>
      </c>
      <c r="C482" s="81">
        <v>38132118898</v>
      </c>
      <c r="D482" s="81">
        <v>593290008</v>
      </c>
      <c r="E482" s="82">
        <v>2.7722992100274366</v>
      </c>
      <c r="F482" s="82">
        <v>8.0564751803223283E-2</v>
      </c>
      <c r="G482" s="81">
        <v>248.81611699999999</v>
      </c>
      <c r="H482" s="82">
        <v>58</v>
      </c>
      <c r="I482" s="82">
        <v>1.5464792969502028</v>
      </c>
      <c r="J482" s="81">
        <v>-735697133</v>
      </c>
      <c r="K482" s="82">
        <v>-46.773079465024907</v>
      </c>
      <c r="L482" s="82">
        <v>67.420653408341238</v>
      </c>
      <c r="M482" s="82">
        <v>41.93</v>
      </c>
      <c r="N482" s="83">
        <v>67.064058422197348</v>
      </c>
      <c r="O482" s="84">
        <v>1946.3025266650361</v>
      </c>
      <c r="P482" s="83">
        <v>64.876750888834536</v>
      </c>
    </row>
    <row r="483" spans="1:16">
      <c r="A483" s="80" t="s">
        <v>272</v>
      </c>
      <c r="B483" s="80" t="s">
        <v>352</v>
      </c>
      <c r="C483" s="81">
        <v>188976717000</v>
      </c>
      <c r="D483" s="81">
        <v>600000000</v>
      </c>
      <c r="E483" s="82">
        <v>0.233138668373708</v>
      </c>
      <c r="F483" s="82">
        <v>9.4311759050852754E-4</v>
      </c>
      <c r="G483" s="81">
        <v>825.45875799999999</v>
      </c>
      <c r="H483" s="82">
        <v>415.75</v>
      </c>
      <c r="I483" s="82">
        <v>7.1968749707119741</v>
      </c>
      <c r="J483" s="81">
        <v>6551167000</v>
      </c>
      <c r="K483" s="82">
        <v>37.733735073460956</v>
      </c>
      <c r="L483" s="82">
        <v>66.666666666666671</v>
      </c>
      <c r="M483" s="82">
        <v>68.78</v>
      </c>
      <c r="N483" s="83">
        <v>52.098128192978109</v>
      </c>
      <c r="O483" s="84">
        <v>2404.311613948244</v>
      </c>
      <c r="P483" s="83">
        <v>80.143720464941467</v>
      </c>
    </row>
    <row r="484" spans="1:16">
      <c r="A484" s="80" t="s">
        <v>269</v>
      </c>
      <c r="B484" s="80" t="s">
        <v>352</v>
      </c>
      <c r="C484" s="81">
        <v>15648837000</v>
      </c>
      <c r="D484" s="81">
        <v>794512000</v>
      </c>
      <c r="E484" s="82">
        <v>1.9153756468625605</v>
      </c>
      <c r="F484" s="82">
        <v>6.6965482056300679E-2</v>
      </c>
      <c r="G484" s="81">
        <v>576.62533099999996</v>
      </c>
      <c r="H484" s="82">
        <v>36.22</v>
      </c>
      <c r="I484" s="82">
        <v>-0.69853697717515217</v>
      </c>
      <c r="J484" s="81">
        <v>542874000</v>
      </c>
      <c r="K484" s="82">
        <v>52.687054454624828</v>
      </c>
      <c r="L484" s="82">
        <v>50.345369232937955</v>
      </c>
      <c r="M484" s="82">
        <v>72.569999999999993</v>
      </c>
      <c r="N484" s="83">
        <v>49.394277753346181</v>
      </c>
      <c r="O484" s="84">
        <v>542.09034646726934</v>
      </c>
      <c r="P484" s="83">
        <v>18.069678215575646</v>
      </c>
    </row>
    <row r="485" spans="1:16">
      <c r="A485" s="80" t="s">
        <v>535</v>
      </c>
      <c r="B485" s="80" t="s">
        <v>352</v>
      </c>
      <c r="C485" s="81">
        <v>6812625069</v>
      </c>
      <c r="D485" s="81">
        <v>829650000</v>
      </c>
      <c r="E485" s="82">
        <v>30.302808665532925</v>
      </c>
      <c r="F485" s="82">
        <v>3.0437341715917281</v>
      </c>
      <c r="G485" s="81">
        <v>109.24879199999999</v>
      </c>
      <c r="H485" s="82">
        <v>12.09</v>
      </c>
      <c r="I485" s="82">
        <v>-0.23923425069928325</v>
      </c>
      <c r="J485" s="81">
        <v>-265472500</v>
      </c>
      <c r="K485" s="82">
        <v>-37.502189492320298</v>
      </c>
      <c r="L485" s="82">
        <v>48.213101910444166</v>
      </c>
      <c r="M485" s="82">
        <v>13.16</v>
      </c>
      <c r="N485" s="83">
        <v>73.412428088980434</v>
      </c>
      <c r="O485" s="84">
        <v>144.65664891311019</v>
      </c>
      <c r="P485" s="83">
        <v>4.8218882971036727</v>
      </c>
    </row>
    <row r="486" spans="1:16">
      <c r="A486" s="90" t="s">
        <v>346</v>
      </c>
      <c r="B486" s="90" t="s">
        <v>715</v>
      </c>
      <c r="C486" s="91">
        <v>1352370851</v>
      </c>
      <c r="D486" s="91">
        <v>65000000</v>
      </c>
      <c r="E486" s="92">
        <v>25.62168127166553</v>
      </c>
      <c r="F486" s="92">
        <v>7.7290139582701451</v>
      </c>
      <c r="G486" s="91">
        <v>29.489985999999998</v>
      </c>
      <c r="H486" s="92">
        <v>52.95</v>
      </c>
      <c r="I486" s="92">
        <v>-1.8779247748440182</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259</v>
      </c>
      <c r="I487" s="87">
        <v>5.4062308620861472</v>
      </c>
      <c r="J487" s="86">
        <v>2089864424</v>
      </c>
      <c r="K487" s="87">
        <v>21.532497267870617</v>
      </c>
      <c r="L487" s="87">
        <v>0</v>
      </c>
      <c r="M487" s="87">
        <v>19.89</v>
      </c>
      <c r="N487" s="88">
        <v>42.089484594348342</v>
      </c>
      <c r="O487" s="89">
        <v>2492.1885532356237</v>
      </c>
      <c r="P487" s="88">
        <v>83.072951774520789</v>
      </c>
    </row>
    <row r="488" spans="1:16">
      <c r="A488" s="85" t="s">
        <v>685</v>
      </c>
      <c r="B488" s="85" t="s">
        <v>683</v>
      </c>
      <c r="C488" s="86">
        <v>7810665698</v>
      </c>
      <c r="D488" s="86">
        <v>0</v>
      </c>
      <c r="E488" s="87">
        <v>0</v>
      </c>
      <c r="F488" s="87">
        <v>0</v>
      </c>
      <c r="G488" s="86">
        <v>451.23490800000002</v>
      </c>
      <c r="H488" s="87">
        <v>6.09</v>
      </c>
      <c r="I488" s="87">
        <v>-0.1560321372354716</v>
      </c>
      <c r="J488" s="86">
        <v>3157815002</v>
      </c>
      <c r="K488" s="87">
        <v>3.6346144383793133</v>
      </c>
      <c r="L488" s="87">
        <v>0</v>
      </c>
      <c r="M488" s="87">
        <v>27.99</v>
      </c>
      <c r="N488" s="88">
        <v>63.426380347460125</v>
      </c>
      <c r="O488" s="89">
        <v>641.78242705070181</v>
      </c>
      <c r="P488" s="88">
        <v>21.392747568356729</v>
      </c>
    </row>
    <row r="489" spans="1:16">
      <c r="A489" s="85" t="s">
        <v>435</v>
      </c>
      <c r="B489" s="85" t="s">
        <v>683</v>
      </c>
      <c r="C489" s="86">
        <v>11342832137</v>
      </c>
      <c r="D489" s="86">
        <v>0</v>
      </c>
      <c r="E489" s="87">
        <v>0</v>
      </c>
      <c r="F489" s="87">
        <v>0</v>
      </c>
      <c r="G489" s="86">
        <v>64.744270999999998</v>
      </c>
      <c r="H489" s="87">
        <v>104.7</v>
      </c>
      <c r="I489" s="87">
        <v>-0.96348928520531285</v>
      </c>
      <c r="J489" s="86">
        <v>1459724461</v>
      </c>
      <c r="K489" s="87">
        <v>30.135139319282807</v>
      </c>
      <c r="L489" s="87">
        <v>0</v>
      </c>
      <c r="M489" s="87">
        <v>15.05</v>
      </c>
      <c r="N489" s="88">
        <v>86.723233805975028</v>
      </c>
      <c r="O489" s="89">
        <v>736.05737150011078</v>
      </c>
      <c r="P489" s="88">
        <v>24.53524571667036</v>
      </c>
    </row>
    <row r="490" spans="1:16">
      <c r="A490" s="85" t="s">
        <v>686</v>
      </c>
      <c r="B490" s="85" t="s">
        <v>683</v>
      </c>
      <c r="C490" s="86">
        <v>35288102843</v>
      </c>
      <c r="D490" s="86">
        <v>0</v>
      </c>
      <c r="E490" s="87">
        <v>0</v>
      </c>
      <c r="F490" s="87">
        <v>0</v>
      </c>
      <c r="G490" s="86">
        <v>694.73875399999997</v>
      </c>
      <c r="H490" s="87">
        <v>26.18</v>
      </c>
      <c r="I490" s="87">
        <v>-0.40089945721864595</v>
      </c>
      <c r="J490" s="86">
        <v>9395308662</v>
      </c>
      <c r="K490" s="87">
        <v>6.0455704057634287</v>
      </c>
      <c r="L490" s="87">
        <v>0</v>
      </c>
      <c r="M490" s="87">
        <v>34.729999999999997</v>
      </c>
      <c r="N490" s="88">
        <v>37.409960967555847</v>
      </c>
      <c r="O490" s="89">
        <v>569.78232409489544</v>
      </c>
      <c r="P490" s="88">
        <v>18.992744136496515</v>
      </c>
    </row>
    <row r="491" spans="1:16">
      <c r="A491" s="85" t="s">
        <v>738</v>
      </c>
      <c r="B491" s="85" t="s">
        <v>683</v>
      </c>
      <c r="C491" s="86">
        <v>9346162322</v>
      </c>
      <c r="D491" s="86">
        <v>0</v>
      </c>
      <c r="E491" s="87">
        <v>0</v>
      </c>
      <c r="F491" s="87">
        <v>0</v>
      </c>
      <c r="G491" s="86">
        <v>8.9703370000000007</v>
      </c>
      <c r="H491" s="87">
        <v>153.9</v>
      </c>
      <c r="I491" s="87">
        <v>-3.8509542141445934</v>
      </c>
      <c r="J491" s="86">
        <v>2238951517</v>
      </c>
      <c r="K491" s="87">
        <v>13.765462337164132</v>
      </c>
      <c r="L491" s="87">
        <v>0</v>
      </c>
      <c r="M491" s="87">
        <v>5.5</v>
      </c>
      <c r="N491" s="88">
        <v>23.516401948437789</v>
      </c>
      <c r="O491" s="89">
        <v>132.81070381802908</v>
      </c>
      <c r="P491" s="88">
        <v>4.4270234606009691</v>
      </c>
    </row>
    <row r="492" spans="1:16">
      <c r="A492" s="85" t="s">
        <v>750</v>
      </c>
      <c r="B492" s="85" t="s">
        <v>683</v>
      </c>
      <c r="C492" s="86">
        <v>54752015449</v>
      </c>
      <c r="D492" s="86">
        <v>0</v>
      </c>
      <c r="E492" s="87">
        <v>0</v>
      </c>
      <c r="F492" s="87">
        <v>0</v>
      </c>
      <c r="G492" s="86">
        <v>4648.4724200000001</v>
      </c>
      <c r="H492" s="87">
        <v>6.08</v>
      </c>
      <c r="I492" s="87">
        <v>-7.3273584632321587E-2</v>
      </c>
      <c r="J492" s="86">
        <v>8018316367</v>
      </c>
      <c r="K492" s="87">
        <v>15.863679378317052</v>
      </c>
      <c r="L492" s="87">
        <v>0</v>
      </c>
      <c r="M492" s="87">
        <v>23.24</v>
      </c>
      <c r="N492" s="88">
        <v>304.66968663870136</v>
      </c>
      <c r="O492" s="89">
        <v>610.6162125584965</v>
      </c>
      <c r="P492" s="88">
        <v>20.353873751949884</v>
      </c>
    </row>
    <row r="493" spans="1:16">
      <c r="A493" s="106" t="s">
        <v>730</v>
      </c>
      <c r="B493" s="106" t="s">
        <v>693</v>
      </c>
      <c r="C493" s="107">
        <v>818057024</v>
      </c>
      <c r="D493" s="107">
        <v>100000000</v>
      </c>
      <c r="E493" s="108">
        <v>37.954423569089762</v>
      </c>
      <c r="F493" s="108">
        <v>11.163065755614635</v>
      </c>
      <c r="G493" s="107">
        <v>30.53511</v>
      </c>
      <c r="H493" s="108">
        <v>34.520000000000003</v>
      </c>
      <c r="I493" s="108">
        <v>0.27599577498079242</v>
      </c>
      <c r="J493" s="107">
        <v>56374948</v>
      </c>
      <c r="K493" s="108">
        <v>60.310476916094004</v>
      </c>
      <c r="L493" s="108">
        <v>400</v>
      </c>
      <c r="M493" s="108">
        <v>30.53</v>
      </c>
      <c r="N493" s="109">
        <v>18.965056441490265</v>
      </c>
      <c r="O493" s="110">
        <v>619.90990461999729</v>
      </c>
      <c r="P493" s="109">
        <v>20.663663487333242</v>
      </c>
    </row>
    <row r="494" spans="1:16">
      <c r="A494" s="106" t="s">
        <v>692</v>
      </c>
      <c r="B494" s="106" t="s">
        <v>693</v>
      </c>
      <c r="C494" s="107">
        <v>3482014185</v>
      </c>
      <c r="D494" s="107">
        <v>4364569202</v>
      </c>
      <c r="E494" s="108">
        <v>14.979907612169423</v>
      </c>
      <c r="F494" s="108">
        <v>2.1722542927702517</v>
      </c>
      <c r="G494" s="107">
        <v>1335.1741139999999</v>
      </c>
      <c r="H494" s="108">
        <v>2</v>
      </c>
      <c r="I494" s="108">
        <v>6.9377059180697476E-2</v>
      </c>
      <c r="J494" s="107">
        <v>-146085600</v>
      </c>
      <c r="K494" s="108">
        <v>-47.2053326200529</v>
      </c>
      <c r="L494" s="108">
        <v>9.164707477125253</v>
      </c>
      <c r="M494" s="108">
        <v>30.59</v>
      </c>
      <c r="N494" s="109">
        <v>99.461073524745089</v>
      </c>
      <c r="O494" s="110">
        <v>1739.2653154617674</v>
      </c>
      <c r="P494" s="109">
        <v>57.975510515392244</v>
      </c>
    </row>
    <row r="495" spans="1:16">
      <c r="A495" s="106" t="s">
        <v>706</v>
      </c>
      <c r="B495" s="106" t="s">
        <v>693</v>
      </c>
      <c r="C495" s="107">
        <v>8960111644</v>
      </c>
      <c r="D495" s="107">
        <v>6250000000</v>
      </c>
      <c r="E495" s="108">
        <v>5.5055752551920163</v>
      </c>
      <c r="F495" s="108">
        <v>0.28976711869431665</v>
      </c>
      <c r="G495" s="107">
        <v>2351.6406480000001</v>
      </c>
      <c r="H495" s="108">
        <v>3.09</v>
      </c>
      <c r="I495" s="108">
        <v>-5.0766446812273713E-3</v>
      </c>
      <c r="J495" s="107">
        <v>-1191006000</v>
      </c>
      <c r="K495" s="108">
        <v>-15.952900321241035</v>
      </c>
      <c r="L495" s="108">
        <v>6.4</v>
      </c>
      <c r="M495" s="108">
        <v>37.619999999999997</v>
      </c>
      <c r="N495" s="109">
        <v>22.517969335342844</v>
      </c>
      <c r="O495" s="110">
        <v>628.44756778040085</v>
      </c>
      <c r="P495" s="109">
        <v>20.948252259346695</v>
      </c>
    </row>
    <row r="496" spans="1:16">
      <c r="A496" s="106" t="s">
        <v>749</v>
      </c>
      <c r="B496" s="106" t="s">
        <v>693</v>
      </c>
      <c r="C496" s="107">
        <v>13101802922</v>
      </c>
      <c r="D496" s="107">
        <v>7500000000</v>
      </c>
      <c r="E496" s="108">
        <v>10.584614733254476</v>
      </c>
      <c r="F496" s="108">
        <v>1.5508593015757475</v>
      </c>
      <c r="G496" s="107">
        <v>3669.4808480000002</v>
      </c>
      <c r="H496" s="108">
        <v>1.03</v>
      </c>
      <c r="I496" s="108">
        <v>1.8862727845684768E-2</v>
      </c>
      <c r="J496" s="107">
        <v>-684262200</v>
      </c>
      <c r="K496" s="108">
        <v>-9.9742467141981539</v>
      </c>
      <c r="L496" s="108">
        <v>5.333333333333333</v>
      </c>
      <c r="M496" s="108">
        <v>48.92</v>
      </c>
      <c r="N496" s="109">
        <v>0</v>
      </c>
      <c r="O496" s="110">
        <v>1147.9749250832272</v>
      </c>
      <c r="P496" s="109">
        <v>38.265830836107575</v>
      </c>
    </row>
    <row r="497" spans="1:16">
      <c r="A497" s="106" t="s">
        <v>714</v>
      </c>
      <c r="B497" s="106" t="s">
        <v>693</v>
      </c>
      <c r="C497" s="107">
        <v>15945776654</v>
      </c>
      <c r="D497" s="107">
        <v>13500000000</v>
      </c>
      <c r="E497" s="108">
        <v>7.2694335584676901</v>
      </c>
      <c r="F497" s="108">
        <v>0.52279277658883061</v>
      </c>
      <c r="G497" s="107">
        <v>5395.399598</v>
      </c>
      <c r="H497" s="108">
        <v>1.02</v>
      </c>
      <c r="I497" s="108">
        <v>6.3197640033123559E-3</v>
      </c>
      <c r="J497" s="107">
        <v>734210566</v>
      </c>
      <c r="K497" s="108">
        <v>18.938708653778757</v>
      </c>
      <c r="L497" s="108">
        <v>2.9629629629629628</v>
      </c>
      <c r="M497" s="108">
        <v>39.96</v>
      </c>
      <c r="N497" s="109">
        <v>36.360147536214136</v>
      </c>
      <c r="O497" s="110">
        <v>886.51642668477166</v>
      </c>
      <c r="P497" s="109">
        <v>29.550547556159056</v>
      </c>
    </row>
    <row r="498" spans="1:16">
      <c r="A498" s="45" t="s">
        <v>297</v>
      </c>
      <c r="B498" s="45" t="s">
        <v>426</v>
      </c>
      <c r="C498" s="46">
        <v>367547592</v>
      </c>
      <c r="D498" s="46">
        <v>17512456</v>
      </c>
      <c r="E498" s="47">
        <v>66.477541030347297</v>
      </c>
      <c r="F498" s="47">
        <v>79.083640322383602</v>
      </c>
      <c r="G498" s="46">
        <v>12.279838</v>
      </c>
      <c r="H498" s="47">
        <v>49</v>
      </c>
      <c r="I498" s="47">
        <v>-2.217046653100077</v>
      </c>
      <c r="J498" s="46">
        <v>-25349652</v>
      </c>
      <c r="K498" s="47">
        <v>-33.160135216057405</v>
      </c>
      <c r="L498" s="47">
        <v>2284.088536753497</v>
      </c>
      <c r="M498" s="47">
        <v>70.12</v>
      </c>
      <c r="N498" s="48">
        <v>33.33316440542422</v>
      </c>
      <c r="O498" s="49">
        <v>33.465331182668585</v>
      </c>
      <c r="P498" s="48">
        <v>1.1155110394222862</v>
      </c>
    </row>
    <row r="499" spans="1:16">
      <c r="A499" s="45" t="s">
        <v>449</v>
      </c>
      <c r="B499" s="45" t="s">
        <v>426</v>
      </c>
      <c r="C499" s="46">
        <v>1225783772</v>
      </c>
      <c r="D499" s="46">
        <v>120000000</v>
      </c>
      <c r="E499" s="47">
        <v>24.325598328228121</v>
      </c>
      <c r="F499" s="47">
        <v>4.8265076048071673</v>
      </c>
      <c r="G499" s="46">
        <v>42.238092000000002</v>
      </c>
      <c r="H499" s="47">
        <v>38.94</v>
      </c>
      <c r="I499" s="47">
        <v>1.3759993790192553</v>
      </c>
      <c r="J499" s="46">
        <v>33866409</v>
      </c>
      <c r="K499" s="47">
        <v>148.82002990042434</v>
      </c>
      <c r="L499" s="47">
        <v>333.33333333333331</v>
      </c>
      <c r="M499" s="47">
        <v>35.19</v>
      </c>
      <c r="N499" s="48">
        <v>66.675866194064966</v>
      </c>
      <c r="O499" s="49">
        <v>1643.6398970287148</v>
      </c>
      <c r="P499" s="48">
        <v>54.787996567623829</v>
      </c>
    </row>
    <row r="500" spans="1:16">
      <c r="A500" s="45" t="s">
        <v>130</v>
      </c>
      <c r="B500" s="45" t="s">
        <v>426</v>
      </c>
      <c r="C500" s="46">
        <v>753453064</v>
      </c>
      <c r="D500" s="46">
        <v>298200000</v>
      </c>
      <c r="E500" s="47">
        <v>45.344153217327829</v>
      </c>
      <c r="F500" s="47">
        <v>15.205953459868487</v>
      </c>
      <c r="G500" s="46">
        <v>83.863085999999996</v>
      </c>
      <c r="H500" s="47">
        <v>10.52</v>
      </c>
      <c r="I500" s="47">
        <v>-0.17795291514944722</v>
      </c>
      <c r="J500" s="46">
        <v>-7762713</v>
      </c>
      <c r="K500" s="47">
        <v>-384.14404860774835</v>
      </c>
      <c r="L500" s="47">
        <v>134.1381623071764</v>
      </c>
      <c r="M500" s="47">
        <v>28.12</v>
      </c>
      <c r="N500" s="48">
        <v>24.993520669107358</v>
      </c>
      <c r="O500" s="49">
        <v>143.49607746481067</v>
      </c>
      <c r="P500" s="48">
        <v>4.7832025821603557</v>
      </c>
    </row>
    <row r="501" spans="1:16">
      <c r="A501" s="45" t="s">
        <v>516</v>
      </c>
      <c r="B501" s="45" t="s">
        <v>426</v>
      </c>
      <c r="C501" s="46">
        <v>7942743158</v>
      </c>
      <c r="D501" s="46">
        <v>2400000000</v>
      </c>
      <c r="E501" s="47">
        <v>21.509928122424189</v>
      </c>
      <c r="F501" s="47">
        <v>8.9624700510100794</v>
      </c>
      <c r="G501" s="46">
        <v>958.66017199999999</v>
      </c>
      <c r="H501" s="47">
        <v>1.94</v>
      </c>
      <c r="I501" s="47">
        <v>-0.13739826363079599</v>
      </c>
      <c r="J501" s="46">
        <v>-166416272</v>
      </c>
      <c r="K501" s="47">
        <v>-14.421666650482353</v>
      </c>
      <c r="L501" s="47">
        <v>16.666666666666668</v>
      </c>
      <c r="M501" s="47">
        <v>39.94</v>
      </c>
      <c r="N501" s="48">
        <v>23.96871921754645</v>
      </c>
      <c r="O501" s="49">
        <v>1.7143932940140161</v>
      </c>
      <c r="P501" s="48">
        <v>5.7146443133800538E-2</v>
      </c>
    </row>
    <row r="502" spans="1:16">
      <c r="A502" s="25" t="s">
        <v>16</v>
      </c>
      <c r="B502" s="25" t="s">
        <v>353</v>
      </c>
      <c r="C502" s="26">
        <v>238701401</v>
      </c>
      <c r="D502" s="26">
        <v>1770000</v>
      </c>
      <c r="E502" s="27">
        <v>29.781006485595917</v>
      </c>
      <c r="F502" s="27">
        <v>11.187119277255348</v>
      </c>
      <c r="G502" s="26">
        <v>8.7624699999999992E-4</v>
      </c>
      <c r="H502" s="27">
        <v>1533</v>
      </c>
      <c r="I502" s="27">
        <v>-17.216323568908592</v>
      </c>
      <c r="J502" s="26">
        <v>-188709133</v>
      </c>
      <c r="K502" s="27">
        <v>-14.106789415433328</v>
      </c>
      <c r="L502" s="27">
        <v>22598.870056497177</v>
      </c>
      <c r="M502" s="27">
        <v>49.5</v>
      </c>
      <c r="N502" s="28">
        <v>91.202804858681304</v>
      </c>
      <c r="O502" s="29">
        <v>530.22064885561929</v>
      </c>
      <c r="P502" s="28">
        <v>17.674021628520642</v>
      </c>
    </row>
    <row r="503" spans="1:16">
      <c r="A503" s="25" t="s">
        <v>11</v>
      </c>
      <c r="B503" s="25" t="s">
        <v>353</v>
      </c>
      <c r="C503" s="26">
        <v>4795702538</v>
      </c>
      <c r="D503" s="26">
        <v>4873440</v>
      </c>
      <c r="E503" s="27">
        <v>13.279813427651616</v>
      </c>
      <c r="F503" s="27">
        <v>0.72088261176158741</v>
      </c>
      <c r="G503" s="26">
        <v>7.7739300000000003E-4</v>
      </c>
      <c r="H503" s="27">
        <v>3875</v>
      </c>
      <c r="I503" s="27">
        <v>19.706585846111011</v>
      </c>
      <c r="J503" s="26">
        <v>-148778729</v>
      </c>
      <c r="K503" s="27">
        <v>-123.81879670446708</v>
      </c>
      <c r="L503" s="27">
        <v>8207.7546866279263</v>
      </c>
      <c r="M503" s="27">
        <v>15.95</v>
      </c>
      <c r="N503" s="28">
        <v>27.742498663634347</v>
      </c>
      <c r="O503" s="29">
        <v>1867.9589061140266</v>
      </c>
      <c r="P503" s="28">
        <v>62.265296870467552</v>
      </c>
    </row>
    <row r="504" spans="1:16">
      <c r="A504" s="25" t="s">
        <v>113</v>
      </c>
      <c r="B504" s="25" t="s">
        <v>353</v>
      </c>
      <c r="C504" s="26">
        <v>10527575581</v>
      </c>
      <c r="D504" s="26">
        <v>18000000</v>
      </c>
      <c r="E504" s="27">
        <v>11.211173638629287</v>
      </c>
      <c r="F504" s="27">
        <v>2.133023903848799</v>
      </c>
      <c r="G504" s="26">
        <v>12.229931000000001</v>
      </c>
      <c r="H504" s="27">
        <v>291.75</v>
      </c>
      <c r="I504" s="27">
        <v>-2.4384964028146214</v>
      </c>
      <c r="J504" s="26">
        <v>62342924</v>
      </c>
      <c r="K504" s="27">
        <v>84.307883922800926</v>
      </c>
      <c r="L504" s="27">
        <v>2222.2222222222222</v>
      </c>
      <c r="M504" s="27">
        <v>67.94</v>
      </c>
      <c r="N504" s="28">
        <v>26.71039890836218</v>
      </c>
      <c r="O504" s="29">
        <v>390.89884561185903</v>
      </c>
      <c r="P504" s="28">
        <v>13.0299615203953</v>
      </c>
    </row>
    <row r="505" spans="1:16">
      <c r="A505" s="25" t="s">
        <v>171</v>
      </c>
      <c r="B505" s="25" t="s">
        <v>353</v>
      </c>
      <c r="C505" s="26">
        <v>58292296</v>
      </c>
      <c r="D505" s="26">
        <v>39000000</v>
      </c>
      <c r="E505" s="27">
        <v>35.278674407337014</v>
      </c>
      <c r="F505" s="27">
        <v>14.358434842221007</v>
      </c>
      <c r="G505" s="26">
        <v>17.102171999999999</v>
      </c>
      <c r="H505" s="27">
        <v>66.3</v>
      </c>
      <c r="I505" s="27">
        <v>-4.7281998572360493</v>
      </c>
      <c r="J505" s="26">
        <v>-7099673</v>
      </c>
      <c r="K505" s="27">
        <v>-346.07227684993381</v>
      </c>
      <c r="L505" s="27">
        <v>1025.6410256410256</v>
      </c>
      <c r="M505" s="27">
        <v>43.85</v>
      </c>
      <c r="N505" s="28">
        <v>69.007396190071745</v>
      </c>
      <c r="O505" s="29">
        <v>734.97392826993598</v>
      </c>
      <c r="P505" s="28">
        <v>24.499130942331199</v>
      </c>
    </row>
    <row r="506" spans="1:16">
      <c r="A506" s="25" t="s">
        <v>150</v>
      </c>
      <c r="B506" s="25" t="s">
        <v>353</v>
      </c>
      <c r="C506" s="26">
        <v>4808797069</v>
      </c>
      <c r="D506" s="26">
        <v>39916800</v>
      </c>
      <c r="E506" s="27">
        <v>49.982409638594184</v>
      </c>
      <c r="F506" s="27">
        <v>16.261879787423485</v>
      </c>
      <c r="G506" s="26">
        <v>10.270289999999999</v>
      </c>
      <c r="H506" s="27">
        <v>77.95</v>
      </c>
      <c r="I506" s="27">
        <v>-1.2752158183371591</v>
      </c>
      <c r="J506" s="26">
        <v>25018829</v>
      </c>
      <c r="K506" s="27">
        <v>122.85121737712025</v>
      </c>
      <c r="L506" s="27">
        <v>1002.0843354176687</v>
      </c>
      <c r="M506" s="27">
        <v>25.72</v>
      </c>
      <c r="N506" s="28">
        <v>22.005448192975141</v>
      </c>
      <c r="O506" s="29">
        <v>476.88499196868565</v>
      </c>
      <c r="P506" s="28">
        <v>15.896166398956188</v>
      </c>
    </row>
    <row r="507" spans="1:16">
      <c r="A507" s="25" t="s">
        <v>387</v>
      </c>
      <c r="B507" s="25" t="s">
        <v>353</v>
      </c>
      <c r="C507" s="26">
        <v>16771427000</v>
      </c>
      <c r="D507" s="26">
        <v>87112000</v>
      </c>
      <c r="E507" s="27">
        <v>67.352986867548296</v>
      </c>
      <c r="F507" s="27">
        <v>3.0560352121111225</v>
      </c>
      <c r="G507" s="26">
        <v>2.3602780000000001</v>
      </c>
      <c r="H507" s="27">
        <v>252.5</v>
      </c>
      <c r="I507" s="27">
        <v>-6.9011349371625093</v>
      </c>
      <c r="J507" s="26">
        <v>-942067000</v>
      </c>
      <c r="K507" s="27">
        <v>-23.394658766308552</v>
      </c>
      <c r="L507" s="27">
        <v>459.1789879695105</v>
      </c>
      <c r="M507" s="27">
        <v>2.7</v>
      </c>
      <c r="N507" s="28">
        <v>24.844937467379367</v>
      </c>
      <c r="O507" s="29">
        <v>379.88600886885718</v>
      </c>
      <c r="P507" s="28">
        <v>12.662866962295238</v>
      </c>
    </row>
    <row r="508" spans="1:16">
      <c r="A508" s="25" t="s">
        <v>151</v>
      </c>
      <c r="B508" s="25" t="s">
        <v>353</v>
      </c>
      <c r="C508" s="26">
        <v>22759617000</v>
      </c>
      <c r="D508" s="26">
        <v>150214000</v>
      </c>
      <c r="E508" s="27">
        <v>7.3249580634627787</v>
      </c>
      <c r="F508" s="27">
        <v>0.23443982941589162</v>
      </c>
      <c r="G508" s="26">
        <v>25.942046000000001</v>
      </c>
      <c r="H508" s="27">
        <v>210.5</v>
      </c>
      <c r="I508" s="27">
        <v>-2.2821887407624502</v>
      </c>
      <c r="J508" s="26">
        <v>-859532000</v>
      </c>
      <c r="K508" s="27">
        <v>-36.350609401395175</v>
      </c>
      <c r="L508" s="27">
        <v>266.2867642163846</v>
      </c>
      <c r="M508" s="27">
        <v>17.27</v>
      </c>
      <c r="N508" s="28">
        <v>19.083491350124977</v>
      </c>
      <c r="O508" s="29">
        <v>301.30770660054486</v>
      </c>
      <c r="P508" s="28">
        <v>10.043590220018162</v>
      </c>
    </row>
    <row r="509" spans="1:16">
      <c r="A509" s="25" t="s">
        <v>604</v>
      </c>
      <c r="B509" s="25" t="s">
        <v>353</v>
      </c>
      <c r="C509" s="26">
        <v>5111720579</v>
      </c>
      <c r="D509" s="26">
        <v>168000000</v>
      </c>
      <c r="E509" s="27">
        <v>28.95169167050566</v>
      </c>
      <c r="F509" s="27">
        <v>5.5590805818943281</v>
      </c>
      <c r="G509" s="26">
        <v>42.916003000000003</v>
      </c>
      <c r="H509" s="27">
        <v>32.200000000000003</v>
      </c>
      <c r="I509" s="27">
        <v>-2.0644130233630733</v>
      </c>
      <c r="J509" s="26">
        <v>29451851</v>
      </c>
      <c r="K509" s="27">
        <v>176.83099103007143</v>
      </c>
      <c r="L509" s="27">
        <v>238.0952380952381</v>
      </c>
      <c r="M509" s="27">
        <v>25.54</v>
      </c>
      <c r="N509" s="28">
        <v>26.445393349074514</v>
      </c>
      <c r="O509" s="29">
        <v>587.19850673594431</v>
      </c>
      <c r="P509" s="28">
        <v>19.573283557864809</v>
      </c>
    </row>
    <row r="510" spans="1:16">
      <c r="A510" s="25" t="s">
        <v>275</v>
      </c>
      <c r="B510" s="25" t="s">
        <v>353</v>
      </c>
      <c r="C510" s="26">
        <v>27204728000</v>
      </c>
      <c r="D510" s="26">
        <v>191447000</v>
      </c>
      <c r="E510" s="27">
        <v>4.1706062187724893</v>
      </c>
      <c r="F510" s="27">
        <v>9.0019222003623153E-2</v>
      </c>
      <c r="G510" s="26">
        <v>39.326844000000001</v>
      </c>
      <c r="H510" s="27">
        <v>243.9</v>
      </c>
      <c r="I510" s="27">
        <v>1.7050593941800403</v>
      </c>
      <c r="J510" s="26">
        <v>-324227000</v>
      </c>
      <c r="K510" s="27">
        <v>-142.89425001619236</v>
      </c>
      <c r="L510" s="27">
        <v>208.93510997821852</v>
      </c>
      <c r="M510" s="27">
        <v>20.54</v>
      </c>
      <c r="N510" s="28">
        <v>28.748870296216207</v>
      </c>
      <c r="O510" s="29">
        <v>2191.627973250314</v>
      </c>
      <c r="P510" s="28">
        <v>73.054265775010464</v>
      </c>
    </row>
    <row r="511" spans="1:16">
      <c r="A511" s="25" t="s">
        <v>513</v>
      </c>
      <c r="B511" s="25" t="s">
        <v>353</v>
      </c>
      <c r="C511" s="26">
        <v>2452293810</v>
      </c>
      <c r="D511" s="26">
        <v>228600000</v>
      </c>
      <c r="E511" s="27">
        <v>53.845653446070457</v>
      </c>
      <c r="F511" s="27">
        <v>19.628774222102091</v>
      </c>
      <c r="G511" s="26">
        <v>61.006332999999998</v>
      </c>
      <c r="H511" s="27">
        <v>12.18</v>
      </c>
      <c r="I511" s="27">
        <v>-3.8758330819703701E-2</v>
      </c>
      <c r="J511" s="26">
        <v>-12902172</v>
      </c>
      <c r="K511" s="27">
        <v>-212.61536429680211</v>
      </c>
      <c r="L511" s="27">
        <v>174.97812773403325</v>
      </c>
      <c r="M511" s="27">
        <v>26.68</v>
      </c>
      <c r="N511" s="28">
        <v>45.152623224898072</v>
      </c>
      <c r="O511" s="29">
        <v>335.20172389515324</v>
      </c>
      <c r="P511" s="28">
        <v>11.173390796505108</v>
      </c>
    </row>
    <row r="512" spans="1:16">
      <c r="A512" s="25" t="s">
        <v>758</v>
      </c>
      <c r="B512" s="25" t="s">
        <v>353</v>
      </c>
      <c r="C512" s="26">
        <v>1633923073</v>
      </c>
      <c r="D512" s="26">
        <v>300000000</v>
      </c>
      <c r="E512" s="27">
        <v>104.97861060808862</v>
      </c>
      <c r="F512" s="27">
        <v>22.231810802221222</v>
      </c>
      <c r="G512" s="26">
        <v>29.313393000000001</v>
      </c>
      <c r="H512" s="27">
        <v>13</v>
      </c>
      <c r="I512" s="27">
        <v>-0.43199384428065457</v>
      </c>
      <c r="J512" s="26">
        <v>-70757340</v>
      </c>
      <c r="K512" s="27">
        <v>-66.735125995409092</v>
      </c>
      <c r="L512" s="27">
        <v>133.33333333333334</v>
      </c>
      <c r="M512" s="27">
        <v>9.77</v>
      </c>
      <c r="N512" s="28">
        <v>9.0611392962528559</v>
      </c>
      <c r="O512" s="29">
        <v>526.77458277156052</v>
      </c>
      <c r="P512" s="28">
        <v>17.559152759052019</v>
      </c>
    </row>
    <row r="513" spans="1:16">
      <c r="A513" s="25" t="s">
        <v>172</v>
      </c>
      <c r="B513" s="25" t="s">
        <v>353</v>
      </c>
      <c r="C513" s="26">
        <v>446326737</v>
      </c>
      <c r="D513" s="26">
        <v>324000000</v>
      </c>
      <c r="E513" s="27">
        <v>34.61058577779594</v>
      </c>
      <c r="F513" s="27">
        <v>26.705698902620323</v>
      </c>
      <c r="G513" s="26">
        <v>267.548676</v>
      </c>
      <c r="H513" s="27">
        <v>4.32</v>
      </c>
      <c r="I513" s="27">
        <v>0.1379574833615882</v>
      </c>
      <c r="J513" s="26">
        <v>-12403957</v>
      </c>
      <c r="K513" s="27">
        <v>-104.48278722668903</v>
      </c>
      <c r="L513" s="27">
        <v>123.45679012345678</v>
      </c>
      <c r="M513" s="27">
        <v>82.57</v>
      </c>
      <c r="N513" s="28">
        <v>35.789087952675509</v>
      </c>
      <c r="O513" s="29">
        <v>1642.6001888396534</v>
      </c>
      <c r="P513" s="28">
        <v>54.753339627988446</v>
      </c>
    </row>
    <row r="514" spans="1:16">
      <c r="A514" s="25" t="s">
        <v>462</v>
      </c>
      <c r="B514" s="25" t="s">
        <v>353</v>
      </c>
      <c r="C514" s="26">
        <v>13842631067</v>
      </c>
      <c r="D514" s="26">
        <v>361000000</v>
      </c>
      <c r="E514" s="27">
        <v>23.183521801841859</v>
      </c>
      <c r="F514" s="27">
        <v>3.0581086666458064</v>
      </c>
      <c r="G514" s="26">
        <v>83.034749000000005</v>
      </c>
      <c r="H514" s="27">
        <v>20.78</v>
      </c>
      <c r="I514" s="27">
        <v>8.6316501774714283E-2</v>
      </c>
      <c r="J514" s="26">
        <v>-428282693</v>
      </c>
      <c r="K514" s="27">
        <v>-17.70092540255882</v>
      </c>
      <c r="L514" s="27">
        <v>110.80332409972299</v>
      </c>
      <c r="M514" s="27">
        <v>23</v>
      </c>
      <c r="N514" s="28">
        <v>49.621464949248171</v>
      </c>
      <c r="O514" s="29">
        <v>722.28906177821409</v>
      </c>
      <c r="P514" s="28">
        <v>24.076302059273804</v>
      </c>
    </row>
    <row r="515" spans="1:16">
      <c r="A515" s="25" t="s">
        <v>170</v>
      </c>
      <c r="B515" s="25" t="s">
        <v>353</v>
      </c>
      <c r="C515" s="26">
        <v>6815590152</v>
      </c>
      <c r="D515" s="26">
        <v>380000000</v>
      </c>
      <c r="E515" s="27">
        <v>15.983342033066402</v>
      </c>
      <c r="F515" s="27">
        <v>1.9118830183093782</v>
      </c>
      <c r="G515" s="26">
        <v>113.969858</v>
      </c>
      <c r="H515" s="27">
        <v>21.96</v>
      </c>
      <c r="I515" s="27">
        <v>0.70190437615134016</v>
      </c>
      <c r="J515" s="26">
        <v>-422832425</v>
      </c>
      <c r="K515" s="27">
        <v>-19.771425996953759</v>
      </c>
      <c r="L515" s="27">
        <v>105.26315789473684</v>
      </c>
      <c r="M515" s="27">
        <v>29.99</v>
      </c>
      <c r="N515" s="28">
        <v>56.972341440900088</v>
      </c>
      <c r="O515" s="29">
        <v>2659.7847542711565</v>
      </c>
      <c r="P515" s="28">
        <v>88.659491809038556</v>
      </c>
    </row>
    <row r="516" spans="1:16">
      <c r="A516" s="25" t="s">
        <v>158</v>
      </c>
      <c r="B516" s="25" t="s">
        <v>353</v>
      </c>
      <c r="C516" s="26">
        <v>7665218313</v>
      </c>
      <c r="D516" s="26">
        <v>400000000</v>
      </c>
      <c r="E516" s="27">
        <v>16.657638226747771</v>
      </c>
      <c r="F516" s="27">
        <v>3.470341297239119</v>
      </c>
      <c r="G516" s="26">
        <v>194.30446800000001</v>
      </c>
      <c r="H516" s="27">
        <v>12.36</v>
      </c>
      <c r="I516" s="27">
        <v>-5.8051894232866275E-2</v>
      </c>
      <c r="J516" s="26">
        <v>-73365961</v>
      </c>
      <c r="K516" s="27">
        <v>-65.425436191042323</v>
      </c>
      <c r="L516" s="27">
        <v>100</v>
      </c>
      <c r="M516" s="27">
        <v>48.57</v>
      </c>
      <c r="N516" s="28">
        <v>16.911376383396806</v>
      </c>
      <c r="O516" s="29">
        <v>386.77938196842939</v>
      </c>
      <c r="P516" s="28">
        <v>12.892646065614313</v>
      </c>
    </row>
    <row r="517" spans="1:16">
      <c r="A517" s="25" t="s">
        <v>638</v>
      </c>
      <c r="B517" s="25" t="s">
        <v>353</v>
      </c>
      <c r="C517" s="26">
        <v>4561332204</v>
      </c>
      <c r="D517" s="26">
        <v>413000000</v>
      </c>
      <c r="E517" s="27">
        <v>42.518613905091904</v>
      </c>
      <c r="F517" s="27">
        <v>12.86882987442249</v>
      </c>
      <c r="G517" s="26">
        <v>112.701047</v>
      </c>
      <c r="H517" s="27">
        <v>8.35</v>
      </c>
      <c r="I517" s="27">
        <v>-8.0081094023800148E-2</v>
      </c>
      <c r="J517" s="26">
        <v>-320710072</v>
      </c>
      <c r="K517" s="27">
        <v>-10.302139809316621</v>
      </c>
      <c r="L517" s="27">
        <v>96.852300242130752</v>
      </c>
      <c r="M517" s="27">
        <v>27.28</v>
      </c>
      <c r="N517" s="28">
        <v>66.311507968125198</v>
      </c>
      <c r="O517" s="29">
        <v>1260.716662094864</v>
      </c>
      <c r="P517" s="28">
        <v>42.023888736495465</v>
      </c>
    </row>
    <row r="518" spans="1:16">
      <c r="A518" s="25" t="s">
        <v>273</v>
      </c>
      <c r="B518" s="25" t="s">
        <v>353</v>
      </c>
      <c r="C518" s="26">
        <v>7127430217</v>
      </c>
      <c r="D518" s="26">
        <v>460000000</v>
      </c>
      <c r="E518" s="27">
        <v>12.750742880594023</v>
      </c>
      <c r="F518" s="27">
        <v>1.1087602504864369</v>
      </c>
      <c r="G518" s="26">
        <v>119.470669</v>
      </c>
      <c r="H518" s="27">
        <v>26.26</v>
      </c>
      <c r="I518" s="27">
        <v>-0.15363444631745082</v>
      </c>
      <c r="J518" s="26">
        <v>6350791</v>
      </c>
      <c r="K518" s="27">
        <v>1810.7980564940651</v>
      </c>
      <c r="L518" s="27">
        <v>86.956521739130437</v>
      </c>
      <c r="M518" s="27">
        <v>25.97</v>
      </c>
      <c r="N518" s="28">
        <v>26.686013538602005</v>
      </c>
      <c r="O518" s="29">
        <v>310.70490569437152</v>
      </c>
      <c r="P518" s="28">
        <v>10.356830189812383</v>
      </c>
    </row>
    <row r="519" spans="1:16">
      <c r="A519" s="25" t="s">
        <v>472</v>
      </c>
      <c r="B519" s="25" t="s">
        <v>353</v>
      </c>
      <c r="C519" s="26">
        <v>6438662624</v>
      </c>
      <c r="D519" s="26">
        <v>514778661</v>
      </c>
      <c r="E519" s="27">
        <v>15.919701440069671</v>
      </c>
      <c r="F519" s="27">
        <v>1.4056969481305668</v>
      </c>
      <c r="G519" s="26">
        <v>109.374763</v>
      </c>
      <c r="H519" s="27">
        <v>22.98</v>
      </c>
      <c r="I519" s="27">
        <v>-0.50509074733675519</v>
      </c>
      <c r="J519" s="26">
        <v>-133038799</v>
      </c>
      <c r="K519" s="27">
        <v>-85.126524195396556</v>
      </c>
      <c r="L519" s="27">
        <v>77.703298583310939</v>
      </c>
      <c r="M519" s="27">
        <v>21.24</v>
      </c>
      <c r="N519" s="28">
        <v>68.970846194431985</v>
      </c>
      <c r="O519" s="29">
        <v>154.09853576762981</v>
      </c>
      <c r="P519" s="28">
        <v>5.1366178589209941</v>
      </c>
    </row>
    <row r="520" spans="1:16">
      <c r="A520" s="25" t="s">
        <v>526</v>
      </c>
      <c r="B520" s="25" t="s">
        <v>353</v>
      </c>
      <c r="C520" s="26">
        <v>8353028000</v>
      </c>
      <c r="D520" s="26">
        <v>516180000</v>
      </c>
      <c r="E520" s="27">
        <v>13.188992525386887</v>
      </c>
      <c r="F520" s="27">
        <v>1.2167214210423907</v>
      </c>
      <c r="G520" s="26">
        <v>138.27239</v>
      </c>
      <c r="H520" s="27">
        <v>21.94</v>
      </c>
      <c r="I520" s="27">
        <v>-0.64073551192532463</v>
      </c>
      <c r="J520" s="26">
        <v>9266000</v>
      </c>
      <c r="K520" s="27">
        <v>1169.8445931361969</v>
      </c>
      <c r="L520" s="27">
        <v>77.492347630671475</v>
      </c>
      <c r="M520" s="27">
        <v>26.78</v>
      </c>
      <c r="N520" s="28">
        <v>19.880042034781134</v>
      </c>
      <c r="O520" s="29">
        <v>109.23769959813011</v>
      </c>
      <c r="P520" s="28">
        <v>3.6412566532710033</v>
      </c>
    </row>
    <row r="521" spans="1:16">
      <c r="A521" s="25" t="s">
        <v>381</v>
      </c>
      <c r="B521" s="25" t="s">
        <v>353</v>
      </c>
      <c r="C521" s="26">
        <v>7835710127</v>
      </c>
      <c r="D521" s="26">
        <v>660000000</v>
      </c>
      <c r="E521" s="27">
        <v>59.163939578826707</v>
      </c>
      <c r="F521" s="27">
        <v>6.2774742783747888</v>
      </c>
      <c r="G521" s="26">
        <v>49.182918000000001</v>
      </c>
      <c r="H521" s="27">
        <v>13.75</v>
      </c>
      <c r="I521" s="27">
        <v>4.9514673447784929E-2</v>
      </c>
      <c r="J521" s="26">
        <v>392044758</v>
      </c>
      <c r="K521" s="27">
        <v>24.040112277180352</v>
      </c>
      <c r="L521" s="27">
        <v>60.606060606060609</v>
      </c>
      <c r="M521" s="27">
        <v>7.45</v>
      </c>
      <c r="N521" s="28">
        <v>67.709360458601765</v>
      </c>
      <c r="O521" s="29">
        <v>683.66099572584585</v>
      </c>
      <c r="P521" s="28">
        <v>22.788699857528194</v>
      </c>
    </row>
    <row r="522" spans="1:16">
      <c r="A522" s="25" t="s">
        <v>157</v>
      </c>
      <c r="B522" s="25" t="s">
        <v>353</v>
      </c>
      <c r="C522" s="26">
        <v>2077382264</v>
      </c>
      <c r="D522" s="26">
        <v>720000000</v>
      </c>
      <c r="E522" s="27">
        <v>55.819021336262722</v>
      </c>
      <c r="F522" s="27">
        <v>38.763209261293554</v>
      </c>
      <c r="G522" s="26">
        <v>247.17509200000001</v>
      </c>
      <c r="H522" s="27">
        <v>2.9</v>
      </c>
      <c r="I522" s="27">
        <v>-2.059953915523538E-2</v>
      </c>
      <c r="J522" s="26">
        <v>-115858447</v>
      </c>
      <c r="K522" s="27">
        <v>-12.428959970437027</v>
      </c>
      <c r="L522" s="27">
        <v>55.555555555555557</v>
      </c>
      <c r="M522" s="27">
        <v>34.32</v>
      </c>
      <c r="N522" s="28">
        <v>72.640640206856915</v>
      </c>
      <c r="O522" s="29">
        <v>411.11977880967044</v>
      </c>
      <c r="P522" s="28">
        <v>13.703992626989015</v>
      </c>
    </row>
    <row r="523" spans="1:16">
      <c r="A523" s="25" t="s">
        <v>274</v>
      </c>
      <c r="B523" s="25" t="s">
        <v>353</v>
      </c>
      <c r="C523" s="26">
        <v>34760766000</v>
      </c>
      <c r="D523" s="26">
        <v>945591000</v>
      </c>
      <c r="E523" s="27">
        <v>2.1438448191191011</v>
      </c>
      <c r="F523" s="27">
        <v>5.2725603626286359E-2</v>
      </c>
      <c r="G523" s="26">
        <v>426.23041999999998</v>
      </c>
      <c r="H523" s="27">
        <v>43.78</v>
      </c>
      <c r="I523" s="27">
        <v>-0.72171738718486722</v>
      </c>
      <c r="J523" s="26">
        <v>704762000</v>
      </c>
      <c r="K523" s="27">
        <v>57.693821460294394</v>
      </c>
      <c r="L523" s="27">
        <v>42.30158704979214</v>
      </c>
      <c r="M523" s="27">
        <v>45.07</v>
      </c>
      <c r="N523" s="28">
        <v>51.396510871973511</v>
      </c>
      <c r="O523" s="29">
        <v>251.6913127420905</v>
      </c>
      <c r="P523" s="28">
        <v>8.3897104247363501</v>
      </c>
    </row>
    <row r="524" spans="1:16">
      <c r="A524" s="25" t="s">
        <v>276</v>
      </c>
      <c r="B524" s="25" t="s">
        <v>353</v>
      </c>
      <c r="C524" s="26">
        <v>17087095351</v>
      </c>
      <c r="D524" s="26">
        <v>1500000000</v>
      </c>
      <c r="E524" s="27">
        <v>12.863246007971998</v>
      </c>
      <c r="F524" s="27">
        <v>1.7150994677295999</v>
      </c>
      <c r="G524" s="26">
        <v>545.59110899999996</v>
      </c>
      <c r="H524" s="27">
        <v>5.7</v>
      </c>
      <c r="I524" s="27">
        <v>0.15028654767394212</v>
      </c>
      <c r="J524" s="26">
        <v>-292614183</v>
      </c>
      <c r="K524" s="27">
        <v>-25.631020079433402</v>
      </c>
      <c r="L524" s="27">
        <v>26.666666666666668</v>
      </c>
      <c r="M524" s="27">
        <v>36.369999999999997</v>
      </c>
      <c r="N524" s="28">
        <v>34.090190118006674</v>
      </c>
      <c r="O524" s="29">
        <v>1678.3486451685853</v>
      </c>
      <c r="P524" s="28">
        <v>55.944954838952846</v>
      </c>
    </row>
    <row r="525" spans="1:16">
      <c r="A525" s="25" t="s">
        <v>149</v>
      </c>
      <c r="B525" s="25" t="s">
        <v>353</v>
      </c>
      <c r="C525" s="26">
        <v>13453377967</v>
      </c>
      <c r="D525" s="26">
        <v>1600000000</v>
      </c>
      <c r="E525" s="27">
        <v>4.11743857111047</v>
      </c>
      <c r="F525" s="27">
        <v>0.12254281461638303</v>
      </c>
      <c r="G525" s="26">
        <v>405.15482900000001</v>
      </c>
      <c r="H525" s="27">
        <v>23.98</v>
      </c>
      <c r="I525" s="27">
        <v>-2.912897225914584</v>
      </c>
      <c r="J525" s="26">
        <v>-433674414</v>
      </c>
      <c r="K525" s="27">
        <v>-77.477478300114797</v>
      </c>
      <c r="L525" s="27">
        <v>25</v>
      </c>
      <c r="M525" s="27">
        <v>25.32</v>
      </c>
      <c r="N525" s="28">
        <v>29.110551719318927</v>
      </c>
      <c r="O525" s="29">
        <v>847.34589358490337</v>
      </c>
      <c r="P525" s="28">
        <v>28.244863119496777</v>
      </c>
    </row>
    <row r="526" spans="1:16">
      <c r="A526" s="25" t="s">
        <v>173</v>
      </c>
      <c r="B526" s="25" t="s">
        <v>353</v>
      </c>
      <c r="C526" s="26">
        <v>6576271825</v>
      </c>
      <c r="D526" s="26">
        <v>2450000000</v>
      </c>
      <c r="E526" s="27">
        <v>18.714736903199029</v>
      </c>
      <c r="F526" s="27">
        <v>7.6386681237547052</v>
      </c>
      <c r="G526" s="26">
        <v>1796.201816</v>
      </c>
      <c r="H526" s="27">
        <v>1.19</v>
      </c>
      <c r="I526" s="27">
        <v>-3.6854059118783145E-2</v>
      </c>
      <c r="J526" s="26">
        <v>-129905290</v>
      </c>
      <c r="K526" s="27">
        <v>-18.85989400431653</v>
      </c>
      <c r="L526" s="27">
        <v>16.326530612244898</v>
      </c>
      <c r="M526" s="27">
        <v>73.31</v>
      </c>
      <c r="N526" s="28">
        <v>47.580953396127846</v>
      </c>
      <c r="O526" s="29">
        <v>151.17946836934215</v>
      </c>
      <c r="P526" s="28">
        <v>5.0393156123114045</v>
      </c>
    </row>
    <row r="527" spans="1:16">
      <c r="A527" s="25" t="s">
        <v>6</v>
      </c>
      <c r="B527" s="25" t="s">
        <v>353</v>
      </c>
      <c r="C527" s="26">
        <v>69393865000</v>
      </c>
      <c r="D527" s="26">
        <v>4861656000</v>
      </c>
      <c r="E527" s="27">
        <v>1.9302801276885249</v>
      </c>
      <c r="F527" s="27">
        <v>1.8906747272637386E-2</v>
      </c>
      <c r="G527" s="26">
        <v>961.42923199999996</v>
      </c>
      <c r="H527" s="27">
        <v>21.56</v>
      </c>
      <c r="I527" s="27">
        <v>0.21391586829301801</v>
      </c>
      <c r="J527" s="26">
        <v>102523000</v>
      </c>
      <c r="K527" s="27">
        <v>995.82314212420624</v>
      </c>
      <c r="L527" s="27">
        <v>8.2276491796210998</v>
      </c>
      <c r="M527" s="27">
        <v>19.77</v>
      </c>
      <c r="N527" s="28">
        <v>18.70120916399916</v>
      </c>
      <c r="O527" s="29">
        <v>788.65917045506285</v>
      </c>
      <c r="P527" s="28">
        <v>26.288639015168762</v>
      </c>
    </row>
    <row r="528" spans="1:16">
      <c r="A528" s="25" t="s">
        <v>93</v>
      </c>
      <c r="B528" s="25" t="s">
        <v>353</v>
      </c>
      <c r="C528" s="26">
        <v>23667886165</v>
      </c>
      <c r="D528" s="26">
        <v>5580000000</v>
      </c>
      <c r="E528" s="27">
        <v>2.9198068934322432</v>
      </c>
      <c r="F528" s="27">
        <v>0.17442096137588073</v>
      </c>
      <c r="G528" s="26">
        <v>3586.7231099999999</v>
      </c>
      <c r="H528" s="27">
        <v>3.82</v>
      </c>
      <c r="I528" s="27">
        <v>-0.33251969271026027</v>
      </c>
      <c r="J528" s="26">
        <v>-429118472</v>
      </c>
      <c r="K528" s="27">
        <v>-39.010206020681395</v>
      </c>
      <c r="L528" s="27">
        <v>7.1684587813620073</v>
      </c>
      <c r="M528" s="27">
        <v>64.27</v>
      </c>
      <c r="N528" s="28">
        <v>30.394596676317178</v>
      </c>
      <c r="O528" s="29">
        <v>474.97519340993796</v>
      </c>
      <c r="P528" s="28">
        <v>15.832506446997932</v>
      </c>
    </row>
    <row r="529" spans="1:16">
      <c r="A529" s="50" t="s">
        <v>63</v>
      </c>
      <c r="B529" s="50" t="s">
        <v>355</v>
      </c>
      <c r="C529" s="51">
        <v>549820175</v>
      </c>
      <c r="D529" s="51">
        <v>22750000</v>
      </c>
      <c r="E529" s="52">
        <v>40.808864338276102</v>
      </c>
      <c r="F529" s="52">
        <v>14.583709224792674</v>
      </c>
      <c r="G529" s="51">
        <v>7.6577849999999996</v>
      </c>
      <c r="H529" s="52">
        <v>128</v>
      </c>
      <c r="I529" s="52">
        <v>-5.857232950424418E-2</v>
      </c>
      <c r="J529" s="51">
        <v>17853471</v>
      </c>
      <c r="K529" s="52">
        <v>156.73422831896386</v>
      </c>
      <c r="L529" s="52">
        <v>1758.2417582417581</v>
      </c>
      <c r="M529" s="52">
        <v>33.659999999999997</v>
      </c>
      <c r="N529" s="53">
        <v>36.10957121615575</v>
      </c>
      <c r="O529" s="54">
        <v>1276.095830616948</v>
      </c>
      <c r="P529" s="53">
        <v>42.536527687231597</v>
      </c>
    </row>
    <row r="530" spans="1:16">
      <c r="A530" s="50" t="s">
        <v>95</v>
      </c>
      <c r="B530" s="50" t="s">
        <v>355</v>
      </c>
      <c r="C530" s="51">
        <v>418442261</v>
      </c>
      <c r="D530" s="51">
        <v>23000000</v>
      </c>
      <c r="E530" s="52">
        <v>86.673057504561768</v>
      </c>
      <c r="F530" s="52">
        <v>99.168258014372739</v>
      </c>
      <c r="G530" s="51">
        <v>11.696857</v>
      </c>
      <c r="H530" s="52">
        <v>39.46</v>
      </c>
      <c r="I530" s="52">
        <v>-0.64629604398935925</v>
      </c>
      <c r="J530" s="51">
        <v>-26354647</v>
      </c>
      <c r="K530" s="52">
        <v>-33.16303193133264</v>
      </c>
      <c r="L530" s="52">
        <v>1739.1304347826087</v>
      </c>
      <c r="M530" s="52">
        <v>50.85</v>
      </c>
      <c r="N530" s="53">
        <v>77.610472899512956</v>
      </c>
      <c r="O530" s="54">
        <v>373.34109652384262</v>
      </c>
      <c r="P530" s="53">
        <v>12.44470321746142</v>
      </c>
    </row>
    <row r="531" spans="1:16">
      <c r="A531" s="50" t="s">
        <v>464</v>
      </c>
      <c r="B531" s="50" t="s">
        <v>355</v>
      </c>
      <c r="C531" s="51">
        <v>2001882616</v>
      </c>
      <c r="D531" s="51">
        <v>24000000</v>
      </c>
      <c r="E531" s="52">
        <v>53.408532547159737</v>
      </c>
      <c r="F531" s="52">
        <v>6.0307737745211991</v>
      </c>
      <c r="G531" s="51">
        <v>2.016016</v>
      </c>
      <c r="H531" s="52">
        <v>371.5</v>
      </c>
      <c r="I531" s="52">
        <v>-5.6811129311312243</v>
      </c>
      <c r="J531" s="51">
        <v>3056816</v>
      </c>
      <c r="K531" s="52">
        <v>2897.1321793657189</v>
      </c>
      <c r="L531" s="52">
        <v>1666.6666666666667</v>
      </c>
      <c r="M531" s="52">
        <v>8.4</v>
      </c>
      <c r="N531" s="53">
        <v>86.727216051470165</v>
      </c>
      <c r="O531" s="54">
        <v>238.08011464761171</v>
      </c>
      <c r="P531" s="53">
        <v>7.9360038215870565</v>
      </c>
    </row>
    <row r="532" spans="1:16">
      <c r="A532" s="50" t="s">
        <v>60</v>
      </c>
      <c r="B532" s="50" t="s">
        <v>355</v>
      </c>
      <c r="C532" s="51">
        <v>385874216</v>
      </c>
      <c r="D532" s="51">
        <v>30000000</v>
      </c>
      <c r="E532" s="52">
        <v>36.649348017261104</v>
      </c>
      <c r="F532" s="52">
        <v>14.543392070341708</v>
      </c>
      <c r="G532" s="51">
        <v>12.224814</v>
      </c>
      <c r="H532" s="52">
        <v>89.3</v>
      </c>
      <c r="I532" s="52">
        <v>-4.6168483903161643</v>
      </c>
      <c r="J532" s="51">
        <v>11913466</v>
      </c>
      <c r="K532" s="52">
        <v>211.52534451351102</v>
      </c>
      <c r="L532" s="52">
        <v>1333.3333333333333</v>
      </c>
      <c r="M532" s="52">
        <v>40.74</v>
      </c>
      <c r="N532" s="53">
        <v>89.311552722303588</v>
      </c>
      <c r="O532" s="54">
        <v>971.9361196070596</v>
      </c>
      <c r="P532" s="53">
        <v>32.397870653568653</v>
      </c>
    </row>
    <row r="533" spans="1:16">
      <c r="A533" s="50" t="s">
        <v>335</v>
      </c>
      <c r="B533" s="50" t="s">
        <v>355</v>
      </c>
      <c r="C533" s="51">
        <v>447890029</v>
      </c>
      <c r="D533" s="51">
        <v>31862500</v>
      </c>
      <c r="E533" s="52">
        <v>59.388466884209308</v>
      </c>
      <c r="F533" s="52">
        <v>84.722660414721361</v>
      </c>
      <c r="G533" s="51">
        <v>29.645479000000002</v>
      </c>
      <c r="H533" s="52">
        <v>22.72</v>
      </c>
      <c r="I533" s="52">
        <v>-0.70408115152009287</v>
      </c>
      <c r="J533" s="51">
        <v>-12400268</v>
      </c>
      <c r="K533" s="52">
        <v>-56.529020179241286</v>
      </c>
      <c r="L533" s="52">
        <v>1255.3942722636327</v>
      </c>
      <c r="M533" s="52">
        <v>93.04</v>
      </c>
      <c r="N533" s="53">
        <v>40.883360709649878</v>
      </c>
      <c r="O533" s="54">
        <v>131.88418689629748</v>
      </c>
      <c r="P533" s="53">
        <v>4.3961395632099158</v>
      </c>
    </row>
    <row r="534" spans="1:16">
      <c r="A534" s="50" t="s">
        <v>278</v>
      </c>
      <c r="B534" s="50" t="s">
        <v>355</v>
      </c>
      <c r="C534" s="51">
        <v>3337733172</v>
      </c>
      <c r="D534" s="51">
        <v>38700772</v>
      </c>
      <c r="E534" s="52">
        <v>25.479255944958055</v>
      </c>
      <c r="F534" s="52">
        <v>5.9851415754605277</v>
      </c>
      <c r="G534" s="51">
        <v>13.534167</v>
      </c>
      <c r="H534" s="52">
        <v>116</v>
      </c>
      <c r="I534" s="52">
        <v>-10.979502236155142</v>
      </c>
      <c r="J534" s="51">
        <v>-6595639</v>
      </c>
      <c r="K534" s="52">
        <v>-645.43934560396644</v>
      </c>
      <c r="L534" s="52">
        <v>1033.5711132584124</v>
      </c>
      <c r="M534" s="52">
        <v>34.97</v>
      </c>
      <c r="N534" s="53">
        <v>45.16276237742197</v>
      </c>
      <c r="O534" s="54">
        <v>841.36076376690266</v>
      </c>
      <c r="P534" s="53">
        <v>28.04535879223009</v>
      </c>
    </row>
    <row r="535" spans="1:16">
      <c r="A535" s="50" t="s">
        <v>347</v>
      </c>
      <c r="B535" s="50" t="s">
        <v>355</v>
      </c>
      <c r="C535" s="51">
        <v>765978559</v>
      </c>
      <c r="D535" s="51">
        <v>45500000</v>
      </c>
      <c r="E535" s="52">
        <v>73.330189142591763</v>
      </c>
      <c r="F535" s="52">
        <v>47.401544371423249</v>
      </c>
      <c r="G535" s="51">
        <v>15.667655999999999</v>
      </c>
      <c r="H535" s="52">
        <v>34.82</v>
      </c>
      <c r="I535" s="52">
        <v>-1.4499981005321629</v>
      </c>
      <c r="J535" s="51">
        <v>-12773903</v>
      </c>
      <c r="K535" s="52">
        <v>-121.10628990998288</v>
      </c>
      <c r="L535" s="52">
        <v>879.12087912087907</v>
      </c>
      <c r="M535" s="52">
        <v>34.43</v>
      </c>
      <c r="N535" s="53">
        <v>45.463593429918454</v>
      </c>
      <c r="O535" s="54">
        <v>383.75455734798504</v>
      </c>
      <c r="P535" s="53">
        <v>12.791818578266168</v>
      </c>
    </row>
    <row r="536" spans="1:16">
      <c r="A536" s="50" t="s">
        <v>280</v>
      </c>
      <c r="B536" s="50" t="s">
        <v>355</v>
      </c>
      <c r="C536" s="51">
        <v>-355894230</v>
      </c>
      <c r="D536" s="51">
        <v>64864800</v>
      </c>
      <c r="E536" s="52">
        <v>16.209360326726493</v>
      </c>
      <c r="F536" s="52">
        <v>2.5241874235513975</v>
      </c>
      <c r="G536" s="51">
        <v>23.936191999999998</v>
      </c>
      <c r="H536" s="52">
        <v>103.1</v>
      </c>
      <c r="I536" s="52">
        <v>8.6008900278797427</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15.239018809715214</v>
      </c>
      <c r="F537" s="52">
        <v>2.1060003882967404</v>
      </c>
      <c r="G537" s="51">
        <v>23.711504000000001</v>
      </c>
      <c r="H537" s="52">
        <v>110.7</v>
      </c>
      <c r="I537" s="52">
        <v>-0.74906982197570926</v>
      </c>
      <c r="J537" s="51">
        <v>9762773</v>
      </c>
      <c r="K537" s="52">
        <v>741.1828585997032</v>
      </c>
      <c r="L537" s="52">
        <v>597.01492537313436</v>
      </c>
      <c r="M537" s="52">
        <v>35.39</v>
      </c>
      <c r="N537" s="53">
        <v>59.562529766186529</v>
      </c>
      <c r="O537" s="54">
        <v>1168.6220092235139</v>
      </c>
      <c r="P537" s="53">
        <v>38.954066974117133</v>
      </c>
    </row>
    <row r="538" spans="1:16">
      <c r="A538" s="50" t="s">
        <v>773</v>
      </c>
      <c r="B538" s="50" t="s">
        <v>355</v>
      </c>
      <c r="C538" s="51">
        <v>2885058804</v>
      </c>
      <c r="D538" s="51">
        <v>92600000</v>
      </c>
      <c r="E538" s="52">
        <v>13.367914524057326</v>
      </c>
      <c r="F538" s="52">
        <v>0.90793665349425579</v>
      </c>
      <c r="G538" s="51">
        <v>18.897796</v>
      </c>
      <c r="H538" s="52">
        <v>158.4</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7.0246725158041414</v>
      </c>
      <c r="F539" s="52">
        <v>0.25927280335147929</v>
      </c>
      <c r="G539" s="51">
        <v>18.316268000000001</v>
      </c>
      <c r="H539" s="52">
        <v>311</v>
      </c>
      <c r="I539" s="52">
        <v>13.786360355926606</v>
      </c>
      <c r="J539" s="51">
        <v>771275247</v>
      </c>
      <c r="K539" s="52">
        <v>35.128509705692657</v>
      </c>
      <c r="L539" s="52">
        <v>426.66666666666669</v>
      </c>
      <c r="M539" s="52">
        <v>19.53</v>
      </c>
      <c r="N539" s="53">
        <v>8.3273159889042656</v>
      </c>
      <c r="O539" s="54">
        <v>2395.1969242133246</v>
      </c>
      <c r="P539" s="53">
        <v>79.839897473777484</v>
      </c>
    </row>
    <row r="540" spans="1:16">
      <c r="A540" s="50" t="s">
        <v>281</v>
      </c>
      <c r="B540" s="50" t="s">
        <v>355</v>
      </c>
      <c r="C540" s="51">
        <v>4102311000</v>
      </c>
      <c r="D540" s="51">
        <v>95000000</v>
      </c>
      <c r="E540" s="52">
        <v>4.8877040225413086</v>
      </c>
      <c r="F540" s="52">
        <v>0.38683846636654601</v>
      </c>
      <c r="G540" s="51">
        <v>61.261921000000001</v>
      </c>
      <c r="H540" s="52">
        <v>133.6</v>
      </c>
      <c r="I540" s="52">
        <v>-0.64510418219197163</v>
      </c>
      <c r="J540" s="51">
        <v>130778000</v>
      </c>
      <c r="K540" s="52">
        <v>96.614109406780955</v>
      </c>
      <c r="L540" s="52">
        <v>421.05263157894734</v>
      </c>
      <c r="M540" s="52">
        <v>64.48</v>
      </c>
      <c r="N540" s="53">
        <v>49.065910816726173</v>
      </c>
      <c r="O540" s="54">
        <v>334.11344124973488</v>
      </c>
      <c r="P540" s="53">
        <v>11.137114708324496</v>
      </c>
    </row>
    <row r="541" spans="1:16">
      <c r="A541" s="50" t="s">
        <v>282</v>
      </c>
      <c r="B541" s="50" t="s">
        <v>355</v>
      </c>
      <c r="C541" s="51">
        <v>1869476072</v>
      </c>
      <c r="D541" s="51">
        <v>100000000</v>
      </c>
      <c r="E541" s="52">
        <v>40.819313004839223</v>
      </c>
      <c r="F541" s="52">
        <v>21.48384894991538</v>
      </c>
      <c r="G541" s="51">
        <v>50.595194999999997</v>
      </c>
      <c r="H541" s="52">
        <v>19.37</v>
      </c>
      <c r="I541" s="52">
        <v>-0.82201886848105243</v>
      </c>
      <c r="J541" s="51">
        <v>-304722758</v>
      </c>
      <c r="K541" s="52">
        <v>-6.2351759102941697</v>
      </c>
      <c r="L541" s="52">
        <v>400</v>
      </c>
      <c r="M541" s="52">
        <v>50.59</v>
      </c>
      <c r="N541" s="53">
        <v>84.422832912542091</v>
      </c>
      <c r="O541" s="54">
        <v>41.598104256758383</v>
      </c>
      <c r="P541" s="53">
        <v>1.3866034752252794</v>
      </c>
    </row>
    <row r="542" spans="1:16">
      <c r="A542" s="50" t="s">
        <v>154</v>
      </c>
      <c r="B542" s="50" t="s">
        <v>355</v>
      </c>
      <c r="C542" s="51">
        <v>1139133952</v>
      </c>
      <c r="D542" s="51">
        <v>100500000</v>
      </c>
      <c r="E542" s="52">
        <v>31.906625770189553</v>
      </c>
      <c r="F542" s="52">
        <v>10.2412536575797</v>
      </c>
      <c r="G542" s="51">
        <v>40.319831000000001</v>
      </c>
      <c r="H542" s="52">
        <v>31.1</v>
      </c>
      <c r="I542" s="52">
        <v>0.62705581066694194</v>
      </c>
      <c r="J542" s="51">
        <v>60728696</v>
      </c>
      <c r="K542" s="52">
        <v>51.301941342524465</v>
      </c>
      <c r="L542" s="52">
        <v>398.00995024875624</v>
      </c>
      <c r="M542" s="52">
        <v>40.11</v>
      </c>
      <c r="N542" s="53">
        <v>17.080824958736908</v>
      </c>
      <c r="O542" s="54">
        <v>1604.8379327294836</v>
      </c>
      <c r="P542" s="53">
        <v>53.494597757649451</v>
      </c>
    </row>
    <row r="543" spans="1:16">
      <c r="A543" s="50" t="s">
        <v>733</v>
      </c>
      <c r="B543" s="50" t="s">
        <v>355</v>
      </c>
      <c r="C543" s="51">
        <v>2222618346</v>
      </c>
      <c r="D543" s="51">
        <v>110500000</v>
      </c>
      <c r="E543" s="52">
        <v>0.63384418639379925</v>
      </c>
      <c r="F543" s="52">
        <v>3.9074567324262968E-3</v>
      </c>
      <c r="G543" s="51">
        <v>47.739924000000002</v>
      </c>
      <c r="H543" s="52">
        <v>1322</v>
      </c>
      <c r="I543" s="52">
        <v>-255.42279067820823</v>
      </c>
      <c r="J543" s="51">
        <v>27078608</v>
      </c>
      <c r="K543" s="52">
        <v>5990.4851829902036</v>
      </c>
      <c r="L543" s="52">
        <v>361.99095022624437</v>
      </c>
      <c r="M543" s="52">
        <v>43.2</v>
      </c>
      <c r="N543" s="53">
        <v>29.211658890183301</v>
      </c>
      <c r="O543" s="54">
        <v>1203.2592033683513</v>
      </c>
      <c r="P543" s="53">
        <v>40.10864011227838</v>
      </c>
    </row>
    <row r="544" spans="1:16">
      <c r="A544" s="50" t="s">
        <v>555</v>
      </c>
      <c r="B544" s="50" t="s">
        <v>355</v>
      </c>
      <c r="C544" s="51">
        <v>1784851552</v>
      </c>
      <c r="D544" s="51">
        <v>112000000</v>
      </c>
      <c r="E544" s="52">
        <v>13.497462477054315</v>
      </c>
      <c r="F544" s="52">
        <v>0.70475472415697127</v>
      </c>
      <c r="G544" s="51">
        <v>16.937535</v>
      </c>
      <c r="H544" s="52">
        <v>175</v>
      </c>
      <c r="I544" s="52">
        <v>-0.74175156230438688</v>
      </c>
      <c r="J544" s="51">
        <v>-293057834</v>
      </c>
      <c r="K544" s="52">
        <v>-65.352288108428453</v>
      </c>
      <c r="L544" s="52">
        <v>357.14285714285717</v>
      </c>
      <c r="M544" s="52">
        <v>15.12</v>
      </c>
      <c r="N544" s="53">
        <v>15.607867892503615</v>
      </c>
      <c r="O544" s="54">
        <v>1021.3859585964536</v>
      </c>
      <c r="P544" s="53">
        <v>34.046198619881785</v>
      </c>
    </row>
    <row r="545" spans="1:16">
      <c r="A545" s="50" t="s">
        <v>89</v>
      </c>
      <c r="B545" s="50" t="s">
        <v>355</v>
      </c>
      <c r="C545" s="51">
        <v>1056734129</v>
      </c>
      <c r="D545" s="51">
        <v>117000000</v>
      </c>
      <c r="E545" s="52">
        <v>19.342812472013367</v>
      </c>
      <c r="F545" s="52">
        <v>4.4681941492292374</v>
      </c>
      <c r="G545" s="51">
        <v>53.028322000000003</v>
      </c>
      <c r="H545" s="52">
        <v>39</v>
      </c>
      <c r="I545" s="52">
        <v>1.9163087795450411</v>
      </c>
      <c r="J545" s="51">
        <v>51520744</v>
      </c>
      <c r="K545" s="52">
        <v>84.024407722062392</v>
      </c>
      <c r="L545" s="52">
        <v>341.88034188034186</v>
      </c>
      <c r="M545" s="52">
        <v>45.32</v>
      </c>
      <c r="N545" s="53">
        <v>56.930557551510638</v>
      </c>
      <c r="O545" s="54">
        <v>2903.5922609265722</v>
      </c>
      <c r="P545" s="53">
        <v>96.786408697552403</v>
      </c>
    </row>
    <row r="546" spans="1:16">
      <c r="A546" s="50" t="s">
        <v>769</v>
      </c>
      <c r="B546" s="50" t="s">
        <v>355</v>
      </c>
      <c r="C546" s="51">
        <v>3756403776</v>
      </c>
      <c r="D546" s="51">
        <v>137000000</v>
      </c>
      <c r="E546" s="52">
        <v>8.5228734448493935</v>
      </c>
      <c r="F546" s="52">
        <v>0.52720978874485913</v>
      </c>
      <c r="G546" s="51">
        <v>39.979588999999997</v>
      </c>
      <c r="H546" s="52">
        <v>117.4</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7.828031303357819</v>
      </c>
      <c r="F547" s="52">
        <v>0.43165322874870798</v>
      </c>
      <c r="G547" s="51">
        <v>44.987780999999998</v>
      </c>
      <c r="H547" s="52">
        <v>113.6</v>
      </c>
      <c r="I547" s="52">
        <v>-6.790689459770519</v>
      </c>
      <c r="J547" s="51">
        <v>5825744</v>
      </c>
      <c r="K547" s="52">
        <v>3112.9071239656255</v>
      </c>
      <c r="L547" s="52">
        <v>258.06451612903226</v>
      </c>
      <c r="M547" s="52">
        <v>29.02</v>
      </c>
      <c r="N547" s="53">
        <v>37.162606644808648</v>
      </c>
      <c r="O547" s="54">
        <v>529.86357112391011</v>
      </c>
      <c r="P547" s="53">
        <v>17.662119037463672</v>
      </c>
    </row>
    <row r="548" spans="1:16">
      <c r="A548" s="50" t="s">
        <v>770</v>
      </c>
      <c r="B548" s="50" t="s">
        <v>355</v>
      </c>
      <c r="C548" s="51">
        <v>1774061912</v>
      </c>
      <c r="D548" s="51">
        <v>170000000</v>
      </c>
      <c r="E548" s="52">
        <v>15.443421557997228</v>
      </c>
      <c r="F548" s="52">
        <v>1.2444336468974397</v>
      </c>
      <c r="G548" s="51">
        <v>37.993921</v>
      </c>
      <c r="H548" s="52">
        <v>68.2</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14.456636911671378</v>
      </c>
      <c r="F549" s="52">
        <v>3.6709585115972598</v>
      </c>
      <c r="G549" s="51">
        <v>111.579138</v>
      </c>
      <c r="H549" s="52">
        <v>24.8</v>
      </c>
      <c r="I549" s="52">
        <v>-0.16067873970634849</v>
      </c>
      <c r="J549" s="51">
        <v>3224393</v>
      </c>
      <c r="K549" s="52">
        <v>1221.3491308286552</v>
      </c>
      <c r="L549" s="52">
        <v>233.61462636879773</v>
      </c>
      <c r="M549" s="52">
        <v>65.16</v>
      </c>
      <c r="N549" s="53">
        <v>37.268274537600654</v>
      </c>
      <c r="O549" s="54">
        <v>1679.9110354565837</v>
      </c>
      <c r="P549" s="53">
        <v>55.997034515219454</v>
      </c>
    </row>
    <row r="550" spans="1:16">
      <c r="A550" s="50" t="s">
        <v>97</v>
      </c>
      <c r="B550" s="50" t="s">
        <v>355</v>
      </c>
      <c r="C550" s="51">
        <v>1396248544</v>
      </c>
      <c r="D550" s="51">
        <v>197500000</v>
      </c>
      <c r="E550" s="52">
        <v>34.354135552555526</v>
      </c>
      <c r="F550" s="52">
        <v>24.849284305645948</v>
      </c>
      <c r="G550" s="51">
        <v>147.57517300000001</v>
      </c>
      <c r="H550" s="52">
        <v>7.89</v>
      </c>
      <c r="I550" s="52">
        <v>-0.19998557930066418</v>
      </c>
      <c r="J550" s="51">
        <v>-32811409</v>
      </c>
      <c r="K550" s="52">
        <v>-42.134734293184422</v>
      </c>
      <c r="L550" s="52">
        <v>202.53164556962025</v>
      </c>
      <c r="M550" s="52">
        <v>74.72</v>
      </c>
      <c r="N550" s="53">
        <v>27.207108145118372</v>
      </c>
      <c r="O550" s="54">
        <v>152.91948254854611</v>
      </c>
      <c r="P550" s="53">
        <v>5.0973160849515375</v>
      </c>
    </row>
    <row r="551" spans="1:16">
      <c r="A551" s="50" t="s">
        <v>155</v>
      </c>
      <c r="B551" s="50" t="s">
        <v>355</v>
      </c>
      <c r="C551" s="51">
        <v>427961966</v>
      </c>
      <c r="D551" s="51">
        <v>206250000</v>
      </c>
      <c r="E551" s="52">
        <v>15.471904447838915</v>
      </c>
      <c r="F551" s="52">
        <v>6.251274524379359</v>
      </c>
      <c r="G551" s="51">
        <v>206.00537199999999</v>
      </c>
      <c r="H551" s="52">
        <v>12.55</v>
      </c>
      <c r="I551" s="52">
        <v>4.0571844159597248E-2</v>
      </c>
      <c r="J551" s="51">
        <v>-116573372</v>
      </c>
      <c r="K551" s="52">
        <v>-21.231263688589191</v>
      </c>
      <c r="L551" s="52">
        <v>193.93939393939394</v>
      </c>
      <c r="M551" s="52">
        <v>99.88</v>
      </c>
      <c r="N551" s="53">
        <v>42.107297905538751</v>
      </c>
      <c r="O551" s="54">
        <v>679.91315941173457</v>
      </c>
      <c r="P551" s="53">
        <v>22.663771980391154</v>
      </c>
    </row>
    <row r="552" spans="1:16">
      <c r="A552" s="50" t="s">
        <v>401</v>
      </c>
      <c r="B552" s="50" t="s">
        <v>355</v>
      </c>
      <c r="C552" s="51">
        <v>3159865956</v>
      </c>
      <c r="D552" s="51">
        <v>300000000</v>
      </c>
      <c r="E552" s="52">
        <v>13.266797689560651</v>
      </c>
      <c r="F552" s="52">
        <v>1.300666440153005</v>
      </c>
      <c r="G552" s="51">
        <v>82.764232000000007</v>
      </c>
      <c r="H552" s="52">
        <v>36.44</v>
      </c>
      <c r="I552" s="52">
        <v>-0.58908259428696397</v>
      </c>
      <c r="J552" s="51">
        <v>82928795</v>
      </c>
      <c r="K552" s="52">
        <v>122.99708442646489</v>
      </c>
      <c r="L552" s="52">
        <v>133.33333333333334</v>
      </c>
      <c r="M552" s="52">
        <v>27.58</v>
      </c>
      <c r="N552" s="53">
        <v>15.003075765692493</v>
      </c>
      <c r="O552" s="54">
        <v>625.20877939235868</v>
      </c>
      <c r="P552" s="53">
        <v>20.840292646411957</v>
      </c>
    </row>
    <row r="553" spans="1:16">
      <c r="A553" s="50" t="s">
        <v>283</v>
      </c>
      <c r="B553" s="50" t="s">
        <v>355</v>
      </c>
      <c r="C553" s="51">
        <v>5879015160</v>
      </c>
      <c r="D553" s="51">
        <v>322274086</v>
      </c>
      <c r="E553" s="52">
        <v>3.6662606135354516</v>
      </c>
      <c r="F553" s="52">
        <v>0.13873437930413587</v>
      </c>
      <c r="G553" s="51">
        <v>127.238255</v>
      </c>
      <c r="H553" s="52">
        <v>85.75</v>
      </c>
      <c r="I553" s="52">
        <v>2.8067443202404121</v>
      </c>
      <c r="J553" s="51">
        <v>307486341</v>
      </c>
      <c r="K553" s="52">
        <v>85.943573838292863</v>
      </c>
      <c r="L553" s="52">
        <v>124.11795343669053</v>
      </c>
      <c r="M553" s="52">
        <v>39.479999999999997</v>
      </c>
      <c r="N553" s="53">
        <v>31.807439687424072</v>
      </c>
      <c r="O553" s="54">
        <v>2318.3513229152913</v>
      </c>
      <c r="P553" s="53">
        <v>77.278377430509707</v>
      </c>
    </row>
    <row r="554" spans="1:16">
      <c r="A554" s="50" t="s">
        <v>279</v>
      </c>
      <c r="B554" s="50" t="s">
        <v>355</v>
      </c>
      <c r="C554" s="51">
        <v>4414419520</v>
      </c>
      <c r="D554" s="51">
        <v>393516000</v>
      </c>
      <c r="E554" s="52">
        <v>19.308177880263685</v>
      </c>
      <c r="F554" s="52">
        <v>4.0888167783655733</v>
      </c>
      <c r="G554" s="51">
        <v>160.62860900000001</v>
      </c>
      <c r="H554" s="52">
        <v>12.9</v>
      </c>
      <c r="I554" s="52">
        <v>-9.4518041916971995E-2</v>
      </c>
      <c r="J554" s="51">
        <v>14989579</v>
      </c>
      <c r="K554" s="52">
        <v>315.03166299733971</v>
      </c>
      <c r="L554" s="52">
        <v>101.64770936886937</v>
      </c>
      <c r="M554" s="52">
        <v>40.81</v>
      </c>
      <c r="N554" s="53">
        <v>70.900911805112401</v>
      </c>
      <c r="O554" s="54">
        <v>383.63280902319281</v>
      </c>
      <c r="P554" s="53">
        <v>12.787760300773094</v>
      </c>
    </row>
    <row r="555" spans="1:16">
      <c r="A555" s="50" t="s">
        <v>88</v>
      </c>
      <c r="B555" s="50" t="s">
        <v>355</v>
      </c>
      <c r="C555" s="51">
        <v>919494030</v>
      </c>
      <c r="D555" s="51">
        <v>402170000</v>
      </c>
      <c r="E555" s="52">
        <v>15.513301075060401</v>
      </c>
      <c r="F555" s="52">
        <v>2.1429993776899763</v>
      </c>
      <c r="G555" s="51">
        <v>145.268338</v>
      </c>
      <c r="H555" s="52">
        <v>17.75</v>
      </c>
      <c r="I555" s="52">
        <v>-0.191451045566847</v>
      </c>
      <c r="J555" s="51">
        <v>-57888264</v>
      </c>
      <c r="K555" s="52">
        <v>-125.05229039171049</v>
      </c>
      <c r="L555" s="52">
        <v>99.460427182534744</v>
      </c>
      <c r="M555" s="52">
        <v>36.119999999999997</v>
      </c>
      <c r="N555" s="53">
        <v>28.948460304915347</v>
      </c>
      <c r="O555" s="54">
        <v>798.99471571596848</v>
      </c>
      <c r="P555" s="53">
        <v>26.633157190532284</v>
      </c>
    </row>
    <row r="556" spans="1:16">
      <c r="A556" s="50" t="s">
        <v>184</v>
      </c>
      <c r="B556" s="50" t="s">
        <v>355</v>
      </c>
      <c r="C556" s="51">
        <v>5647873743</v>
      </c>
      <c r="D556" s="51">
        <v>494000000</v>
      </c>
      <c r="E556" s="52">
        <v>4.4484961248293926</v>
      </c>
      <c r="F556" s="52">
        <v>0.33352047719518613</v>
      </c>
      <c r="G556" s="51">
        <v>292.914446</v>
      </c>
      <c r="H556" s="52">
        <v>30.7</v>
      </c>
      <c r="I556" s="52">
        <v>-1.1096310165071479</v>
      </c>
      <c r="J556" s="51">
        <v>-217874647</v>
      </c>
      <c r="K556" s="52">
        <v>-61.218687826491347</v>
      </c>
      <c r="L556" s="52">
        <v>80.97165991902834</v>
      </c>
      <c r="M556" s="52">
        <v>59.29</v>
      </c>
      <c r="N556" s="53">
        <v>27.205207999841747</v>
      </c>
      <c r="O556" s="54">
        <v>454.81936467131789</v>
      </c>
      <c r="P556" s="53">
        <v>15.16064548904393</v>
      </c>
    </row>
    <row r="557" spans="1:16">
      <c r="A557" s="50" t="s">
        <v>525</v>
      </c>
      <c r="B557" s="50" t="s">
        <v>355</v>
      </c>
      <c r="C557" s="51">
        <v>3963724062</v>
      </c>
      <c r="D557" s="51">
        <v>674934433</v>
      </c>
      <c r="E557" s="52">
        <v>7.1069171988809847</v>
      </c>
      <c r="F557" s="52">
        <v>0.55419942343542428</v>
      </c>
      <c r="G557" s="51">
        <v>292.99600400000003</v>
      </c>
      <c r="H557" s="52">
        <v>19.21</v>
      </c>
      <c r="I557" s="52">
        <v>-0.18611854216453239</v>
      </c>
      <c r="J557" s="51">
        <v>-901082449</v>
      </c>
      <c r="K557" s="52">
        <v>-14.231499283147174</v>
      </c>
      <c r="L557" s="52">
        <v>59.26501604341766</v>
      </c>
      <c r="M557" s="52">
        <v>43.41</v>
      </c>
      <c r="N557" s="53">
        <v>40.540103556028505</v>
      </c>
      <c r="O557" s="54">
        <v>251.97922093264864</v>
      </c>
      <c r="P557" s="53">
        <v>8.3993073644216221</v>
      </c>
    </row>
    <row r="558" spans="1:16">
      <c r="A558" s="50" t="s">
        <v>61</v>
      </c>
      <c r="B558" s="50" t="s">
        <v>355</v>
      </c>
      <c r="C558" s="51">
        <v>3787777042</v>
      </c>
      <c r="D558" s="51">
        <v>704842185</v>
      </c>
      <c r="E558" s="52">
        <v>16.915986334272063</v>
      </c>
      <c r="F558" s="52">
        <v>4.7999358421692833</v>
      </c>
      <c r="G558" s="51">
        <v>465.53517099999999</v>
      </c>
      <c r="H558" s="52">
        <v>5.08</v>
      </c>
      <c r="I558" s="52">
        <v>-0.12741450259078668</v>
      </c>
      <c r="J558" s="51">
        <v>132778559</v>
      </c>
      <c r="K558" s="52">
        <v>26.542018165749184</v>
      </c>
      <c r="L558" s="52">
        <v>56.750292265778619</v>
      </c>
      <c r="M558" s="52">
        <v>66.040000000000006</v>
      </c>
      <c r="N558" s="53">
        <v>2.0924501977181258</v>
      </c>
      <c r="O558" s="54">
        <v>782.1845382607728</v>
      </c>
      <c r="P558" s="53">
        <v>26.072817942025761</v>
      </c>
    </row>
    <row r="559" spans="1:16">
      <c r="A559" s="50" t="s">
        <v>285</v>
      </c>
      <c r="B559" s="50" t="s">
        <v>355</v>
      </c>
      <c r="C559" s="51">
        <v>7665829861</v>
      </c>
      <c r="D559" s="51">
        <v>750000000</v>
      </c>
      <c r="E559" s="52">
        <v>7.4435084232602202</v>
      </c>
      <c r="F559" s="52">
        <v>0.90224344524366307</v>
      </c>
      <c r="G559" s="51">
        <v>459.303876</v>
      </c>
      <c r="H559" s="52">
        <v>11.7</v>
      </c>
      <c r="I559" s="52">
        <v>0.27885722628257348</v>
      </c>
      <c r="J559" s="51">
        <v>309742404</v>
      </c>
      <c r="K559" s="52">
        <v>26.635035737631842</v>
      </c>
      <c r="L559" s="52">
        <v>53.333333333333336</v>
      </c>
      <c r="M559" s="52">
        <v>61.24</v>
      </c>
      <c r="N559" s="53">
        <v>80.257584655929321</v>
      </c>
      <c r="O559" s="54">
        <v>2174.6633161837244</v>
      </c>
      <c r="P559" s="53">
        <v>72.488777206124141</v>
      </c>
    </row>
    <row r="560" spans="1:16">
      <c r="A560" s="50" t="s">
        <v>284</v>
      </c>
      <c r="B560" s="50" t="s">
        <v>355</v>
      </c>
      <c r="C560" s="51">
        <v>1104228363</v>
      </c>
      <c r="D560" s="51">
        <v>805885530</v>
      </c>
      <c r="E560" s="52">
        <v>16.104489161156422</v>
      </c>
      <c r="F560" s="52">
        <v>2.4979492374612469</v>
      </c>
      <c r="G560" s="51">
        <v>306.64052400000003</v>
      </c>
      <c r="H560" s="52">
        <v>8.1</v>
      </c>
      <c r="I560" s="52">
        <v>-0.40777078833329305</v>
      </c>
      <c r="J560" s="51">
        <v>-213403973</v>
      </c>
      <c r="K560" s="52">
        <v>-30.210703902874386</v>
      </c>
      <c r="L560" s="52">
        <v>49.634840819142141</v>
      </c>
      <c r="M560" s="52">
        <v>38.049999999999997</v>
      </c>
      <c r="N560" s="53">
        <v>88.964100026904944</v>
      </c>
      <c r="O560" s="54">
        <v>131.87559275414776</v>
      </c>
      <c r="P560" s="53">
        <v>4.3958530918049252</v>
      </c>
    </row>
    <row r="561" spans="1:16">
      <c r="A561" s="50" t="s">
        <v>62</v>
      </c>
      <c r="B561" s="50" t="s">
        <v>355</v>
      </c>
      <c r="C561" s="51">
        <v>1966732279</v>
      </c>
      <c r="D561" s="51">
        <v>891754956</v>
      </c>
      <c r="E561" s="52">
        <v>13.55573920287779</v>
      </c>
      <c r="F561" s="52">
        <v>3.0402386017976424</v>
      </c>
      <c r="G561" s="51">
        <v>565.32693600000005</v>
      </c>
      <c r="H561" s="52">
        <v>5.22</v>
      </c>
      <c r="I561" s="52">
        <v>-0.23742770706188399</v>
      </c>
      <c r="J561" s="51">
        <v>179708663</v>
      </c>
      <c r="K561" s="52">
        <v>24.811128776802484</v>
      </c>
      <c r="L561" s="52">
        <v>44.855371681276083</v>
      </c>
      <c r="M561" s="52">
        <v>63.39</v>
      </c>
      <c r="N561" s="53">
        <v>21.054541648124367</v>
      </c>
      <c r="O561" s="54">
        <v>336.0646750954968</v>
      </c>
      <c r="P561" s="53">
        <v>11.20215583651656</v>
      </c>
    </row>
    <row r="562" spans="1:16">
      <c r="A562" s="50" t="s">
        <v>152</v>
      </c>
      <c r="B562" s="50" t="s">
        <v>355</v>
      </c>
      <c r="C562" s="51">
        <v>1876232593</v>
      </c>
      <c r="D562" s="51">
        <v>936000000</v>
      </c>
      <c r="E562" s="52">
        <v>14.78972473698567</v>
      </c>
      <c r="F562" s="52">
        <v>3.9502469917162579</v>
      </c>
      <c r="G562" s="51">
        <v>576.74861299999998</v>
      </c>
      <c r="H562" s="52">
        <v>4.6900000000000004</v>
      </c>
      <c r="I562" s="52">
        <v>-0.11152862792296946</v>
      </c>
      <c r="J562" s="51">
        <v>22610716</v>
      </c>
      <c r="K562" s="52">
        <v>165.58520305150884</v>
      </c>
      <c r="L562" s="52">
        <v>42.735042735042732</v>
      </c>
      <c r="M562" s="52">
        <v>61.61</v>
      </c>
      <c r="N562" s="53">
        <v>9.119840841952179</v>
      </c>
      <c r="O562" s="54">
        <v>771.75822000928338</v>
      </c>
      <c r="P562" s="53">
        <v>25.725274000309447</v>
      </c>
    </row>
    <row r="563" spans="1:16">
      <c r="A563" s="50" t="s">
        <v>480</v>
      </c>
      <c r="B563" s="50" t="s">
        <v>355</v>
      </c>
      <c r="C563" s="51">
        <v>8578258629</v>
      </c>
      <c r="D563" s="51">
        <v>950000000</v>
      </c>
      <c r="E563" s="52">
        <v>12.319131284427737</v>
      </c>
      <c r="F563" s="52">
        <v>2.5935013230374184</v>
      </c>
      <c r="G563" s="51">
        <v>592.57757400000003</v>
      </c>
      <c r="H563" s="52">
        <v>5.48</v>
      </c>
      <c r="I563" s="52">
        <v>-0.23388805480490313</v>
      </c>
      <c r="J563" s="51">
        <v>-348120495</v>
      </c>
      <c r="K563" s="52">
        <v>-13.644700809700963</v>
      </c>
      <c r="L563" s="52">
        <v>42.10526315789474</v>
      </c>
      <c r="M563" s="52">
        <v>62.37</v>
      </c>
      <c r="N563" s="53">
        <v>21.482647373319271</v>
      </c>
      <c r="O563" s="54">
        <v>114.68280068452538</v>
      </c>
      <c r="P563" s="53">
        <v>3.8227600228175125</v>
      </c>
    </row>
    <row r="564" spans="1:16">
      <c r="A564" s="50" t="s">
        <v>379</v>
      </c>
      <c r="B564" s="50" t="s">
        <v>355</v>
      </c>
      <c r="C564" s="51">
        <v>1914868068</v>
      </c>
      <c r="D564" s="51">
        <v>1000000000</v>
      </c>
      <c r="E564" s="52">
        <v>42.942414222527596</v>
      </c>
      <c r="F564" s="52">
        <v>14.314138074175865</v>
      </c>
      <c r="G564" s="51">
        <v>255.25220999999999</v>
      </c>
      <c r="H564" s="52">
        <v>3.65</v>
      </c>
      <c r="I564" s="52">
        <v>-0.22516318260007975</v>
      </c>
      <c r="J564" s="51">
        <v>-154583940</v>
      </c>
      <c r="K564" s="52">
        <v>-19.406931923199785</v>
      </c>
      <c r="L564" s="52">
        <v>40</v>
      </c>
      <c r="M564" s="52">
        <v>25.52</v>
      </c>
      <c r="N564" s="53">
        <v>65.118209216220436</v>
      </c>
      <c r="O564" s="54">
        <v>224.42122537246505</v>
      </c>
      <c r="P564" s="53">
        <v>7.4807075124155018</v>
      </c>
    </row>
    <row r="565" spans="1:16">
      <c r="A565" s="50" t="s">
        <v>286</v>
      </c>
      <c r="B565" s="50" t="s">
        <v>355</v>
      </c>
      <c r="C565" s="51">
        <v>8958460788</v>
      </c>
      <c r="D565" s="51">
        <v>1025000000</v>
      </c>
      <c r="E565" s="52">
        <v>15.139076163991998</v>
      </c>
      <c r="F565" s="52">
        <v>1.2308192003245526</v>
      </c>
      <c r="G565" s="51">
        <v>206.78594200000001</v>
      </c>
      <c r="H565" s="52">
        <v>12.78</v>
      </c>
      <c r="I565" s="52">
        <v>-0.39007185581118797</v>
      </c>
      <c r="J565" s="51">
        <v>65823811</v>
      </c>
      <c r="K565" s="52">
        <v>186.86247139352051</v>
      </c>
      <c r="L565" s="52">
        <v>39.024390243902438</v>
      </c>
      <c r="M565" s="52">
        <v>20.170000000000002</v>
      </c>
      <c r="N565" s="53">
        <v>34.876457019114426</v>
      </c>
      <c r="O565" s="54">
        <v>621.392199541011</v>
      </c>
      <c r="P565" s="53">
        <v>20.7130733180337</v>
      </c>
    </row>
    <row r="566" spans="1:16">
      <c r="A566" s="55" t="s">
        <v>450</v>
      </c>
      <c r="B566" s="55" t="s">
        <v>354</v>
      </c>
      <c r="C566" s="56">
        <v>2690495427</v>
      </c>
      <c r="D566" s="56">
        <v>58000000</v>
      </c>
      <c r="E566" s="57">
        <v>134.31134376820549</v>
      </c>
      <c r="F566" s="57">
        <v>115.78564117948748</v>
      </c>
      <c r="G566" s="56">
        <v>13.776082000000001</v>
      </c>
      <c r="H566" s="57">
        <v>21.62</v>
      </c>
      <c r="I566" s="57">
        <v>-0.23181196759535183</v>
      </c>
      <c r="J566" s="56">
        <v>15575892</v>
      </c>
      <c r="K566" s="57">
        <v>74.474065433941121</v>
      </c>
      <c r="L566" s="57">
        <v>689.65517241379314</v>
      </c>
      <c r="M566" s="57">
        <v>23.75</v>
      </c>
      <c r="N566" s="58">
        <v>40.460380955581336</v>
      </c>
      <c r="O566" s="59">
        <v>1121.7872380365</v>
      </c>
      <c r="P566" s="58">
        <v>37.392907934549996</v>
      </c>
    </row>
    <row r="567" spans="1:16">
      <c r="A567" s="55" t="s">
        <v>541</v>
      </c>
      <c r="B567" s="55" t="s">
        <v>354</v>
      </c>
      <c r="C567" s="56">
        <v>2818472369</v>
      </c>
      <c r="D567" s="56">
        <v>62830000</v>
      </c>
      <c r="E567" s="57">
        <v>30.980430296506007</v>
      </c>
      <c r="F567" s="57">
        <v>8.8050607923040651</v>
      </c>
      <c r="G567" s="56">
        <v>22.243836999999999</v>
      </c>
      <c r="H567" s="57">
        <v>58.05</v>
      </c>
      <c r="I567" s="57">
        <v>-0.84352707936479021</v>
      </c>
      <c r="J567" s="56">
        <v>-43176773</v>
      </c>
      <c r="K567" s="57">
        <v>-81.490110435071188</v>
      </c>
      <c r="L567" s="57">
        <v>636.63854846410948</v>
      </c>
      <c r="M567" s="57">
        <v>35.4</v>
      </c>
      <c r="N567" s="58">
        <v>26.085638104932311</v>
      </c>
      <c r="O567" s="59">
        <v>698.4662666034792</v>
      </c>
      <c r="P567" s="58">
        <v>23.282208886782641</v>
      </c>
    </row>
    <row r="568" spans="1:16">
      <c r="A568" s="55" t="s">
        <v>536</v>
      </c>
      <c r="B568" s="55" t="s">
        <v>354</v>
      </c>
      <c r="C568" s="56">
        <v>5034163461</v>
      </c>
      <c r="D568" s="56">
        <v>1000000000</v>
      </c>
      <c r="E568" s="57">
        <v>6.3783066138096389</v>
      </c>
      <c r="F568" s="57">
        <v>0.39864416336310243</v>
      </c>
      <c r="G568" s="56">
        <v>371.30834199999998</v>
      </c>
      <c r="H568" s="57">
        <v>16.89</v>
      </c>
      <c r="I568" s="57">
        <v>0.26439347802903157</v>
      </c>
      <c r="J568" s="56">
        <v>-78845344</v>
      </c>
      <c r="K568" s="57">
        <v>-202.92891359570959</v>
      </c>
      <c r="L568" s="57">
        <v>40</v>
      </c>
      <c r="M568" s="57">
        <v>37.130000000000003</v>
      </c>
      <c r="N568" s="58">
        <v>49.203279038029883</v>
      </c>
      <c r="O568" s="59">
        <v>1399.6587503300825</v>
      </c>
      <c r="P568" s="58">
        <v>46.655291677669418</v>
      </c>
    </row>
    <row r="569" spans="1:16">
      <c r="A569" s="55" t="s">
        <v>277</v>
      </c>
      <c r="B569" s="55" t="s">
        <v>354</v>
      </c>
      <c r="C569" s="56">
        <v>281073867000</v>
      </c>
      <c r="D569" s="56">
        <v>4560000000</v>
      </c>
      <c r="E569" s="57">
        <v>8.7639677598515792E-2</v>
      </c>
      <c r="F569" s="57">
        <v>5.0576914588247799E-5</v>
      </c>
      <c r="G569" s="56">
        <v>1175.783874</v>
      </c>
      <c r="H569" s="57">
        <v>388.25</v>
      </c>
      <c r="I569" s="57">
        <v>4.7105366165562259</v>
      </c>
      <c r="J569" s="56">
        <v>5549453000</v>
      </c>
      <c r="K569" s="57">
        <v>312.24699082954663</v>
      </c>
      <c r="L569" s="57">
        <v>8.7719298245614041</v>
      </c>
      <c r="M569" s="57">
        <v>25.78</v>
      </c>
      <c r="N569" s="58">
        <v>41.705800860307441</v>
      </c>
      <c r="O569" s="59">
        <v>1804.1012895592589</v>
      </c>
      <c r="P569" s="58">
        <v>60.136709651975295</v>
      </c>
    </row>
    <row r="570" spans="1:16">
      <c r="A570" s="60" t="s">
        <v>391</v>
      </c>
      <c r="B570" s="60" t="s">
        <v>287</v>
      </c>
      <c r="C570" s="61">
        <v>16511882</v>
      </c>
      <c r="D570" s="61">
        <v>10650000</v>
      </c>
      <c r="E570" s="62">
        <v>141.33195902136382</v>
      </c>
      <c r="F570" s="62">
        <v>491.50394373626784</v>
      </c>
      <c r="G570" s="61">
        <v>10.108192000000001</v>
      </c>
      <c r="H570" s="62">
        <v>28</v>
      </c>
      <c r="I570" s="62">
        <v>0.87989247282657257</v>
      </c>
      <c r="J570" s="61">
        <v>-2418566</v>
      </c>
      <c r="K570" s="62">
        <v>-118.89276538246217</v>
      </c>
      <c r="L570" s="62">
        <v>3755.868544600939</v>
      </c>
      <c r="M570" s="62">
        <v>94.91</v>
      </c>
      <c r="N570" s="63">
        <v>49.366315461455031</v>
      </c>
      <c r="O570" s="64">
        <v>1929.5794998450151</v>
      </c>
      <c r="P570" s="63">
        <v>64.319316661500508</v>
      </c>
    </row>
    <row r="571" spans="1:16">
      <c r="A571" s="60" t="s">
        <v>100</v>
      </c>
      <c r="B571" s="60" t="s">
        <v>287</v>
      </c>
      <c r="C571" s="61">
        <v>8264972237</v>
      </c>
      <c r="D571" s="61">
        <v>25200000</v>
      </c>
      <c r="E571" s="62">
        <v>76.636457456456583</v>
      </c>
      <c r="F571" s="62">
        <v>32.352438980267046</v>
      </c>
      <c r="G571" s="61">
        <v>5.4011089999999999</v>
      </c>
      <c r="H571" s="62">
        <v>96.65</v>
      </c>
      <c r="I571" s="62">
        <v>-4.4849304116296338</v>
      </c>
      <c r="J571" s="61">
        <v>78553885</v>
      </c>
      <c r="K571" s="62">
        <v>30.155096721186993</v>
      </c>
      <c r="L571" s="62">
        <v>1587.3015873015872</v>
      </c>
      <c r="M571" s="62">
        <v>21.43</v>
      </c>
      <c r="N571" s="63">
        <v>24.399331594818968</v>
      </c>
      <c r="O571" s="64">
        <v>626.15411994096678</v>
      </c>
      <c r="P571" s="63">
        <v>20.871803998032227</v>
      </c>
    </row>
    <row r="572" spans="1:16">
      <c r="A572" s="60" t="s">
        <v>115</v>
      </c>
      <c r="B572" s="60" t="s">
        <v>287</v>
      </c>
      <c r="C572" s="61">
        <v>1639886673</v>
      </c>
      <c r="D572" s="61">
        <v>28000000</v>
      </c>
      <c r="E572" s="62">
        <v>102.28513166960431</v>
      </c>
      <c r="F572" s="62">
        <v>45.099264404587437</v>
      </c>
      <c r="G572" s="61">
        <v>4.7491070000000004</v>
      </c>
      <c r="H572" s="62">
        <v>82.35</v>
      </c>
      <c r="I572" s="62">
        <v>-2.7775598774809538</v>
      </c>
      <c r="J572" s="61">
        <v>3154808</v>
      </c>
      <c r="K572" s="62">
        <v>718.90270342917859</v>
      </c>
      <c r="L572" s="62">
        <v>1428.5714285714287</v>
      </c>
      <c r="M572" s="62">
        <v>16.96</v>
      </c>
      <c r="N572" s="63">
        <v>25.72990536366402</v>
      </c>
      <c r="O572" s="64">
        <v>153.63778646598288</v>
      </c>
      <c r="P572" s="63">
        <v>5.1212595488660959</v>
      </c>
    </row>
    <row r="573" spans="1:16">
      <c r="A573" s="60" t="s">
        <v>313</v>
      </c>
      <c r="B573" s="60" t="s">
        <v>287</v>
      </c>
      <c r="C573" s="61">
        <v>76967995</v>
      </c>
      <c r="D573" s="61">
        <v>28340000</v>
      </c>
      <c r="E573" s="62">
        <v>89.009503887416656</v>
      </c>
      <c r="F573" s="62">
        <v>116.32492209338542</v>
      </c>
      <c r="G573" s="61">
        <v>16.64443</v>
      </c>
      <c r="H573" s="62">
        <v>27</v>
      </c>
      <c r="I573" s="62">
        <v>0.41075585146510468</v>
      </c>
      <c r="J573" s="61">
        <v>-51595</v>
      </c>
      <c r="K573" s="62">
        <v>-14830.50683205737</v>
      </c>
      <c r="L573" s="62">
        <v>1411.4326040931546</v>
      </c>
      <c r="M573" s="62">
        <v>58.73</v>
      </c>
      <c r="N573" s="63">
        <v>55.438618331220148</v>
      </c>
      <c r="O573" s="64">
        <v>2176.6762539300971</v>
      </c>
      <c r="P573" s="63">
        <v>72.555875131003233</v>
      </c>
    </row>
    <row r="574" spans="1:16">
      <c r="A574" s="60" t="s">
        <v>17</v>
      </c>
      <c r="B574" s="60" t="s">
        <v>287</v>
      </c>
      <c r="C574" s="61">
        <v>1829648308</v>
      </c>
      <c r="D574" s="61">
        <v>35100498</v>
      </c>
      <c r="E574" s="62">
        <v>457.66280903715614</v>
      </c>
      <c r="F574" s="62">
        <v>2607.7282951208049</v>
      </c>
      <c r="G574" s="61">
        <v>17.518242999999998</v>
      </c>
      <c r="H574" s="62">
        <v>4.99</v>
      </c>
      <c r="I574" s="62">
        <v>-1.8175757504738401</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80.061280825814819</v>
      </c>
      <c r="F575" s="62">
        <v>43.606362105563626</v>
      </c>
      <c r="G575" s="61">
        <v>14.576017</v>
      </c>
      <c r="H575" s="62">
        <v>34.28</v>
      </c>
      <c r="I575" s="62">
        <v>-0.19625985823781633</v>
      </c>
      <c r="J575" s="61">
        <v>31231591</v>
      </c>
      <c r="K575" s="62">
        <v>58.786630498587151</v>
      </c>
      <c r="L575" s="62">
        <v>740.74074074074076</v>
      </c>
      <c r="M575" s="62">
        <v>26.99</v>
      </c>
      <c r="N575" s="63">
        <v>60.410642505321476</v>
      </c>
      <c r="O575" s="64">
        <v>467.18523767958499</v>
      </c>
      <c r="P575" s="63">
        <v>15.572841255986166</v>
      </c>
    </row>
    <row r="576" spans="1:16">
      <c r="A576" s="60" t="s">
        <v>716</v>
      </c>
      <c r="B576" s="60" t="s">
        <v>287</v>
      </c>
      <c r="C576" s="61">
        <v>1697139850</v>
      </c>
      <c r="D576" s="61">
        <v>63000000</v>
      </c>
      <c r="E576" s="62">
        <v>69.579428535803899</v>
      </c>
      <c r="F576" s="62">
        <v>92.036281132015745</v>
      </c>
      <c r="G576" s="61">
        <v>44.915382999999999</v>
      </c>
      <c r="H576" s="62">
        <v>12.8</v>
      </c>
      <c r="I576" s="62">
        <v>-0.18748521890829117</v>
      </c>
      <c r="J576" s="61">
        <v>-9013360</v>
      </c>
      <c r="K576" s="62">
        <v>-83.875491492628726</v>
      </c>
      <c r="L576" s="62">
        <v>634.92063492063494</v>
      </c>
      <c r="M576" s="62">
        <v>71.290000000000006</v>
      </c>
      <c r="N576" s="63">
        <v>54.420812035785445</v>
      </c>
      <c r="O576" s="64">
        <v>198.17111946606647</v>
      </c>
      <c r="P576" s="63">
        <v>6.6057039822022157</v>
      </c>
    </row>
    <row r="577" spans="1:16">
      <c r="A577" s="60" t="s">
        <v>528</v>
      </c>
      <c r="B577" s="60" t="s">
        <v>287</v>
      </c>
      <c r="C577" s="61">
        <v>2429481251</v>
      </c>
      <c r="D577" s="61">
        <v>70000000</v>
      </c>
      <c r="E577" s="62">
        <v>47.706812251319299</v>
      </c>
      <c r="F577" s="62">
        <v>16.622582665964913</v>
      </c>
      <c r="G577" s="61">
        <v>19.831706000000001</v>
      </c>
      <c r="H577" s="62">
        <v>42.28</v>
      </c>
      <c r="I577" s="62">
        <v>0.43482261153940982</v>
      </c>
      <c r="J577" s="61">
        <v>13856774</v>
      </c>
      <c r="K577" s="62">
        <v>207.11891526844559</v>
      </c>
      <c r="L577" s="62">
        <v>571.42857142857144</v>
      </c>
      <c r="M577" s="62">
        <v>28.33</v>
      </c>
      <c r="N577" s="63">
        <v>27.509129606328752</v>
      </c>
      <c r="O577" s="64">
        <v>1557.9054184629742</v>
      </c>
      <c r="P577" s="63">
        <v>51.930180615432477</v>
      </c>
    </row>
    <row r="578" spans="1:16">
      <c r="A578" s="60" t="s">
        <v>343</v>
      </c>
      <c r="B578" s="60" t="s">
        <v>287</v>
      </c>
      <c r="C578" s="61">
        <v>4894491923</v>
      </c>
      <c r="D578" s="61">
        <v>81950000</v>
      </c>
      <c r="E578" s="62">
        <v>26.951503088022367</v>
      </c>
      <c r="F578" s="62">
        <v>10.962580064275928</v>
      </c>
      <c r="G578" s="61">
        <v>48.191560000000003</v>
      </c>
      <c r="H578" s="62">
        <v>30.8</v>
      </c>
      <c r="I578" s="62">
        <v>1.2053305725144625</v>
      </c>
      <c r="J578" s="61">
        <v>52632181</v>
      </c>
      <c r="K578" s="62">
        <v>46.710965673263665</v>
      </c>
      <c r="L578" s="62">
        <v>488.10250152532029</v>
      </c>
      <c r="M578" s="62">
        <v>58.8</v>
      </c>
      <c r="N578" s="63">
        <v>20.919036814252596</v>
      </c>
      <c r="O578" s="64">
        <v>1711.4346789168217</v>
      </c>
      <c r="P578" s="63">
        <v>57.047822630560724</v>
      </c>
    </row>
    <row r="579" spans="1:16">
      <c r="A579" s="60" t="s">
        <v>385</v>
      </c>
      <c r="B579" s="60" t="s">
        <v>287</v>
      </c>
      <c r="C579" s="61">
        <v>24898395</v>
      </c>
      <c r="D579" s="61">
        <v>89254043</v>
      </c>
      <c r="E579" s="62">
        <v>56.79397313290989</v>
      </c>
      <c r="F579" s="62">
        <v>48.947554835919213</v>
      </c>
      <c r="G579" s="61">
        <v>57.175823000000001</v>
      </c>
      <c r="H579" s="62">
        <v>12.32</v>
      </c>
      <c r="I579" s="62">
        <v>-1.1748822945740702</v>
      </c>
      <c r="J579" s="61">
        <v>-7515031</v>
      </c>
      <c r="K579" s="62">
        <v>-154.39757454094334</v>
      </c>
      <c r="L579" s="62">
        <v>448.15897023286664</v>
      </c>
      <c r="M579" s="62">
        <v>64.05</v>
      </c>
      <c r="N579" s="63">
        <v>84.854246792739289</v>
      </c>
      <c r="O579" s="64">
        <v>977.27877626158477</v>
      </c>
      <c r="P579" s="63">
        <v>32.575959208719489</v>
      </c>
    </row>
    <row r="580" spans="1:16">
      <c r="A580" s="60" t="s">
        <v>289</v>
      </c>
      <c r="B580" s="60" t="s">
        <v>287</v>
      </c>
      <c r="C580" s="61">
        <v>4489506254</v>
      </c>
      <c r="D580" s="61">
        <v>100000000</v>
      </c>
      <c r="E580" s="62">
        <v>513.60210987746734</v>
      </c>
      <c r="F580" s="62">
        <v>2568.0105493873366</v>
      </c>
      <c r="G580" s="61">
        <v>35.895862999999999</v>
      </c>
      <c r="H580" s="62">
        <v>2.17</v>
      </c>
      <c r="I580" s="62">
        <v>2.1866761777087351E-2</v>
      </c>
      <c r="J580" s="61">
        <v>-156863405</v>
      </c>
      <c r="K580" s="62">
        <v>-1.2749946362569395</v>
      </c>
      <c r="L580" s="62">
        <v>400</v>
      </c>
      <c r="M580" s="62">
        <v>35.89</v>
      </c>
      <c r="N580" s="63">
        <v>14.665780125180868</v>
      </c>
      <c r="O580" s="64">
        <v>1886.3214434398099</v>
      </c>
      <c r="P580" s="63">
        <v>62.877381447993663</v>
      </c>
    </row>
    <row r="581" spans="1:16">
      <c r="A581" s="60" t="s">
        <v>384</v>
      </c>
      <c r="B581" s="60" t="s">
        <v>287</v>
      </c>
      <c r="C581" s="61">
        <v>2347697482</v>
      </c>
      <c r="D581" s="61">
        <v>140000000</v>
      </c>
      <c r="E581" s="62">
        <v>28.569143039985374</v>
      </c>
      <c r="F581" s="62">
        <v>17.00544228570558</v>
      </c>
      <c r="G581" s="61">
        <v>116.683181</v>
      </c>
      <c r="H581" s="62">
        <v>12</v>
      </c>
      <c r="I581" s="62">
        <v>3.5190013155611766E-2</v>
      </c>
      <c r="J581" s="61">
        <v>9027555</v>
      </c>
      <c r="K581" s="62">
        <v>186.09689999119362</v>
      </c>
      <c r="L581" s="62">
        <v>285.71428571428572</v>
      </c>
      <c r="M581" s="62">
        <v>83.34</v>
      </c>
      <c r="N581" s="63">
        <v>19.381903561177413</v>
      </c>
      <c r="O581" s="64">
        <v>643.15679108550773</v>
      </c>
      <c r="P581" s="63">
        <v>21.438559702850259</v>
      </c>
    </row>
    <row r="582" spans="1:16">
      <c r="A582" s="60" t="s">
        <v>0</v>
      </c>
      <c r="B582" s="60" t="s">
        <v>287</v>
      </c>
      <c r="C582" s="61">
        <v>11903282434</v>
      </c>
      <c r="D582" s="61">
        <v>149798932</v>
      </c>
      <c r="E582" s="62">
        <v>14.934236725706491</v>
      </c>
      <c r="F582" s="62">
        <v>3.3231738318193287</v>
      </c>
      <c r="G582" s="61">
        <v>88.406610999999998</v>
      </c>
      <c r="H582" s="62">
        <v>30.3</v>
      </c>
      <c r="I582" s="62">
        <v>-1.184209052170452</v>
      </c>
      <c r="J582" s="61">
        <v>21625828</v>
      </c>
      <c r="K582" s="62">
        <v>207.8055906113745</v>
      </c>
      <c r="L582" s="62">
        <v>267.02460068273382</v>
      </c>
      <c r="M582" s="62">
        <v>59.01</v>
      </c>
      <c r="N582" s="63">
        <v>53.947790459449898</v>
      </c>
      <c r="O582" s="64">
        <v>430.05171177489024</v>
      </c>
      <c r="P582" s="63">
        <v>14.335057059163008</v>
      </c>
    </row>
    <row r="583" spans="1:16">
      <c r="A583" s="60" t="s">
        <v>291</v>
      </c>
      <c r="B583" s="60" t="s">
        <v>287</v>
      </c>
      <c r="C583" s="61">
        <v>16001001473</v>
      </c>
      <c r="D583" s="61">
        <v>194529076</v>
      </c>
      <c r="E583" s="62">
        <v>9.155624083004513</v>
      </c>
      <c r="F583" s="62">
        <v>0.6275410868316339</v>
      </c>
      <c r="G583" s="61">
        <v>55.665987999999999</v>
      </c>
      <c r="H583" s="62">
        <v>78.5</v>
      </c>
      <c r="I583" s="62">
        <v>1.2261338193296325</v>
      </c>
      <c r="J583" s="61">
        <v>133437319</v>
      </c>
      <c r="K583" s="62">
        <v>109.3373338833344</v>
      </c>
      <c r="L583" s="62">
        <v>205.6247879365859</v>
      </c>
      <c r="M583" s="62">
        <v>28.61</v>
      </c>
      <c r="N583" s="63">
        <v>61.030998319960659</v>
      </c>
      <c r="O583" s="64">
        <v>1251.3016121778844</v>
      </c>
      <c r="P583" s="63">
        <v>41.710053739262811</v>
      </c>
    </row>
    <row r="584" spans="1:16">
      <c r="A584" s="60" t="s">
        <v>136</v>
      </c>
      <c r="B584" s="60" t="s">
        <v>287</v>
      </c>
      <c r="C584" s="61">
        <v>16338135196</v>
      </c>
      <c r="D584" s="61">
        <v>277292576</v>
      </c>
      <c r="E584" s="62">
        <v>26.40449760331316</v>
      </c>
      <c r="F584" s="62">
        <v>9.5222519059843709</v>
      </c>
      <c r="G584" s="61">
        <v>137.36788300000001</v>
      </c>
      <c r="H584" s="62">
        <v>11.03</v>
      </c>
      <c r="I584" s="62">
        <v>0.11684810190591045</v>
      </c>
      <c r="J584" s="61">
        <v>-114083192</v>
      </c>
      <c r="K584" s="62">
        <v>-24.306172639349011</v>
      </c>
      <c r="L584" s="62">
        <v>144.25196872201872</v>
      </c>
      <c r="M584" s="62">
        <v>49.53</v>
      </c>
      <c r="N584" s="63">
        <v>30.453477499447047</v>
      </c>
      <c r="O584" s="64">
        <v>710.8980701050483</v>
      </c>
      <c r="P584" s="63">
        <v>23.696602336834943</v>
      </c>
    </row>
    <row r="585" spans="1:16">
      <c r="A585" s="60" t="s">
        <v>420</v>
      </c>
      <c r="B585" s="60" t="s">
        <v>287</v>
      </c>
      <c r="C585" s="61">
        <v>7850147630</v>
      </c>
      <c r="D585" s="61">
        <v>390000000</v>
      </c>
      <c r="E585" s="62">
        <v>116.70076663067616</v>
      </c>
      <c r="F585" s="62">
        <v>14.961636747522585</v>
      </c>
      <c r="G585" s="61">
        <v>16.107241999999999</v>
      </c>
      <c r="H585" s="62">
        <v>21.28</v>
      </c>
      <c r="I585" s="62">
        <v>8.1238552326251323E-2</v>
      </c>
      <c r="J585" s="61">
        <v>-154878371</v>
      </c>
      <c r="K585" s="62">
        <v>-50.362099947448442</v>
      </c>
      <c r="L585" s="62">
        <v>102.56410256410257</v>
      </c>
      <c r="M585" s="62">
        <v>4.13</v>
      </c>
      <c r="N585" s="63">
        <v>14.244928020982345</v>
      </c>
      <c r="O585" s="64">
        <v>2124.8891257811047</v>
      </c>
      <c r="P585" s="63">
        <v>70.829637526036819</v>
      </c>
    </row>
    <row r="586" spans="1:16">
      <c r="A586" s="60" t="s">
        <v>20</v>
      </c>
      <c r="B586" s="60" t="s">
        <v>287</v>
      </c>
      <c r="C586" s="61">
        <v>1735116415</v>
      </c>
      <c r="D586" s="61">
        <v>400000000</v>
      </c>
      <c r="E586" s="62">
        <v>24.491243400834463</v>
      </c>
      <c r="F586" s="62">
        <v>6.8031231668984624</v>
      </c>
      <c r="G586" s="61">
        <v>175.248232</v>
      </c>
      <c r="H586" s="62">
        <v>9.32</v>
      </c>
      <c r="I586" s="62">
        <v>0.13092255966836497</v>
      </c>
      <c r="J586" s="61">
        <v>-80036018</v>
      </c>
      <c r="K586" s="62">
        <v>-44.979748992509847</v>
      </c>
      <c r="L586" s="62">
        <v>100</v>
      </c>
      <c r="M586" s="62">
        <v>43.81</v>
      </c>
      <c r="N586" s="63">
        <v>62.669573509340381</v>
      </c>
      <c r="O586" s="64">
        <v>1496.0966178815343</v>
      </c>
      <c r="P586" s="63">
        <v>49.86988726271781</v>
      </c>
    </row>
    <row r="587" spans="1:16">
      <c r="A587" s="60" t="s">
        <v>290</v>
      </c>
      <c r="B587" s="60" t="s">
        <v>287</v>
      </c>
      <c r="C587" s="61">
        <v>6286808537</v>
      </c>
      <c r="D587" s="61">
        <v>424397982</v>
      </c>
      <c r="E587" s="62">
        <v>69.234002212271434</v>
      </c>
      <c r="F587" s="62">
        <v>27.189102818853428</v>
      </c>
      <c r="G587" s="61">
        <v>82.424139999999994</v>
      </c>
      <c r="H587" s="62">
        <v>7.01</v>
      </c>
      <c r="I587" s="62">
        <v>-2.4830262776415424E-2</v>
      </c>
      <c r="J587" s="61">
        <v>-167012251</v>
      </c>
      <c r="K587" s="62">
        <v>-15.246713200698073</v>
      </c>
      <c r="L587" s="62">
        <v>94.25115503965803</v>
      </c>
      <c r="M587" s="62">
        <v>19.420000000000002</v>
      </c>
      <c r="N587" s="63">
        <v>44.429348955154651</v>
      </c>
      <c r="O587" s="64">
        <v>1071.2735703776243</v>
      </c>
      <c r="P587" s="63">
        <v>35.709119012587479</v>
      </c>
    </row>
    <row r="588" spans="1:16">
      <c r="A588" s="60" t="s">
        <v>360</v>
      </c>
      <c r="B588" s="60" t="s">
        <v>287</v>
      </c>
      <c r="C588" s="61">
        <v>7693162624</v>
      </c>
      <c r="D588" s="61">
        <v>474600000</v>
      </c>
      <c r="E588" s="62">
        <v>10.78904844164567</v>
      </c>
      <c r="F588" s="62">
        <v>0.71040405352175984</v>
      </c>
      <c r="G588" s="61">
        <v>113.270408</v>
      </c>
      <c r="H588" s="62">
        <v>32.74</v>
      </c>
      <c r="I588" s="62">
        <v>-1.8713356429448567</v>
      </c>
      <c r="J588" s="61">
        <v>-76940951</v>
      </c>
      <c r="K588" s="62">
        <v>-197.38773439387305</v>
      </c>
      <c r="L588" s="62">
        <v>84.281500210703754</v>
      </c>
      <c r="M588" s="62">
        <v>23.86</v>
      </c>
      <c r="N588" s="63">
        <v>41.768005346141983</v>
      </c>
      <c r="O588" s="64">
        <v>567.69004710313675</v>
      </c>
      <c r="P588" s="63">
        <v>18.923001570104557</v>
      </c>
    </row>
    <row r="589" spans="1:16">
      <c r="A589" s="60" t="s">
        <v>19</v>
      </c>
      <c r="B589" s="60" t="s">
        <v>287</v>
      </c>
      <c r="C589" s="61">
        <v>4880226905</v>
      </c>
      <c r="D589" s="61">
        <v>480000000</v>
      </c>
      <c r="E589" s="62">
        <v>27.132671382976138</v>
      </c>
      <c r="F589" s="62">
        <v>8.0751998163619465</v>
      </c>
      <c r="G589" s="61">
        <v>200.330117</v>
      </c>
      <c r="H589" s="62">
        <v>7.36</v>
      </c>
      <c r="I589" s="62">
        <v>-0.40046824194549213</v>
      </c>
      <c r="J589" s="61">
        <v>35267669</v>
      </c>
      <c r="K589" s="62">
        <v>95.271394318688877</v>
      </c>
      <c r="L589" s="62">
        <v>83.333333333333329</v>
      </c>
      <c r="M589" s="62">
        <v>41.73</v>
      </c>
      <c r="N589" s="63">
        <v>25.272516359951695</v>
      </c>
      <c r="O589" s="64">
        <v>554.00802005788842</v>
      </c>
      <c r="P589" s="63">
        <v>18.466934001929612</v>
      </c>
    </row>
    <row r="590" spans="1:16">
      <c r="A590" s="60" t="s">
        <v>73</v>
      </c>
      <c r="B590" s="60" t="s">
        <v>287</v>
      </c>
      <c r="C590" s="61">
        <v>4342116936</v>
      </c>
      <c r="D590" s="61">
        <v>490000000</v>
      </c>
      <c r="E590" s="62">
        <v>46.617927623336463</v>
      </c>
      <c r="F590" s="62">
        <v>10.570958644747497</v>
      </c>
      <c r="G590" s="61">
        <v>88.016211999999996</v>
      </c>
      <c r="H590" s="62">
        <v>9.75</v>
      </c>
      <c r="I590" s="62">
        <v>-0.10157911411948639</v>
      </c>
      <c r="J590" s="61">
        <v>111486274</v>
      </c>
      <c r="K590" s="62">
        <v>39.556439028539067</v>
      </c>
      <c r="L590" s="62">
        <v>81.632653061224488</v>
      </c>
      <c r="M590" s="62">
        <v>17.96</v>
      </c>
      <c r="N590" s="63">
        <v>24.591625636326011</v>
      </c>
      <c r="O590" s="64">
        <v>120.31259071768613</v>
      </c>
      <c r="P590" s="63">
        <v>4.0104196905895382</v>
      </c>
    </row>
    <row r="591" spans="1:16">
      <c r="A591" s="60" t="s">
        <v>96</v>
      </c>
      <c r="B591" s="60" t="s">
        <v>287</v>
      </c>
      <c r="C591" s="61">
        <v>2553702389</v>
      </c>
      <c r="D591" s="61">
        <v>500000000</v>
      </c>
      <c r="E591" s="62">
        <v>40.849610626617711</v>
      </c>
      <c r="F591" s="62">
        <v>27.233073751078475</v>
      </c>
      <c r="G591" s="61">
        <v>299.480053</v>
      </c>
      <c r="H591" s="62">
        <v>3.27</v>
      </c>
      <c r="I591" s="62">
        <v>-2.2232251967135852E-2</v>
      </c>
      <c r="J591" s="61">
        <v>75735008</v>
      </c>
      <c r="K591" s="62">
        <v>19.805900066716834</v>
      </c>
      <c r="L591" s="62">
        <v>80</v>
      </c>
      <c r="M591" s="62">
        <v>59.89</v>
      </c>
      <c r="N591" s="63">
        <v>46.058177788483142</v>
      </c>
      <c r="O591" s="64">
        <v>1087.2411997199765</v>
      </c>
      <c r="P591" s="63">
        <v>36.24137332399922</v>
      </c>
    </row>
    <row r="592" spans="1:16">
      <c r="A592" s="60" t="s">
        <v>199</v>
      </c>
      <c r="B592" s="60" t="s">
        <v>287</v>
      </c>
      <c r="C592" s="61">
        <v>1509446134</v>
      </c>
      <c r="D592" s="61">
        <v>546000000</v>
      </c>
      <c r="E592" s="62">
        <v>42.015161952672635</v>
      </c>
      <c r="F592" s="62">
        <v>19.237711516791499</v>
      </c>
      <c r="G592" s="61">
        <v>205.642202</v>
      </c>
      <c r="H592" s="62">
        <v>4.63</v>
      </c>
      <c r="I592" s="62">
        <v>-0.24822678351015084</v>
      </c>
      <c r="J592" s="61">
        <v>-45102815</v>
      </c>
      <c r="K592" s="62">
        <v>-48.422698228480861</v>
      </c>
      <c r="L592" s="62">
        <v>73.260073260073256</v>
      </c>
      <c r="M592" s="62">
        <v>37.659999999999997</v>
      </c>
      <c r="N592" s="63">
        <v>38.363616764463949</v>
      </c>
      <c r="O592" s="64">
        <v>0</v>
      </c>
      <c r="P592" s="63">
        <v>0</v>
      </c>
    </row>
    <row r="593" spans="1:16">
      <c r="A593" s="60" t="s">
        <v>75</v>
      </c>
      <c r="B593" s="60" t="s">
        <v>287</v>
      </c>
      <c r="C593" s="61">
        <v>11763538202</v>
      </c>
      <c r="D593" s="61">
        <v>1300000000</v>
      </c>
      <c r="E593" s="62">
        <v>39.44282668595158</v>
      </c>
      <c r="F593" s="62">
        <v>5.0567726520450744</v>
      </c>
      <c r="G593" s="61">
        <v>158.22672900000001</v>
      </c>
      <c r="H593" s="62">
        <v>6.41</v>
      </c>
      <c r="I593" s="62">
        <v>-3.1751876697646786E-2</v>
      </c>
      <c r="J593" s="61">
        <v>13336188</v>
      </c>
      <c r="K593" s="62">
        <v>584.87477830996386</v>
      </c>
      <c r="L593" s="62">
        <v>30.76923076923077</v>
      </c>
      <c r="M593" s="62">
        <v>12.17</v>
      </c>
      <c r="N593" s="63">
        <v>26.240053915917031</v>
      </c>
      <c r="O593" s="64">
        <v>191.11220532359727</v>
      </c>
      <c r="P593" s="63">
        <v>6.3704068441199091</v>
      </c>
    </row>
    <row r="594" spans="1:16">
      <c r="A594" s="60" t="s">
        <v>135</v>
      </c>
      <c r="B594" s="60" t="s">
        <v>287</v>
      </c>
      <c r="C594" s="61">
        <v>12175279869</v>
      </c>
      <c r="D594" s="61">
        <v>1762000000</v>
      </c>
      <c r="E594" s="62">
        <v>16.457571655316563</v>
      </c>
      <c r="F594" s="62">
        <v>3.1134263441764212</v>
      </c>
      <c r="G594" s="61">
        <v>624.90556200000003</v>
      </c>
      <c r="H594" s="62">
        <v>3.89</v>
      </c>
      <c r="I594" s="62">
        <v>0.1549395578099535</v>
      </c>
      <c r="J594" s="61">
        <v>527350742</v>
      </c>
      <c r="K594" s="62">
        <v>10.023689319090785</v>
      </c>
      <c r="L594" s="62">
        <v>22.701475595913735</v>
      </c>
      <c r="M594" s="62">
        <v>35.46</v>
      </c>
      <c r="N594" s="63">
        <v>17.813850952116347</v>
      </c>
      <c r="O594" s="64">
        <v>2096.9908578784407</v>
      </c>
      <c r="P594" s="63">
        <v>69.899695262614685</v>
      </c>
    </row>
    <row r="595" spans="1:16">
      <c r="A595" s="35" t="s">
        <v>5</v>
      </c>
      <c r="B595" s="35" t="s">
        <v>745</v>
      </c>
      <c r="C595" s="36">
        <v>290909226000</v>
      </c>
      <c r="D595" s="36">
        <v>2200000000</v>
      </c>
      <c r="E595" s="37">
        <v>0.43301827573118545</v>
      </c>
      <c r="F595" s="37">
        <v>2.0502759267575069E-3</v>
      </c>
      <c r="G595" s="36">
        <v>941.18174399999998</v>
      </c>
      <c r="H595" s="37">
        <v>98.15</v>
      </c>
      <c r="I595" s="37">
        <v>-2.115268771097405</v>
      </c>
      <c r="J595" s="36">
        <v>4634415000</v>
      </c>
      <c r="K595" s="37">
        <v>45.572094859869047</v>
      </c>
      <c r="L595" s="37">
        <v>18.181818181818183</v>
      </c>
      <c r="M595" s="37">
        <v>42.78</v>
      </c>
      <c r="N595" s="38">
        <v>52.938839616880983</v>
      </c>
      <c r="O595" s="39">
        <v>643.64402612811136</v>
      </c>
      <c r="P595" s="38">
        <v>21.454800870937046</v>
      </c>
    </row>
    <row r="596" spans="1:16">
      <c r="A596" s="35" t="s">
        <v>239</v>
      </c>
      <c r="B596" s="35" t="s">
        <v>745</v>
      </c>
      <c r="C596" s="36">
        <v>243598033000</v>
      </c>
      <c r="D596" s="36">
        <v>3500000000</v>
      </c>
      <c r="E596" s="37">
        <v>1.6631698520527258</v>
      </c>
      <c r="F596" s="37">
        <v>9.5038277260155769E-3</v>
      </c>
      <c r="G596" s="36">
        <v>463.44384700000001</v>
      </c>
      <c r="H596" s="37">
        <v>51.9</v>
      </c>
      <c r="I596" s="37">
        <v>-1.1217547373068513</v>
      </c>
      <c r="J596" s="36">
        <v>10457008000</v>
      </c>
      <c r="K596" s="37">
        <v>16.735188497512866</v>
      </c>
      <c r="L596" s="37">
        <v>11.428571428571429</v>
      </c>
      <c r="M596" s="37">
        <v>13.24</v>
      </c>
      <c r="N596" s="38">
        <v>59.499713511362124</v>
      </c>
      <c r="O596" s="39">
        <v>371.2667154532092</v>
      </c>
      <c r="P596" s="38">
        <v>12.37555718177364</v>
      </c>
    </row>
    <row r="597" spans="1:16">
      <c r="A597" s="30" t="s">
        <v>64</v>
      </c>
      <c r="B597" s="30" t="s">
        <v>357</v>
      </c>
      <c r="C597" s="31">
        <v>240921520</v>
      </c>
      <c r="D597" s="31">
        <v>7425000</v>
      </c>
      <c r="E597" s="32">
        <v>48.732174014406411</v>
      </c>
      <c r="F597" s="32">
        <v>40.765563723701959</v>
      </c>
      <c r="G597" s="31">
        <v>5.4653780000000003</v>
      </c>
      <c r="H597" s="32">
        <v>150.19999999999999</v>
      </c>
      <c r="I597" s="32">
        <v>5.1835082775361911</v>
      </c>
      <c r="J597" s="31">
        <v>-3585419</v>
      </c>
      <c r="K597" s="32">
        <v>-333.4129149201251</v>
      </c>
      <c r="L597" s="32">
        <v>5387.2053872053875</v>
      </c>
      <c r="M597" s="32">
        <v>73.599999999999994</v>
      </c>
      <c r="N597" s="33">
        <v>95.206491953348859</v>
      </c>
      <c r="O597" s="34">
        <v>1638.5482405468704</v>
      </c>
      <c r="P597" s="33">
        <v>54.618274684895681</v>
      </c>
    </row>
    <row r="598" spans="1:16">
      <c r="A598" s="30" t="s">
        <v>546</v>
      </c>
      <c r="B598" s="30" t="s">
        <v>357</v>
      </c>
      <c r="C598" s="31">
        <v>155992742</v>
      </c>
      <c r="D598" s="31">
        <v>8000000</v>
      </c>
      <c r="E598" s="32">
        <v>86.244204605061057</v>
      </c>
      <c r="F598" s="32">
        <v>46.871850328837532</v>
      </c>
      <c r="G598" s="31">
        <v>2.010942</v>
      </c>
      <c r="H598" s="32">
        <v>230.7</v>
      </c>
      <c r="I598" s="32">
        <v>-15.13605267474756</v>
      </c>
      <c r="J598" s="31">
        <v>-115395100</v>
      </c>
      <c r="K598" s="32">
        <v>-15.945217777877916</v>
      </c>
      <c r="L598" s="32">
        <v>5000</v>
      </c>
      <c r="M598" s="32">
        <v>25.13</v>
      </c>
      <c r="N598" s="33">
        <v>86.727216051470165</v>
      </c>
      <c r="O598" s="34">
        <v>349.92131892737478</v>
      </c>
      <c r="P598" s="33">
        <v>11.664043964245826</v>
      </c>
    </row>
    <row r="599" spans="1:16">
      <c r="A599" s="30" t="s">
        <v>104</v>
      </c>
      <c r="B599" s="30" t="s">
        <v>357</v>
      </c>
      <c r="C599" s="31">
        <v>360638941</v>
      </c>
      <c r="D599" s="31">
        <v>15000000</v>
      </c>
      <c r="E599" s="32">
        <v>14.198045411880328</v>
      </c>
      <c r="F599" s="32">
        <v>4.4647941546793479</v>
      </c>
      <c r="G599" s="31">
        <v>12.081939999999999</v>
      </c>
      <c r="H599" s="32">
        <v>233.2</v>
      </c>
      <c r="I599" s="32">
        <v>12.238556527015021</v>
      </c>
      <c r="J599" s="31">
        <v>3667696</v>
      </c>
      <c r="K599" s="32">
        <v>867.02932849396461</v>
      </c>
      <c r="L599" s="32">
        <v>2666.6666666666665</v>
      </c>
      <c r="M599" s="32">
        <v>80.540000000000006</v>
      </c>
      <c r="N599" s="33">
        <v>98.067344001997398</v>
      </c>
      <c r="O599" s="34">
        <v>2267.3644483701796</v>
      </c>
      <c r="P599" s="33">
        <v>75.578814945672647</v>
      </c>
    </row>
    <row r="600" spans="1:16">
      <c r="A600" s="30" t="s">
        <v>336</v>
      </c>
      <c r="B600" s="30" t="s">
        <v>357</v>
      </c>
      <c r="C600" s="31">
        <v>919757915</v>
      </c>
      <c r="D600" s="31">
        <v>19440000</v>
      </c>
      <c r="E600" s="32">
        <v>66.417789909385618</v>
      </c>
      <c r="F600" s="32">
        <v>14.415835353915025</v>
      </c>
      <c r="G600" s="31">
        <v>2.4591859999999999</v>
      </c>
      <c r="H600" s="32">
        <v>244.9</v>
      </c>
      <c r="I600" s="32">
        <v>-3.0292171948788962</v>
      </c>
      <c r="J600" s="31">
        <v>-13239520</v>
      </c>
      <c r="K600" s="32">
        <v>-347.99448922619553</v>
      </c>
      <c r="L600" s="32">
        <v>2057.6131687242801</v>
      </c>
      <c r="M600" s="32">
        <v>12.65</v>
      </c>
      <c r="N600" s="33">
        <v>78.501147953787751</v>
      </c>
      <c r="O600" s="34">
        <v>298.07024390250336</v>
      </c>
      <c r="P600" s="33">
        <v>9.9356747967501118</v>
      </c>
    </row>
    <row r="601" spans="1:16">
      <c r="A601" s="30" t="s">
        <v>727</v>
      </c>
      <c r="B601" s="30" t="s">
        <v>357</v>
      </c>
      <c r="C601" s="31">
        <v>455277050</v>
      </c>
      <c r="D601" s="31">
        <v>31042007</v>
      </c>
      <c r="E601" s="32">
        <v>8.6898522333023962</v>
      </c>
      <c r="F601" s="32">
        <v>1.5552137737640475</v>
      </c>
      <c r="G601" s="31">
        <v>24.164194999999999</v>
      </c>
      <c r="H601" s="32">
        <v>190.5</v>
      </c>
      <c r="I601" s="32">
        <v>8.5610151493409035</v>
      </c>
      <c r="J601" s="31">
        <v>8883359</v>
      </c>
      <c r="K601" s="32">
        <v>628.99194550169591</v>
      </c>
      <c r="L601" s="32">
        <v>1288.5764763856926</v>
      </c>
      <c r="M601" s="32">
        <v>77.84</v>
      </c>
      <c r="N601" s="33">
        <v>83.014332507635672</v>
      </c>
      <c r="O601" s="34">
        <v>2600.7975190544612</v>
      </c>
      <c r="P601" s="33">
        <v>86.693250635148701</v>
      </c>
    </row>
    <row r="602" spans="1:16">
      <c r="A602" s="30" t="s">
        <v>553</v>
      </c>
      <c r="B602" s="30" t="s">
        <v>357</v>
      </c>
      <c r="C602" s="31">
        <v>9944531679</v>
      </c>
      <c r="D602" s="31">
        <v>125000000</v>
      </c>
      <c r="E602" s="32">
        <v>7.9192670322398309</v>
      </c>
      <c r="F602" s="32">
        <v>0.33699008647829065</v>
      </c>
      <c r="G602" s="31">
        <v>25.599695000000001</v>
      </c>
      <c r="H602" s="32">
        <v>197.4</v>
      </c>
      <c r="I602" s="32">
        <v>-9.4148538780960678</v>
      </c>
      <c r="J602" s="31">
        <v>199317137</v>
      </c>
      <c r="K602" s="32">
        <v>117.90255646708391</v>
      </c>
      <c r="L602" s="32">
        <v>320</v>
      </c>
      <c r="M602" s="32">
        <v>20.47</v>
      </c>
      <c r="N602" s="33">
        <v>14.881840592712162</v>
      </c>
      <c r="O602" s="34">
        <v>258.26634421871614</v>
      </c>
      <c r="P602" s="33">
        <v>8.6088781406238706</v>
      </c>
    </row>
    <row r="603" spans="1:16">
      <c r="A603" s="30" t="s">
        <v>65</v>
      </c>
      <c r="B603" s="30" t="s">
        <v>357</v>
      </c>
      <c r="C603" s="31">
        <v>2454857833</v>
      </c>
      <c r="D603" s="31">
        <v>150000000</v>
      </c>
      <c r="E603" s="32">
        <v>99.559102514514478</v>
      </c>
      <c r="F603" s="32">
        <v>34.933018426145431</v>
      </c>
      <c r="G603" s="31">
        <v>20.225930999999999</v>
      </c>
      <c r="H603" s="32">
        <v>19.87</v>
      </c>
      <c r="I603" s="32">
        <v>-2.5683814118941939E-3</v>
      </c>
      <c r="J603" s="31">
        <v>-74622811</v>
      </c>
      <c r="K603" s="32">
        <v>-38.192075074738206</v>
      </c>
      <c r="L603" s="32">
        <v>266.66666666666669</v>
      </c>
      <c r="M603" s="32">
        <v>13.48</v>
      </c>
      <c r="N603" s="33">
        <v>32.415891618364775</v>
      </c>
      <c r="O603" s="34">
        <v>1751.9880415757229</v>
      </c>
      <c r="P603" s="33">
        <v>58.39960138585743</v>
      </c>
    </row>
    <row r="604" spans="1:16">
      <c r="A604" s="30" t="s">
        <v>295</v>
      </c>
      <c r="B604" s="30" t="s">
        <v>357</v>
      </c>
      <c r="C604" s="31">
        <v>67808233000</v>
      </c>
      <c r="D604" s="31">
        <v>220000000</v>
      </c>
      <c r="E604" s="32">
        <v>2.8285192924956806</v>
      </c>
      <c r="F604" s="32">
        <v>8.0861043238870223E-2</v>
      </c>
      <c r="G604" s="31">
        <v>86.823064000000002</v>
      </c>
      <c r="H604" s="32">
        <v>162.9</v>
      </c>
      <c r="I604" s="32">
        <v>-5.9995164654599193</v>
      </c>
      <c r="J604" s="31">
        <v>564104000</v>
      </c>
      <c r="K604" s="32">
        <v>62.009842156765416</v>
      </c>
      <c r="L604" s="32">
        <v>181.81818181818181</v>
      </c>
      <c r="M604" s="32">
        <v>39.46</v>
      </c>
      <c r="N604" s="33">
        <v>52.323195234686352</v>
      </c>
      <c r="O604" s="34">
        <v>453.90220788896181</v>
      </c>
      <c r="P604" s="33">
        <v>15.130073596298727</v>
      </c>
    </row>
    <row r="605" spans="1:16">
      <c r="A605" s="30" t="s">
        <v>545</v>
      </c>
      <c r="B605" s="30" t="s">
        <v>357</v>
      </c>
      <c r="C605" s="31">
        <v>1049965568</v>
      </c>
      <c r="D605" s="31">
        <v>390000000</v>
      </c>
      <c r="E605" s="32">
        <v>43.349797044378327</v>
      </c>
      <c r="F605" s="32">
        <v>18.525554292469369</v>
      </c>
      <c r="G605" s="31">
        <v>151.529539</v>
      </c>
      <c r="H605" s="32">
        <v>6.09</v>
      </c>
      <c r="I605" s="32">
        <v>-1.0425377906892193</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-5.8873265447022753E-2</v>
      </c>
      <c r="J606" s="31">
        <v>-82587584</v>
      </c>
      <c r="K606" s="32">
        <v>-7.2650145571518356</v>
      </c>
      <c r="L606" s="32">
        <v>66.666666666666671</v>
      </c>
      <c r="M606" s="32">
        <v>66.569999999999993</v>
      </c>
      <c r="N606" s="33">
        <v>114.70553072265308</v>
      </c>
      <c r="O606" s="34">
        <v>233.00219283936821</v>
      </c>
      <c r="P606" s="33">
        <v>7.7667397613122739</v>
      </c>
    </row>
    <row r="607" spans="1:16">
      <c r="A607" s="30" t="s">
        <v>296</v>
      </c>
      <c r="B607" s="30" t="s">
        <v>357</v>
      </c>
      <c r="C607" s="31">
        <v>34465646741</v>
      </c>
      <c r="D607" s="31">
        <v>621000000</v>
      </c>
      <c r="E607" s="32">
        <v>1.2143171390785348</v>
      </c>
      <c r="F607" s="32">
        <v>5.5869203546286394E-3</v>
      </c>
      <c r="G607" s="31">
        <v>92.579552000000007</v>
      </c>
      <c r="H607" s="32">
        <v>356</v>
      </c>
      <c r="I607" s="32">
        <v>33.042676201802919</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3.100198412698413</v>
      </c>
      <c r="F608" s="32">
        <v>6.8893298059964733E-2</v>
      </c>
      <c r="G608" s="31">
        <v>1152.410032</v>
      </c>
      <c r="H608" s="32">
        <v>11.2</v>
      </c>
      <c r="I608" s="32">
        <v>0.37616904889899061</v>
      </c>
      <c r="J608" s="31">
        <v>374434153</v>
      </c>
      <c r="K608" s="32">
        <v>120.18134467557503</v>
      </c>
      <c r="L608" s="32">
        <v>8.8888888888888893</v>
      </c>
      <c r="M608" s="32">
        <v>25.6</v>
      </c>
      <c r="N608" s="33">
        <v>47.373497903469016</v>
      </c>
      <c r="O608" s="34">
        <v>2097.6014342187768</v>
      </c>
      <c r="P608" s="33">
        <v>69.920047807292562</v>
      </c>
    </row>
    <row r="609" spans="1:16">
      <c r="A609" s="55" t="s">
        <v>68</v>
      </c>
      <c r="B609" s="55" t="s">
        <v>356</v>
      </c>
      <c r="C609" s="56">
        <v>1840705156</v>
      </c>
      <c r="D609" s="56">
        <v>21000000</v>
      </c>
      <c r="E609" s="57">
        <v>62.532338012362423</v>
      </c>
      <c r="F609" s="57">
        <v>38.671823136896982</v>
      </c>
      <c r="G609" s="56">
        <v>8.2712769999999995</v>
      </c>
      <c r="H609" s="57">
        <v>77.349999999999994</v>
      </c>
      <c r="I609" s="57">
        <v>-1.3784295137945861</v>
      </c>
      <c r="J609" s="56">
        <v>-125144677</v>
      </c>
      <c r="K609" s="57">
        <v>-12.921044975808281</v>
      </c>
      <c r="L609" s="57">
        <v>1904.7619047619048</v>
      </c>
      <c r="M609" s="57">
        <v>39.380000000000003</v>
      </c>
      <c r="N609" s="58">
        <v>21.154940274216422</v>
      </c>
      <c r="O609" s="59">
        <v>331.89187665101451</v>
      </c>
      <c r="P609" s="58">
        <v>11.063062555033817</v>
      </c>
    </row>
    <row r="610" spans="1:16">
      <c r="A610" s="55" t="s">
        <v>292</v>
      </c>
      <c r="B610" s="55" t="s">
        <v>356</v>
      </c>
      <c r="C610" s="56">
        <v>8163584863</v>
      </c>
      <c r="D610" s="56">
        <v>24300000</v>
      </c>
      <c r="E610" s="57">
        <v>11.2880842855291</v>
      </c>
      <c r="F610" s="57">
        <v>0.32507363016898921</v>
      </c>
      <c r="G610" s="56">
        <v>2.442218</v>
      </c>
      <c r="H610" s="57">
        <v>1451</v>
      </c>
      <c r="I610" s="57">
        <v>-17.407538622654556</v>
      </c>
      <c r="J610" s="56">
        <v>-70950936</v>
      </c>
      <c r="K610" s="57">
        <v>-489.41849054676317</v>
      </c>
      <c r="L610" s="57">
        <v>1646.0905349794239</v>
      </c>
      <c r="M610" s="57">
        <v>10.050000000000001</v>
      </c>
      <c r="N610" s="58">
        <v>63.288409796063938</v>
      </c>
      <c r="O610" s="59">
        <v>380.73749980580789</v>
      </c>
      <c r="P610" s="58">
        <v>12.691249993526929</v>
      </c>
    </row>
    <row r="611" spans="1:16">
      <c r="A611" s="55" t="s">
        <v>543</v>
      </c>
      <c r="B611" s="55" t="s">
        <v>356</v>
      </c>
      <c r="C611" s="56">
        <v>4125761531</v>
      </c>
      <c r="D611" s="56">
        <v>90488084</v>
      </c>
      <c r="E611" s="57">
        <v>32.246208846015129</v>
      </c>
      <c r="F611" s="57">
        <v>6.363546806500576</v>
      </c>
      <c r="G611" s="56">
        <v>21.769193000000001</v>
      </c>
      <c r="H611" s="57">
        <v>57</v>
      </c>
      <c r="I611" s="57">
        <v>-1.0222021220696504</v>
      </c>
      <c r="J611" s="56">
        <v>-25344686</v>
      </c>
      <c r="K611" s="57">
        <v>-199.93669300144416</v>
      </c>
      <c r="L611" s="57">
        <v>442.0471539655984</v>
      </c>
      <c r="M611" s="57">
        <v>24.05</v>
      </c>
      <c r="N611" s="58">
        <v>59.170664817978519</v>
      </c>
      <c r="O611" s="59">
        <v>4.4656655217615793</v>
      </c>
      <c r="P611" s="58">
        <v>0.14885551739205263</v>
      </c>
    </row>
    <row r="612" spans="1:16">
      <c r="A612" s="55" t="s">
        <v>66</v>
      </c>
      <c r="B612" s="55" t="s">
        <v>356</v>
      </c>
      <c r="C612" s="56">
        <v>1306156803</v>
      </c>
      <c r="D612" s="56">
        <v>99687500</v>
      </c>
      <c r="E612" s="57">
        <v>75.7693022409929</v>
      </c>
      <c r="F612" s="57">
        <v>36.193725506967802</v>
      </c>
      <c r="G612" s="56">
        <v>24.468298000000001</v>
      </c>
      <c r="H612" s="57">
        <v>21.58</v>
      </c>
      <c r="I612" s="57">
        <v>-0.6466164050497234</v>
      </c>
      <c r="J612" s="56">
        <v>-162987339</v>
      </c>
      <c r="K612" s="57">
        <v>-12.844172515755963</v>
      </c>
      <c r="L612" s="57">
        <v>401.2539184952978</v>
      </c>
      <c r="M612" s="57">
        <v>24.54</v>
      </c>
      <c r="N612" s="58">
        <v>75.860049402761945</v>
      </c>
      <c r="O612" s="59">
        <v>91.868068688084932</v>
      </c>
      <c r="P612" s="58">
        <v>3.0622689562694978</v>
      </c>
    </row>
    <row r="613" spans="1:16">
      <c r="A613" s="55" t="s">
        <v>337</v>
      </c>
      <c r="B613" s="55" t="s">
        <v>356</v>
      </c>
      <c r="C613" s="56">
        <v>12392289821</v>
      </c>
      <c r="D613" s="56">
        <v>102000000</v>
      </c>
      <c r="E613" s="57">
        <v>5.9491981313806637</v>
      </c>
      <c r="F613" s="57">
        <v>0.19313070157708945</v>
      </c>
      <c r="G613" s="56">
        <v>22.563583000000001</v>
      </c>
      <c r="H613" s="57">
        <v>298</v>
      </c>
      <c r="I613" s="57">
        <v>-8.9509558677555106</v>
      </c>
      <c r="J613" s="56">
        <v>887823164</v>
      </c>
      <c r="K613" s="57">
        <v>34.696098557752883</v>
      </c>
      <c r="L613" s="57">
        <v>392.15686274509807</v>
      </c>
      <c r="M613" s="57">
        <v>22.12</v>
      </c>
      <c r="N613" s="58">
        <v>23.739501236649485</v>
      </c>
      <c r="O613" s="59">
        <v>606.63695107292233</v>
      </c>
      <c r="P613" s="58">
        <v>20.221231702430746</v>
      </c>
    </row>
    <row r="614" spans="1:16">
      <c r="A614" s="55" t="s">
        <v>537</v>
      </c>
      <c r="B614" s="55" t="s">
        <v>356</v>
      </c>
      <c r="C614" s="56">
        <v>7584806686</v>
      </c>
      <c r="D614" s="56">
        <v>115200000</v>
      </c>
      <c r="E614" s="57">
        <v>13.824852173620679</v>
      </c>
      <c r="F614" s="57">
        <v>1.3187626081368933</v>
      </c>
      <c r="G614" s="56">
        <v>32.517617000000001</v>
      </c>
      <c r="H614" s="57">
        <v>89</v>
      </c>
      <c r="I614" s="57">
        <v>-1.7554087077338922</v>
      </c>
      <c r="J614" s="56">
        <v>266471917</v>
      </c>
      <c r="K614" s="57">
        <v>39.340730978416758</v>
      </c>
      <c r="L614" s="57">
        <v>347.22222222222223</v>
      </c>
      <c r="M614" s="57">
        <v>28.22</v>
      </c>
      <c r="N614" s="58">
        <v>59.497423677855373</v>
      </c>
      <c r="O614" s="59">
        <v>729.80429058497202</v>
      </c>
      <c r="P614" s="58">
        <v>24.326809686165735</v>
      </c>
    </row>
    <row r="615" spans="1:16">
      <c r="A615" s="55" t="s">
        <v>122</v>
      </c>
      <c r="B615" s="55" t="s">
        <v>356</v>
      </c>
      <c r="C615" s="56">
        <v>2913670000</v>
      </c>
      <c r="D615" s="56">
        <v>150000000</v>
      </c>
      <c r="E615" s="57">
        <v>68.378803528209502</v>
      </c>
      <c r="F615" s="57">
        <v>37.988224182338612</v>
      </c>
      <c r="G615" s="56">
        <v>45.644831000000003</v>
      </c>
      <c r="H615" s="57">
        <v>12.82</v>
      </c>
      <c r="I615" s="57">
        <v>-4.9061362579770673E-2</v>
      </c>
      <c r="J615" s="56">
        <v>-64393000</v>
      </c>
      <c r="K615" s="57">
        <v>-27.953348966502571</v>
      </c>
      <c r="L615" s="57">
        <v>266.66666666666669</v>
      </c>
      <c r="M615" s="57">
        <v>30.42</v>
      </c>
      <c r="N615" s="58">
        <v>32.591821078338377</v>
      </c>
      <c r="O615" s="59">
        <v>1028.8385448292295</v>
      </c>
      <c r="P615" s="58">
        <v>34.294618160974316</v>
      </c>
    </row>
    <row r="616" spans="1:16">
      <c r="A616" s="55" t="s">
        <v>293</v>
      </c>
      <c r="B616" s="55" t="s">
        <v>356</v>
      </c>
      <c r="C616" s="56">
        <v>115747897000</v>
      </c>
      <c r="D616" s="56">
        <v>500000000</v>
      </c>
      <c r="E616" s="57">
        <v>1.1619783261992707</v>
      </c>
      <c r="F616" s="57">
        <v>1.5702409813503657E-2</v>
      </c>
      <c r="G616" s="56">
        <v>231.500754</v>
      </c>
      <c r="H616" s="57">
        <v>148.69999999999999</v>
      </c>
      <c r="I616" s="57">
        <v>-2.5896560922137439</v>
      </c>
      <c r="J616" s="56">
        <v>-7758354000</v>
      </c>
      <c r="K616" s="57">
        <v>-9.5381056342621129</v>
      </c>
      <c r="L616" s="57">
        <v>80</v>
      </c>
      <c r="M616" s="57">
        <v>46.3</v>
      </c>
      <c r="N616" s="58">
        <v>72.514038386411244</v>
      </c>
      <c r="O616" s="59">
        <v>502.13288469579294</v>
      </c>
      <c r="P616" s="58">
        <v>16.737762823193098</v>
      </c>
    </row>
    <row r="617" spans="1:16">
      <c r="A617" s="55" t="s">
        <v>468</v>
      </c>
      <c r="B617" s="55" t="s">
        <v>356</v>
      </c>
      <c r="C617" s="56">
        <v>3885250224</v>
      </c>
      <c r="D617" s="56">
        <v>672000000</v>
      </c>
      <c r="E617" s="57">
        <v>1.158746918845593</v>
      </c>
      <c r="F617" s="57">
        <v>9.8532901262380363E-3</v>
      </c>
      <c r="G617" s="56">
        <v>217.993559</v>
      </c>
      <c r="H617" s="57">
        <v>158.4</v>
      </c>
      <c r="I617" s="57">
        <v>13.491837436787648</v>
      </c>
      <c r="J617" s="56">
        <v>15350052</v>
      </c>
      <c r="K617" s="57">
        <v>7661.2118317253908</v>
      </c>
      <c r="L617" s="57">
        <v>59.523809523809526</v>
      </c>
      <c r="M617" s="57">
        <v>32.43</v>
      </c>
      <c r="N617" s="58">
        <v>40.152998892736015</v>
      </c>
      <c r="O617" s="59">
        <v>1680</v>
      </c>
      <c r="P617" s="58">
        <v>56</v>
      </c>
    </row>
    <row r="618" spans="1:16">
      <c r="A618" s="55" t="s">
        <v>118</v>
      </c>
      <c r="B618" s="55" t="s">
        <v>356</v>
      </c>
      <c r="C618" s="56">
        <v>8174952000</v>
      </c>
      <c r="D618" s="56">
        <v>1080000000</v>
      </c>
      <c r="E618" s="57">
        <v>15.503089998383025</v>
      </c>
      <c r="F618" s="57">
        <v>2.8709425922931526</v>
      </c>
      <c r="G618" s="56">
        <v>431.473364</v>
      </c>
      <c r="H618" s="57">
        <v>5.98</v>
      </c>
      <c r="I618" s="57">
        <v>-0.20027717297661951</v>
      </c>
      <c r="J618" s="56">
        <v>64035000</v>
      </c>
      <c r="K618" s="57">
        <v>84.32888264230499</v>
      </c>
      <c r="L618" s="57">
        <v>37.037037037037038</v>
      </c>
      <c r="M618" s="57">
        <v>39.950000000000003</v>
      </c>
      <c r="N618" s="58">
        <v>34.440837745389111</v>
      </c>
      <c r="O618" s="59">
        <v>112.06336735403512</v>
      </c>
      <c r="P618" s="58">
        <v>3.7354455784678375</v>
      </c>
    </row>
    <row r="619" spans="1:16">
      <c r="A619" s="55" t="s">
        <v>294</v>
      </c>
      <c r="B619" s="55" t="s">
        <v>356</v>
      </c>
      <c r="C619" s="56">
        <v>966388000000</v>
      </c>
      <c r="D619" s="56">
        <v>1380000000</v>
      </c>
      <c r="E619" s="57">
        <v>0.19514549814166846</v>
      </c>
      <c r="F619" s="57">
        <v>4.859442655054247E-4</v>
      </c>
      <c r="G619" s="56">
        <v>692.54227100000003</v>
      </c>
      <c r="H619" s="57">
        <v>296</v>
      </c>
      <c r="I619" s="57">
        <v>-4.7058184994950807</v>
      </c>
      <c r="J619" s="56">
        <v>9856000000</v>
      </c>
      <c r="K619" s="57">
        <v>40.744724025974023</v>
      </c>
      <c r="L619" s="57">
        <v>28.985507246376812</v>
      </c>
      <c r="M619" s="57">
        <v>50.18</v>
      </c>
      <c r="N619" s="58">
        <v>55.220193574426339</v>
      </c>
      <c r="O619" s="59">
        <v>587.47911156249813</v>
      </c>
      <c r="P619" s="58">
        <v>19.582637052083271</v>
      </c>
    </row>
    <row r="620" spans="1:16">
      <c r="A620" s="55" t="s">
        <v>739</v>
      </c>
      <c r="B620" s="55" t="s">
        <v>356</v>
      </c>
      <c r="C620" s="56">
        <v>27061282133</v>
      </c>
      <c r="D620" s="56">
        <v>2000000000</v>
      </c>
      <c r="E620" s="57">
        <v>2.2119367164905412</v>
      </c>
      <c r="F620" s="57">
        <v>3.9498869937331094E-2</v>
      </c>
      <c r="G620" s="56">
        <v>639.07318699999996</v>
      </c>
      <c r="H620" s="57">
        <v>28.3</v>
      </c>
      <c r="I620" s="57">
        <v>1.6021423809170692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32.502088096649771</v>
      </c>
      <c r="F621" s="47">
        <v>6.3120655823525542</v>
      </c>
      <c r="G621" s="46">
        <v>13.570377000000001</v>
      </c>
      <c r="H621" s="47">
        <v>90.7</v>
      </c>
      <c r="I621" s="47">
        <v>3.0393472039820892</v>
      </c>
      <c r="J621" s="46">
        <v>137762000</v>
      </c>
      <c r="K621" s="47">
        <v>37.377506133766929</v>
      </c>
      <c r="L621" s="47">
        <v>714.28571428571433</v>
      </c>
      <c r="M621" s="47">
        <v>24.23</v>
      </c>
      <c r="N621" s="48">
        <v>0</v>
      </c>
      <c r="O621" s="49">
        <v>2260.1122209410541</v>
      </c>
      <c r="P621" s="48">
        <v>75.337074031368473</v>
      </c>
    </row>
    <row r="622" spans="1:16">
      <c r="A622" s="45" t="s">
        <v>711</v>
      </c>
      <c r="B622" s="45" t="s">
        <v>695</v>
      </c>
      <c r="C622" s="46">
        <v>4247524000</v>
      </c>
      <c r="D622" s="46">
        <v>139700000</v>
      </c>
      <c r="E622" s="47">
        <v>29.565242728717369</v>
      </c>
      <c r="F622" s="47">
        <v>3.5155117312034769</v>
      </c>
      <c r="G622" s="46">
        <v>26.359023000000001</v>
      </c>
      <c r="H622" s="47">
        <v>51.35</v>
      </c>
      <c r="I622" s="47">
        <v>-0.37565064815245108</v>
      </c>
      <c r="J622" s="46">
        <v>402500000</v>
      </c>
      <c r="K622" s="47">
        <v>20.894260869565219</v>
      </c>
      <c r="L622" s="47">
        <v>286.32784538296352</v>
      </c>
      <c r="M622" s="47">
        <v>18.86</v>
      </c>
      <c r="N622" s="48">
        <v>0</v>
      </c>
      <c r="O622" s="49">
        <v>277.88759934431715</v>
      </c>
      <c r="P622" s="48">
        <v>9.2629199781439056</v>
      </c>
    </row>
    <row r="623" spans="1:16">
      <c r="A623" s="45" t="s">
        <v>742</v>
      </c>
      <c r="B623" s="45" t="s">
        <v>695</v>
      </c>
      <c r="C623" s="46">
        <v>2485538000</v>
      </c>
      <c r="D623" s="46">
        <v>600000000</v>
      </c>
      <c r="E623" s="47">
        <v>24.080602592999288</v>
      </c>
      <c r="F623" s="47">
        <v>2.5993742004532909</v>
      </c>
      <c r="G623" s="46">
        <v>159.75809699999999</v>
      </c>
      <c r="H623" s="47">
        <v>10.4</v>
      </c>
      <c r="I623" s="47">
        <v>-0.43038196315342431</v>
      </c>
      <c r="J623" s="46">
        <v>131816000</v>
      </c>
      <c r="K623" s="47">
        <v>70.279783941251438</v>
      </c>
      <c r="L623" s="47">
        <v>66.666666666666671</v>
      </c>
      <c r="M623" s="47">
        <v>26.62</v>
      </c>
      <c r="N623" s="48">
        <v>0</v>
      </c>
      <c r="O623" s="49">
        <v>46.063064776836626</v>
      </c>
      <c r="P623" s="48">
        <v>1.5354354925612208</v>
      </c>
    </row>
    <row r="624" spans="1:16">
      <c r="A624" s="25" t="s">
        <v>675</v>
      </c>
      <c r="B624" s="25" t="s">
        <v>691</v>
      </c>
      <c r="C624" s="26">
        <v>1459734156</v>
      </c>
      <c r="D624" s="26">
        <v>33811732</v>
      </c>
      <c r="E624" s="27">
        <v>15.235499816619805</v>
      </c>
      <c r="F624" s="27">
        <v>1.5019934320055739</v>
      </c>
      <c r="G624" s="26">
        <v>7.956887</v>
      </c>
      <c r="H624" s="27">
        <v>330</v>
      </c>
      <c r="I624" s="27">
        <v>1.6286589467924273</v>
      </c>
      <c r="J624" s="26">
        <v>174328179</v>
      </c>
      <c r="K624" s="27">
        <v>58.186345192075919</v>
      </c>
      <c r="L624" s="27">
        <v>1183.0213252607114</v>
      </c>
      <c r="M624" s="27">
        <v>23.53</v>
      </c>
      <c r="N624" s="28">
        <v>26.786695117843799</v>
      </c>
      <c r="O624" s="29">
        <v>1757.4283874796215</v>
      </c>
      <c r="P624" s="28">
        <v>58.580946249320718</v>
      </c>
    </row>
    <row r="625" spans="1:16">
      <c r="A625" s="25" t="s">
        <v>116</v>
      </c>
      <c r="B625" s="25" t="s">
        <v>691</v>
      </c>
      <c r="C625" s="26">
        <v>2293640501</v>
      </c>
      <c r="D625" s="26">
        <v>592000000</v>
      </c>
      <c r="E625" s="27">
        <v>48.959876793449247</v>
      </c>
      <c r="F625" s="27">
        <v>11.814642083361305</v>
      </c>
      <c r="G625" s="26">
        <v>110.71429000000001</v>
      </c>
      <c r="H625" s="27">
        <v>7.38</v>
      </c>
      <c r="I625" s="27">
        <v>3.8210754253158896E-2</v>
      </c>
      <c r="J625" s="26">
        <v>-484144539</v>
      </c>
      <c r="K625" s="27">
        <v>-8.5594273325057575</v>
      </c>
      <c r="L625" s="27">
        <v>67.567567567567565</v>
      </c>
      <c r="M625" s="27">
        <v>18.7</v>
      </c>
      <c r="N625" s="28">
        <v>58.330816287923518</v>
      </c>
      <c r="O625" s="29">
        <v>1706.324082854341</v>
      </c>
      <c r="P625" s="28">
        <v>56.87746942847803</v>
      </c>
    </row>
    <row r="626" spans="1:16">
      <c r="A626" s="25" t="s">
        <v>83</v>
      </c>
      <c r="B626" s="25" t="s">
        <v>691</v>
      </c>
      <c r="C626" s="26">
        <v>4451435451</v>
      </c>
      <c r="D626" s="26">
        <v>800000000</v>
      </c>
      <c r="E626" s="27">
        <v>72.540303392564908</v>
      </c>
      <c r="F626" s="27">
        <v>90.675379240706135</v>
      </c>
      <c r="G626" s="26">
        <v>475.40234800000002</v>
      </c>
      <c r="H626" s="27">
        <v>1.1599999999999999</v>
      </c>
      <c r="I626" s="27">
        <v>-1.4472474894682509E-2</v>
      </c>
      <c r="J626" s="26">
        <v>-73450635</v>
      </c>
      <c r="K626" s="27">
        <v>-10.891668942004381</v>
      </c>
      <c r="L626" s="27">
        <v>50</v>
      </c>
      <c r="M626" s="27">
        <v>59.42</v>
      </c>
      <c r="N626" s="28">
        <v>16.055939799272334</v>
      </c>
      <c r="O626" s="29">
        <v>428.38723355488634</v>
      </c>
      <c r="P626" s="28">
        <v>14.279574451829545</v>
      </c>
    </row>
    <row r="627" spans="1:16">
      <c r="A627" s="65" t="s">
        <v>67</v>
      </c>
      <c r="B627" s="65" t="s">
        <v>608</v>
      </c>
      <c r="C627" s="66">
        <v>24553432694</v>
      </c>
      <c r="D627" s="66">
        <v>10983458</v>
      </c>
      <c r="E627" s="67">
        <v>0.36779769775258381</v>
      </c>
      <c r="F627" s="67">
        <v>2.8849030339595226E-3</v>
      </c>
      <c r="G627" s="66">
        <v>3.4871699999999996E-4</v>
      </c>
      <c r="H627" s="67">
        <v>11515</v>
      </c>
      <c r="I627" s="67">
        <v>42.326041161637477</v>
      </c>
      <c r="J627" s="66">
        <v>5402190789</v>
      </c>
      <c r="K627" s="67">
        <v>23.599775297569558</v>
      </c>
      <c r="L627" s="67">
        <v>3641.8403020250998</v>
      </c>
      <c r="M627" s="67">
        <v>85.99</v>
      </c>
      <c r="N627" s="68">
        <v>0</v>
      </c>
      <c r="O627" s="69">
        <v>1909.6846297531829</v>
      </c>
      <c r="P627" s="68">
        <v>63.656154325106094</v>
      </c>
    </row>
    <row r="628" spans="1:16">
      <c r="A628" s="65" t="s">
        <v>488</v>
      </c>
      <c r="B628" s="65" t="s">
        <v>608</v>
      </c>
      <c r="C628" s="66">
        <v>1606779225</v>
      </c>
      <c r="D628" s="66">
        <v>84000000</v>
      </c>
      <c r="E628" s="67">
        <v>62.429856934241542</v>
      </c>
      <c r="F628" s="67">
        <v>20.64479395973596</v>
      </c>
      <c r="G628" s="66">
        <v>17.924288000000001</v>
      </c>
      <c r="H628" s="67">
        <v>35.76</v>
      </c>
      <c r="I628" s="67">
        <v>-0.35648888569630088</v>
      </c>
      <c r="J628" s="66">
        <v>-6732835</v>
      </c>
      <c r="K628" s="67">
        <v>-449.14215185727852</v>
      </c>
      <c r="L628" s="67">
        <v>476.1904761904762</v>
      </c>
      <c r="M628" s="67">
        <v>21.33</v>
      </c>
      <c r="N628" s="68">
        <v>53.350129079536238</v>
      </c>
      <c r="O628" s="69">
        <v>1201.2278921235065</v>
      </c>
      <c r="P628" s="68">
        <v>40.04092973745022</v>
      </c>
    </row>
    <row r="629" spans="1:16">
      <c r="A629" s="65" t="s">
        <v>311</v>
      </c>
      <c r="B629" s="65" t="s">
        <v>608</v>
      </c>
      <c r="C629" s="66">
        <v>530578724</v>
      </c>
      <c r="D629" s="66">
        <v>240000000</v>
      </c>
      <c r="E629" s="67">
        <v>47.297196950541597</v>
      </c>
      <c r="F629" s="67">
        <v>39.414330792117994</v>
      </c>
      <c r="G629" s="66">
        <v>148.650609</v>
      </c>
      <c r="H629" s="67">
        <v>5.69</v>
      </c>
      <c r="I629" s="67">
        <v>-8.9792010711412296E-2</v>
      </c>
      <c r="J629" s="66">
        <v>-38865072</v>
      </c>
      <c r="K629" s="67">
        <v>-30.876052410246402</v>
      </c>
      <c r="L629" s="67">
        <v>166.66666666666666</v>
      </c>
      <c r="M629" s="67">
        <v>61.93</v>
      </c>
      <c r="N629" s="68">
        <v>64.55549327548492</v>
      </c>
      <c r="O629" s="69">
        <v>924.34070370189556</v>
      </c>
      <c r="P629" s="68">
        <v>30.811356790063186</v>
      </c>
    </row>
    <row r="630" spans="1:16">
      <c r="A630" s="65" t="s">
        <v>512</v>
      </c>
      <c r="B630" s="65" t="s">
        <v>608</v>
      </c>
      <c r="C630" s="66">
        <v>24772686000</v>
      </c>
      <c r="D630" s="66">
        <v>261292000</v>
      </c>
      <c r="E630" s="67">
        <v>2.6599720907871744</v>
      </c>
      <c r="F630" s="67">
        <v>4.3879632530074271E-2</v>
      </c>
      <c r="G630" s="66">
        <v>62.8855</v>
      </c>
      <c r="H630" s="67">
        <v>239.2</v>
      </c>
      <c r="I630" s="67">
        <v>-3.0029397186716835</v>
      </c>
      <c r="J630" s="66">
        <v>224412000</v>
      </c>
      <c r="K630" s="67">
        <v>270.1270163805857</v>
      </c>
      <c r="L630" s="67">
        <v>153.08543698237986</v>
      </c>
      <c r="M630" s="67">
        <v>24.06</v>
      </c>
      <c r="N630" s="68">
        <v>38.835752569274149</v>
      </c>
      <c r="O630" s="69">
        <v>739.931316909776</v>
      </c>
      <c r="P630" s="68">
        <v>24.664377230325865</v>
      </c>
    </row>
    <row r="631" spans="1:16">
      <c r="A631" s="65" t="s">
        <v>461</v>
      </c>
      <c r="B631" s="65" t="s">
        <v>608</v>
      </c>
      <c r="C631" s="66">
        <v>1357332842</v>
      </c>
      <c r="D631" s="66">
        <v>535000000</v>
      </c>
      <c r="E631" s="67">
        <v>26.432189358089989</v>
      </c>
      <c r="F631" s="67">
        <v>9.8811922833981267</v>
      </c>
      <c r="G631" s="66">
        <v>285.553631</v>
      </c>
      <c r="H631" s="67">
        <v>5.3</v>
      </c>
      <c r="I631" s="67">
        <v>-0.28513344125519868</v>
      </c>
      <c r="J631" s="66">
        <v>-32229759</v>
      </c>
      <c r="K631" s="67">
        <v>-82.99782818729733</v>
      </c>
      <c r="L631" s="67">
        <v>74.766355140186917</v>
      </c>
      <c r="M631" s="67">
        <v>53.37</v>
      </c>
      <c r="N631" s="68">
        <v>60.289058478218877</v>
      </c>
      <c r="O631" s="69">
        <v>168.54463592998991</v>
      </c>
      <c r="P631" s="68">
        <v>5.6181545309996634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8" t="s">
        <v>2322</v>
      </c>
      <c r="B1" s="239"/>
      <c r="C1" s="239"/>
      <c r="D1" s="239"/>
      <c r="E1" s="239"/>
      <c r="F1" s="239"/>
      <c r="G1" s="239"/>
      <c r="H1" s="240"/>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0.233138668373708</v>
      </c>
      <c r="F3" s="128">
        <f>VLOOKUP(A3,'Tüm - Sektör'!$A:$H,6,0)</f>
        <v>9.4311759050852754E-4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1.9244635563753487</v>
      </c>
      <c r="R3" s="166" t="str">
        <f>IF(OR(H3="", H4="", Q3=0), "", IF(H3&lt;H4, (H4-H3)/H3, ""))</f>
        <v/>
      </c>
      <c r="S3" s="191">
        <v>1.97310905934168</v>
      </c>
      <c r="T3" s="208">
        <f t="shared" si="1"/>
        <v>4.86455029663313E-2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4.6688341703963827</v>
      </c>
      <c r="F4" s="128">
        <f>VLOOKUP(A4,'Tüm - Sektör'!$A:$H,6,0)</f>
        <v>3.9261347295789888E-2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11.127413815824877</v>
      </c>
      <c r="R4" s="166" t="str">
        <f>IF(OR(H4="", H5="", Q4=0), "", IF(H4&lt;H5, (H5-H4)/H4, ""))</f>
        <v/>
      </c>
      <c r="S4" s="191">
        <v>7.3104137057080933</v>
      </c>
      <c r="T4" s="208">
        <f t="shared" si="1"/>
        <v>-3.8170001101167834</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19.08160975512952</v>
      </c>
      <c r="F5" s="128">
        <f>VLOOKUP(A5,'Tüm - Sektör'!$A:$H,6,0)</f>
        <v>1.514413472629327</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9.9207010278118286</v>
      </c>
      <c r="R5" s="166" t="str">
        <f>IF(OR(H5="", H9="", Q5=0), "", IF(H5&lt;H9, (H9-H5)/H5, ""))</f>
        <v/>
      </c>
      <c r="S5" s="191">
        <v>9.5280066121276121</v>
      </c>
      <c r="T5" s="208">
        <f t="shared" si="1"/>
        <v>-0.39269441568421648</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22.946559304261214</v>
      </c>
      <c r="F6" s="128">
        <f>VLOOKUP(A6,'Tüm - Sektör'!$A:$H,6,0)</f>
        <v>3.5039184575104452</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40.362301617586184</v>
      </c>
      <c r="R6" s="166">
        <f>IF(OR(H6="", H3="", Q6=0), "", IF(H6&lt;H3, (H3-H6)/H6, ""))</f>
        <v>31.379032258064516</v>
      </c>
      <c r="S6" s="191">
        <v>37.682244790178459</v>
      </c>
      <c r="T6" s="208">
        <f t="shared" si="1"/>
        <v>-2.680056827407725</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142.66777177122682</v>
      </c>
      <c r="F7" s="128">
        <f>VLOOKUP(A7,'Tüm - Sektör'!$A:$H,6,0)</f>
        <v>445.8367867850838</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74.402342947215146</v>
      </c>
      <c r="R7" s="166" t="str">
        <f>IF(OR(H7="", H9="", Q7=0), "", IF(H7&lt;H9, (H9-H7)/H7, ""))</f>
        <v/>
      </c>
      <c r="S7" s="191">
        <v>76.537614269042109</v>
      </c>
      <c r="T7" s="208">
        <f t="shared" si="1"/>
        <v>2.1352713218269628</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145.7583588774857</v>
      </c>
      <c r="F8" s="128">
        <f>VLOOKUP(A8,'Tüm - Sektör'!$A:$H,6,0)</f>
        <v>560.60907260571423</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86.965213310070283</v>
      </c>
      <c r="R8" s="166">
        <f>IF(OR(H8="", H10="", Q8=0), "", IF(H8&lt;H10, (H10-H8)/H8, ""))</f>
        <v>0.14307458143074572</v>
      </c>
      <c r="S8" s="191">
        <v>92.316918744536167</v>
      </c>
      <c r="T8" s="208">
        <f t="shared" si="1"/>
        <v>5.3517054344658845</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125.09743839476567</v>
      </c>
      <c r="F9" s="128">
        <f>VLOOKUP(A9,'Tüm - Sektör'!$A:$H,6,0)</f>
        <v>110.1985891426759</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141.42401016151479</v>
      </c>
      <c r="R9" s="166">
        <f>IF(OR(H9="", H6="", Q9=0), "", IF(H9&lt;H6, (H6-H9)/H9, ""))</f>
        <v>9.5406360424028266E-2</v>
      </c>
      <c r="S9" s="191">
        <v>144.41184136211018</v>
      </c>
      <c r="T9" s="208">
        <f t="shared" si="1"/>
        <v>2.9878312005953944</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37.954870141207302</v>
      </c>
      <c r="F10" s="128">
        <f>VLOOKUP(A10,'Tüm - Sektör'!$A:$H,6,0)</f>
        <v>6.7439357038392505</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157.91397149133797</v>
      </c>
      <c r="R10" s="166" t="str">
        <f>IF(OR(H10="", BTA!H604="", Q10=0), "", IF(H10&lt;BTA!H604, (BTA!H604-H10)/H10, ""))</f>
        <v/>
      </c>
      <c r="S10" s="191">
        <v>148.10818800934027</v>
      </c>
      <c r="T10" s="208">
        <f t="shared" si="1"/>
        <v>-9.8057834819977074</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25.687460666075857</v>
      </c>
      <c r="F11" s="128">
        <f>VLOOKUP(A11,'Tüm - Sektör'!$A:$H,6,0)</f>
        <v>3.4806857271105498</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207.59406748095921</v>
      </c>
      <c r="R11" s="166">
        <f>IF(OR(H11="", H10="", Q11=0), "", IF(H11&lt;H10, (H10-H11)/H11, ""))</f>
        <v>2.4849187935034807</v>
      </c>
      <c r="S11" s="191">
        <v>204.2067516945566</v>
      </c>
      <c r="T11" s="208">
        <f t="shared" si="1"/>
        <v>-3.3873157864026098</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422.90772745457764</v>
      </c>
      <c r="F12" s="128">
        <f>VLOOKUP(A12,'Tüm - Sektör'!$A:$H,6,0)</f>
        <v>5286.3465931822202</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247.93668394667645</v>
      </c>
      <c r="R12" s="166" t="str">
        <f>IF(OR(H12="", BTA!H604="", Q12=0), "", IF(H12&lt;BTA!H604, (BTA!H604-H12)/H12, ""))</f>
        <v/>
      </c>
      <c r="S12" s="191">
        <v>252.63443164250822</v>
      </c>
      <c r="T12" s="208">
        <f t="shared" si="1"/>
        <v>4.6977476958317652</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67.294894117244127</v>
      </c>
      <c r="F13" s="128">
        <f>VLOOKUP(A13,'Tüm - Sektör'!$A:$H,6,0)</f>
        <v>114.36737233218565</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493.91064186023067</v>
      </c>
      <c r="R13" s="166">
        <f>IF(OR(H13="", H12="", Q13=0), "", IF(H13&lt;H12, (H12-H13)/H13, ""))</f>
        <v>0.81226053639846774</v>
      </c>
      <c r="S13" s="191">
        <v>434.49282028306004</v>
      </c>
      <c r="T13" s="208">
        <f t="shared" si="1"/>
        <v>-59.417821577170628</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381.44308022916152</v>
      </c>
      <c r="F14" s="128">
        <f>VLOOKUP(A14,'Tüm - Sektör'!$A:$H,6,0)</f>
        <v>3467.66436571965</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1711.4280222867656</v>
      </c>
      <c r="R14" s="166">
        <f>IF(OR(H14="", BTA!H605="", Q14=0), "", IF(H14&lt;BTA!H605, (BTA!H605-H14)/H14, ""))</f>
        <v>1.2028985507246379</v>
      </c>
      <c r="S14" s="191">
        <v>1586.9605297568189</v>
      </c>
      <c r="T14" s="208">
        <f t="shared" si="1"/>
        <v>-124.46749252994664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512925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3625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649.5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203.8</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190.5</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134.80000000000001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120.8</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94</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66.3</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53.7</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32.82</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29.52</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21.86</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18.7</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16.62</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11.19</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12.24</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11.6</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9.74</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10.97</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9.92</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8.59</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7.13</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7.17</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5.89</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5.18</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4.99</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16.13</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4.25</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13.8</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4.43</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3.28</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2.5499999999999998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2.09</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2.17</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4.84</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10.42</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7.44</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11515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13037.5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1580</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1533</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1256</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1650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1006</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684.5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440.75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356.25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619.5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371.5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455.5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288.25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228.7</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330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196.4</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244.9</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245.2</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160</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55.35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233.2</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134.19999999999999</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153.9</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145.6</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194.4</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116</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123.1</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280.5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158.4</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122.4</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113.6</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150.19999999999999</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143.80000000000001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128</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100.7</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171.1</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204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110.7</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89.3</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77</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82.35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77.349999999999994</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77.95</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71.3</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90.7</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40.76</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74.95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68.2</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58.05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103.1</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50.95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49</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52.95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70</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46.1</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37.5</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43.32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43.24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39.799999999999997</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72</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55.8</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29.7</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42.28</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45</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34.82</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31.66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39.46</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33.36</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33.58</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35.76</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35.26</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34.28</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30.3</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30.02</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38.520000000000003</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31.94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34.520000000000003</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31.62</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40.700000000000003</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31.14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26.12</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19.05</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27.84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31.4</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31.1</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27.5</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25.68</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38.94</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37.22</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27.46</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39</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23.4</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24.56</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28.92</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26.46</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20.38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25.94</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19.37</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23.62</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16.920000000000002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22.72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20.6</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24.8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21.58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21.98</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22.24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21.98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2.17</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24.34</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22.32</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21.9</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4.47</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19.87</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12.9</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19.46</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14.8</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15.81</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17.510000000000002</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19.09</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13.94</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16.66</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14.8</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19.25</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11.42</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15.3</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17.75</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15.34</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15.84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13.01</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12.8</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12.97</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15.69</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15.58</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15.01</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9.0299999999999994</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10.7</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13.05</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10.039999999999999</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9.18</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12.18</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11.03</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12.82</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11.6</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12.36</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11.15</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10.45</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11.87</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9.76</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2.0499999999999998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6.09</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11.7</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10.52</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10.17</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11.22</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11.03</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12.9</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8.93</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9.75</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10.11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7.17</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8.74</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8.77</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9.58</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9.32</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8.75</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8.07</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9.02</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8.35</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7.89</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8.3000000000000007</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7.36</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7.83</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11.3</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8.49</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8.19</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6.86</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7.32</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7.14</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7.4</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12.18</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4.83</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7.01</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7.08</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5.3</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5.58</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6.41</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5.81</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7.38</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5.69</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4.83</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5.87</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6.17</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4.03</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6.57</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5.08</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4.91</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4.63</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4.6900000000000004</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3.65</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3.57</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4.1900000000000004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4.08</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4.32</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4.71</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3.81</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3.37</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3.89</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3.27</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3.89</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2.97</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2.76</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2.63</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2.5499999999999998</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2.21</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2.65</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2.41</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2.94</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2.23</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1.24</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2.36</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2.57</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2.34</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2.1800000000000002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2.0299999999999998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1.47</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1.76</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1.57</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1.54</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1.64</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1.57</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2.0099999999999998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1.24</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1.57</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1.1599999999999999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11.6</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10.039999999999999</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43.24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22.24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24.34</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8.19</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3.81</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8.75</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4.08</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2.63</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145.6</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43.32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39.799999999999997</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27.84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194.4</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15.58</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6.86</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4.83</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19.46</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23.4</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7.44</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31.4</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72</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30.02</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31.62</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19.05</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10.17</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37.22</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3.89</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2.23</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2.5499999999999998</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71.3</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29.7</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26.46</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1.64</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1.57</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22.32</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9.02</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25.68</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7.32</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5.87</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9.0299999999999994</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14.8</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5.81</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3.57</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3.37</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1.76</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2.0299999999999998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2.57</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15.01</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2.94</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1.57</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12.18</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245.2</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46.1</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70</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8.93</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143.80000000000001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455.5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21.9</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26.12</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17.510000000000002</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11.22</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11.7</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8.74</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10.11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11.42</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11.87</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8.3000000000000007</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4.71</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2.34</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6.57</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5.58</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11.03</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1.54</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1.57</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10.7</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1.24</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13037.5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77</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1256</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15.84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31.66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7.08</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4.03</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2.41</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33.36</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15.81</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10.45</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2.0499999999999998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40.700000000000003</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8.49</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2.36</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45</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55.35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134.19999999999999</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1650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123.1</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619.5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33.58</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28.92</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204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35.26</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21.98</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12.97</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13.94</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20.38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9.18</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4.91</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7.83</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356.25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37.5</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160</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74.95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25.94</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24.56</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31.94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16.920000000000002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4.47</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13.05</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11.3</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15.3</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2.65</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8.77</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50.95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11.15</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2.76</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9.58</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4.1900000000000004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2.1800000000000002</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1580</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113.6</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196.4</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27.46</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171.1</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19.09</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40.76</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8.07</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7.4</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31.14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14.8</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12.9</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21.98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12.9</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20.6</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9.76</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19.25</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6.17</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38.520000000000003</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30.3</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15.34</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2.21</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4.83</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2.97</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1.47</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1.24</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684.5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288.25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100.7</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27.5</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55.8</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228.7</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15.69</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7.14</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7.17</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2.0099999999999998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1006</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440.75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122.4</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280.5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13.01</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16.66</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23.62</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52.95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153.9</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34.520000000000003</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38.94</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10.52</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49</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12.18</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12.36</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8.35</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4.32</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1533</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77.95</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103.1</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19.37</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31.1</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68.2</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39</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7.89</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24.8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5.08</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17.75</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4.6900000000000004</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3.65</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371.5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116</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128</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39.46</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110.7</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22.72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89.3</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34.82</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158.4</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58.05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2.17</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11.03</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7.01</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7.36</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9.75</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9.32</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3.27</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6.41</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4.63</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3.89</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82.35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42.28</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12.8</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34.28</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19.87</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6.09</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150.19999999999999</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244.9</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233.2</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12.82</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77.349999999999994</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21.58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90.7</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7.38</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1.1599999999999999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330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11515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5.69</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5.3</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35.76</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2"/>
      <c r="B1" s="243"/>
      <c r="C1" s="243"/>
      <c r="D1" s="243"/>
      <c r="E1" s="243"/>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259</v>
      </c>
      <c r="I2" s="87">
        <v>5.4062308620861472</v>
      </c>
      <c r="J2" s="86">
        <v>2089864424</v>
      </c>
      <c r="K2" s="87">
        <v>21.532497267870617</v>
      </c>
      <c r="L2" s="87">
        <v>0</v>
      </c>
      <c r="M2" s="87">
        <v>19.89</v>
      </c>
      <c r="N2" s="88">
        <v>42.089484594348342</v>
      </c>
      <c r="O2" s="89">
        <v>2492.1885532356237</v>
      </c>
      <c r="P2" s="88">
        <v>83.072951774520789</v>
      </c>
    </row>
    <row r="3" spans="1:16">
      <c r="A3" s="85" t="s">
        <v>685</v>
      </c>
      <c r="B3" s="85" t="s">
        <v>683</v>
      </c>
      <c r="C3" s="86">
        <v>7810665698</v>
      </c>
      <c r="D3" s="86">
        <v>0</v>
      </c>
      <c r="E3" s="87">
        <v>0</v>
      </c>
      <c r="F3" s="87">
        <v>0</v>
      </c>
      <c r="G3" s="86">
        <v>451.23490800000002</v>
      </c>
      <c r="H3" s="87">
        <v>6.09</v>
      </c>
      <c r="I3" s="87">
        <v>-0.1560321372354716</v>
      </c>
      <c r="J3" s="86">
        <v>3157815002</v>
      </c>
      <c r="K3" s="87">
        <v>3.6346144383793133</v>
      </c>
      <c r="L3" s="87">
        <v>0</v>
      </c>
      <c r="M3" s="87">
        <v>27.99</v>
      </c>
      <c r="N3" s="88">
        <v>63.426380347460125</v>
      </c>
      <c r="O3" s="89">
        <v>641.78242705070181</v>
      </c>
      <c r="P3" s="88">
        <v>21.392747568356729</v>
      </c>
    </row>
    <row r="4" spans="1:16">
      <c r="A4" s="60" t="s">
        <v>434</v>
      </c>
      <c r="B4" s="60" t="s">
        <v>374</v>
      </c>
      <c r="C4" s="61">
        <v>29439691000</v>
      </c>
      <c r="D4" s="61">
        <v>0</v>
      </c>
      <c r="E4" s="62">
        <v>0</v>
      </c>
      <c r="F4" s="62">
        <v>0</v>
      </c>
      <c r="G4" s="61">
        <v>1007.169114</v>
      </c>
      <c r="H4" s="62">
        <v>8.69</v>
      </c>
      <c r="I4" s="62">
        <v>0.14158091214471291</v>
      </c>
      <c r="J4" s="61">
        <v>0</v>
      </c>
      <c r="K4" s="62">
        <v>0</v>
      </c>
      <c r="L4" s="62">
        <v>0</v>
      </c>
      <c r="M4" s="62">
        <v>40.28</v>
      </c>
      <c r="N4" s="63">
        <v>347.93630595625137</v>
      </c>
      <c r="O4" s="64">
        <v>2269.6469493735208</v>
      </c>
      <c r="P4" s="63">
        <v>75.654898312450698</v>
      </c>
    </row>
    <row r="5" spans="1:16">
      <c r="A5" s="85" t="s">
        <v>435</v>
      </c>
      <c r="B5" s="85" t="s">
        <v>683</v>
      </c>
      <c r="C5" s="86">
        <v>11342832137</v>
      </c>
      <c r="D5" s="86">
        <v>0</v>
      </c>
      <c r="E5" s="87">
        <v>0</v>
      </c>
      <c r="F5" s="87">
        <v>0</v>
      </c>
      <c r="G5" s="86">
        <v>64.744270999999998</v>
      </c>
      <c r="H5" s="87">
        <v>104.7</v>
      </c>
      <c r="I5" s="87">
        <v>-0.96348928520531285</v>
      </c>
      <c r="J5" s="86">
        <v>1459724461</v>
      </c>
      <c r="K5" s="87">
        <v>30.135139319282807</v>
      </c>
      <c r="L5" s="87">
        <v>0</v>
      </c>
      <c r="M5" s="87">
        <v>15.05</v>
      </c>
      <c r="N5" s="88">
        <v>86.723233805975028</v>
      </c>
      <c r="O5" s="89">
        <v>736.05737150011078</v>
      </c>
      <c r="P5" s="88">
        <v>24.53524571667036</v>
      </c>
    </row>
    <row r="6" spans="1:16">
      <c r="A6" s="85" t="s">
        <v>686</v>
      </c>
      <c r="B6" s="85" t="s">
        <v>683</v>
      </c>
      <c r="C6" s="86">
        <v>35288102843</v>
      </c>
      <c r="D6" s="86">
        <v>0</v>
      </c>
      <c r="E6" s="87">
        <v>0</v>
      </c>
      <c r="F6" s="87">
        <v>0</v>
      </c>
      <c r="G6" s="86">
        <v>694.73875399999997</v>
      </c>
      <c r="H6" s="87">
        <v>26.18</v>
      </c>
      <c r="I6" s="87">
        <v>-0.40089945721864595</v>
      </c>
      <c r="J6" s="86">
        <v>9395308662</v>
      </c>
      <c r="K6" s="87">
        <v>6.0455704057634287</v>
      </c>
      <c r="L6" s="87">
        <v>0</v>
      </c>
      <c r="M6" s="87">
        <v>34.729999999999997</v>
      </c>
      <c r="N6" s="88">
        <v>37.409960967555847</v>
      </c>
      <c r="O6" s="89">
        <v>569.78232409489544</v>
      </c>
      <c r="P6" s="88">
        <v>18.992744136496515</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153.9</v>
      </c>
      <c r="I9" s="87">
        <v>-3.8509542141445934</v>
      </c>
      <c r="J9" s="86">
        <v>2238951517</v>
      </c>
      <c r="K9" s="87">
        <v>13.765462337164132</v>
      </c>
      <c r="L9" s="87">
        <v>0</v>
      </c>
      <c r="M9" s="87">
        <v>5.5</v>
      </c>
      <c r="N9" s="88">
        <v>23.516401948437789</v>
      </c>
      <c r="O9" s="89">
        <v>132.81070381802908</v>
      </c>
      <c r="P9" s="88">
        <v>4.4270234606009691</v>
      </c>
    </row>
    <row r="10" spans="1:16">
      <c r="A10" s="85" t="s">
        <v>750</v>
      </c>
      <c r="B10" s="85" t="s">
        <v>683</v>
      </c>
      <c r="C10" s="86">
        <v>54752015449</v>
      </c>
      <c r="D10" s="86">
        <v>0</v>
      </c>
      <c r="E10" s="87">
        <v>0</v>
      </c>
      <c r="F10" s="87">
        <v>0</v>
      </c>
      <c r="G10" s="86">
        <v>4648.4724200000001</v>
      </c>
      <c r="H10" s="87">
        <v>6.08</v>
      </c>
      <c r="I10" s="87">
        <v>-7.3273584632321587E-2</v>
      </c>
      <c r="J10" s="86">
        <v>8018316367</v>
      </c>
      <c r="K10" s="87">
        <v>15.863679378317052</v>
      </c>
      <c r="L10" s="87">
        <v>0</v>
      </c>
      <c r="M10" s="87">
        <v>23.24</v>
      </c>
      <c r="N10" s="88">
        <v>304.66968663870136</v>
      </c>
      <c r="O10" s="89">
        <v>610.6162125584965</v>
      </c>
      <c r="P10" s="88">
        <v>20.353873751949884</v>
      </c>
    </row>
    <row r="11" spans="1:16">
      <c r="A11" t="s">
        <v>2183</v>
      </c>
      <c r="C11" s="14">
        <v>27947178234</v>
      </c>
      <c r="D11" s="14">
        <v>0</v>
      </c>
      <c r="E11" s="19">
        <v>0</v>
      </c>
      <c r="F11" s="19">
        <v>0</v>
      </c>
      <c r="G11" s="14">
        <v>0</v>
      </c>
      <c r="H11" s="19">
        <v>60.1</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-4.4855289161205292E-3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10.492029913414676</v>
      </c>
      <c r="F14" s="62">
        <v>0.73535393281571881</v>
      </c>
      <c r="G14" s="61">
        <v>7.4329999999999998E-6</v>
      </c>
      <c r="H14" s="62">
        <v>512925</v>
      </c>
      <c r="I14" s="62">
        <v>2898.6546043978888</v>
      </c>
      <c r="J14" s="61">
        <v>0</v>
      </c>
      <c r="K14" s="62">
        <v>0</v>
      </c>
      <c r="L14" s="62">
        <v>1379310.3448275863</v>
      </c>
      <c r="M14" s="62">
        <v>25.63</v>
      </c>
      <c r="N14" s="63">
        <v>368.7554026000949</v>
      </c>
      <c r="O14" s="64">
        <v>1940.8895409675451</v>
      </c>
      <c r="P14" s="63">
        <v>64.696318032251511</v>
      </c>
    </row>
    <row r="15" spans="1:16">
      <c r="A15" s="25" t="s">
        <v>16</v>
      </c>
      <c r="B15" s="25" t="s">
        <v>353</v>
      </c>
      <c r="C15" s="26">
        <v>238701401</v>
      </c>
      <c r="D15" s="26">
        <v>1770000</v>
      </c>
      <c r="E15" s="27">
        <v>29.781006485595917</v>
      </c>
      <c r="F15" s="27">
        <v>11.187119277255348</v>
      </c>
      <c r="G15" s="26">
        <v>8.7624699999999992E-4</v>
      </c>
      <c r="H15" s="27">
        <v>1533</v>
      </c>
      <c r="I15" s="27">
        <v>-17.216323568908592</v>
      </c>
      <c r="J15" s="26">
        <v>-188709133</v>
      </c>
      <c r="K15" s="27">
        <v>-14.106789415433328</v>
      </c>
      <c r="L15" s="27">
        <v>22598.870056497177</v>
      </c>
      <c r="M15" s="27">
        <v>49.5</v>
      </c>
      <c r="N15" s="28">
        <v>91.202804858681304</v>
      </c>
      <c r="O15" s="29">
        <v>530.22064885561929</v>
      </c>
      <c r="P15" s="28">
        <v>17.674021628520642</v>
      </c>
    </row>
    <row r="16" spans="1:16">
      <c r="A16" s="55" t="s">
        <v>554</v>
      </c>
      <c r="B16" s="55" t="s">
        <v>233</v>
      </c>
      <c r="C16" s="56">
        <v>3279541734</v>
      </c>
      <c r="D16" s="56">
        <v>1891070</v>
      </c>
      <c r="E16" s="57">
        <v>5.0494879403976691</v>
      </c>
      <c r="F16" s="57">
        <v>0.22529320406215039</v>
      </c>
      <c r="G16" s="56">
        <v>6.0773900000000004E-4</v>
      </c>
      <c r="H16" s="57">
        <v>13037.5</v>
      </c>
      <c r="I16" s="57">
        <v>-293.01338456562189</v>
      </c>
      <c r="J16" s="56">
        <v>-614132063</v>
      </c>
      <c r="K16" s="57">
        <v>-36.495345203951679</v>
      </c>
      <c r="L16" s="57">
        <v>21152.046196068892</v>
      </c>
      <c r="M16" s="57">
        <v>32.130000000000003</v>
      </c>
      <c r="N16" s="58">
        <v>23.985322030848558</v>
      </c>
      <c r="O16" s="59">
        <v>789.86409595816235</v>
      </c>
      <c r="P16" s="58">
        <v>26.32880319860541</v>
      </c>
    </row>
    <row r="17" spans="1:16" ht="15.75" customHeight="1">
      <c r="A17" s="45" t="s">
        <v>190</v>
      </c>
      <c r="B17" s="45" t="s">
        <v>375</v>
      </c>
      <c r="C17" s="46">
        <v>8450730000</v>
      </c>
      <c r="D17" s="46">
        <v>3150000</v>
      </c>
      <c r="E17" s="47">
        <v>6.8720676135860428</v>
      </c>
      <c r="F17" s="47">
        <v>0.45355691605359488</v>
      </c>
      <c r="G17" s="46">
        <v>1.1325970000000001</v>
      </c>
      <c r="H17" s="47">
        <v>5140</v>
      </c>
      <c r="I17" s="47">
        <v>-102.79080401678766</v>
      </c>
      <c r="J17" s="46">
        <v>-123597000</v>
      </c>
      <c r="K17" s="47">
        <v>-122.5879268914294</v>
      </c>
      <c r="L17" s="47">
        <v>12698.412698412698</v>
      </c>
      <c r="M17" s="47">
        <v>35.950000000000003</v>
      </c>
      <c r="N17" s="48">
        <v>21.29059238382284</v>
      </c>
      <c r="O17" s="49">
        <v>721.36691684355105</v>
      </c>
      <c r="P17" s="48">
        <v>24.045563894785037</v>
      </c>
    </row>
    <row r="18" spans="1:16">
      <c r="A18" s="40" t="s">
        <v>71</v>
      </c>
      <c r="B18" s="40" t="s">
        <v>255</v>
      </c>
      <c r="C18" s="41">
        <v>336306420</v>
      </c>
      <c r="D18" s="41">
        <v>3750000</v>
      </c>
      <c r="E18" s="42">
        <v>13.472129952165519</v>
      </c>
      <c r="F18" s="42">
        <v>0.89814199681103457</v>
      </c>
      <c r="G18" s="41">
        <v>7.3957799999999996E-4</v>
      </c>
      <c r="H18" s="42">
        <v>4015</v>
      </c>
      <c r="I18" s="42">
        <v>-172.44096534063738</v>
      </c>
      <c r="J18" s="41">
        <v>-10342879</v>
      </c>
      <c r="K18" s="42">
        <v>-1450.2731782901067</v>
      </c>
      <c r="L18" s="42">
        <v>10666.666666666666</v>
      </c>
      <c r="M18" s="42">
        <v>19.72</v>
      </c>
      <c r="N18" s="43">
        <v>43.578571089344692</v>
      </c>
      <c r="O18" s="44">
        <v>71.70593614665222</v>
      </c>
      <c r="P18" s="43">
        <v>2.390197871555074</v>
      </c>
    </row>
    <row r="19" spans="1:16">
      <c r="A19" s="90" t="s">
        <v>410</v>
      </c>
      <c r="B19" s="90" t="s">
        <v>609</v>
      </c>
      <c r="C19" s="91">
        <v>849237071</v>
      </c>
      <c r="D19" s="91">
        <v>4244586</v>
      </c>
      <c r="E19" s="92">
        <v>34.683572670267964</v>
      </c>
      <c r="F19" s="92">
        <v>2.8924773900774259</v>
      </c>
      <c r="G19" s="91">
        <v>5.2214700000000004E-4</v>
      </c>
      <c r="H19" s="92">
        <v>2209</v>
      </c>
      <c r="I19" s="92">
        <v>-82.108678001253338</v>
      </c>
      <c r="J19" s="91">
        <v>84300833</v>
      </c>
      <c r="K19" s="92">
        <v>142.2400799882962</v>
      </c>
      <c r="L19" s="92">
        <v>9423.7694795204989</v>
      </c>
      <c r="M19" s="92">
        <v>12.3</v>
      </c>
      <c r="N19" s="93">
        <v>53.472121406965769</v>
      </c>
      <c r="O19" s="94">
        <v>661.30525199874694</v>
      </c>
      <c r="P19" s="93">
        <v>22.043508399958231</v>
      </c>
    </row>
    <row r="20" spans="1:16">
      <c r="A20" s="25" t="s">
        <v>11</v>
      </c>
      <c r="B20" s="25" t="s">
        <v>353</v>
      </c>
      <c r="C20" s="26">
        <v>4795702538</v>
      </c>
      <c r="D20" s="26">
        <v>4873440</v>
      </c>
      <c r="E20" s="27">
        <v>13.279813427651616</v>
      </c>
      <c r="F20" s="27">
        <v>0.72088261176158741</v>
      </c>
      <c r="G20" s="26">
        <v>7.7739300000000003E-4</v>
      </c>
      <c r="H20" s="27">
        <v>3875</v>
      </c>
      <c r="I20" s="27">
        <v>19.706585846111011</v>
      </c>
      <c r="J20" s="26">
        <v>-148778729</v>
      </c>
      <c r="K20" s="27">
        <v>-123.81879670446708</v>
      </c>
      <c r="L20" s="27">
        <v>8207.7546866279263</v>
      </c>
      <c r="M20" s="27">
        <v>15.95</v>
      </c>
      <c r="N20" s="28">
        <v>27.742498663634347</v>
      </c>
      <c r="O20" s="29">
        <v>1867.9589061140266</v>
      </c>
      <c r="P20" s="28">
        <v>62.265296870467552</v>
      </c>
    </row>
    <row r="21" spans="1:16">
      <c r="A21" s="80" t="s">
        <v>386</v>
      </c>
      <c r="B21" s="80" t="s">
        <v>352</v>
      </c>
      <c r="C21" s="81">
        <v>181056017</v>
      </c>
      <c r="D21" s="81">
        <v>4900000</v>
      </c>
      <c r="E21" s="82">
        <v>121.89122970296194</v>
      </c>
      <c r="F21" s="82">
        <v>360.51827773724324</v>
      </c>
      <c r="G21" s="81">
        <v>4.7495229999999999</v>
      </c>
      <c r="H21" s="82">
        <v>69.099999999999994</v>
      </c>
      <c r="I21" s="82">
        <v>-0.66116578852785324</v>
      </c>
      <c r="J21" s="81">
        <v>5473469</v>
      </c>
      <c r="K21" s="82">
        <v>61.770697888304475</v>
      </c>
      <c r="L21" s="82">
        <v>8163.2653061224491</v>
      </c>
      <c r="M21" s="82">
        <v>96.92</v>
      </c>
      <c r="N21" s="83">
        <v>34.051998422297949</v>
      </c>
      <c r="O21" s="84">
        <v>399.66461068216415</v>
      </c>
      <c r="P21" s="83">
        <v>13.322153689405472</v>
      </c>
    </row>
    <row r="22" spans="1:16">
      <c r="A22" s="45" t="s">
        <v>394</v>
      </c>
      <c r="B22" s="45" t="s">
        <v>375</v>
      </c>
      <c r="C22" s="46">
        <v>227558534</v>
      </c>
      <c r="D22" s="46">
        <v>6200000</v>
      </c>
      <c r="E22" s="47">
        <v>121.72128799916469</v>
      </c>
      <c r="F22" s="47">
        <v>130.88310537544589</v>
      </c>
      <c r="G22" s="46">
        <v>2.1097030000000001</v>
      </c>
      <c r="H22" s="47">
        <v>155.80000000000001</v>
      </c>
      <c r="I22" s="47">
        <v>-2.04033495966533</v>
      </c>
      <c r="J22" s="46">
        <v>1749577</v>
      </c>
      <c r="K22" s="47">
        <v>531.5570563627665</v>
      </c>
      <c r="L22" s="47">
        <v>6451.6129032258068</v>
      </c>
      <c r="M22" s="47">
        <v>34.020000000000003</v>
      </c>
      <c r="N22" s="48">
        <v>47.885560001479988</v>
      </c>
      <c r="O22" s="49">
        <v>500.00852567879593</v>
      </c>
      <c r="P22" s="48">
        <v>16.666950855959865</v>
      </c>
    </row>
    <row r="23" spans="1:16">
      <c r="A23" s="90" t="s">
        <v>423</v>
      </c>
      <c r="B23" s="90" t="s">
        <v>390</v>
      </c>
      <c r="C23" s="91">
        <v>471013063</v>
      </c>
      <c r="D23" s="91">
        <v>6224400</v>
      </c>
      <c r="E23" s="92">
        <v>98.135761648584392</v>
      </c>
      <c r="F23" s="92">
        <v>44.039945897091421</v>
      </c>
      <c r="G23" s="91">
        <v>1.5986990000000001</v>
      </c>
      <c r="H23" s="92">
        <v>255</v>
      </c>
      <c r="I23" s="92">
        <v>-12.481861145504638</v>
      </c>
      <c r="J23" s="91">
        <v>15019123</v>
      </c>
      <c r="K23" s="92">
        <v>148.36653245332633</v>
      </c>
      <c r="L23" s="92">
        <v>6426.3222157958999</v>
      </c>
      <c r="M23" s="92">
        <v>25.68</v>
      </c>
      <c r="N23" s="93">
        <v>24.534759882572583</v>
      </c>
      <c r="O23" s="94">
        <v>582.67019772167714</v>
      </c>
      <c r="P23" s="93">
        <v>19.422339924055905</v>
      </c>
    </row>
    <row r="24" spans="1:16">
      <c r="A24" s="30" t="s">
        <v>388</v>
      </c>
      <c r="B24" s="30" t="s">
        <v>349</v>
      </c>
      <c r="C24" s="31">
        <v>162494773</v>
      </c>
      <c r="D24" s="31">
        <v>6917538</v>
      </c>
      <c r="E24" s="32">
        <v>73.002262464317198</v>
      </c>
      <c r="F24" s="32">
        <v>90.975987241460857</v>
      </c>
      <c r="G24" s="31">
        <v>4.5362669999999996</v>
      </c>
      <c r="H24" s="32">
        <v>120.8</v>
      </c>
      <c r="I24" s="32">
        <v>-0.83092475840231816</v>
      </c>
      <c r="J24" s="31">
        <v>-22534642</v>
      </c>
      <c r="K24" s="32">
        <v>-35.608926380991541</v>
      </c>
      <c r="L24" s="32">
        <v>5782.4040865406159</v>
      </c>
      <c r="M24" s="32">
        <v>65.569999999999993</v>
      </c>
      <c r="N24" s="33">
        <v>55.537223898139715</v>
      </c>
      <c r="O24" s="34">
        <v>318.36312443955114</v>
      </c>
      <c r="P24" s="33">
        <v>10.612104147985038</v>
      </c>
    </row>
    <row r="25" spans="1:16">
      <c r="A25" s="35" t="s">
        <v>50</v>
      </c>
      <c r="B25" s="35" t="s">
        <v>200</v>
      </c>
      <c r="C25" s="36">
        <v>91186532</v>
      </c>
      <c r="D25" s="36">
        <v>7347672</v>
      </c>
      <c r="E25" s="37">
        <v>19.180045707084524</v>
      </c>
      <c r="F25" s="37">
        <v>4.1632485147410856</v>
      </c>
      <c r="G25" s="36">
        <v>3.211576</v>
      </c>
      <c r="H25" s="37">
        <v>649.5</v>
      </c>
      <c r="I25" s="37">
        <v>-44.807467284154427</v>
      </c>
      <c r="J25" s="36">
        <v>-1925420</v>
      </c>
      <c r="K25" s="37">
        <v>-2392.7196892106658</v>
      </c>
      <c r="L25" s="37">
        <v>5443.9011431103618</v>
      </c>
      <c r="M25" s="37">
        <v>43.7</v>
      </c>
      <c r="N25" s="38">
        <v>57.965254331545879</v>
      </c>
      <c r="O25" s="39">
        <v>444.74275269865063</v>
      </c>
      <c r="P25" s="38">
        <v>14.824758423288355</v>
      </c>
    </row>
    <row r="26" spans="1:16">
      <c r="A26" s="30" t="s">
        <v>64</v>
      </c>
      <c r="B26" s="30" t="s">
        <v>357</v>
      </c>
      <c r="C26" s="31">
        <v>240921520</v>
      </c>
      <c r="D26" s="31">
        <v>7425000</v>
      </c>
      <c r="E26" s="32">
        <v>48.732174014406411</v>
      </c>
      <c r="F26" s="32">
        <v>40.765563723701959</v>
      </c>
      <c r="G26" s="31">
        <v>5.4653780000000003</v>
      </c>
      <c r="H26" s="32">
        <v>150.19999999999999</v>
      </c>
      <c r="I26" s="32">
        <v>5.1835082775361911</v>
      </c>
      <c r="J26" s="31">
        <v>-3585419</v>
      </c>
      <c r="K26" s="32">
        <v>-333.4129149201251</v>
      </c>
      <c r="L26" s="32">
        <v>5387.2053872053875</v>
      </c>
      <c r="M26" s="32">
        <v>73.599999999999994</v>
      </c>
      <c r="N26" s="33">
        <v>95.206491953348859</v>
      </c>
      <c r="O26" s="34">
        <v>1638.5482405468704</v>
      </c>
      <c r="P26" s="33">
        <v>54.618274684895681</v>
      </c>
    </row>
    <row r="27" spans="1:16">
      <c r="A27" s="30" t="s">
        <v>417</v>
      </c>
      <c r="B27" s="30" t="s">
        <v>349</v>
      </c>
      <c r="C27" s="31">
        <v>651050782</v>
      </c>
      <c r="D27" s="31">
        <v>7635461</v>
      </c>
      <c r="E27" s="32">
        <v>53.096600199407632</v>
      </c>
      <c r="F27" s="32">
        <v>52.681425680470845</v>
      </c>
      <c r="G27" s="31">
        <v>5.6142630000000002</v>
      </c>
      <c r="H27" s="32">
        <v>134.19999999999999</v>
      </c>
      <c r="I27" s="32">
        <v>-11.300767022610387</v>
      </c>
      <c r="J27" s="31">
        <v>5770573</v>
      </c>
      <c r="K27" s="32">
        <v>174.65871274828339</v>
      </c>
      <c r="L27" s="32">
        <v>5238.7144666183221</v>
      </c>
      <c r="M27" s="32">
        <v>73.52</v>
      </c>
      <c r="N27" s="33">
        <v>30.090616389035471</v>
      </c>
      <c r="O27" s="34">
        <v>263.04614060081212</v>
      </c>
      <c r="P27" s="33">
        <v>8.7682046866937373</v>
      </c>
    </row>
    <row r="28" spans="1:16">
      <c r="A28" s="30" t="s">
        <v>377</v>
      </c>
      <c r="B28" s="30" t="s">
        <v>349</v>
      </c>
      <c r="C28" s="31">
        <v>124002509</v>
      </c>
      <c r="D28" s="31">
        <v>8000000</v>
      </c>
      <c r="E28" s="32">
        <v>40.678881721269924</v>
      </c>
      <c r="F28" s="32">
        <v>42.023638141807773</v>
      </c>
      <c r="G28" s="31">
        <v>7.9945810000000002</v>
      </c>
      <c r="H28" s="32">
        <v>123</v>
      </c>
      <c r="I28" s="32">
        <v>2.8220478677873189</v>
      </c>
      <c r="J28" s="31">
        <v>-631248</v>
      </c>
      <c r="K28" s="32">
        <v>-1533.470205054115</v>
      </c>
      <c r="L28" s="32">
        <v>5000</v>
      </c>
      <c r="M28" s="32">
        <v>99.93</v>
      </c>
      <c r="N28" s="33">
        <v>29.700334105349686</v>
      </c>
      <c r="O28" s="34">
        <v>1994.2613568428503</v>
      </c>
      <c r="P28" s="33">
        <v>66.475378561428343</v>
      </c>
    </row>
    <row r="29" spans="1:16">
      <c r="A29" s="30" t="s">
        <v>546</v>
      </c>
      <c r="B29" s="30" t="s">
        <v>357</v>
      </c>
      <c r="C29" s="31">
        <v>155992742</v>
      </c>
      <c r="D29" s="31">
        <v>8000000</v>
      </c>
      <c r="E29" s="32">
        <v>86.244204605061057</v>
      </c>
      <c r="F29" s="32">
        <v>46.871850328837532</v>
      </c>
      <c r="G29" s="31">
        <v>2.010942</v>
      </c>
      <c r="H29" s="32">
        <v>230.7</v>
      </c>
      <c r="I29" s="32">
        <v>-15.13605267474756</v>
      </c>
      <c r="J29" s="31">
        <v>-115395100</v>
      </c>
      <c r="K29" s="32">
        <v>-15.945217777877916</v>
      </c>
      <c r="L29" s="32">
        <v>5000</v>
      </c>
      <c r="M29" s="32">
        <v>25.13</v>
      </c>
      <c r="N29" s="33">
        <v>86.727216051470165</v>
      </c>
      <c r="O29" s="34">
        <v>349.92131892737478</v>
      </c>
      <c r="P29" s="33">
        <v>11.664043964245826</v>
      </c>
    </row>
    <row r="30" spans="1:16">
      <c r="A30" s="90" t="s">
        <v>46</v>
      </c>
      <c r="B30" s="90" t="s">
        <v>609</v>
      </c>
      <c r="C30" s="91">
        <v>5369083553</v>
      </c>
      <c r="D30" s="91">
        <v>8640048</v>
      </c>
      <c r="E30" s="92">
        <v>24.28491798343401</v>
      </c>
      <c r="F30" s="92">
        <v>2.7829096841736023</v>
      </c>
      <c r="G30" s="91">
        <v>1.6379030000000001</v>
      </c>
      <c r="H30" s="92">
        <v>1006</v>
      </c>
      <c r="I30" s="92">
        <v>-7.9312029037683942</v>
      </c>
      <c r="J30" s="91">
        <v>-26123952</v>
      </c>
      <c r="K30" s="92">
        <v>-334.04013604067256</v>
      </c>
      <c r="L30" s="92">
        <v>4629.6039096079094</v>
      </c>
      <c r="M30" s="92">
        <v>18.95</v>
      </c>
      <c r="N30" s="93">
        <v>12.391752669405619</v>
      </c>
      <c r="O30" s="94">
        <v>501.50119918967539</v>
      </c>
      <c r="P30" s="93">
        <v>16.716706639655847</v>
      </c>
    </row>
    <row r="31" spans="1:16">
      <c r="A31" s="55" t="s">
        <v>436</v>
      </c>
      <c r="B31" s="55" t="s">
        <v>233</v>
      </c>
      <c r="C31" s="56">
        <v>358892796</v>
      </c>
      <c r="D31" s="56">
        <v>9284470</v>
      </c>
      <c r="E31" s="57">
        <v>120.50013420662012</v>
      </c>
      <c r="F31" s="57">
        <v>231.7620834396042</v>
      </c>
      <c r="G31" s="56">
        <v>5.8189539999999997</v>
      </c>
      <c r="H31" s="57">
        <v>57.05</v>
      </c>
      <c r="I31" s="57">
        <v>-2.8513337002224688</v>
      </c>
      <c r="J31" s="56">
        <v>-3381110</v>
      </c>
      <c r="K31" s="57">
        <v>-153.77503837497153</v>
      </c>
      <c r="L31" s="57">
        <v>4308.2696158208273</v>
      </c>
      <c r="M31" s="57">
        <v>62.67</v>
      </c>
      <c r="N31" s="58">
        <v>22.042094139091056</v>
      </c>
      <c r="O31" s="59">
        <v>430.68294931524031</v>
      </c>
      <c r="P31" s="58">
        <v>14.35609831050801</v>
      </c>
    </row>
    <row r="32" spans="1:16">
      <c r="A32" s="95" t="s">
        <v>530</v>
      </c>
      <c r="B32" s="95" t="s">
        <v>351</v>
      </c>
      <c r="C32" s="96">
        <v>257737541</v>
      </c>
      <c r="D32" s="96">
        <v>9500000</v>
      </c>
      <c r="E32" s="97">
        <v>36.959015870109013</v>
      </c>
      <c r="F32" s="97">
        <v>17.683739650769862</v>
      </c>
      <c r="G32" s="96">
        <v>5.3107189999999997</v>
      </c>
      <c r="H32" s="97">
        <v>203.8</v>
      </c>
      <c r="I32" s="97">
        <v>-11.178830749210306</v>
      </c>
      <c r="J32" s="96">
        <v>-5361958</v>
      </c>
      <c r="K32" s="97">
        <v>-389.78298599131136</v>
      </c>
      <c r="L32" s="97">
        <v>4210.5263157894733</v>
      </c>
      <c r="M32" s="97">
        <v>55.9</v>
      </c>
      <c r="N32" s="98">
        <v>24.761515628831699</v>
      </c>
      <c r="O32" s="99">
        <v>471.36681887812119</v>
      </c>
      <c r="P32" s="98">
        <v>15.712227295937373</v>
      </c>
    </row>
    <row r="33" spans="1:16">
      <c r="A33" s="60" t="s">
        <v>391</v>
      </c>
      <c r="B33" s="60" t="s">
        <v>287</v>
      </c>
      <c r="C33" s="61">
        <v>16511882</v>
      </c>
      <c r="D33" s="61">
        <v>10650000</v>
      </c>
      <c r="E33" s="62">
        <v>141.33195902136382</v>
      </c>
      <c r="F33" s="62">
        <v>491.50394373626784</v>
      </c>
      <c r="G33" s="61">
        <v>10.108192000000001</v>
      </c>
      <c r="H33" s="62">
        <v>28</v>
      </c>
      <c r="I33" s="62">
        <v>0.87989247282657257</v>
      </c>
      <c r="J33" s="61">
        <v>-2418566</v>
      </c>
      <c r="K33" s="62">
        <v>-118.89276538246217</v>
      </c>
      <c r="L33" s="62">
        <v>3755.868544600939</v>
      </c>
      <c r="M33" s="62">
        <v>94.91</v>
      </c>
      <c r="N33" s="63">
        <v>49.366315461455031</v>
      </c>
      <c r="O33" s="64">
        <v>1929.5794998450151</v>
      </c>
      <c r="P33" s="63">
        <v>64.319316661500508</v>
      </c>
    </row>
    <row r="34" spans="1:16">
      <c r="A34" s="40" t="s">
        <v>39</v>
      </c>
      <c r="B34" s="40" t="s">
        <v>255</v>
      </c>
      <c r="C34" s="41">
        <v>638570889</v>
      </c>
      <c r="D34" s="41">
        <v>10721700</v>
      </c>
      <c r="E34" s="42">
        <v>67.951838832303991</v>
      </c>
      <c r="F34" s="42">
        <v>58.144824555246053</v>
      </c>
      <c r="G34" s="41">
        <v>5.1827810000000003</v>
      </c>
      <c r="H34" s="42">
        <v>113.6</v>
      </c>
      <c r="I34" s="42">
        <v>-3.7040079572821298</v>
      </c>
      <c r="J34" s="41">
        <v>5814918</v>
      </c>
      <c r="K34" s="42">
        <v>200.97709030462681</v>
      </c>
      <c r="L34" s="42">
        <v>3730.7516531893261</v>
      </c>
      <c r="M34" s="42">
        <v>48.33</v>
      </c>
      <c r="N34" s="43">
        <v>36.620577973153658</v>
      </c>
      <c r="O34" s="44">
        <v>651.94716211845184</v>
      </c>
      <c r="P34" s="43">
        <v>21.731572070615062</v>
      </c>
    </row>
    <row r="35" spans="1:16">
      <c r="A35" s="45" t="s">
        <v>51</v>
      </c>
      <c r="B35" s="45" t="s">
        <v>375</v>
      </c>
      <c r="C35" s="46">
        <v>2033187111</v>
      </c>
      <c r="D35" s="46">
        <v>10800000</v>
      </c>
      <c r="E35" s="47">
        <v>34.03029070205681</v>
      </c>
      <c r="F35" s="47">
        <v>4.6474230719513834</v>
      </c>
      <c r="G35" s="46">
        <v>1.717981</v>
      </c>
      <c r="H35" s="47">
        <v>684.5</v>
      </c>
      <c r="I35" s="47">
        <v>-19.664303090730073</v>
      </c>
      <c r="J35" s="46">
        <v>-67675452</v>
      </c>
      <c r="K35" s="47">
        <v>-108.19876016491179</v>
      </c>
      <c r="L35" s="47">
        <v>3703.7037037037039</v>
      </c>
      <c r="M35" s="47">
        <v>15.9</v>
      </c>
      <c r="N35" s="48">
        <v>65.324546238632863</v>
      </c>
      <c r="O35" s="49">
        <v>504.60159448329256</v>
      </c>
      <c r="P35" s="48">
        <v>16.820053149443087</v>
      </c>
    </row>
    <row r="36" spans="1:16">
      <c r="A36" s="65" t="s">
        <v>67</v>
      </c>
      <c r="B36" s="65" t="s">
        <v>608</v>
      </c>
      <c r="C36" s="66">
        <v>24553432694</v>
      </c>
      <c r="D36" s="66">
        <v>10983458</v>
      </c>
      <c r="E36" s="67">
        <v>0.36779769775258381</v>
      </c>
      <c r="F36" s="67">
        <v>2.8849030339595226E-3</v>
      </c>
      <c r="G36" s="66">
        <v>3.4871699999999996E-4</v>
      </c>
      <c r="H36" s="67">
        <v>11515</v>
      </c>
      <c r="I36" s="67">
        <v>42.326041161637477</v>
      </c>
      <c r="J36" s="66">
        <v>5402190789</v>
      </c>
      <c r="K36" s="67">
        <v>23.599775297569558</v>
      </c>
      <c r="L36" s="67">
        <v>3641.8403020250998</v>
      </c>
      <c r="M36" s="67">
        <v>85.99</v>
      </c>
      <c r="N36" s="68">
        <v>0</v>
      </c>
      <c r="O36" s="69">
        <v>1909.6846297531829</v>
      </c>
      <c r="P36" s="68">
        <v>63.656154325106094</v>
      </c>
    </row>
    <row r="37" spans="1:16">
      <c r="A37" s="40" t="s">
        <v>320</v>
      </c>
      <c r="B37" s="40" t="s">
        <v>255</v>
      </c>
      <c r="C37" s="41">
        <v>1138168471</v>
      </c>
      <c r="D37" s="41">
        <v>10994134</v>
      </c>
      <c r="E37" s="42">
        <v>36.149512594414887</v>
      </c>
      <c r="F37" s="42">
        <v>2.107738952754195</v>
      </c>
      <c r="G37" s="41">
        <v>7.01302E-4</v>
      </c>
      <c r="H37" s="42">
        <v>1580</v>
      </c>
      <c r="I37" s="42">
        <v>-41.301173229636788</v>
      </c>
      <c r="J37" s="41">
        <v>164509463</v>
      </c>
      <c r="K37" s="42">
        <v>104.2544831600356</v>
      </c>
      <c r="L37" s="42">
        <v>3638.303844577481</v>
      </c>
      <c r="M37" s="42">
        <v>6.37</v>
      </c>
      <c r="N37" s="43">
        <v>73.797606369392582</v>
      </c>
      <c r="O37" s="44">
        <v>799.73400317977575</v>
      </c>
      <c r="P37" s="43">
        <v>26.657800105992525</v>
      </c>
    </row>
    <row r="38" spans="1:16">
      <c r="A38" s="65" t="s">
        <v>765</v>
      </c>
      <c r="B38" s="65" t="s">
        <v>743</v>
      </c>
      <c r="C38" s="66">
        <v>311457358</v>
      </c>
      <c r="D38" s="66">
        <v>11320341</v>
      </c>
      <c r="E38" s="67">
        <v>17.481760908314499</v>
      </c>
      <c r="F38" s="67">
        <v>5.5350489219749708</v>
      </c>
      <c r="G38" s="66">
        <v>8.0576760000000007</v>
      </c>
      <c r="H38" s="67">
        <v>284</v>
      </c>
      <c r="I38" s="67">
        <v>-2.3132474104836547</v>
      </c>
      <c r="J38" s="66">
        <v>16005244</v>
      </c>
      <c r="K38" s="67">
        <v>197.33377004436795</v>
      </c>
      <c r="L38" s="67">
        <v>3533.46246371907</v>
      </c>
      <c r="M38" s="67">
        <v>71.17</v>
      </c>
      <c r="N38" s="68">
        <v>63.902350149513119</v>
      </c>
      <c r="O38" s="69">
        <v>658.25731682735727</v>
      </c>
      <c r="P38" s="68">
        <v>21.941910560911911</v>
      </c>
    </row>
    <row r="39" spans="1:16">
      <c r="A39" s="30" t="s">
        <v>414</v>
      </c>
      <c r="B39" s="30" t="s">
        <v>349</v>
      </c>
      <c r="C39" s="31">
        <v>-2879838</v>
      </c>
      <c r="D39" s="31">
        <v>13336879</v>
      </c>
      <c r="E39" s="32">
        <v>70.675415713577124</v>
      </c>
      <c r="F39" s="32">
        <v>120.43743127877548</v>
      </c>
      <c r="G39" s="31">
        <v>12.119565</v>
      </c>
      <c r="H39" s="32">
        <v>46.7</v>
      </c>
      <c r="I39" s="32">
        <v>-3.9132306442448765</v>
      </c>
      <c r="J39" s="31">
        <v>-1648253</v>
      </c>
      <c r="K39" s="32">
        <v>-356.02706380634527</v>
      </c>
      <c r="L39" s="32">
        <v>2999.2024370919162</v>
      </c>
      <c r="M39" s="32">
        <v>90.87</v>
      </c>
      <c r="N39" s="33">
        <v>160.96520977022445</v>
      </c>
      <c r="O39" s="34">
        <v>470</v>
      </c>
      <c r="P39" s="33">
        <v>15.666666666666666</v>
      </c>
    </row>
    <row r="40" spans="1:16">
      <c r="A40" s="45" t="s">
        <v>690</v>
      </c>
      <c r="B40" s="45" t="s">
        <v>375</v>
      </c>
      <c r="C40" s="46">
        <v>52360538</v>
      </c>
      <c r="D40" s="46">
        <v>13878486</v>
      </c>
      <c r="E40" s="47">
        <v>37.720735091981908</v>
      </c>
      <c r="F40" s="47">
        <v>43.87293768337134</v>
      </c>
      <c r="G40" s="46">
        <v>13.431647</v>
      </c>
      <c r="H40" s="47">
        <v>78.95</v>
      </c>
      <c r="I40" s="47">
        <v>0.12918373059105193</v>
      </c>
      <c r="J40" s="46">
        <v>-27125850</v>
      </c>
      <c r="K40" s="47">
        <v>-31.695680209099439</v>
      </c>
      <c r="L40" s="47">
        <v>2882.1587599684863</v>
      </c>
      <c r="M40" s="47">
        <v>96.78</v>
      </c>
      <c r="N40" s="48">
        <v>52.822499176123891</v>
      </c>
      <c r="O40" s="49">
        <v>1668.2846840542886</v>
      </c>
      <c r="P40" s="48">
        <v>55.609489468476291</v>
      </c>
    </row>
    <row r="41" spans="1:16">
      <c r="A41" s="40" t="s">
        <v>45</v>
      </c>
      <c r="B41" s="40" t="s">
        <v>255</v>
      </c>
      <c r="C41" s="41">
        <v>879240094</v>
      </c>
      <c r="D41" s="41">
        <v>14175000</v>
      </c>
      <c r="E41" s="42">
        <v>19.859104247779857</v>
      </c>
      <c r="F41" s="42">
        <v>3.9800994564253362</v>
      </c>
      <c r="G41" s="41">
        <v>5.5196949999999996</v>
      </c>
      <c r="H41" s="42">
        <v>365</v>
      </c>
      <c r="I41" s="42">
        <v>-24.897599150072438</v>
      </c>
      <c r="J41" s="41">
        <v>-27853019</v>
      </c>
      <c r="K41" s="42">
        <v>-179.14036535859901</v>
      </c>
      <c r="L41" s="42">
        <v>2821.8694885361551</v>
      </c>
      <c r="M41" s="42">
        <v>38.93</v>
      </c>
      <c r="N41" s="43">
        <v>61.984161215976336</v>
      </c>
      <c r="O41" s="44">
        <v>1165.1133228153024</v>
      </c>
      <c r="P41" s="43">
        <v>38.837110760510079</v>
      </c>
    </row>
    <row r="42" spans="1:16">
      <c r="A42" s="45" t="s">
        <v>54</v>
      </c>
      <c r="B42" s="45" t="s">
        <v>375</v>
      </c>
      <c r="C42" s="46">
        <v>646697458</v>
      </c>
      <c r="D42" s="46">
        <v>14276790</v>
      </c>
      <c r="E42" s="47">
        <v>43.82264251852952</v>
      </c>
      <c r="F42" s="47">
        <v>10.923496421727345</v>
      </c>
      <c r="G42" s="46">
        <v>3.1674739999999999</v>
      </c>
      <c r="H42" s="47">
        <v>288.25</v>
      </c>
      <c r="I42" s="47">
        <v>-0.65706422570769973</v>
      </c>
      <c r="J42" s="46">
        <v>43394990</v>
      </c>
      <c r="K42" s="47">
        <v>92.44795286276134</v>
      </c>
      <c r="L42" s="47">
        <v>2801.7502533832885</v>
      </c>
      <c r="M42" s="47">
        <v>22.18</v>
      </c>
      <c r="N42" s="48">
        <v>14.140957331902888</v>
      </c>
      <c r="O42" s="49">
        <v>342.72815076369199</v>
      </c>
      <c r="P42" s="48">
        <v>11.424271692123066</v>
      </c>
    </row>
    <row r="43" spans="1:16">
      <c r="A43" s="30" t="s">
        <v>104</v>
      </c>
      <c r="B43" s="30" t="s">
        <v>357</v>
      </c>
      <c r="C43" s="31">
        <v>360638941</v>
      </c>
      <c r="D43" s="31">
        <v>15000000</v>
      </c>
      <c r="E43" s="32">
        <v>14.198045411880328</v>
      </c>
      <c r="F43" s="32">
        <v>4.4647941546793479</v>
      </c>
      <c r="G43" s="31">
        <v>12.081939999999999</v>
      </c>
      <c r="H43" s="32">
        <v>233.2</v>
      </c>
      <c r="I43" s="32">
        <v>12.238556527015021</v>
      </c>
      <c r="J43" s="31">
        <v>3667696</v>
      </c>
      <c r="K43" s="32">
        <v>867.02932849396461</v>
      </c>
      <c r="L43" s="32">
        <v>2666.6666666666665</v>
      </c>
      <c r="M43" s="32">
        <v>80.540000000000006</v>
      </c>
      <c r="N43" s="33">
        <v>98.067344001997398</v>
      </c>
      <c r="O43" s="34">
        <v>2267.3644483701796</v>
      </c>
      <c r="P43" s="33">
        <v>75.578814945672647</v>
      </c>
    </row>
    <row r="44" spans="1:16">
      <c r="A44" s="90" t="s">
        <v>427</v>
      </c>
      <c r="B44" s="90" t="s">
        <v>390</v>
      </c>
      <c r="C44" s="91">
        <v>604420825</v>
      </c>
      <c r="D44" s="91">
        <v>16800000</v>
      </c>
      <c r="E44" s="92">
        <v>159.71078293739433</v>
      </c>
      <c r="F44" s="92">
        <v>171.28998599034139</v>
      </c>
      <c r="G44" s="91">
        <v>5.7719040000000001</v>
      </c>
      <c r="H44" s="92">
        <v>43.4</v>
      </c>
      <c r="I44" s="92">
        <v>-1.6071924905297763</v>
      </c>
      <c r="J44" s="91">
        <v>4772795</v>
      </c>
      <c r="K44" s="92">
        <v>195.35722778791043</v>
      </c>
      <c r="L44" s="92">
        <v>2380.9523809523807</v>
      </c>
      <c r="M44" s="92">
        <v>34.35</v>
      </c>
      <c r="N44" s="93">
        <v>52.723015007891988</v>
      </c>
      <c r="O44" s="94">
        <v>382.5622891374955</v>
      </c>
      <c r="P44" s="93">
        <v>12.752076304583182</v>
      </c>
    </row>
    <row r="45" spans="1:16">
      <c r="A45" s="45" t="s">
        <v>297</v>
      </c>
      <c r="B45" s="45" t="s">
        <v>426</v>
      </c>
      <c r="C45" s="46">
        <v>367547592</v>
      </c>
      <c r="D45" s="46">
        <v>17512456</v>
      </c>
      <c r="E45" s="47">
        <v>66.477541030347297</v>
      </c>
      <c r="F45" s="47">
        <v>79.083640322383602</v>
      </c>
      <c r="G45" s="46">
        <v>12.279838</v>
      </c>
      <c r="H45" s="47">
        <v>49</v>
      </c>
      <c r="I45" s="47">
        <v>-2.217046653100077</v>
      </c>
      <c r="J45" s="46">
        <v>-25349652</v>
      </c>
      <c r="K45" s="47">
        <v>-33.160135216057405</v>
      </c>
      <c r="L45" s="47">
        <v>2284.088536753497</v>
      </c>
      <c r="M45" s="47">
        <v>70.12</v>
      </c>
      <c r="N45" s="48">
        <v>33.33316440542422</v>
      </c>
      <c r="O45" s="49">
        <v>33.465331182668585</v>
      </c>
      <c r="P45" s="48">
        <v>1.1155110394222862</v>
      </c>
    </row>
    <row r="46" spans="1:16">
      <c r="A46" s="25" t="s">
        <v>113</v>
      </c>
      <c r="B46" s="25" t="s">
        <v>353</v>
      </c>
      <c r="C46" s="26">
        <v>10527575581</v>
      </c>
      <c r="D46" s="26">
        <v>18000000</v>
      </c>
      <c r="E46" s="27">
        <v>11.211173638629287</v>
      </c>
      <c r="F46" s="27">
        <v>2.133023903848799</v>
      </c>
      <c r="G46" s="26">
        <v>12.229931000000001</v>
      </c>
      <c r="H46" s="27">
        <v>291.75</v>
      </c>
      <c r="I46" s="27">
        <v>-2.4384964028146214</v>
      </c>
      <c r="J46" s="26">
        <v>62342924</v>
      </c>
      <c r="K46" s="27">
        <v>84.307883922800926</v>
      </c>
      <c r="L46" s="27">
        <v>2222.2222222222222</v>
      </c>
      <c r="M46" s="27">
        <v>67.94</v>
      </c>
      <c r="N46" s="28">
        <v>26.71039890836218</v>
      </c>
      <c r="O46" s="29">
        <v>390.89884561185903</v>
      </c>
      <c r="P46" s="28">
        <v>13.0299615203953</v>
      </c>
    </row>
    <row r="47" spans="1:16">
      <c r="A47" s="25" t="s">
        <v>314</v>
      </c>
      <c r="B47" s="25" t="s">
        <v>376</v>
      </c>
      <c r="C47" s="26">
        <v>202339880</v>
      </c>
      <c r="D47" s="26">
        <v>18255333</v>
      </c>
      <c r="E47" s="27">
        <v>48.802011481289234</v>
      </c>
      <c r="F47" s="27">
        <v>51.409646747831097</v>
      </c>
      <c r="G47" s="26">
        <v>15.26498</v>
      </c>
      <c r="H47" s="27">
        <v>53.7</v>
      </c>
      <c r="I47" s="27">
        <v>-3.4797958684090982</v>
      </c>
      <c r="J47" s="26">
        <v>81750563</v>
      </c>
      <c r="K47" s="27">
        <v>11.611874966536927</v>
      </c>
      <c r="L47" s="27">
        <v>2191.1405286334684</v>
      </c>
      <c r="M47" s="27">
        <v>83.61</v>
      </c>
      <c r="N47" s="28">
        <v>44.748796694607449</v>
      </c>
      <c r="O47" s="29">
        <v>878.69060468559849</v>
      </c>
      <c r="P47" s="28">
        <v>29.289686822853284</v>
      </c>
    </row>
    <row r="48" spans="1:16">
      <c r="A48" s="30" t="s">
        <v>336</v>
      </c>
      <c r="B48" s="30" t="s">
        <v>357</v>
      </c>
      <c r="C48" s="31">
        <v>919757915</v>
      </c>
      <c r="D48" s="31">
        <v>19440000</v>
      </c>
      <c r="E48" s="32">
        <v>66.417789909385618</v>
      </c>
      <c r="F48" s="32">
        <v>14.415835353915025</v>
      </c>
      <c r="G48" s="31">
        <v>2.4591859999999999</v>
      </c>
      <c r="H48" s="32">
        <v>244.9</v>
      </c>
      <c r="I48" s="32">
        <v>-3.0292171948788962</v>
      </c>
      <c r="J48" s="31">
        <v>-13239520</v>
      </c>
      <c r="K48" s="32">
        <v>-347.99448922619553</v>
      </c>
      <c r="L48" s="32">
        <v>2057.6131687242801</v>
      </c>
      <c r="M48" s="32">
        <v>12.65</v>
      </c>
      <c r="N48" s="33">
        <v>78.501147953787751</v>
      </c>
      <c r="O48" s="34">
        <v>298.07024390250336</v>
      </c>
      <c r="P48" s="33">
        <v>9.9356747967501118</v>
      </c>
    </row>
    <row r="49" spans="1:16">
      <c r="A49" s="35" t="s">
        <v>201</v>
      </c>
      <c r="B49" s="35" t="s">
        <v>200</v>
      </c>
      <c r="C49" s="36">
        <v>3755081013</v>
      </c>
      <c r="D49" s="36">
        <v>20000000</v>
      </c>
      <c r="E49" s="37">
        <v>23.63024898720753</v>
      </c>
      <c r="F49" s="37">
        <v>8.2623248207019326</v>
      </c>
      <c r="G49" s="36">
        <v>11.626663000000001</v>
      </c>
      <c r="H49" s="37">
        <v>145.6</v>
      </c>
      <c r="I49" s="37">
        <v>-3.8887718716027848</v>
      </c>
      <c r="J49" s="36">
        <v>-127375317</v>
      </c>
      <c r="K49" s="37">
        <v>-22.453329792301911</v>
      </c>
      <c r="L49" s="37">
        <v>2000</v>
      </c>
      <c r="M49" s="37">
        <v>58.13</v>
      </c>
      <c r="N49" s="38">
        <v>26.672591286716067</v>
      </c>
      <c r="O49" s="39">
        <v>199.98982467534216</v>
      </c>
      <c r="P49" s="38">
        <v>6.6663274891780722</v>
      </c>
    </row>
    <row r="50" spans="1:16">
      <c r="A50" s="25" t="s">
        <v>703</v>
      </c>
      <c r="B50" s="25" t="s">
        <v>689</v>
      </c>
      <c r="C50" s="26">
        <v>69325879</v>
      </c>
      <c r="D50" s="26">
        <v>20000000</v>
      </c>
      <c r="E50" s="27">
        <v>142.66777177122682</v>
      </c>
      <c r="F50" s="27">
        <v>445.8367867850838</v>
      </c>
      <c r="G50" s="26">
        <v>52.150770999999999</v>
      </c>
      <c r="H50" s="27">
        <v>16.13</v>
      </c>
      <c r="I50" s="27">
        <v>0.53771376067607335</v>
      </c>
      <c r="J50" s="26">
        <v>-5598285</v>
      </c>
      <c r="K50" s="27">
        <v>-57.160362503873955</v>
      </c>
      <c r="L50" s="27">
        <v>2000</v>
      </c>
      <c r="M50" s="27">
        <v>86.91</v>
      </c>
      <c r="N50" s="28">
        <v>12.430338475408345</v>
      </c>
      <c r="O50" s="29">
        <v>2621.106965453816</v>
      </c>
      <c r="P50" s="28">
        <v>87.370232181793867</v>
      </c>
    </row>
    <row r="51" spans="1:16">
      <c r="A51" s="25" t="s">
        <v>704</v>
      </c>
      <c r="B51" s="25" t="s">
        <v>689</v>
      </c>
      <c r="C51" s="26">
        <v>82997498</v>
      </c>
      <c r="D51" s="26">
        <v>20000000</v>
      </c>
      <c r="E51" s="27">
        <v>145.7583588774857</v>
      </c>
      <c r="F51" s="27">
        <v>560.60907260571423</v>
      </c>
      <c r="G51" s="26">
        <v>59.663963000000003</v>
      </c>
      <c r="H51" s="27">
        <v>13.8</v>
      </c>
      <c r="I51" s="27">
        <v>0.21560618608370952</v>
      </c>
      <c r="J51" s="26">
        <v>-6495135</v>
      </c>
      <c r="K51" s="27">
        <v>-40.029960886109372</v>
      </c>
      <c r="L51" s="27">
        <v>2000</v>
      </c>
      <c r="M51" s="27">
        <v>99.43</v>
      </c>
      <c r="N51" s="28">
        <v>7.7081568777782419</v>
      </c>
      <c r="O51" s="29">
        <v>2733.1902559689293</v>
      </c>
      <c r="P51" s="28">
        <v>91.106341865630981</v>
      </c>
    </row>
    <row r="52" spans="1:16">
      <c r="A52" s="25" t="s">
        <v>705</v>
      </c>
      <c r="B52" s="25" t="s">
        <v>689</v>
      </c>
      <c r="C52" s="26">
        <v>83633027</v>
      </c>
      <c r="D52" s="26">
        <v>20000000</v>
      </c>
      <c r="E52" s="27">
        <v>422.90772745457764</v>
      </c>
      <c r="F52" s="27">
        <v>5286.3465931822202</v>
      </c>
      <c r="G52" s="26">
        <v>58.626662000000003</v>
      </c>
      <c r="H52" s="27">
        <v>4.84</v>
      </c>
      <c r="I52" s="27">
        <v>-0.13737092139609164</v>
      </c>
      <c r="J52" s="26">
        <v>-4821694</v>
      </c>
      <c r="K52" s="27">
        <v>-16.591679189927856</v>
      </c>
      <c r="L52" s="27">
        <v>2000</v>
      </c>
      <c r="M52" s="27">
        <v>97.71</v>
      </c>
      <c r="N52" s="28">
        <v>6.5367797316132519</v>
      </c>
      <c r="O52" s="29">
        <v>240.19468438390999</v>
      </c>
      <c r="P52" s="28">
        <v>8.0064894794636654</v>
      </c>
    </row>
    <row r="53" spans="1:16">
      <c r="A53" s="30" t="s">
        <v>84</v>
      </c>
      <c r="B53" s="30" t="s">
        <v>605</v>
      </c>
      <c r="C53" s="31">
        <v>1981884130</v>
      </c>
      <c r="D53" s="31">
        <v>20000000</v>
      </c>
      <c r="E53" s="32">
        <v>28.31081738638073</v>
      </c>
      <c r="F53" s="32">
        <v>3.7647363545719057</v>
      </c>
      <c r="G53" s="31">
        <v>3.9666589999999999</v>
      </c>
      <c r="H53" s="32">
        <v>356.25</v>
      </c>
      <c r="I53" s="32">
        <v>-19.169283225724485</v>
      </c>
      <c r="J53" s="31">
        <v>-83036840</v>
      </c>
      <c r="K53" s="32">
        <v>-90.562213109265713</v>
      </c>
      <c r="L53" s="32">
        <v>2000</v>
      </c>
      <c r="M53" s="32">
        <v>19.829999999999998</v>
      </c>
      <c r="N53" s="33">
        <v>32.715736228460969</v>
      </c>
      <c r="O53" s="34">
        <v>799.03948776053971</v>
      </c>
      <c r="P53" s="33">
        <v>26.63464959201799</v>
      </c>
    </row>
    <row r="54" spans="1:16">
      <c r="A54" s="25" t="s">
        <v>734</v>
      </c>
      <c r="B54" s="25" t="s">
        <v>689</v>
      </c>
      <c r="C54" s="26">
        <v>162912546</v>
      </c>
      <c r="D54" s="26">
        <v>20000000</v>
      </c>
      <c r="E54" s="27">
        <v>92.597736911309894</v>
      </c>
      <c r="F54" s="27">
        <v>112.92406940403646</v>
      </c>
      <c r="G54" s="26">
        <v>10.537267999999999</v>
      </c>
      <c r="H54" s="27">
        <v>41</v>
      </c>
      <c r="I54" s="27">
        <v>-1.2733424151903066</v>
      </c>
      <c r="J54" s="26">
        <v>-6812646</v>
      </c>
      <c r="K54" s="27">
        <v>-120.36439292456998</v>
      </c>
      <c r="L54" s="27">
        <v>2000</v>
      </c>
      <c r="M54" s="27">
        <v>52.68</v>
      </c>
      <c r="N54" s="28">
        <v>1.7431313922170328</v>
      </c>
      <c r="O54" s="29">
        <v>96.738125761260093</v>
      </c>
      <c r="P54" s="28">
        <v>3.224604192042003</v>
      </c>
    </row>
    <row r="55" spans="1:16">
      <c r="A55" s="30" t="s">
        <v>304</v>
      </c>
      <c r="B55" s="30" t="s">
        <v>349</v>
      </c>
      <c r="C55" s="31">
        <v>206308208</v>
      </c>
      <c r="D55" s="31">
        <v>20990000</v>
      </c>
      <c r="E55" s="32">
        <v>23.334713124740425</v>
      </c>
      <c r="F55" s="32">
        <v>13.394050594798685</v>
      </c>
      <c r="G55" s="31">
        <v>20.765463</v>
      </c>
      <c r="H55" s="32">
        <v>82.55</v>
      </c>
      <c r="I55" s="32">
        <v>-0.71950956384225151</v>
      </c>
      <c r="J55" s="31">
        <v>2866179</v>
      </c>
      <c r="K55" s="32">
        <v>607.83712392003429</v>
      </c>
      <c r="L55" s="32">
        <v>1905.6693663649357</v>
      </c>
      <c r="M55" s="32">
        <v>98.93</v>
      </c>
      <c r="N55" s="33">
        <v>43.190922374501532</v>
      </c>
      <c r="O55" s="34">
        <v>1021.1736454309938</v>
      </c>
      <c r="P55" s="33">
        <v>34.039121514366464</v>
      </c>
    </row>
    <row r="56" spans="1:16">
      <c r="A56" s="40" t="s">
        <v>482</v>
      </c>
      <c r="B56" s="40" t="s">
        <v>255</v>
      </c>
      <c r="C56" s="41">
        <v>3023972122</v>
      </c>
      <c r="D56" s="41">
        <v>21000000</v>
      </c>
      <c r="E56" s="42">
        <v>15.382450304734995</v>
      </c>
      <c r="F56" s="42">
        <v>1.4362698697231555</v>
      </c>
      <c r="G56" s="41">
        <v>4.9969520000000003</v>
      </c>
      <c r="H56" s="42">
        <v>520.5</v>
      </c>
      <c r="I56" s="42">
        <v>16.214180596473454</v>
      </c>
      <c r="J56" s="41">
        <v>40710262</v>
      </c>
      <c r="K56" s="42">
        <v>263.07863113236658</v>
      </c>
      <c r="L56" s="42">
        <v>1904.7619047619048</v>
      </c>
      <c r="M56" s="42">
        <v>23.79</v>
      </c>
      <c r="N56" s="43">
        <v>39.157529117534942</v>
      </c>
      <c r="O56" s="44">
        <v>2348.484872516573</v>
      </c>
      <c r="P56" s="43">
        <v>78.282829083885773</v>
      </c>
    </row>
    <row r="57" spans="1:16">
      <c r="A57" s="55" t="s">
        <v>68</v>
      </c>
      <c r="B57" s="55" t="s">
        <v>356</v>
      </c>
      <c r="C57" s="56">
        <v>1840705156</v>
      </c>
      <c r="D57" s="56">
        <v>21000000</v>
      </c>
      <c r="E57" s="57">
        <v>62.532338012362423</v>
      </c>
      <c r="F57" s="57">
        <v>38.671823136896982</v>
      </c>
      <c r="G57" s="56">
        <v>8.2712769999999995</v>
      </c>
      <c r="H57" s="57">
        <v>77.349999999999994</v>
      </c>
      <c r="I57" s="57">
        <v>-1.3784295137945861</v>
      </c>
      <c r="J57" s="56">
        <v>-125144677</v>
      </c>
      <c r="K57" s="57">
        <v>-12.921044975808281</v>
      </c>
      <c r="L57" s="57">
        <v>1904.7619047619048</v>
      </c>
      <c r="M57" s="57">
        <v>39.380000000000003</v>
      </c>
      <c r="N57" s="58">
        <v>21.154940274216422</v>
      </c>
      <c r="O57" s="59">
        <v>331.89187665101451</v>
      </c>
      <c r="P57" s="58">
        <v>11.063062555033817</v>
      </c>
    </row>
    <row r="58" spans="1:16">
      <c r="A58" s="50" t="s">
        <v>63</v>
      </c>
      <c r="B58" s="50" t="s">
        <v>355</v>
      </c>
      <c r="C58" s="51">
        <v>549820175</v>
      </c>
      <c r="D58" s="51">
        <v>22750000</v>
      </c>
      <c r="E58" s="52">
        <v>40.808864338276102</v>
      </c>
      <c r="F58" s="52">
        <v>14.583709224792674</v>
      </c>
      <c r="G58" s="51">
        <v>7.6577849999999996</v>
      </c>
      <c r="H58" s="52">
        <v>128</v>
      </c>
      <c r="I58" s="52">
        <v>-5.857232950424418E-2</v>
      </c>
      <c r="J58" s="51">
        <v>17853471</v>
      </c>
      <c r="K58" s="52">
        <v>156.73422831896386</v>
      </c>
      <c r="L58" s="52">
        <v>1758.2417582417581</v>
      </c>
      <c r="M58" s="52">
        <v>33.659999999999997</v>
      </c>
      <c r="N58" s="53">
        <v>36.10957121615575</v>
      </c>
      <c r="O58" s="54">
        <v>1276.095830616948</v>
      </c>
      <c r="P58" s="53">
        <v>42.536527687231597</v>
      </c>
    </row>
    <row r="59" spans="1:16">
      <c r="A59" s="50" t="s">
        <v>95</v>
      </c>
      <c r="B59" s="50" t="s">
        <v>355</v>
      </c>
      <c r="C59" s="51">
        <v>418442261</v>
      </c>
      <c r="D59" s="51">
        <v>23000000</v>
      </c>
      <c r="E59" s="52">
        <v>86.673057504561768</v>
      </c>
      <c r="F59" s="52">
        <v>99.168258014372739</v>
      </c>
      <c r="G59" s="51">
        <v>11.696857</v>
      </c>
      <c r="H59" s="52">
        <v>39.46</v>
      </c>
      <c r="I59" s="52">
        <v>-0.64629604398935925</v>
      </c>
      <c r="J59" s="51">
        <v>-26354647</v>
      </c>
      <c r="K59" s="52">
        <v>-33.16303193133264</v>
      </c>
      <c r="L59" s="52">
        <v>1739.1304347826087</v>
      </c>
      <c r="M59" s="52">
        <v>50.85</v>
      </c>
      <c r="N59" s="53">
        <v>77.610472899512956</v>
      </c>
      <c r="O59" s="54">
        <v>373.34109652384262</v>
      </c>
      <c r="P59" s="53">
        <v>12.44470321746142</v>
      </c>
    </row>
    <row r="60" spans="1:16">
      <c r="A60" s="40" t="s">
        <v>448</v>
      </c>
      <c r="B60" s="40" t="s">
        <v>255</v>
      </c>
      <c r="C60" s="41">
        <v>447250420</v>
      </c>
      <c r="D60" s="41">
        <v>23850000</v>
      </c>
      <c r="E60" s="42">
        <v>20.202163270067359</v>
      </c>
      <c r="F60" s="42">
        <v>4.7587127576537247</v>
      </c>
      <c r="G60" s="41">
        <v>10.082440999999999</v>
      </c>
      <c r="H60" s="42">
        <v>196.4</v>
      </c>
      <c r="I60" s="42">
        <v>-13.296024610658238</v>
      </c>
      <c r="J60" s="41">
        <v>5945065</v>
      </c>
      <c r="K60" s="42">
        <v>714.08807136675546</v>
      </c>
      <c r="L60" s="42">
        <v>1677.1488469601677</v>
      </c>
      <c r="M60" s="42">
        <v>42.27</v>
      </c>
      <c r="N60" s="43">
        <v>43.569757440233438</v>
      </c>
      <c r="O60" s="44">
        <v>758.79401008810066</v>
      </c>
      <c r="P60" s="43">
        <v>25.293133669603357</v>
      </c>
    </row>
    <row r="61" spans="1:16">
      <c r="A61" s="50" t="s">
        <v>464</v>
      </c>
      <c r="B61" s="50" t="s">
        <v>355</v>
      </c>
      <c r="C61" s="51">
        <v>2001882616</v>
      </c>
      <c r="D61" s="51">
        <v>24000000</v>
      </c>
      <c r="E61" s="52">
        <v>53.408532547159737</v>
      </c>
      <c r="F61" s="52">
        <v>6.0307737745211991</v>
      </c>
      <c r="G61" s="51">
        <v>2.016016</v>
      </c>
      <c r="H61" s="52">
        <v>371.5</v>
      </c>
      <c r="I61" s="52">
        <v>-5.6811129311312243</v>
      </c>
      <c r="J61" s="51">
        <v>3056816</v>
      </c>
      <c r="K61" s="52">
        <v>2897.1321793657189</v>
      </c>
      <c r="L61" s="52">
        <v>1666.6666666666667</v>
      </c>
      <c r="M61" s="52">
        <v>8.4</v>
      </c>
      <c r="N61" s="53">
        <v>86.727216051470165</v>
      </c>
      <c r="O61" s="54">
        <v>238.08011464761171</v>
      </c>
      <c r="P61" s="53">
        <v>7.9360038215870565</v>
      </c>
    </row>
    <row r="62" spans="1:16">
      <c r="A62" s="55" t="s">
        <v>292</v>
      </c>
      <c r="B62" s="55" t="s">
        <v>356</v>
      </c>
      <c r="C62" s="56">
        <v>8163584863</v>
      </c>
      <c r="D62" s="56">
        <v>24300000</v>
      </c>
      <c r="E62" s="57">
        <v>11.2880842855291</v>
      </c>
      <c r="F62" s="57">
        <v>0.32507363016898921</v>
      </c>
      <c r="G62" s="56">
        <v>2.442218</v>
      </c>
      <c r="H62" s="57">
        <v>1451</v>
      </c>
      <c r="I62" s="57">
        <v>-17.407538622654556</v>
      </c>
      <c r="J62" s="56">
        <v>-70950936</v>
      </c>
      <c r="K62" s="57">
        <v>-489.41849054676317</v>
      </c>
      <c r="L62" s="57">
        <v>1646.0905349794239</v>
      </c>
      <c r="M62" s="57">
        <v>10.050000000000001</v>
      </c>
      <c r="N62" s="58">
        <v>63.288409796063938</v>
      </c>
      <c r="O62" s="59">
        <v>380.73749980580789</v>
      </c>
      <c r="P62" s="58">
        <v>12.691249993526929</v>
      </c>
    </row>
    <row r="63" spans="1:16">
      <c r="A63" s="90" t="s">
        <v>442</v>
      </c>
      <c r="B63" s="90" t="s">
        <v>609</v>
      </c>
      <c r="C63" s="91">
        <v>1596724578</v>
      </c>
      <c r="D63" s="91">
        <v>24883200</v>
      </c>
      <c r="E63" s="92">
        <v>40.261354958510253</v>
      </c>
      <c r="F63" s="92">
        <v>13.154581769771545</v>
      </c>
      <c r="G63" s="91">
        <v>8.1175940000000004</v>
      </c>
      <c r="H63" s="92">
        <v>122.4</v>
      </c>
      <c r="I63" s="92">
        <v>-2.0573909335144833</v>
      </c>
      <c r="J63" s="91">
        <v>-139121733</v>
      </c>
      <c r="K63" s="92">
        <v>-21.999679949357734</v>
      </c>
      <c r="L63" s="92">
        <v>1607.5102880658437</v>
      </c>
      <c r="M63" s="92">
        <v>32.619999999999997</v>
      </c>
      <c r="N63" s="93">
        <v>28.734173077360648</v>
      </c>
      <c r="O63" s="94">
        <v>346.68229757788708</v>
      </c>
      <c r="P63" s="93">
        <v>11.556076585929569</v>
      </c>
    </row>
    <row r="64" spans="1:16">
      <c r="A64" s="90" t="s">
        <v>309</v>
      </c>
      <c r="B64" s="90" t="s">
        <v>609</v>
      </c>
      <c r="C64" s="91">
        <v>5221598542</v>
      </c>
      <c r="D64" s="91">
        <v>25000000</v>
      </c>
      <c r="E64" s="92">
        <v>48.596731414218041</v>
      </c>
      <c r="F64" s="92">
        <v>4.4686649576292448</v>
      </c>
      <c r="G64" s="91">
        <v>1.8682810000000001</v>
      </c>
      <c r="H64" s="92">
        <v>440.75</v>
      </c>
      <c r="I64" s="92">
        <v>-13.479142874080082</v>
      </c>
      <c r="J64" s="91">
        <v>-47172595</v>
      </c>
      <c r="K64" s="92">
        <v>-230.53639512517807</v>
      </c>
      <c r="L64" s="92">
        <v>1600</v>
      </c>
      <c r="M64" s="92">
        <v>7.47</v>
      </c>
      <c r="N64" s="93">
        <v>22.602353734050737</v>
      </c>
      <c r="O64" s="94">
        <v>291.236872511581</v>
      </c>
      <c r="P64" s="93">
        <v>9.707895750386033</v>
      </c>
    </row>
    <row r="65" spans="1:16">
      <c r="A65" s="55" t="s">
        <v>33</v>
      </c>
      <c r="B65" s="55" t="s">
        <v>233</v>
      </c>
      <c r="C65" s="56">
        <v>519583617</v>
      </c>
      <c r="D65" s="56">
        <v>25000000</v>
      </c>
      <c r="E65" s="57">
        <v>18.529584798328631</v>
      </c>
      <c r="F65" s="57">
        <v>8.3279032801476998</v>
      </c>
      <c r="G65" s="56">
        <v>22.966707</v>
      </c>
      <c r="H65" s="57">
        <v>94</v>
      </c>
      <c r="I65" s="57">
        <v>-0.20009069680648395</v>
      </c>
      <c r="J65" s="56">
        <v>1543645</v>
      </c>
      <c r="K65" s="57">
        <v>1441.3935846648678</v>
      </c>
      <c r="L65" s="57">
        <v>1600</v>
      </c>
      <c r="M65" s="57">
        <v>91.86</v>
      </c>
      <c r="N65" s="58">
        <v>19.349633158093827</v>
      </c>
      <c r="O65" s="59">
        <v>1201.1743303460137</v>
      </c>
      <c r="P65" s="58">
        <v>40.039144344867125</v>
      </c>
    </row>
    <row r="66" spans="1:16">
      <c r="A66" s="60" t="s">
        <v>100</v>
      </c>
      <c r="B66" s="60" t="s">
        <v>287</v>
      </c>
      <c r="C66" s="61">
        <v>8264972237</v>
      </c>
      <c r="D66" s="61">
        <v>25200000</v>
      </c>
      <c r="E66" s="62">
        <v>76.636457456456583</v>
      </c>
      <c r="F66" s="62">
        <v>32.352438980267046</v>
      </c>
      <c r="G66" s="61">
        <v>5.4011089999999999</v>
      </c>
      <c r="H66" s="62">
        <v>96.65</v>
      </c>
      <c r="I66" s="62">
        <v>-4.4849304116296338</v>
      </c>
      <c r="J66" s="61">
        <v>78553885</v>
      </c>
      <c r="K66" s="62">
        <v>30.155096721186993</v>
      </c>
      <c r="L66" s="62">
        <v>1587.3015873015872</v>
      </c>
      <c r="M66" s="62">
        <v>21.43</v>
      </c>
      <c r="N66" s="63">
        <v>24.399331594818968</v>
      </c>
      <c r="O66" s="64">
        <v>626.15411994096678</v>
      </c>
      <c r="P66" s="63">
        <v>20.871803998032227</v>
      </c>
    </row>
    <row r="67" spans="1:16">
      <c r="A67" s="90" t="s">
        <v>312</v>
      </c>
      <c r="B67" s="90" t="s">
        <v>609</v>
      </c>
      <c r="C67" s="91">
        <v>470862105</v>
      </c>
      <c r="D67" s="91">
        <v>25382175</v>
      </c>
      <c r="E67" s="92">
        <v>82.487598819445836</v>
      </c>
      <c r="F67" s="92">
        <v>154.7535188045976</v>
      </c>
      <c r="G67" s="91">
        <v>22.044357999999999</v>
      </c>
      <c r="H67" s="92">
        <v>22</v>
      </c>
      <c r="I67" s="92">
        <v>-0.23563467806194185</v>
      </c>
      <c r="J67" s="91">
        <v>-15730860</v>
      </c>
      <c r="K67" s="92">
        <v>-33.88407722146151</v>
      </c>
      <c r="L67" s="92">
        <v>1575.909077925749</v>
      </c>
      <c r="M67" s="92">
        <v>86.84</v>
      </c>
      <c r="N67" s="93">
        <v>31.79525572521305</v>
      </c>
      <c r="O67" s="94">
        <v>529.98714042980328</v>
      </c>
      <c r="P67" s="93">
        <v>17.666238014326776</v>
      </c>
    </row>
    <row r="68" spans="1:16">
      <c r="A68" s="90" t="s">
        <v>416</v>
      </c>
      <c r="B68" s="90" t="s">
        <v>390</v>
      </c>
      <c r="C68" s="91">
        <v>6909611026</v>
      </c>
      <c r="D68" s="91">
        <v>27200000</v>
      </c>
      <c r="E68" s="92">
        <v>73.115577595515262</v>
      </c>
      <c r="F68" s="92">
        <v>13.863190849497023</v>
      </c>
      <c r="G68" s="91">
        <v>3.6238980000000001</v>
      </c>
      <c r="H68" s="92">
        <v>151</v>
      </c>
      <c r="I68" s="92">
        <v>-4.8243017425874655</v>
      </c>
      <c r="J68" s="91">
        <v>-21429790</v>
      </c>
      <c r="K68" s="92">
        <v>-246.10973789290514</v>
      </c>
      <c r="L68" s="92">
        <v>1470.5882352941176</v>
      </c>
      <c r="M68" s="92">
        <v>13.32</v>
      </c>
      <c r="N68" s="93">
        <v>36.326065491562922</v>
      </c>
      <c r="O68" s="94">
        <v>230.85401071956866</v>
      </c>
      <c r="P68" s="93">
        <v>7.6951336906522885</v>
      </c>
    </row>
    <row r="69" spans="1:16">
      <c r="A69" s="60" t="s">
        <v>115</v>
      </c>
      <c r="B69" s="60" t="s">
        <v>287</v>
      </c>
      <c r="C69" s="61">
        <v>1639886673</v>
      </c>
      <c r="D69" s="61">
        <v>28000000</v>
      </c>
      <c r="E69" s="62">
        <v>102.28513166960431</v>
      </c>
      <c r="F69" s="62">
        <v>45.099264404587437</v>
      </c>
      <c r="G69" s="61">
        <v>4.7491070000000004</v>
      </c>
      <c r="H69" s="62">
        <v>82.35</v>
      </c>
      <c r="I69" s="62">
        <v>-2.7775598774809538</v>
      </c>
      <c r="J69" s="61">
        <v>3154808</v>
      </c>
      <c r="K69" s="62">
        <v>718.90270342917859</v>
      </c>
      <c r="L69" s="62">
        <v>1428.5714285714287</v>
      </c>
      <c r="M69" s="62">
        <v>16.96</v>
      </c>
      <c r="N69" s="63">
        <v>25.72990536366402</v>
      </c>
      <c r="O69" s="64">
        <v>153.63778646598288</v>
      </c>
      <c r="P69" s="63">
        <v>5.1212595488660959</v>
      </c>
    </row>
    <row r="70" spans="1:16">
      <c r="A70" s="30" t="s">
        <v>140</v>
      </c>
      <c r="B70" s="30" t="s">
        <v>349</v>
      </c>
      <c r="C70" s="31">
        <v>35696366730</v>
      </c>
      <c r="D70" s="31">
        <v>28125000</v>
      </c>
      <c r="E70" s="32">
        <v>5.5944588982534889</v>
      </c>
      <c r="F70" s="32">
        <v>0.12210809954580973</v>
      </c>
      <c r="G70" s="31">
        <v>4.3228220000000004</v>
      </c>
      <c r="H70" s="32">
        <v>1654</v>
      </c>
      <c r="I70" s="32">
        <v>-34.984773701508857</v>
      </c>
      <c r="J70" s="31">
        <v>162266865</v>
      </c>
      <c r="K70" s="32">
        <v>282.34738496981498</v>
      </c>
      <c r="L70" s="32">
        <v>1422.2222222222222</v>
      </c>
      <c r="M70" s="32">
        <v>15.37</v>
      </c>
      <c r="N70" s="33">
        <v>5.1148354266213447</v>
      </c>
      <c r="O70" s="34">
        <v>253.77334473045877</v>
      </c>
      <c r="P70" s="33">
        <v>8.4591114910152925</v>
      </c>
    </row>
    <row r="71" spans="1:16">
      <c r="A71" s="60" t="s">
        <v>313</v>
      </c>
      <c r="B71" s="60" t="s">
        <v>287</v>
      </c>
      <c r="C71" s="61">
        <v>76967995</v>
      </c>
      <c r="D71" s="61">
        <v>28340000</v>
      </c>
      <c r="E71" s="62">
        <v>89.009503887416656</v>
      </c>
      <c r="F71" s="62">
        <v>116.32492209338542</v>
      </c>
      <c r="G71" s="61">
        <v>16.64443</v>
      </c>
      <c r="H71" s="62">
        <v>27</v>
      </c>
      <c r="I71" s="62">
        <v>0.41075585146510468</v>
      </c>
      <c r="J71" s="61">
        <v>-51595</v>
      </c>
      <c r="K71" s="62">
        <v>-14830.50683205737</v>
      </c>
      <c r="L71" s="62">
        <v>1411.4326040931546</v>
      </c>
      <c r="M71" s="62">
        <v>58.73</v>
      </c>
      <c r="N71" s="63">
        <v>55.438618331220148</v>
      </c>
      <c r="O71" s="64">
        <v>2176.6762539300971</v>
      </c>
      <c r="P71" s="63">
        <v>72.555875131003233</v>
      </c>
    </row>
    <row r="72" spans="1:16">
      <c r="A72" s="50" t="s">
        <v>60</v>
      </c>
      <c r="B72" s="50" t="s">
        <v>355</v>
      </c>
      <c r="C72" s="51">
        <v>385874216</v>
      </c>
      <c r="D72" s="51">
        <v>30000000</v>
      </c>
      <c r="E72" s="52">
        <v>36.649348017261104</v>
      </c>
      <c r="F72" s="52">
        <v>14.543392070341708</v>
      </c>
      <c r="G72" s="51">
        <v>12.224814</v>
      </c>
      <c r="H72" s="52">
        <v>89.3</v>
      </c>
      <c r="I72" s="52">
        <v>-4.6168483903161643</v>
      </c>
      <c r="J72" s="51">
        <v>11913466</v>
      </c>
      <c r="K72" s="52">
        <v>211.52534451351102</v>
      </c>
      <c r="L72" s="52">
        <v>1333.3333333333333</v>
      </c>
      <c r="M72" s="52">
        <v>40.74</v>
      </c>
      <c r="N72" s="53">
        <v>89.311552722303588</v>
      </c>
      <c r="O72" s="54">
        <v>971.9361196070596</v>
      </c>
      <c r="P72" s="53">
        <v>32.397870653568653</v>
      </c>
    </row>
    <row r="73" spans="1:16">
      <c r="A73" s="30" t="s">
        <v>669</v>
      </c>
      <c r="B73" s="30" t="s">
        <v>349</v>
      </c>
      <c r="C73" s="31">
        <v>204500139</v>
      </c>
      <c r="D73" s="31">
        <v>30000000</v>
      </c>
      <c r="E73" s="32">
        <v>1.174006038793562</v>
      </c>
      <c r="F73" s="32">
        <v>1.1023530880690724E-2</v>
      </c>
      <c r="G73" s="31">
        <v>9.3998380000000008</v>
      </c>
      <c r="H73" s="32">
        <v>3625</v>
      </c>
      <c r="I73" s="32">
        <v>421.89216309036829</v>
      </c>
      <c r="J73" s="31">
        <v>30988843</v>
      </c>
      <c r="K73" s="32">
        <v>3436.72075785469</v>
      </c>
      <c r="L73" s="32">
        <v>1333.3333333333333</v>
      </c>
      <c r="M73" s="32">
        <v>31.33</v>
      </c>
      <c r="N73" s="33">
        <v>66.191165879989086</v>
      </c>
      <c r="O73" s="34">
        <v>2828.0688490813654</v>
      </c>
      <c r="P73" s="33">
        <v>94.268961636045518</v>
      </c>
    </row>
    <row r="74" spans="1:16">
      <c r="A74" s="25" t="s">
        <v>756</v>
      </c>
      <c r="B74" s="25" t="s">
        <v>689</v>
      </c>
      <c r="C74" s="26">
        <v>55337978</v>
      </c>
      <c r="D74" s="26">
        <v>30000000</v>
      </c>
      <c r="E74" s="27">
        <v>126.33431141357229</v>
      </c>
      <c r="F74" s="27">
        <v>191.41562335389742</v>
      </c>
      <c r="G74" s="26">
        <v>14.484933</v>
      </c>
      <c r="H74" s="27">
        <v>21.86</v>
      </c>
      <c r="I74" s="27">
        <v>-0.67095132886603537</v>
      </c>
      <c r="J74" s="26">
        <v>-5688287</v>
      </c>
      <c r="K74" s="27">
        <v>-116.02790084255594</v>
      </c>
      <c r="L74" s="27">
        <v>1333.3333333333333</v>
      </c>
      <c r="M74" s="27">
        <v>48.28</v>
      </c>
      <c r="N74" s="28">
        <v>3.2371993996780168</v>
      </c>
      <c r="O74" s="29">
        <v>219.82134888765341</v>
      </c>
      <c r="P74" s="28">
        <v>7.3273782962551142</v>
      </c>
    </row>
    <row r="75" spans="1:16">
      <c r="A75" s="30" t="s">
        <v>727</v>
      </c>
      <c r="B75" s="30" t="s">
        <v>357</v>
      </c>
      <c r="C75" s="31">
        <v>455277050</v>
      </c>
      <c r="D75" s="31">
        <v>31042007</v>
      </c>
      <c r="E75" s="32">
        <v>8.6898522333023962</v>
      </c>
      <c r="F75" s="32">
        <v>1.5552137737640475</v>
      </c>
      <c r="G75" s="31">
        <v>24.164194999999999</v>
      </c>
      <c r="H75" s="32">
        <v>190.5</v>
      </c>
      <c r="I75" s="32">
        <v>8.5610151493409035</v>
      </c>
      <c r="J75" s="31">
        <v>8883359</v>
      </c>
      <c r="K75" s="32">
        <v>628.99194550169591</v>
      </c>
      <c r="L75" s="32">
        <v>1288.5764763856926</v>
      </c>
      <c r="M75" s="32">
        <v>77.84</v>
      </c>
      <c r="N75" s="33">
        <v>83.014332507635672</v>
      </c>
      <c r="O75" s="34">
        <v>2600.7975190544612</v>
      </c>
      <c r="P75" s="33">
        <v>86.693250635148701</v>
      </c>
    </row>
    <row r="76" spans="1:16">
      <c r="A76" s="35" t="s">
        <v>127</v>
      </c>
      <c r="B76" s="35" t="s">
        <v>208</v>
      </c>
      <c r="C76" s="36">
        <v>666088085</v>
      </c>
      <c r="D76" s="36">
        <v>31095331</v>
      </c>
      <c r="E76" s="37">
        <v>75.614457047991507</v>
      </c>
      <c r="F76" s="37">
        <v>33.310932760595882</v>
      </c>
      <c r="G76" s="36">
        <v>7.4210630000000002</v>
      </c>
      <c r="H76" s="37">
        <v>71.3</v>
      </c>
      <c r="I76" s="37">
        <v>-2.1684909334268383</v>
      </c>
      <c r="J76" s="36">
        <v>-76866655</v>
      </c>
      <c r="K76" s="37">
        <v>-29.531129759711803</v>
      </c>
      <c r="L76" s="37">
        <v>1286.3667539027001</v>
      </c>
      <c r="M76" s="37">
        <v>23.86</v>
      </c>
      <c r="N76" s="38">
        <v>44.240831009941445</v>
      </c>
      <c r="O76" s="39">
        <v>394.74945799649026</v>
      </c>
      <c r="P76" s="38">
        <v>13.158315266549675</v>
      </c>
    </row>
    <row r="77" spans="1:16">
      <c r="A77" s="50" t="s">
        <v>335</v>
      </c>
      <c r="B77" s="50" t="s">
        <v>355</v>
      </c>
      <c r="C77" s="51">
        <v>447890029</v>
      </c>
      <c r="D77" s="51">
        <v>31862500</v>
      </c>
      <c r="E77" s="52">
        <v>59.388466884209308</v>
      </c>
      <c r="F77" s="52">
        <v>84.722660414721361</v>
      </c>
      <c r="G77" s="51">
        <v>29.645479000000002</v>
      </c>
      <c r="H77" s="52">
        <v>22.72</v>
      </c>
      <c r="I77" s="52">
        <v>-0.70408115152009287</v>
      </c>
      <c r="J77" s="51">
        <v>-12400268</v>
      </c>
      <c r="K77" s="52">
        <v>-56.529020179241286</v>
      </c>
      <c r="L77" s="52">
        <v>1255.3942722636327</v>
      </c>
      <c r="M77" s="52">
        <v>93.04</v>
      </c>
      <c r="N77" s="53">
        <v>40.883360709649878</v>
      </c>
      <c r="O77" s="54">
        <v>131.88418689629748</v>
      </c>
      <c r="P77" s="53">
        <v>4.3961395632099158</v>
      </c>
    </row>
    <row r="78" spans="1:16">
      <c r="A78" s="30" t="s">
        <v>405</v>
      </c>
      <c r="B78" s="30" t="s">
        <v>349</v>
      </c>
      <c r="C78" s="31">
        <v>7204572126</v>
      </c>
      <c r="D78" s="31">
        <v>32387040</v>
      </c>
      <c r="E78" s="32">
        <v>38.846011312428303</v>
      </c>
      <c r="F78" s="32">
        <v>16.775255087111379</v>
      </c>
      <c r="G78" s="31">
        <v>14.567467000000001</v>
      </c>
      <c r="H78" s="32">
        <v>70.7</v>
      </c>
      <c r="I78" s="32">
        <v>0.35075435043189884</v>
      </c>
      <c r="J78" s="31">
        <v>-327345700</v>
      </c>
      <c r="K78" s="32">
        <v>-7.0740912741484001</v>
      </c>
      <c r="L78" s="32">
        <v>1235.0619260049698</v>
      </c>
      <c r="M78" s="32">
        <v>44.97</v>
      </c>
      <c r="N78" s="33">
        <v>368.74689757873256</v>
      </c>
      <c r="O78" s="34">
        <v>604.81149724496368</v>
      </c>
      <c r="P78" s="33">
        <v>20.160383241498788</v>
      </c>
    </row>
    <row r="79" spans="1:16">
      <c r="A79" s="25" t="s">
        <v>675</v>
      </c>
      <c r="B79" s="25" t="s">
        <v>691</v>
      </c>
      <c r="C79" s="26">
        <v>1459734156</v>
      </c>
      <c r="D79" s="26">
        <v>33811732</v>
      </c>
      <c r="E79" s="27">
        <v>15.235499816619805</v>
      </c>
      <c r="F79" s="27">
        <v>1.5019934320055739</v>
      </c>
      <c r="G79" s="26">
        <v>7.956887</v>
      </c>
      <c r="H79" s="27">
        <v>330</v>
      </c>
      <c r="I79" s="27">
        <v>1.6286589467924273</v>
      </c>
      <c r="J79" s="26">
        <v>174328179</v>
      </c>
      <c r="K79" s="27">
        <v>58.186345192075919</v>
      </c>
      <c r="L79" s="27">
        <v>1183.0213252607114</v>
      </c>
      <c r="M79" s="27">
        <v>23.53</v>
      </c>
      <c r="N79" s="28">
        <v>26.786695117843799</v>
      </c>
      <c r="O79" s="29">
        <v>1757.4283874796215</v>
      </c>
      <c r="P79" s="28">
        <v>58.580946249320718</v>
      </c>
    </row>
    <row r="80" spans="1:16">
      <c r="A80" s="60" t="s">
        <v>17</v>
      </c>
      <c r="B80" s="60" t="s">
        <v>287</v>
      </c>
      <c r="C80" s="61">
        <v>1829648308</v>
      </c>
      <c r="D80" s="61">
        <v>35100498</v>
      </c>
      <c r="E80" s="62">
        <v>457.66280903715614</v>
      </c>
      <c r="F80" s="62">
        <v>2607.7282951208049</v>
      </c>
      <c r="G80" s="61">
        <v>17.518242999999998</v>
      </c>
      <c r="H80" s="62">
        <v>4.99</v>
      </c>
      <c r="I80" s="62">
        <v>-1.8175757504738401</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73.7995397860699</v>
      </c>
      <c r="F81" s="57">
        <v>93.181237103623616</v>
      </c>
      <c r="G81" s="56">
        <v>23.567941000000001</v>
      </c>
      <c r="H81" s="57">
        <v>23</v>
      </c>
      <c r="I81" s="57">
        <v>-0.16710982967984123</v>
      </c>
      <c r="J81" s="56">
        <v>-15955475</v>
      </c>
      <c r="K81" s="57">
        <v>-49.638133618710818</v>
      </c>
      <c r="L81" s="57">
        <v>1111.1111111111111</v>
      </c>
      <c r="M81" s="57">
        <v>65.459999999999994</v>
      </c>
      <c r="N81" s="58">
        <v>39.925299861183376</v>
      </c>
      <c r="O81" s="59">
        <v>740.36573470032954</v>
      </c>
      <c r="P81" s="58">
        <v>24.67885782334432</v>
      </c>
    </row>
    <row r="82" spans="1:16">
      <c r="A82" s="30" t="s">
        <v>673</v>
      </c>
      <c r="B82" s="30" t="s">
        <v>349</v>
      </c>
      <c r="C82" s="31">
        <v>1474864054</v>
      </c>
      <c r="D82" s="31">
        <v>36732300</v>
      </c>
      <c r="E82" s="32">
        <v>14.97062134455747</v>
      </c>
      <c r="F82" s="32">
        <v>3.340656888377882</v>
      </c>
      <c r="G82" s="31">
        <v>21.706330999999999</v>
      </c>
      <c r="H82" s="32">
        <v>123.1</v>
      </c>
      <c r="I82" s="32">
        <v>1.1168094203902541</v>
      </c>
      <c r="J82" s="31">
        <v>-253569202</v>
      </c>
      <c r="K82" s="32">
        <v>-17.673047691335952</v>
      </c>
      <c r="L82" s="32">
        <v>1088.959852772628</v>
      </c>
      <c r="M82" s="32">
        <v>59.09</v>
      </c>
      <c r="N82" s="33">
        <v>15.272355791452421</v>
      </c>
      <c r="O82" s="34">
        <v>2682.1993983521093</v>
      </c>
      <c r="P82" s="33">
        <v>89.406646611736974</v>
      </c>
    </row>
    <row r="83" spans="1:16">
      <c r="A83" s="30" t="s">
        <v>81</v>
      </c>
      <c r="B83" s="30" t="s">
        <v>349</v>
      </c>
      <c r="C83" s="31">
        <v>886453369</v>
      </c>
      <c r="D83" s="31">
        <v>37250000</v>
      </c>
      <c r="E83" s="32">
        <v>44.80611876300766</v>
      </c>
      <c r="F83" s="32">
        <v>36.449964419774382</v>
      </c>
      <c r="G83" s="31">
        <v>26.585895000000001</v>
      </c>
      <c r="H83" s="32">
        <v>33.58</v>
      </c>
      <c r="I83" s="32">
        <v>-1.3058447405080287</v>
      </c>
      <c r="J83" s="31">
        <v>-336099310</v>
      </c>
      <c r="K83" s="32">
        <v>-3.6574011413471812</v>
      </c>
      <c r="L83" s="32">
        <v>1073.8255033557048</v>
      </c>
      <c r="M83" s="32">
        <v>71.37</v>
      </c>
      <c r="N83" s="33">
        <v>38.787078004221968</v>
      </c>
      <c r="O83" s="34">
        <v>103.23886184231128</v>
      </c>
      <c r="P83" s="33">
        <v>3.4412953947437095</v>
      </c>
    </row>
    <row r="84" spans="1:16">
      <c r="A84" s="70" t="s">
        <v>165</v>
      </c>
      <c r="B84" s="70" t="s">
        <v>221</v>
      </c>
      <c r="C84" s="71">
        <v>10580143341</v>
      </c>
      <c r="D84" s="71">
        <v>37264000</v>
      </c>
      <c r="E84" s="72">
        <v>48.479965709631578</v>
      </c>
      <c r="F84" s="72">
        <v>5.2885635288741346</v>
      </c>
      <c r="G84" s="71">
        <v>3.3655849999999998</v>
      </c>
      <c r="H84" s="72">
        <v>245.2</v>
      </c>
      <c r="I84" s="72">
        <v>0.12360777010104584</v>
      </c>
      <c r="J84" s="71">
        <v>25223013</v>
      </c>
      <c r="K84" s="72">
        <v>363.4357243522017</v>
      </c>
      <c r="L84" s="72">
        <v>1073.4220695577501</v>
      </c>
      <c r="M84" s="72">
        <v>9.0299999999999994</v>
      </c>
      <c r="N84" s="73">
        <v>19.320531940060764</v>
      </c>
      <c r="O84" s="74">
        <v>1036.7189488882332</v>
      </c>
      <c r="P84" s="73">
        <v>34.557298296274439</v>
      </c>
    </row>
    <row r="85" spans="1:16">
      <c r="A85" s="25" t="s">
        <v>713</v>
      </c>
      <c r="B85" s="25" t="s">
        <v>689</v>
      </c>
      <c r="C85" s="26">
        <v>91442529</v>
      </c>
      <c r="D85" s="26">
        <v>37500000</v>
      </c>
      <c r="E85" s="27">
        <v>99.088570938436902</v>
      </c>
      <c r="F85" s="27">
        <v>240.21471742651372</v>
      </c>
      <c r="G85" s="26">
        <v>36.075847000000003</v>
      </c>
      <c r="H85" s="27">
        <v>11.19</v>
      </c>
      <c r="I85" s="27">
        <v>-0.88012892903740791</v>
      </c>
      <c r="J85" s="26">
        <v>-6134544</v>
      </c>
      <c r="K85" s="27">
        <v>-67.242161764590819</v>
      </c>
      <c r="L85" s="27">
        <v>1066.6666666666667</v>
      </c>
      <c r="M85" s="27">
        <v>96.2</v>
      </c>
      <c r="N85" s="28">
        <v>4.7752863045947738</v>
      </c>
      <c r="O85" s="29">
        <v>545.35630077007124</v>
      </c>
      <c r="P85" s="28">
        <v>18.178543359002376</v>
      </c>
    </row>
    <row r="86" spans="1:16">
      <c r="A86" s="45" t="s">
        <v>453</v>
      </c>
      <c r="B86" s="45" t="s">
        <v>375</v>
      </c>
      <c r="C86" s="46">
        <v>2638457366</v>
      </c>
      <c r="D86" s="46">
        <v>37600000</v>
      </c>
      <c r="E86" s="47">
        <v>28.927566922942532</v>
      </c>
      <c r="F86" s="47">
        <v>7.6935018412081204</v>
      </c>
      <c r="G86" s="46">
        <v>13.732926000000001</v>
      </c>
      <c r="H86" s="47">
        <v>100.7</v>
      </c>
      <c r="I86" s="47">
        <v>-2.7774027474284821</v>
      </c>
      <c r="J86" s="46">
        <v>-115451486</v>
      </c>
      <c r="K86" s="47">
        <v>-32.567792154706439</v>
      </c>
      <c r="L86" s="47">
        <v>1063.8297872340424</v>
      </c>
      <c r="M86" s="47">
        <v>36.520000000000003</v>
      </c>
      <c r="N86" s="48">
        <v>45.616553430156905</v>
      </c>
      <c r="O86" s="49">
        <v>189.87044050136609</v>
      </c>
      <c r="P86" s="48">
        <v>6.3290146833788699</v>
      </c>
    </row>
    <row r="87" spans="1:16">
      <c r="A87" s="50" t="s">
        <v>278</v>
      </c>
      <c r="B87" s="50" t="s">
        <v>355</v>
      </c>
      <c r="C87" s="51">
        <v>3337733172</v>
      </c>
      <c r="D87" s="51">
        <v>38700772</v>
      </c>
      <c r="E87" s="52">
        <v>25.479255944958055</v>
      </c>
      <c r="F87" s="52">
        <v>5.9851415754605277</v>
      </c>
      <c r="G87" s="51">
        <v>13.534167</v>
      </c>
      <c r="H87" s="52">
        <v>116</v>
      </c>
      <c r="I87" s="52">
        <v>-10.979502236155142</v>
      </c>
      <c r="J87" s="51">
        <v>-6595639</v>
      </c>
      <c r="K87" s="52">
        <v>-645.43934560396644</v>
      </c>
      <c r="L87" s="52">
        <v>1033.5711132584124</v>
      </c>
      <c r="M87" s="52">
        <v>34.97</v>
      </c>
      <c r="N87" s="53">
        <v>45.16276237742197</v>
      </c>
      <c r="O87" s="54">
        <v>841.36076376690266</v>
      </c>
      <c r="P87" s="53">
        <v>28.04535879223009</v>
      </c>
    </row>
    <row r="88" spans="1:16">
      <c r="A88" s="25" t="s">
        <v>171</v>
      </c>
      <c r="B88" s="25" t="s">
        <v>353</v>
      </c>
      <c r="C88" s="26">
        <v>58292296</v>
      </c>
      <c r="D88" s="26">
        <v>39000000</v>
      </c>
      <c r="E88" s="27">
        <v>35.278674407337014</v>
      </c>
      <c r="F88" s="27">
        <v>14.358434842221007</v>
      </c>
      <c r="G88" s="26">
        <v>17.102171999999999</v>
      </c>
      <c r="H88" s="27">
        <v>66.3</v>
      </c>
      <c r="I88" s="27">
        <v>-4.7281998572360493</v>
      </c>
      <c r="J88" s="26">
        <v>-7099673</v>
      </c>
      <c r="K88" s="27">
        <v>-346.07227684993381</v>
      </c>
      <c r="L88" s="27">
        <v>1025.6410256410256</v>
      </c>
      <c r="M88" s="27">
        <v>43.85</v>
      </c>
      <c r="N88" s="28">
        <v>69.007396190071745</v>
      </c>
      <c r="O88" s="29">
        <v>734.97392826993598</v>
      </c>
      <c r="P88" s="28">
        <v>24.499130942331199</v>
      </c>
    </row>
    <row r="89" spans="1:16">
      <c r="A89" s="55" t="s">
        <v>550</v>
      </c>
      <c r="B89" s="55" t="s">
        <v>233</v>
      </c>
      <c r="C89" s="56">
        <v>832617284</v>
      </c>
      <c r="D89" s="56">
        <v>39000000</v>
      </c>
      <c r="E89" s="57">
        <v>3.1191488666198297</v>
      </c>
      <c r="F89" s="57">
        <v>5.7332025854605818E-2</v>
      </c>
      <c r="G89" s="56">
        <v>10.211128</v>
      </c>
      <c r="H89" s="57">
        <v>1256</v>
      </c>
      <c r="I89" s="57">
        <v>-117.33878800810317</v>
      </c>
      <c r="J89" s="56">
        <v>-34585163</v>
      </c>
      <c r="K89" s="57">
        <v>-1573.0734014467419</v>
      </c>
      <c r="L89" s="57">
        <v>1025.6410256410256</v>
      </c>
      <c r="M89" s="57">
        <v>26.18</v>
      </c>
      <c r="N89" s="58">
        <v>15.489860437091497</v>
      </c>
      <c r="O89" s="59">
        <v>1247.0559938957431</v>
      </c>
      <c r="P89" s="58">
        <v>41.568533129858103</v>
      </c>
    </row>
    <row r="90" spans="1:16">
      <c r="A90" s="25" t="s">
        <v>150</v>
      </c>
      <c r="B90" s="25" t="s">
        <v>353</v>
      </c>
      <c r="C90" s="26">
        <v>4808797069</v>
      </c>
      <c r="D90" s="26">
        <v>39916800</v>
      </c>
      <c r="E90" s="27">
        <v>49.982409638594184</v>
      </c>
      <c r="F90" s="27">
        <v>16.261879787423485</v>
      </c>
      <c r="G90" s="26">
        <v>10.270289999999999</v>
      </c>
      <c r="H90" s="27">
        <v>77.95</v>
      </c>
      <c r="I90" s="27">
        <v>-1.2752158183371591</v>
      </c>
      <c r="J90" s="26">
        <v>25018829</v>
      </c>
      <c r="K90" s="27">
        <v>122.85121737712025</v>
      </c>
      <c r="L90" s="27">
        <v>1002.0843354176687</v>
      </c>
      <c r="M90" s="27">
        <v>25.72</v>
      </c>
      <c r="N90" s="28">
        <v>22.005448192975141</v>
      </c>
      <c r="O90" s="29">
        <v>476.88499196868565</v>
      </c>
      <c r="P90" s="28">
        <v>15.896166398956188</v>
      </c>
    </row>
    <row r="91" spans="1:16">
      <c r="A91" s="25" t="s">
        <v>732</v>
      </c>
      <c r="B91" s="25" t="s">
        <v>689</v>
      </c>
      <c r="C91" s="26">
        <v>583507211</v>
      </c>
      <c r="D91" s="26">
        <v>42000000</v>
      </c>
      <c r="E91" s="27">
        <v>116.75536104423755</v>
      </c>
      <c r="F91" s="27">
        <v>347.48619358404034</v>
      </c>
      <c r="G91" s="26">
        <v>39.884191999999999</v>
      </c>
      <c r="H91" s="27">
        <v>8.59</v>
      </c>
      <c r="I91" s="27">
        <v>-0.17859981203499053</v>
      </c>
      <c r="J91" s="26">
        <v>83842992</v>
      </c>
      <c r="K91" s="27">
        <v>4.0074905723784289</v>
      </c>
      <c r="L91" s="27">
        <v>952.38095238095241</v>
      </c>
      <c r="M91" s="27">
        <v>94.96</v>
      </c>
      <c r="N91" s="28">
        <v>0.34872596430086666</v>
      </c>
      <c r="O91" s="29">
        <v>94.902654074773849</v>
      </c>
      <c r="P91" s="28">
        <v>3.1634218024924619</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113.70110866540027</v>
      </c>
      <c r="F93" s="32">
        <v>142.48259231253166</v>
      </c>
      <c r="G93" s="31">
        <v>17.263808999999998</v>
      </c>
      <c r="H93" s="32">
        <v>20.38</v>
      </c>
      <c r="I93" s="32">
        <v>-0.6930957742689472</v>
      </c>
      <c r="J93" s="31">
        <v>-153589240</v>
      </c>
      <c r="K93" s="32">
        <v>-5.1956764679609062</v>
      </c>
      <c r="L93" s="32">
        <v>952.38095238095241</v>
      </c>
      <c r="M93" s="32">
        <v>41.1</v>
      </c>
      <c r="N93" s="33">
        <v>102.06882631398656</v>
      </c>
      <c r="O93" s="34">
        <v>498.93305894859742</v>
      </c>
      <c r="P93" s="33">
        <v>16.631101964953249</v>
      </c>
    </row>
    <row r="94" spans="1:16">
      <c r="A94" s="111" t="s">
        <v>134</v>
      </c>
      <c r="B94" s="111" t="s">
        <v>697</v>
      </c>
      <c r="C94" s="112">
        <v>443664778</v>
      </c>
      <c r="D94" s="112">
        <v>44000000</v>
      </c>
      <c r="E94" s="113">
        <v>77.007014568957089</v>
      </c>
      <c r="F94" s="113">
        <v>76.093887913989221</v>
      </c>
      <c r="G94" s="112">
        <v>22.200189999999999</v>
      </c>
      <c r="H94" s="113">
        <v>23.4</v>
      </c>
      <c r="I94" s="113">
        <v>-0.12408200855193385</v>
      </c>
      <c r="J94" s="112">
        <v>-36555569</v>
      </c>
      <c r="K94" s="113">
        <v>-27.683880395898093</v>
      </c>
      <c r="L94" s="113">
        <v>909.09090909090912</v>
      </c>
      <c r="M94" s="113">
        <v>50.45</v>
      </c>
      <c r="N94" s="114">
        <v>10.941316003748438</v>
      </c>
      <c r="O94" s="115">
        <v>111.7998017937305</v>
      </c>
      <c r="P94" s="114">
        <v>3.7266600597910164</v>
      </c>
    </row>
    <row r="95" spans="1:16">
      <c r="A95" s="90" t="s">
        <v>310</v>
      </c>
      <c r="B95" s="90" t="s">
        <v>609</v>
      </c>
      <c r="C95" s="91">
        <v>1308185749</v>
      </c>
      <c r="D95" s="91">
        <v>45000000</v>
      </c>
      <c r="E95" s="92">
        <v>105.61611583637612</v>
      </c>
      <c r="F95" s="92">
        <v>213.36589057853763</v>
      </c>
      <c r="G95" s="91">
        <v>30.943805000000001</v>
      </c>
      <c r="H95" s="92">
        <v>12.24</v>
      </c>
      <c r="I95" s="92">
        <v>-0.59384389869656395</v>
      </c>
      <c r="J95" s="91">
        <v>4012898</v>
      </c>
      <c r="K95" s="92">
        <v>123.35225066772193</v>
      </c>
      <c r="L95" s="92">
        <v>888.88888888888891</v>
      </c>
      <c r="M95" s="92">
        <v>68.760000000000005</v>
      </c>
      <c r="N95" s="93">
        <v>1.7170568074462831</v>
      </c>
      <c r="O95" s="94">
        <v>440.15751997288191</v>
      </c>
      <c r="P95" s="93">
        <v>14.671917332429397</v>
      </c>
    </row>
    <row r="96" spans="1:16">
      <c r="A96" s="50" t="s">
        <v>347</v>
      </c>
      <c r="B96" s="50" t="s">
        <v>355</v>
      </c>
      <c r="C96" s="51">
        <v>765978559</v>
      </c>
      <c r="D96" s="51">
        <v>45500000</v>
      </c>
      <c r="E96" s="52">
        <v>73.330189142591763</v>
      </c>
      <c r="F96" s="52">
        <v>47.401544371423249</v>
      </c>
      <c r="G96" s="51">
        <v>15.667655999999999</v>
      </c>
      <c r="H96" s="52">
        <v>34.82</v>
      </c>
      <c r="I96" s="52">
        <v>-1.4499981005321629</v>
      </c>
      <c r="J96" s="51">
        <v>-12773903</v>
      </c>
      <c r="K96" s="52">
        <v>-121.10628990998288</v>
      </c>
      <c r="L96" s="52">
        <v>879.12087912087907</v>
      </c>
      <c r="M96" s="52">
        <v>34.43</v>
      </c>
      <c r="N96" s="53">
        <v>45.463593429918454</v>
      </c>
      <c r="O96" s="54">
        <v>383.75455734798504</v>
      </c>
      <c r="P96" s="53">
        <v>12.791818578266168</v>
      </c>
    </row>
    <row r="97" spans="1:16">
      <c r="A97" s="55" t="s">
        <v>79</v>
      </c>
      <c r="B97" s="55" t="s">
        <v>233</v>
      </c>
      <c r="C97" s="56">
        <v>6239033292</v>
      </c>
      <c r="D97" s="56">
        <v>46000000</v>
      </c>
      <c r="E97" s="57">
        <v>35.501586832177431</v>
      </c>
      <c r="F97" s="57">
        <v>10.290315023819545</v>
      </c>
      <c r="G97" s="56">
        <v>14.636780999999999</v>
      </c>
      <c r="H97" s="57">
        <v>77</v>
      </c>
      <c r="I97" s="57">
        <v>-3.8369013669661594</v>
      </c>
      <c r="J97" s="56">
        <v>-47850125</v>
      </c>
      <c r="K97" s="57">
        <v>-72.100125130289626</v>
      </c>
      <c r="L97" s="57">
        <v>869.56521739130437</v>
      </c>
      <c r="M97" s="57">
        <v>31.81</v>
      </c>
      <c r="N97" s="58">
        <v>18.951677649315446</v>
      </c>
      <c r="O97" s="59">
        <v>376.99735126450128</v>
      </c>
      <c r="P97" s="58">
        <v>12.566578375483376</v>
      </c>
    </row>
    <row r="98" spans="1:16">
      <c r="A98" s="40" t="s">
        <v>102</v>
      </c>
      <c r="B98" s="40" t="s">
        <v>255</v>
      </c>
      <c r="C98" s="41">
        <v>1186366071</v>
      </c>
      <c r="D98" s="41">
        <v>46656000</v>
      </c>
      <c r="E98" s="42">
        <v>58.708856720019931</v>
      </c>
      <c r="F98" s="42">
        <v>46.604983297785473</v>
      </c>
      <c r="G98" s="41">
        <v>24.81212</v>
      </c>
      <c r="H98" s="42">
        <v>27.46</v>
      </c>
      <c r="I98" s="42">
        <v>-0.15260363802126875</v>
      </c>
      <c r="J98" s="41">
        <v>-1305327</v>
      </c>
      <c r="K98" s="42">
        <v>-965.05473341162792</v>
      </c>
      <c r="L98" s="42">
        <v>857.33882030178324</v>
      </c>
      <c r="M98" s="42">
        <v>53.18</v>
      </c>
      <c r="N98" s="43">
        <v>25.26565196327811</v>
      </c>
      <c r="O98" s="44">
        <v>713.40225459737439</v>
      </c>
      <c r="P98" s="43">
        <v>23.780075153245814</v>
      </c>
    </row>
    <row r="99" spans="1:16">
      <c r="A99" s="30" t="s">
        <v>303</v>
      </c>
      <c r="B99" s="30" t="s">
        <v>349</v>
      </c>
      <c r="C99" s="31">
        <v>2686991410</v>
      </c>
      <c r="D99" s="31">
        <v>46846881</v>
      </c>
      <c r="E99" s="32">
        <v>1.4314858650570792</v>
      </c>
      <c r="F99" s="32">
        <v>2.0371130151397972E-2</v>
      </c>
      <c r="G99" s="31">
        <v>16.937048000000001</v>
      </c>
      <c r="H99" s="32">
        <v>1650</v>
      </c>
      <c r="I99" s="32">
        <v>-39.657116173114218</v>
      </c>
      <c r="J99" s="31">
        <v>-10386136</v>
      </c>
      <c r="K99" s="32">
        <v>-6765.7809891955967</v>
      </c>
      <c r="L99" s="32">
        <v>853.84553135992132</v>
      </c>
      <c r="M99" s="32">
        <v>36.15</v>
      </c>
      <c r="N99" s="33">
        <v>12.119447882095669</v>
      </c>
      <c r="O99" s="34">
        <v>1388.965867946687</v>
      </c>
      <c r="P99" s="33">
        <v>46.298862264889564</v>
      </c>
    </row>
    <row r="100" spans="1:16">
      <c r="A100" s="70" t="s">
        <v>302</v>
      </c>
      <c r="B100" s="70" t="s">
        <v>221</v>
      </c>
      <c r="C100" s="71">
        <v>791053925</v>
      </c>
      <c r="D100" s="71">
        <v>47500000</v>
      </c>
      <c r="E100" s="72">
        <v>168.20709320901707</v>
      </c>
      <c r="F100" s="72">
        <v>393.46688469945514</v>
      </c>
      <c r="G100" s="71">
        <v>24.419506999999999</v>
      </c>
      <c r="H100" s="72">
        <v>9.74</v>
      </c>
      <c r="I100" s="72">
        <v>-0.29848178969775851</v>
      </c>
      <c r="J100" s="71">
        <v>-11680733</v>
      </c>
      <c r="K100" s="72">
        <v>-36.598730576240378</v>
      </c>
      <c r="L100" s="72">
        <v>842.10526315789468</v>
      </c>
      <c r="M100" s="72">
        <v>51.4</v>
      </c>
      <c r="N100" s="73">
        <v>18.32080735445652</v>
      </c>
      <c r="O100" s="74">
        <v>558.51095042352767</v>
      </c>
      <c r="P100" s="73">
        <v>18.617031680784255</v>
      </c>
    </row>
    <row r="101" spans="1:16">
      <c r="A101" s="25" t="s">
        <v>757</v>
      </c>
      <c r="B101" s="25" t="s">
        <v>376</v>
      </c>
      <c r="C101" s="26">
        <v>903452863</v>
      </c>
      <c r="D101" s="26">
        <v>49875000</v>
      </c>
      <c r="E101" s="27">
        <v>49.115552773188142</v>
      </c>
      <c r="F101" s="27">
        <v>49.23864939667984</v>
      </c>
      <c r="G101" s="26">
        <v>37.056989999999999</v>
      </c>
      <c r="H101" s="27">
        <v>21.98</v>
      </c>
      <c r="I101" s="27">
        <v>-0.44817721012019618</v>
      </c>
      <c r="J101" s="26">
        <v>-3766086</v>
      </c>
      <c r="K101" s="27">
        <v>-264.86384007162872</v>
      </c>
      <c r="L101" s="27">
        <v>802.00501253132836</v>
      </c>
      <c r="M101" s="27">
        <v>74.290000000000006</v>
      </c>
      <c r="N101" s="28">
        <v>9.0611392962528559</v>
      </c>
      <c r="O101" s="29">
        <v>1073.3660566328165</v>
      </c>
      <c r="P101" s="28">
        <v>35.778868554427213</v>
      </c>
    </row>
    <row r="102" spans="1:16">
      <c r="A102" s="101" t="s">
        <v>91</v>
      </c>
      <c r="B102" s="101" t="s">
        <v>696</v>
      </c>
      <c r="C102" s="102">
        <v>4663031329</v>
      </c>
      <c r="D102" s="102">
        <v>52000000</v>
      </c>
      <c r="E102" s="103">
        <v>63.399714863586397</v>
      </c>
      <c r="F102" s="103">
        <v>36.946220782975757</v>
      </c>
      <c r="G102" s="102">
        <v>18.913271000000002</v>
      </c>
      <c r="H102" s="103">
        <v>33.36</v>
      </c>
      <c r="I102" s="103">
        <v>-0.86137419052639774</v>
      </c>
      <c r="J102" s="102">
        <v>-394278669</v>
      </c>
      <c r="K102" s="103">
        <v>-4.3522516811580285</v>
      </c>
      <c r="L102" s="103">
        <v>769.23076923076928</v>
      </c>
      <c r="M102" s="103">
        <v>36.369999999999997</v>
      </c>
      <c r="N102" s="104">
        <v>1.08233001750768</v>
      </c>
      <c r="O102" s="105">
        <v>210.13722337402533</v>
      </c>
      <c r="P102" s="104">
        <v>7.0045741124675107</v>
      </c>
    </row>
    <row r="103" spans="1:16">
      <c r="A103" s="60" t="s">
        <v>18</v>
      </c>
      <c r="B103" s="60" t="s">
        <v>287</v>
      </c>
      <c r="C103" s="61">
        <v>723569532</v>
      </c>
      <c r="D103" s="61">
        <v>54000000</v>
      </c>
      <c r="E103" s="62">
        <v>80.061280825814819</v>
      </c>
      <c r="F103" s="62">
        <v>43.606362105563626</v>
      </c>
      <c r="G103" s="61">
        <v>14.576017</v>
      </c>
      <c r="H103" s="62">
        <v>34.28</v>
      </c>
      <c r="I103" s="62">
        <v>-0.19625985823781633</v>
      </c>
      <c r="J103" s="61">
        <v>31231591</v>
      </c>
      <c r="K103" s="62">
        <v>58.786630498587151</v>
      </c>
      <c r="L103" s="62">
        <v>740.74074074074076</v>
      </c>
      <c r="M103" s="62">
        <v>26.99</v>
      </c>
      <c r="N103" s="63">
        <v>60.410642505321476</v>
      </c>
      <c r="O103" s="64">
        <v>467.18523767958499</v>
      </c>
      <c r="P103" s="63">
        <v>15.572841255986166</v>
      </c>
    </row>
    <row r="104" spans="1:16">
      <c r="A104" s="35" t="s">
        <v>666</v>
      </c>
      <c r="B104" s="35" t="s">
        <v>208</v>
      </c>
      <c r="C104" s="36">
        <v>3375599291</v>
      </c>
      <c r="D104" s="36">
        <v>55000000</v>
      </c>
      <c r="E104" s="37">
        <v>381.44308022916152</v>
      </c>
      <c r="F104" s="37">
        <v>3467.66436571965</v>
      </c>
      <c r="G104" s="36">
        <v>448.67192799999998</v>
      </c>
      <c r="H104" s="37">
        <v>2.5499999999999998</v>
      </c>
      <c r="I104" s="37">
        <v>-5.4359903980359732E-2</v>
      </c>
      <c r="J104" s="36">
        <v>3618440</v>
      </c>
      <c r="K104" s="37">
        <v>30.399840815379005</v>
      </c>
      <c r="L104" s="37">
        <v>727.27272727272725</v>
      </c>
      <c r="M104" s="37">
        <v>74.77</v>
      </c>
      <c r="N104" s="38">
        <v>22.700966757361265</v>
      </c>
      <c r="O104" s="39">
        <v>159.69924278714086</v>
      </c>
      <c r="P104" s="38">
        <v>5.3233080929046954</v>
      </c>
    </row>
    <row r="105" spans="1:16">
      <c r="A105" s="40" t="s">
        <v>548</v>
      </c>
      <c r="B105" s="40" t="s">
        <v>255</v>
      </c>
      <c r="C105" s="41">
        <v>1321868358</v>
      </c>
      <c r="D105" s="41">
        <v>55000000</v>
      </c>
      <c r="E105" s="42">
        <v>12.959058446649502</v>
      </c>
      <c r="F105" s="42">
        <v>1.5201241579647509</v>
      </c>
      <c r="G105" s="41">
        <v>18.044423999999999</v>
      </c>
      <c r="H105" s="42">
        <v>171.1</v>
      </c>
      <c r="I105" s="42">
        <v>11.702220143161384</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76.203037934695274</v>
      </c>
      <c r="F106" s="37">
        <v>50.624838355552413</v>
      </c>
      <c r="G106" s="36">
        <v>18.855746</v>
      </c>
      <c r="H106" s="37">
        <v>27.84</v>
      </c>
      <c r="I106" s="37">
        <v>-0.57581983471804321</v>
      </c>
      <c r="J106" s="36">
        <v>-90367678</v>
      </c>
      <c r="K106" s="37">
        <v>-16.656951172298573</v>
      </c>
      <c r="L106" s="37">
        <v>717.48878923766813</v>
      </c>
      <c r="M106" s="37">
        <v>33.82</v>
      </c>
      <c r="N106" s="38">
        <v>51.23630334503607</v>
      </c>
      <c r="O106" s="39">
        <v>113.49514281739926</v>
      </c>
      <c r="P106" s="38">
        <v>3.7831714272466419</v>
      </c>
    </row>
    <row r="107" spans="1:16">
      <c r="A107" s="45" t="s">
        <v>694</v>
      </c>
      <c r="B107" s="45" t="s">
        <v>695</v>
      </c>
      <c r="C107" s="46">
        <v>1441301000</v>
      </c>
      <c r="D107" s="46">
        <v>56000000</v>
      </c>
      <c r="E107" s="47">
        <v>32.502088096649771</v>
      </c>
      <c r="F107" s="47">
        <v>6.3120655823525542</v>
      </c>
      <c r="G107" s="46">
        <v>13.570377000000001</v>
      </c>
      <c r="H107" s="47">
        <v>90.7</v>
      </c>
      <c r="I107" s="47">
        <v>3.0393472039820892</v>
      </c>
      <c r="J107" s="46">
        <v>137762000</v>
      </c>
      <c r="K107" s="47">
        <v>37.377506133766929</v>
      </c>
      <c r="L107" s="47">
        <v>714.28571428571433</v>
      </c>
      <c r="M107" s="47">
        <v>24.23</v>
      </c>
      <c r="N107" s="48">
        <v>0</v>
      </c>
      <c r="O107" s="49">
        <v>2260.1122209410541</v>
      </c>
      <c r="P107" s="48">
        <v>75.337074031368473</v>
      </c>
    </row>
    <row r="108" spans="1:16">
      <c r="A108" s="55" t="s">
        <v>450</v>
      </c>
      <c r="B108" s="55" t="s">
        <v>354</v>
      </c>
      <c r="C108" s="56">
        <v>2690495427</v>
      </c>
      <c r="D108" s="56">
        <v>58000000</v>
      </c>
      <c r="E108" s="57">
        <v>134.31134376820549</v>
      </c>
      <c r="F108" s="57">
        <v>115.78564117948748</v>
      </c>
      <c r="G108" s="56">
        <v>13.776082000000001</v>
      </c>
      <c r="H108" s="57">
        <v>21.62</v>
      </c>
      <c r="I108" s="57">
        <v>-0.23181196759535183</v>
      </c>
      <c r="J108" s="56">
        <v>15575892</v>
      </c>
      <c r="K108" s="57">
        <v>74.474065433941121</v>
      </c>
      <c r="L108" s="57">
        <v>689.65517241379314</v>
      </c>
      <c r="M108" s="57">
        <v>23.75</v>
      </c>
      <c r="N108" s="58">
        <v>40.460380955581336</v>
      </c>
      <c r="O108" s="59">
        <v>1121.7872380365</v>
      </c>
      <c r="P108" s="58">
        <v>37.392907934549996</v>
      </c>
    </row>
    <row r="109" spans="1:16">
      <c r="A109" s="25" t="s">
        <v>688</v>
      </c>
      <c r="B109" s="25" t="s">
        <v>689</v>
      </c>
      <c r="C109" s="26">
        <v>575417363</v>
      </c>
      <c r="D109" s="26">
        <v>60000000</v>
      </c>
      <c r="E109" s="27">
        <v>114.13349932909476</v>
      </c>
      <c r="F109" s="27">
        <v>380.44499776364921</v>
      </c>
      <c r="G109" s="26">
        <v>59.507702999999999</v>
      </c>
      <c r="H109" s="27">
        <v>5.89</v>
      </c>
      <c r="I109" s="27">
        <v>-0.3360491927590239</v>
      </c>
      <c r="J109" s="26">
        <v>79178091</v>
      </c>
      <c r="K109" s="27">
        <v>3.7889269141384072</v>
      </c>
      <c r="L109" s="27">
        <v>666.66666666666663</v>
      </c>
      <c r="M109" s="27">
        <v>99.17</v>
      </c>
      <c r="N109" s="28">
        <v>0.51175372170166522</v>
      </c>
      <c r="O109" s="29">
        <v>364.6849798258695</v>
      </c>
      <c r="P109" s="28">
        <v>12.15616599419565</v>
      </c>
    </row>
    <row r="110" spans="1:16">
      <c r="A110" s="55" t="s">
        <v>541</v>
      </c>
      <c r="B110" s="55" t="s">
        <v>354</v>
      </c>
      <c r="C110" s="56">
        <v>2818472369</v>
      </c>
      <c r="D110" s="56">
        <v>62830000</v>
      </c>
      <c r="E110" s="57">
        <v>30.980430296506007</v>
      </c>
      <c r="F110" s="57">
        <v>8.8050607923040651</v>
      </c>
      <c r="G110" s="56">
        <v>22.243836999999999</v>
      </c>
      <c r="H110" s="57">
        <v>58.05</v>
      </c>
      <c r="I110" s="57">
        <v>-0.84352707936479021</v>
      </c>
      <c r="J110" s="56">
        <v>-43176773</v>
      </c>
      <c r="K110" s="57">
        <v>-81.490110435071188</v>
      </c>
      <c r="L110" s="57">
        <v>636.63854846410948</v>
      </c>
      <c r="M110" s="57">
        <v>35.4</v>
      </c>
      <c r="N110" s="58">
        <v>26.085638104932311</v>
      </c>
      <c r="O110" s="59">
        <v>698.4662666034792</v>
      </c>
      <c r="P110" s="58">
        <v>23.282208886782641</v>
      </c>
    </row>
    <row r="111" spans="1:16">
      <c r="A111" s="60" t="s">
        <v>716</v>
      </c>
      <c r="B111" s="60" t="s">
        <v>287</v>
      </c>
      <c r="C111" s="61">
        <v>1697139850</v>
      </c>
      <c r="D111" s="61">
        <v>63000000</v>
      </c>
      <c r="E111" s="62">
        <v>69.579428535803899</v>
      </c>
      <c r="F111" s="62">
        <v>92.036281132015745</v>
      </c>
      <c r="G111" s="61">
        <v>44.915382999999999</v>
      </c>
      <c r="H111" s="62">
        <v>12.8</v>
      </c>
      <c r="I111" s="62">
        <v>-0.18748521890829117</v>
      </c>
      <c r="J111" s="61">
        <v>-9013360</v>
      </c>
      <c r="K111" s="62">
        <v>-83.875491492628726</v>
      </c>
      <c r="L111" s="62">
        <v>634.92063492063494</v>
      </c>
      <c r="M111" s="62">
        <v>71.290000000000006</v>
      </c>
      <c r="N111" s="63">
        <v>54.420812035785445</v>
      </c>
      <c r="O111" s="64">
        <v>198.17111946606647</v>
      </c>
      <c r="P111" s="63">
        <v>6.6057039822022157</v>
      </c>
    </row>
    <row r="112" spans="1:16">
      <c r="A112" s="50" t="s">
        <v>280</v>
      </c>
      <c r="B112" s="50" t="s">
        <v>355</v>
      </c>
      <c r="C112" s="51">
        <v>-355894230</v>
      </c>
      <c r="D112" s="51">
        <v>64864800</v>
      </c>
      <c r="E112" s="52">
        <v>16.209360326726493</v>
      </c>
      <c r="F112" s="52">
        <v>2.5241874235513975</v>
      </c>
      <c r="G112" s="51">
        <v>23.936191999999998</v>
      </c>
      <c r="H112" s="52">
        <v>103.1</v>
      </c>
      <c r="I112" s="52">
        <v>8.6008900278797427</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36.481539392547347</v>
      </c>
      <c r="F113" s="27">
        <v>16.035841491229604</v>
      </c>
      <c r="G113" s="26">
        <v>31.101011</v>
      </c>
      <c r="H113" s="27">
        <v>35.26</v>
      </c>
      <c r="I113" s="27">
        <v>-0.14689672531971354</v>
      </c>
      <c r="J113" s="26">
        <v>100241054</v>
      </c>
      <c r="K113" s="27">
        <v>22.695292090603914</v>
      </c>
      <c r="L113" s="27">
        <v>615.38461538461536</v>
      </c>
      <c r="M113" s="27">
        <v>47.84</v>
      </c>
      <c r="N113" s="28">
        <v>15.291719785102396</v>
      </c>
      <c r="O113" s="29">
        <v>1176.6610149287956</v>
      </c>
      <c r="P113" s="28">
        <v>39.222033830959852</v>
      </c>
    </row>
    <row r="114" spans="1:16">
      <c r="A114" s="90" t="s">
        <v>346</v>
      </c>
      <c r="B114" s="90" t="s">
        <v>715</v>
      </c>
      <c r="C114" s="91">
        <v>1352370851</v>
      </c>
      <c r="D114" s="91">
        <v>65000000</v>
      </c>
      <c r="E114" s="92">
        <v>25.62168127166553</v>
      </c>
      <c r="F114" s="92">
        <v>7.7290139582701451</v>
      </c>
      <c r="G114" s="91">
        <v>29.489985999999998</v>
      </c>
      <c r="H114" s="92">
        <v>52.95</v>
      </c>
      <c r="I114" s="92">
        <v>-1.8779247748440182</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25.377541365677924</v>
      </c>
      <c r="F115" s="37">
        <v>13.732435803938271</v>
      </c>
      <c r="G115" s="36">
        <v>53.070768999999999</v>
      </c>
      <c r="H115" s="37">
        <v>29.7</v>
      </c>
      <c r="I115" s="37">
        <v>-3.8209127737831143</v>
      </c>
      <c r="J115" s="36">
        <v>-21593090</v>
      </c>
      <c r="K115" s="37">
        <v>-85.582934170144242</v>
      </c>
      <c r="L115" s="37">
        <v>606.06060606060601</v>
      </c>
      <c r="M115" s="37">
        <v>80.41</v>
      </c>
      <c r="N115" s="38">
        <v>12.387574177549329</v>
      </c>
      <c r="O115" s="39">
        <v>1321.9136977357789</v>
      </c>
      <c r="P115" s="38">
        <v>44.063789924525963</v>
      </c>
    </row>
    <row r="116" spans="1:16">
      <c r="A116" s="50" t="s">
        <v>467</v>
      </c>
      <c r="B116" s="50" t="s">
        <v>355</v>
      </c>
      <c r="C116" s="51">
        <v>2725996326</v>
      </c>
      <c r="D116" s="51">
        <v>67000000</v>
      </c>
      <c r="E116" s="52">
        <v>15.239018809715214</v>
      </c>
      <c r="F116" s="52">
        <v>2.1060003882967404</v>
      </c>
      <c r="G116" s="51">
        <v>23.711504000000001</v>
      </c>
      <c r="H116" s="52">
        <v>110.7</v>
      </c>
      <c r="I116" s="52">
        <v>-0.74906982197570926</v>
      </c>
      <c r="J116" s="51">
        <v>9762773</v>
      </c>
      <c r="K116" s="52">
        <v>741.1828585997032</v>
      </c>
      <c r="L116" s="52">
        <v>597.01492537313436</v>
      </c>
      <c r="M116" s="52">
        <v>35.39</v>
      </c>
      <c r="N116" s="53">
        <v>59.562529766186529</v>
      </c>
      <c r="O116" s="54">
        <v>1168.6220092235139</v>
      </c>
      <c r="P116" s="53">
        <v>38.954066974117133</v>
      </c>
    </row>
    <row r="117" spans="1:16">
      <c r="A117" s="70" t="s">
        <v>27</v>
      </c>
      <c r="B117" s="70" t="s">
        <v>221</v>
      </c>
      <c r="C117" s="71">
        <v>567993172</v>
      </c>
      <c r="D117" s="71">
        <v>69000000</v>
      </c>
      <c r="E117" s="72">
        <v>38.833526454402069</v>
      </c>
      <c r="F117" s="72">
        <v>35.175295701451148</v>
      </c>
      <c r="G117" s="71">
        <v>61.979830999999997</v>
      </c>
      <c r="H117" s="72">
        <v>16.62</v>
      </c>
      <c r="I117" s="72">
        <v>7.9682104769958073E-3</v>
      </c>
      <c r="J117" s="71">
        <v>136985810</v>
      </c>
      <c r="K117" s="72">
        <v>8.0592289084540951</v>
      </c>
      <c r="L117" s="72">
        <v>579.71014492753625</v>
      </c>
      <c r="M117" s="72">
        <v>89.82</v>
      </c>
      <c r="N117" s="73">
        <v>13.03940445679757</v>
      </c>
      <c r="O117" s="74">
        <v>731.71072185409912</v>
      </c>
      <c r="P117" s="73">
        <v>24.390357395136636</v>
      </c>
    </row>
    <row r="118" spans="1:16">
      <c r="A118" s="60" t="s">
        <v>528</v>
      </c>
      <c r="B118" s="60" t="s">
        <v>287</v>
      </c>
      <c r="C118" s="61">
        <v>2429481251</v>
      </c>
      <c r="D118" s="61">
        <v>70000000</v>
      </c>
      <c r="E118" s="62">
        <v>47.706812251319299</v>
      </c>
      <c r="F118" s="62">
        <v>16.622582665964913</v>
      </c>
      <c r="G118" s="61">
        <v>19.831706000000001</v>
      </c>
      <c r="H118" s="62">
        <v>42.28</v>
      </c>
      <c r="I118" s="62">
        <v>0.43482261153940982</v>
      </c>
      <c r="J118" s="61">
        <v>13856774</v>
      </c>
      <c r="K118" s="62">
        <v>207.11891526844559</v>
      </c>
      <c r="L118" s="62">
        <v>571.42857142857144</v>
      </c>
      <c r="M118" s="62">
        <v>28.33</v>
      </c>
      <c r="N118" s="63">
        <v>27.509129606328752</v>
      </c>
      <c r="O118" s="64">
        <v>1557.9054184629742</v>
      </c>
      <c r="P118" s="63">
        <v>51.930180615432477</v>
      </c>
    </row>
    <row r="119" spans="1:16">
      <c r="A119" s="30" t="s">
        <v>240</v>
      </c>
      <c r="B119" s="30" t="s">
        <v>349</v>
      </c>
      <c r="C119" s="31">
        <v>4697773484</v>
      </c>
      <c r="D119" s="31">
        <v>70000000</v>
      </c>
      <c r="E119" s="32">
        <v>4.3965817895560741</v>
      </c>
      <c r="F119" s="32">
        <v>9.1291150115366981E-2</v>
      </c>
      <c r="G119" s="31">
        <v>14.69279</v>
      </c>
      <c r="H119" s="32">
        <v>619.5</v>
      </c>
      <c r="I119" s="32">
        <v>30.058051390163769</v>
      </c>
      <c r="J119" s="31">
        <v>-580466284</v>
      </c>
      <c r="K119" s="32">
        <v>-82.967781811768418</v>
      </c>
      <c r="L119" s="32">
        <v>571.42857142857144</v>
      </c>
      <c r="M119" s="32">
        <v>20.98</v>
      </c>
      <c r="N119" s="33">
        <v>17.415546928552576</v>
      </c>
      <c r="O119" s="34">
        <v>1838.2332027766199</v>
      </c>
      <c r="P119" s="33">
        <v>61.274440092553995</v>
      </c>
    </row>
    <row r="120" spans="1:16">
      <c r="A120" s="35" t="s">
        <v>103</v>
      </c>
      <c r="B120" s="35" t="s">
        <v>200</v>
      </c>
      <c r="C120" s="36">
        <v>739485696</v>
      </c>
      <c r="D120" s="36">
        <v>71250000</v>
      </c>
      <c r="E120" s="37">
        <v>90.465053985727721</v>
      </c>
      <c r="F120" s="37">
        <v>55.203694270466954</v>
      </c>
      <c r="G120" s="36">
        <v>18.348433</v>
      </c>
      <c r="H120" s="37">
        <v>24.1</v>
      </c>
      <c r="I120" s="37">
        <v>-0.29830552734257765</v>
      </c>
      <c r="J120" s="36">
        <v>-87222048</v>
      </c>
      <c r="K120" s="37">
        <v>-18.788254089149568</v>
      </c>
      <c r="L120" s="37">
        <v>561.40350877192986</v>
      </c>
      <c r="M120" s="37">
        <v>25.75</v>
      </c>
      <c r="N120" s="38">
        <v>89.410013938106616</v>
      </c>
      <c r="O120" s="39">
        <v>435.02842427262686</v>
      </c>
      <c r="P120" s="38">
        <v>14.500947475754229</v>
      </c>
    </row>
    <row r="121" spans="1:16">
      <c r="A121" s="45" t="s">
        <v>735</v>
      </c>
      <c r="B121" s="45" t="s">
        <v>375</v>
      </c>
      <c r="C121" s="46">
        <v>4491655994</v>
      </c>
      <c r="D121" s="46">
        <v>71350000</v>
      </c>
      <c r="E121" s="47">
        <v>0.78089888223930071</v>
      </c>
      <c r="F121" s="47">
        <v>2.3041312499223273E-3</v>
      </c>
      <c r="G121" s="46">
        <v>10.951673</v>
      </c>
      <c r="H121" s="47">
        <v>4680</v>
      </c>
      <c r="I121" s="47">
        <v>327.65741101834283</v>
      </c>
      <c r="J121" s="46">
        <v>-288815190</v>
      </c>
      <c r="K121" s="47">
        <v>-1173.4580165260697</v>
      </c>
      <c r="L121" s="47">
        <v>560.61667834618083</v>
      </c>
      <c r="M121" s="47">
        <v>15.34</v>
      </c>
      <c r="N121" s="48">
        <v>40.087278019552976</v>
      </c>
      <c r="O121" s="49">
        <v>2915.5439244547811</v>
      </c>
      <c r="P121" s="48">
        <v>97.184797481826038</v>
      </c>
    </row>
    <row r="122" spans="1:16">
      <c r="A122" s="30" t="s">
        <v>94</v>
      </c>
      <c r="B122" s="30" t="s">
        <v>605</v>
      </c>
      <c r="C122" s="31">
        <v>3080653025</v>
      </c>
      <c r="D122" s="31">
        <v>72000000</v>
      </c>
      <c r="E122" s="32">
        <v>84.656084656084658</v>
      </c>
      <c r="F122" s="32">
        <v>31.777809555587336</v>
      </c>
      <c r="G122" s="31">
        <v>12.606714999999999</v>
      </c>
      <c r="H122" s="32">
        <v>37.5</v>
      </c>
      <c r="I122" s="32">
        <v>-2.4763813975347375</v>
      </c>
      <c r="J122" s="31">
        <v>46315316</v>
      </c>
      <c r="K122" s="32">
        <v>57.518769816878716</v>
      </c>
      <c r="L122" s="32">
        <v>555.55555555555554</v>
      </c>
      <c r="M122" s="32">
        <v>17.5</v>
      </c>
      <c r="N122" s="33">
        <v>52.822499176123891</v>
      </c>
      <c r="O122" s="34">
        <v>359.2585969368003</v>
      </c>
      <c r="P122" s="33">
        <v>11.97528656456001</v>
      </c>
    </row>
    <row r="123" spans="1:16">
      <c r="A123" s="40" t="s">
        <v>179</v>
      </c>
      <c r="B123" s="40" t="s">
        <v>255</v>
      </c>
      <c r="C123" s="41">
        <v>353515478</v>
      </c>
      <c r="D123" s="41">
        <v>73500000</v>
      </c>
      <c r="E123" s="42">
        <v>34.184236056452654</v>
      </c>
      <c r="F123" s="42">
        <v>15.503054900885557</v>
      </c>
      <c r="G123" s="41">
        <v>39.640771000000001</v>
      </c>
      <c r="H123" s="42">
        <v>29.52</v>
      </c>
      <c r="I123" s="42">
        <v>0.12533994256220637</v>
      </c>
      <c r="J123" s="41">
        <v>-4041987</v>
      </c>
      <c r="K123" s="42">
        <v>-545.52377333227446</v>
      </c>
      <c r="L123" s="42">
        <v>544.21768707482988</v>
      </c>
      <c r="M123" s="42">
        <v>53.93</v>
      </c>
      <c r="N123" s="43">
        <v>24.022392231959646</v>
      </c>
      <c r="O123" s="44">
        <v>1193.3785563320127</v>
      </c>
      <c r="P123" s="43">
        <v>39.779285211067091</v>
      </c>
    </row>
    <row r="124" spans="1:16">
      <c r="A124" s="90" t="s">
        <v>422</v>
      </c>
      <c r="B124" s="90" t="s">
        <v>404</v>
      </c>
      <c r="C124" s="91">
        <v>4679410564</v>
      </c>
      <c r="D124" s="91">
        <v>74000000</v>
      </c>
      <c r="E124" s="92">
        <v>74.673084967665801</v>
      </c>
      <c r="F124" s="92">
        <v>7.4747832800466263</v>
      </c>
      <c r="G124" s="91">
        <v>3.9758849999999999</v>
      </c>
      <c r="H124" s="92">
        <v>134.80000000000001</v>
      </c>
      <c r="I124" s="92">
        <v>1.9001869786644934</v>
      </c>
      <c r="J124" s="91">
        <v>-113857279</v>
      </c>
      <c r="K124" s="92">
        <v>-87.741425824869751</v>
      </c>
      <c r="L124" s="92">
        <v>540.54054054054052</v>
      </c>
      <c r="M124" s="92">
        <v>5.37</v>
      </c>
      <c r="N124" s="93">
        <v>14.442523569404742</v>
      </c>
      <c r="O124" s="94">
        <v>1225.2360394443854</v>
      </c>
      <c r="P124" s="93">
        <v>40.841201314812842</v>
      </c>
    </row>
    <row r="125" spans="1:16">
      <c r="A125" s="30" t="s">
        <v>440</v>
      </c>
      <c r="B125" s="30" t="s">
        <v>605</v>
      </c>
      <c r="C125" s="31">
        <v>2531212102</v>
      </c>
      <c r="D125" s="31">
        <v>75000000</v>
      </c>
      <c r="E125" s="32">
        <v>14.697236919459144</v>
      </c>
      <c r="F125" s="32">
        <v>1.2022279688719135</v>
      </c>
      <c r="G125" s="31">
        <v>17.011634999999998</v>
      </c>
      <c r="H125" s="32">
        <v>160</v>
      </c>
      <c r="I125" s="32">
        <v>-7.605025988177629</v>
      </c>
      <c r="J125" s="31">
        <v>-204398626</v>
      </c>
      <c r="K125" s="32">
        <v>-59.809599698581145</v>
      </c>
      <c r="L125" s="32">
        <v>533.33333333333337</v>
      </c>
      <c r="M125" s="32">
        <v>22.68</v>
      </c>
      <c r="N125" s="33">
        <v>42.61632195758196</v>
      </c>
      <c r="O125" s="34">
        <v>1215.6481394006034</v>
      </c>
      <c r="P125" s="33">
        <v>40.521604646686782</v>
      </c>
    </row>
    <row r="126" spans="1:16">
      <c r="A126" s="35" t="s">
        <v>325</v>
      </c>
      <c r="B126" s="35" t="s">
        <v>200</v>
      </c>
      <c r="C126" s="36">
        <v>3231285211</v>
      </c>
      <c r="D126" s="36">
        <v>75000000</v>
      </c>
      <c r="E126" s="37">
        <v>47.978285028196247</v>
      </c>
      <c r="F126" s="37">
        <v>16.402832488272221</v>
      </c>
      <c r="G126" s="36">
        <v>20.950914999999998</v>
      </c>
      <c r="H126" s="37">
        <v>39.799999999999997</v>
      </c>
      <c r="I126" s="37">
        <v>-1.2946321409628538</v>
      </c>
      <c r="J126" s="36">
        <v>-43919717</v>
      </c>
      <c r="K126" s="37">
        <v>-66.59878978728392</v>
      </c>
      <c r="L126" s="37">
        <v>533.33333333333337</v>
      </c>
      <c r="M126" s="37">
        <v>27.93</v>
      </c>
      <c r="N126" s="38">
        <v>42.642969707434972</v>
      </c>
      <c r="O126" s="39">
        <v>431.73577220531581</v>
      </c>
      <c r="P126" s="38">
        <v>14.39119240684386</v>
      </c>
    </row>
    <row r="127" spans="1:16">
      <c r="A127" s="80" t="s">
        <v>59</v>
      </c>
      <c r="B127" s="80" t="s">
        <v>352</v>
      </c>
      <c r="C127" s="81">
        <v>3075358782</v>
      </c>
      <c r="D127" s="81">
        <v>75350000</v>
      </c>
      <c r="E127" s="82">
        <v>56.225037976340957</v>
      </c>
      <c r="F127" s="82">
        <v>39.272893497950584</v>
      </c>
      <c r="G127" s="81">
        <v>38.051651</v>
      </c>
      <c r="H127" s="82">
        <v>18.7</v>
      </c>
      <c r="I127" s="82">
        <v>-0.22345804584216467</v>
      </c>
      <c r="J127" s="81">
        <v>26168114</v>
      </c>
      <c r="K127" s="82">
        <v>54.709712744296361</v>
      </c>
      <c r="L127" s="82">
        <v>530.85600530856004</v>
      </c>
      <c r="M127" s="82">
        <v>50.49</v>
      </c>
      <c r="N127" s="83">
        <v>12.347946587833629</v>
      </c>
      <c r="O127" s="84">
        <v>430.55601138940517</v>
      </c>
      <c r="P127" s="83">
        <v>14.351867046313506</v>
      </c>
    </row>
    <row r="128" spans="1:16">
      <c r="A128" s="45" t="s">
        <v>315</v>
      </c>
      <c r="B128" s="45" t="s">
        <v>375</v>
      </c>
      <c r="C128" s="46">
        <v>1374469210</v>
      </c>
      <c r="D128" s="46">
        <v>77250000</v>
      </c>
      <c r="E128" s="47">
        <v>16.983086187820739</v>
      </c>
      <c r="F128" s="47">
        <v>4.1480335074362191</v>
      </c>
      <c r="G128" s="46">
        <v>42.211663999999999</v>
      </c>
      <c r="H128" s="47">
        <v>55.8</v>
      </c>
      <c r="I128" s="47">
        <v>1.1339639279646079</v>
      </c>
      <c r="J128" s="46">
        <v>16233628</v>
      </c>
      <c r="K128" s="47">
        <v>252.20794760111542</v>
      </c>
      <c r="L128" s="47">
        <v>517.79935275080902</v>
      </c>
      <c r="M128" s="47">
        <v>54.64</v>
      </c>
      <c r="N128" s="48">
        <v>39.879323151743748</v>
      </c>
      <c r="O128" s="49">
        <v>1799.2478086298311</v>
      </c>
      <c r="P128" s="48">
        <v>59.974926954327699</v>
      </c>
    </row>
    <row r="129" spans="1:16">
      <c r="A129" s="30" t="s">
        <v>306</v>
      </c>
      <c r="B129" s="30" t="s">
        <v>605</v>
      </c>
      <c r="C129" s="31">
        <v>576980288</v>
      </c>
      <c r="D129" s="31">
        <v>77449591</v>
      </c>
      <c r="E129" s="32">
        <v>9.843990490058717</v>
      </c>
      <c r="F129" s="32">
        <v>1.6946920550441154</v>
      </c>
      <c r="G129" s="31">
        <v>54.217528999999999</v>
      </c>
      <c r="H129" s="32">
        <v>74.95</v>
      </c>
      <c r="I129" s="32">
        <v>3.0390401655068473</v>
      </c>
      <c r="J129" s="31">
        <v>-12886865</v>
      </c>
      <c r="K129" s="32">
        <v>-450.74727833340381</v>
      </c>
      <c r="L129" s="32">
        <v>516.46496106093059</v>
      </c>
      <c r="M129" s="32">
        <v>70</v>
      </c>
      <c r="N129" s="33">
        <v>22.057903006089337</v>
      </c>
      <c r="O129" s="34">
        <v>1839.4737623142073</v>
      </c>
      <c r="P129" s="33">
        <v>61.315792077140244</v>
      </c>
    </row>
    <row r="130" spans="1:16">
      <c r="A130" s="35" t="s">
        <v>202</v>
      </c>
      <c r="B130" s="35" t="s">
        <v>200</v>
      </c>
      <c r="C130" s="36">
        <v>5927165415</v>
      </c>
      <c r="D130" s="36">
        <v>77770481</v>
      </c>
      <c r="E130" s="37">
        <v>28.993647349040607</v>
      </c>
      <c r="F130" s="37">
        <v>8.8764390808116413</v>
      </c>
      <c r="G130" s="36">
        <v>31.848393999999999</v>
      </c>
      <c r="H130" s="37">
        <v>43.32</v>
      </c>
      <c r="I130" s="37">
        <v>-1.6089059853112673</v>
      </c>
      <c r="J130" s="36">
        <v>117049208</v>
      </c>
      <c r="K130" s="37">
        <v>27.905871879116003</v>
      </c>
      <c r="L130" s="37">
        <v>514.33396689419988</v>
      </c>
      <c r="M130" s="37">
        <v>40.950000000000003</v>
      </c>
      <c r="N130" s="38">
        <v>67.682098111339656</v>
      </c>
      <c r="O130" s="39">
        <v>107.47923856278727</v>
      </c>
      <c r="P130" s="38">
        <v>3.5826412854262424</v>
      </c>
    </row>
    <row r="131" spans="1:16">
      <c r="A131" s="45" t="s">
        <v>58</v>
      </c>
      <c r="B131" s="45" t="s">
        <v>375</v>
      </c>
      <c r="C131" s="46">
        <v>3984705965</v>
      </c>
      <c r="D131" s="46">
        <v>79200000</v>
      </c>
      <c r="E131" s="47">
        <v>57.953527645716171</v>
      </c>
      <c r="F131" s="47">
        <v>27.101350376784591</v>
      </c>
      <c r="G131" s="46">
        <v>25.101271000000001</v>
      </c>
      <c r="H131" s="47">
        <v>27.5</v>
      </c>
      <c r="I131" s="47">
        <v>-0.42399526985265718</v>
      </c>
      <c r="J131" s="46">
        <v>-24337127</v>
      </c>
      <c r="K131" s="47">
        <v>-87.865753422743779</v>
      </c>
      <c r="L131" s="47">
        <v>505.05050505050502</v>
      </c>
      <c r="M131" s="47">
        <v>31.69</v>
      </c>
      <c r="N131" s="48">
        <v>63.582778466647532</v>
      </c>
      <c r="O131" s="49">
        <v>236.7921688077812</v>
      </c>
      <c r="P131" s="48">
        <v>7.8930722935927067</v>
      </c>
    </row>
    <row r="132" spans="1:16">
      <c r="A132" s="25" t="s">
        <v>92</v>
      </c>
      <c r="B132" s="25" t="s">
        <v>376</v>
      </c>
      <c r="C132" s="26">
        <v>4540468594</v>
      </c>
      <c r="D132" s="26">
        <v>80000000</v>
      </c>
      <c r="E132" s="27">
        <v>42.826977981108854</v>
      </c>
      <c r="F132" s="27">
        <v>25.492248798279078</v>
      </c>
      <c r="G132" s="26">
        <v>41.814453999999998</v>
      </c>
      <c r="H132" s="27">
        <v>22.34</v>
      </c>
      <c r="I132" s="27">
        <v>0.44318809672480691</v>
      </c>
      <c r="J132" s="26">
        <v>269179938</v>
      </c>
      <c r="K132" s="27">
        <v>6.2411783451707308</v>
      </c>
      <c r="L132" s="27">
        <v>500</v>
      </c>
      <c r="M132" s="27">
        <v>52.26</v>
      </c>
      <c r="N132" s="28">
        <v>36.326065491562922</v>
      </c>
      <c r="O132" s="29">
        <v>1673.1615366776953</v>
      </c>
      <c r="P132" s="28">
        <v>55.772051222589845</v>
      </c>
    </row>
    <row r="133" spans="1:16">
      <c r="A133" s="45" t="s">
        <v>424</v>
      </c>
      <c r="B133" s="45" t="s">
        <v>375</v>
      </c>
      <c r="C133" s="46">
        <v>979739005</v>
      </c>
      <c r="D133" s="46">
        <v>80000000</v>
      </c>
      <c r="E133" s="47">
        <v>34.702701952374014</v>
      </c>
      <c r="F133" s="47">
        <v>1.9193972318790937</v>
      </c>
      <c r="G133" s="46">
        <v>5.0446229999999996</v>
      </c>
      <c r="H133" s="47">
        <v>228.7</v>
      </c>
      <c r="I133" s="47">
        <v>-15.766047685023921</v>
      </c>
      <c r="J133" s="46">
        <v>801615688</v>
      </c>
      <c r="K133" s="47">
        <v>22.554448809639563</v>
      </c>
      <c r="L133" s="47">
        <v>500</v>
      </c>
      <c r="M133" s="47">
        <v>6.3</v>
      </c>
      <c r="N133" s="48">
        <v>87.96793912373316</v>
      </c>
      <c r="O133" s="49">
        <v>507.98189916853914</v>
      </c>
      <c r="P133" s="48">
        <v>16.932729972284637</v>
      </c>
    </row>
    <row r="134" spans="1:16">
      <c r="A134" s="80" t="s">
        <v>183</v>
      </c>
      <c r="B134" s="80" t="s">
        <v>352</v>
      </c>
      <c r="C134" s="81">
        <v>130759168</v>
      </c>
      <c r="D134" s="81">
        <v>80476074</v>
      </c>
      <c r="E134" s="82">
        <v>64.254272741558196</v>
      </c>
      <c r="F134" s="82">
        <v>34.714218691156091</v>
      </c>
      <c r="G134" s="81">
        <v>26.361856</v>
      </c>
      <c r="H134" s="82">
        <v>23.62</v>
      </c>
      <c r="I134" s="82">
        <v>-0.1698870168072375</v>
      </c>
      <c r="J134" s="81">
        <v>-200662823</v>
      </c>
      <c r="K134" s="82">
        <v>-9.2241785215988905</v>
      </c>
      <c r="L134" s="82">
        <v>497.04213950596051</v>
      </c>
      <c r="M134" s="82">
        <v>32.75</v>
      </c>
      <c r="N134" s="83">
        <v>99.461073524745089</v>
      </c>
      <c r="O134" s="84">
        <v>447.17823821640104</v>
      </c>
      <c r="P134" s="83">
        <v>14.905941273880035</v>
      </c>
    </row>
    <row r="135" spans="1:16">
      <c r="A135" s="60" t="s">
        <v>343</v>
      </c>
      <c r="B135" s="60" t="s">
        <v>287</v>
      </c>
      <c r="C135" s="61">
        <v>4894491923</v>
      </c>
      <c r="D135" s="61">
        <v>81950000</v>
      </c>
      <c r="E135" s="62">
        <v>26.951503088022367</v>
      </c>
      <c r="F135" s="62">
        <v>10.962580064275928</v>
      </c>
      <c r="G135" s="61">
        <v>48.191560000000003</v>
      </c>
      <c r="H135" s="62">
        <v>30.8</v>
      </c>
      <c r="I135" s="62">
        <v>1.2053305725144625</v>
      </c>
      <c r="J135" s="61">
        <v>52632181</v>
      </c>
      <c r="K135" s="62">
        <v>46.710965673263665</v>
      </c>
      <c r="L135" s="62">
        <v>488.10250152532029</v>
      </c>
      <c r="M135" s="62">
        <v>58.8</v>
      </c>
      <c r="N135" s="63">
        <v>20.919036814252596</v>
      </c>
      <c r="O135" s="64">
        <v>1711.4346789168217</v>
      </c>
      <c r="P135" s="63">
        <v>57.047822630560724</v>
      </c>
    </row>
    <row r="136" spans="1:16">
      <c r="A136" s="55" t="s">
        <v>30</v>
      </c>
      <c r="B136" s="55" t="s">
        <v>233</v>
      </c>
      <c r="C136" s="56">
        <v>2031267319</v>
      </c>
      <c r="D136" s="56">
        <v>83895000</v>
      </c>
      <c r="E136" s="57">
        <v>60.551509266949935</v>
      </c>
      <c r="F136" s="57">
        <v>48.116899510856776</v>
      </c>
      <c r="G136" s="56">
        <v>41.711512999999997</v>
      </c>
      <c r="H136" s="57">
        <v>15.84</v>
      </c>
      <c r="I136" s="57">
        <v>-7.7047745090059294E-2</v>
      </c>
      <c r="J136" s="56">
        <v>41940809</v>
      </c>
      <c r="K136" s="57">
        <v>30.00478603071295</v>
      </c>
      <c r="L136" s="57">
        <v>476.78645926455687</v>
      </c>
      <c r="M136" s="57">
        <v>49.71</v>
      </c>
      <c r="N136" s="58">
        <v>22.517969335342844</v>
      </c>
      <c r="O136" s="59">
        <v>1262.3239553604978</v>
      </c>
      <c r="P136" s="58">
        <v>42.077465178683262</v>
      </c>
    </row>
    <row r="137" spans="1:16">
      <c r="A137" s="65" t="s">
        <v>488</v>
      </c>
      <c r="B137" s="65" t="s">
        <v>608</v>
      </c>
      <c r="C137" s="66">
        <v>1606779225</v>
      </c>
      <c r="D137" s="66">
        <v>84000000</v>
      </c>
      <c r="E137" s="67">
        <v>62.429856934241542</v>
      </c>
      <c r="F137" s="67">
        <v>20.64479395973596</v>
      </c>
      <c r="G137" s="66">
        <v>17.924288000000001</v>
      </c>
      <c r="H137" s="67">
        <v>35.76</v>
      </c>
      <c r="I137" s="67">
        <v>-0.35648888569630088</v>
      </c>
      <c r="J137" s="66">
        <v>-6732835</v>
      </c>
      <c r="K137" s="67">
        <v>-449.14215185727852</v>
      </c>
      <c r="L137" s="67">
        <v>476.1904761904762</v>
      </c>
      <c r="M137" s="67">
        <v>21.33</v>
      </c>
      <c r="N137" s="68">
        <v>53.350129079536238</v>
      </c>
      <c r="O137" s="69">
        <v>1201.2278921235065</v>
      </c>
      <c r="P137" s="68">
        <v>40.04092973745022</v>
      </c>
    </row>
    <row r="138" spans="1:16">
      <c r="A138" s="35" t="s">
        <v>120</v>
      </c>
      <c r="B138" s="35" t="s">
        <v>200</v>
      </c>
      <c r="C138" s="36">
        <v>1191941245</v>
      </c>
      <c r="D138" s="36">
        <v>84240000</v>
      </c>
      <c r="E138" s="37">
        <v>27.324161180767504</v>
      </c>
      <c r="F138" s="37">
        <v>10.463254442287591</v>
      </c>
      <c r="G138" s="36">
        <v>44.361629999999998</v>
      </c>
      <c r="H138" s="37">
        <v>33</v>
      </c>
      <c r="I138" s="37">
        <v>-1.2741954255802241</v>
      </c>
      <c r="J138" s="36">
        <v>-28264473</v>
      </c>
      <c r="K138" s="37">
        <v>-92.393019321464081</v>
      </c>
      <c r="L138" s="37">
        <v>474.83380816714151</v>
      </c>
      <c r="M138" s="37">
        <v>52.66</v>
      </c>
      <c r="N138" s="38">
        <v>41.741516858980198</v>
      </c>
      <c r="O138" s="39">
        <v>193.18346879547295</v>
      </c>
      <c r="P138" s="38">
        <v>6.4394489598490985</v>
      </c>
    </row>
    <row r="139" spans="1:16">
      <c r="A139" s="55" t="s">
        <v>301</v>
      </c>
      <c r="B139" s="55" t="s">
        <v>233</v>
      </c>
      <c r="C139" s="56">
        <v>1140720033</v>
      </c>
      <c r="D139" s="56">
        <v>85000000</v>
      </c>
      <c r="E139" s="57">
        <v>84.25282123204795</v>
      </c>
      <c r="F139" s="57">
        <v>141.60138022192933</v>
      </c>
      <c r="G139" s="56">
        <v>66.222807000000003</v>
      </c>
      <c r="H139" s="57">
        <v>7.17</v>
      </c>
      <c r="I139" s="57">
        <v>-0.1706120328222287</v>
      </c>
      <c r="J139" s="56">
        <v>-28264429</v>
      </c>
      <c r="K139" s="57">
        <v>-21.051194772057841</v>
      </c>
      <c r="L139" s="57">
        <v>470.58823529411762</v>
      </c>
      <c r="M139" s="57">
        <v>77.900000000000006</v>
      </c>
      <c r="N139" s="58">
        <v>29.477841937279432</v>
      </c>
      <c r="O139" s="59">
        <v>586.8917589324426</v>
      </c>
      <c r="P139" s="58">
        <v>19.563058631081422</v>
      </c>
    </row>
    <row r="140" spans="1:16">
      <c r="A140" s="101" t="s">
        <v>338</v>
      </c>
      <c r="B140" s="101" t="s">
        <v>696</v>
      </c>
      <c r="C140" s="102">
        <v>11840467894</v>
      </c>
      <c r="D140" s="102">
        <v>85048841</v>
      </c>
      <c r="E140" s="103">
        <v>81.412516410275046</v>
      </c>
      <c r="F140" s="103">
        <v>63.816285209793001</v>
      </c>
      <c r="G140" s="102">
        <v>31.079121000000001</v>
      </c>
      <c r="H140" s="103">
        <v>15.81</v>
      </c>
      <c r="I140" s="103">
        <v>-0.65075759709539227</v>
      </c>
      <c r="J140" s="102">
        <v>31544883</v>
      </c>
      <c r="K140" s="103">
        <v>40.441824273052461</v>
      </c>
      <c r="L140" s="103">
        <v>470.31799057673226</v>
      </c>
      <c r="M140" s="103">
        <v>36.54</v>
      </c>
      <c r="N140" s="104">
        <v>23.687258279991955</v>
      </c>
      <c r="O140" s="105">
        <v>398.23749369422029</v>
      </c>
      <c r="P140" s="104">
        <v>13.274583123140676</v>
      </c>
    </row>
    <row r="141" spans="1:16">
      <c r="A141" s="45" t="s">
        <v>194</v>
      </c>
      <c r="B141" s="45" t="s">
        <v>375</v>
      </c>
      <c r="C141" s="46">
        <v>15094360742</v>
      </c>
      <c r="D141" s="46">
        <v>86788722</v>
      </c>
      <c r="E141" s="47">
        <v>23.182590717888939</v>
      </c>
      <c r="F141" s="47">
        <v>3.9281653638552352</v>
      </c>
      <c r="G141" s="46">
        <v>24.411895999999999</v>
      </c>
      <c r="H141" s="47">
        <v>70.7</v>
      </c>
      <c r="I141" s="47">
        <v>-1.7429409540720826</v>
      </c>
      <c r="J141" s="46">
        <v>-360792995</v>
      </c>
      <c r="K141" s="47">
        <v>-16.35739379030904</v>
      </c>
      <c r="L141" s="47">
        <v>460.88937684783514</v>
      </c>
      <c r="M141" s="47">
        <v>28.12</v>
      </c>
      <c r="N141" s="48">
        <v>40.890997367862973</v>
      </c>
      <c r="O141" s="49">
        <v>535.93994479641901</v>
      </c>
      <c r="P141" s="48">
        <v>17.864664826547301</v>
      </c>
    </row>
    <row r="142" spans="1:16">
      <c r="A142" s="70" t="s">
        <v>25</v>
      </c>
      <c r="B142" s="70" t="s">
        <v>221</v>
      </c>
      <c r="C142" s="71">
        <v>16873295401</v>
      </c>
      <c r="D142" s="71">
        <v>87000000</v>
      </c>
      <c r="E142" s="72">
        <v>8.8232719798292951</v>
      </c>
      <c r="F142" s="72">
        <v>0.70428416186376874</v>
      </c>
      <c r="G142" s="71">
        <v>32.857968999999997</v>
      </c>
      <c r="H142" s="72">
        <v>138</v>
      </c>
      <c r="I142" s="72">
        <v>-3.3318413266557907</v>
      </c>
      <c r="J142" s="71">
        <v>175549475</v>
      </c>
      <c r="K142" s="72">
        <v>71.364497102597426</v>
      </c>
      <c r="L142" s="72">
        <v>459.77011494252872</v>
      </c>
      <c r="M142" s="72">
        <v>37.76</v>
      </c>
      <c r="N142" s="73">
        <v>9.1480119449217447</v>
      </c>
      <c r="O142" s="74">
        <v>1005.977874699262</v>
      </c>
      <c r="P142" s="73">
        <v>33.532595823308732</v>
      </c>
    </row>
    <row r="143" spans="1:16">
      <c r="A143" s="25" t="s">
        <v>387</v>
      </c>
      <c r="B143" s="25" t="s">
        <v>353</v>
      </c>
      <c r="C143" s="26">
        <v>16771427000</v>
      </c>
      <c r="D143" s="26">
        <v>87112000</v>
      </c>
      <c r="E143" s="27">
        <v>67.352986867548296</v>
      </c>
      <c r="F143" s="27">
        <v>3.0560352121111225</v>
      </c>
      <c r="G143" s="26">
        <v>2.3602780000000001</v>
      </c>
      <c r="H143" s="27">
        <v>252.5</v>
      </c>
      <c r="I143" s="27">
        <v>-6.9011349371625093</v>
      </c>
      <c r="J143" s="26">
        <v>-942067000</v>
      </c>
      <c r="K143" s="27">
        <v>-23.394658766308552</v>
      </c>
      <c r="L143" s="27">
        <v>459.1789879695105</v>
      </c>
      <c r="M143" s="27">
        <v>2.7</v>
      </c>
      <c r="N143" s="28">
        <v>24.844937467379367</v>
      </c>
      <c r="O143" s="29">
        <v>379.88600886885718</v>
      </c>
      <c r="P143" s="28">
        <v>12.662866962295238</v>
      </c>
    </row>
    <row r="144" spans="1:16">
      <c r="A144" s="60" t="s">
        <v>385</v>
      </c>
      <c r="B144" s="60" t="s">
        <v>287</v>
      </c>
      <c r="C144" s="61">
        <v>24898395</v>
      </c>
      <c r="D144" s="61">
        <v>89254043</v>
      </c>
      <c r="E144" s="62">
        <v>56.79397313290989</v>
      </c>
      <c r="F144" s="62">
        <v>48.947554835919213</v>
      </c>
      <c r="G144" s="61">
        <v>57.175823000000001</v>
      </c>
      <c r="H144" s="62">
        <v>12.32</v>
      </c>
      <c r="I144" s="62">
        <v>-1.1748822945740702</v>
      </c>
      <c r="J144" s="61">
        <v>-7515031</v>
      </c>
      <c r="K144" s="62">
        <v>-154.39757454094334</v>
      </c>
      <c r="L144" s="62">
        <v>448.15897023286664</v>
      </c>
      <c r="M144" s="62">
        <v>64.05</v>
      </c>
      <c r="N144" s="63">
        <v>84.854246792739289</v>
      </c>
      <c r="O144" s="64">
        <v>977.27877626158477</v>
      </c>
      <c r="P144" s="63">
        <v>32.575959208719489</v>
      </c>
    </row>
    <row r="145" spans="1:16">
      <c r="A145" s="55" t="s">
        <v>543</v>
      </c>
      <c r="B145" s="55" t="s">
        <v>356</v>
      </c>
      <c r="C145" s="56">
        <v>4125761531</v>
      </c>
      <c r="D145" s="56">
        <v>90488084</v>
      </c>
      <c r="E145" s="57">
        <v>32.246208846015129</v>
      </c>
      <c r="F145" s="57">
        <v>6.363546806500576</v>
      </c>
      <c r="G145" s="56">
        <v>21.769193000000001</v>
      </c>
      <c r="H145" s="57">
        <v>57</v>
      </c>
      <c r="I145" s="57">
        <v>-1.0222021220696504</v>
      </c>
      <c r="J145" s="56">
        <v>-25344686</v>
      </c>
      <c r="K145" s="57">
        <v>-199.93669300144416</v>
      </c>
      <c r="L145" s="57">
        <v>442.0471539655984</v>
      </c>
      <c r="M145" s="57">
        <v>24.05</v>
      </c>
      <c r="N145" s="58">
        <v>59.170664817978519</v>
      </c>
      <c r="O145" s="59">
        <v>4.4656655217615793</v>
      </c>
      <c r="P145" s="58">
        <v>0.14885551739205263</v>
      </c>
    </row>
    <row r="146" spans="1:16">
      <c r="A146" s="50" t="s">
        <v>773</v>
      </c>
      <c r="B146" s="50" t="s">
        <v>355</v>
      </c>
      <c r="C146" s="51">
        <v>2885058804</v>
      </c>
      <c r="D146" s="51">
        <v>92600000</v>
      </c>
      <c r="E146" s="52">
        <v>13.367914524057326</v>
      </c>
      <c r="F146" s="52">
        <v>0.90793665349425579</v>
      </c>
      <c r="G146" s="51">
        <v>18.897796</v>
      </c>
      <c r="H146" s="52">
        <v>158.4</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82.644710743884303</v>
      </c>
      <c r="F147" s="42">
        <v>126.13661590946933</v>
      </c>
      <c r="G147" s="41">
        <v>62.294471000000001</v>
      </c>
      <c r="H147" s="42">
        <v>7.77</v>
      </c>
      <c r="I147" s="42">
        <v>-1.2956112544209475E-2</v>
      </c>
      <c r="J147" s="41">
        <v>-2782893</v>
      </c>
      <c r="K147" s="42">
        <v>-235.4384448126464</v>
      </c>
      <c r="L147" s="42">
        <v>427.35042735042737</v>
      </c>
      <c r="M147" s="42">
        <v>66.55</v>
      </c>
      <c r="N147" s="43">
        <v>23.058113989368483</v>
      </c>
      <c r="O147" s="44">
        <v>409.16260802830061</v>
      </c>
      <c r="P147" s="43">
        <v>13.638753600943353</v>
      </c>
    </row>
    <row r="148" spans="1:16">
      <c r="A148" s="50" t="s">
        <v>119</v>
      </c>
      <c r="B148" s="50" t="s">
        <v>355</v>
      </c>
      <c r="C148" s="51">
        <v>5256723777</v>
      </c>
      <c r="D148" s="51">
        <v>93750000</v>
      </c>
      <c r="E148" s="52">
        <v>7.0246725158041414</v>
      </c>
      <c r="F148" s="52">
        <v>0.25927280335147929</v>
      </c>
      <c r="G148" s="51">
        <v>18.316268000000001</v>
      </c>
      <c r="H148" s="52">
        <v>311</v>
      </c>
      <c r="I148" s="52">
        <v>13.786360355926606</v>
      </c>
      <c r="J148" s="51">
        <v>771275247</v>
      </c>
      <c r="K148" s="52">
        <v>35.128509705692657</v>
      </c>
      <c r="L148" s="52">
        <v>426.66666666666669</v>
      </c>
      <c r="M148" s="52">
        <v>19.53</v>
      </c>
      <c r="N148" s="53">
        <v>8.3273159889042656</v>
      </c>
      <c r="O148" s="54">
        <v>2395.1969242133246</v>
      </c>
      <c r="P148" s="53">
        <v>79.839897473777484</v>
      </c>
    </row>
    <row r="149" spans="1:16">
      <c r="A149" s="111" t="s">
        <v>707</v>
      </c>
      <c r="B149" s="111" t="s">
        <v>697</v>
      </c>
      <c r="C149" s="112">
        <v>1069503962</v>
      </c>
      <c r="D149" s="112">
        <v>93750000</v>
      </c>
      <c r="E149" s="113">
        <v>52.192637152056562</v>
      </c>
      <c r="F149" s="113">
        <v>50.61104208684273</v>
      </c>
      <c r="G149" s="112">
        <v>69.867154999999997</v>
      </c>
      <c r="H149" s="113">
        <v>10.97</v>
      </c>
      <c r="I149" s="113">
        <v>0.11431360723012497</v>
      </c>
      <c r="J149" s="112">
        <v>-42754773</v>
      </c>
      <c r="K149" s="113">
        <v>-24.120114027970633</v>
      </c>
      <c r="L149" s="113">
        <v>426.66666666666669</v>
      </c>
      <c r="M149" s="113">
        <v>74.52</v>
      </c>
      <c r="N149" s="114">
        <v>14.341569462501884</v>
      </c>
      <c r="O149" s="115">
        <v>1954.6948255661814</v>
      </c>
      <c r="P149" s="114">
        <v>65.156494185539387</v>
      </c>
    </row>
    <row r="150" spans="1:16">
      <c r="A150" s="50" t="s">
        <v>281</v>
      </c>
      <c r="B150" s="50" t="s">
        <v>355</v>
      </c>
      <c r="C150" s="51">
        <v>4102311000</v>
      </c>
      <c r="D150" s="51">
        <v>95000000</v>
      </c>
      <c r="E150" s="52">
        <v>4.8877040225413086</v>
      </c>
      <c r="F150" s="52">
        <v>0.38683846636654601</v>
      </c>
      <c r="G150" s="51">
        <v>61.261921000000001</v>
      </c>
      <c r="H150" s="52">
        <v>133.6</v>
      </c>
      <c r="I150" s="52">
        <v>-0.64510418219197163</v>
      </c>
      <c r="J150" s="51">
        <v>130778000</v>
      </c>
      <c r="K150" s="52">
        <v>96.614109406780955</v>
      </c>
      <c r="L150" s="52">
        <v>421.05263157894734</v>
      </c>
      <c r="M150" s="52">
        <v>64.48</v>
      </c>
      <c r="N150" s="53">
        <v>49.065910816726173</v>
      </c>
      <c r="O150" s="54">
        <v>334.11344124973488</v>
      </c>
      <c r="P150" s="53">
        <v>11.137114708324496</v>
      </c>
    </row>
    <row r="151" spans="1:16">
      <c r="A151" s="55" t="s">
        <v>66</v>
      </c>
      <c r="B151" s="55" t="s">
        <v>356</v>
      </c>
      <c r="C151" s="56">
        <v>1306156803</v>
      </c>
      <c r="D151" s="56">
        <v>99687500</v>
      </c>
      <c r="E151" s="57">
        <v>75.7693022409929</v>
      </c>
      <c r="F151" s="57">
        <v>36.193725506967802</v>
      </c>
      <c r="G151" s="56">
        <v>24.468298000000001</v>
      </c>
      <c r="H151" s="57">
        <v>21.58</v>
      </c>
      <c r="I151" s="57">
        <v>-0.6466164050497234</v>
      </c>
      <c r="J151" s="56">
        <v>-162987339</v>
      </c>
      <c r="K151" s="57">
        <v>-12.844172515755963</v>
      </c>
      <c r="L151" s="57">
        <v>401.2539184952978</v>
      </c>
      <c r="M151" s="57">
        <v>24.54</v>
      </c>
      <c r="N151" s="58">
        <v>75.860049402761945</v>
      </c>
      <c r="O151" s="59">
        <v>91.868068688084932</v>
      </c>
      <c r="P151" s="58">
        <v>3.0622689562694978</v>
      </c>
    </row>
    <row r="152" spans="1:16">
      <c r="A152" s="50" t="s">
        <v>282</v>
      </c>
      <c r="B152" s="50" t="s">
        <v>355</v>
      </c>
      <c r="C152" s="51">
        <v>1869476072</v>
      </c>
      <c r="D152" s="51">
        <v>100000000</v>
      </c>
      <c r="E152" s="52">
        <v>40.819313004839223</v>
      </c>
      <c r="F152" s="52">
        <v>21.48384894991538</v>
      </c>
      <c r="G152" s="51">
        <v>50.595194999999997</v>
      </c>
      <c r="H152" s="52">
        <v>19.37</v>
      </c>
      <c r="I152" s="52">
        <v>-0.82201886848105243</v>
      </c>
      <c r="J152" s="51">
        <v>-304722758</v>
      </c>
      <c r="K152" s="52">
        <v>-6.2351759102941697</v>
      </c>
      <c r="L152" s="52">
        <v>400</v>
      </c>
      <c r="M152" s="52">
        <v>50.59</v>
      </c>
      <c r="N152" s="53">
        <v>84.422832912542091</v>
      </c>
      <c r="O152" s="54">
        <v>41.598104256758383</v>
      </c>
      <c r="P152" s="53">
        <v>1.3866034752252794</v>
      </c>
    </row>
    <row r="153" spans="1:16">
      <c r="A153" s="60" t="s">
        <v>289</v>
      </c>
      <c r="B153" s="60" t="s">
        <v>287</v>
      </c>
      <c r="C153" s="61">
        <v>4489506254</v>
      </c>
      <c r="D153" s="61">
        <v>100000000</v>
      </c>
      <c r="E153" s="62">
        <v>513.60210987746734</v>
      </c>
      <c r="F153" s="62">
        <v>2568.0105493873366</v>
      </c>
      <c r="G153" s="61">
        <v>35.895862999999999</v>
      </c>
      <c r="H153" s="62">
        <v>2.17</v>
      </c>
      <c r="I153" s="62">
        <v>2.1866761777087351E-2</v>
      </c>
      <c r="J153" s="61">
        <v>-156863405</v>
      </c>
      <c r="K153" s="62">
        <v>-1.2749946362569395</v>
      </c>
      <c r="L153" s="62">
        <v>400</v>
      </c>
      <c r="M153" s="62">
        <v>35.89</v>
      </c>
      <c r="N153" s="63">
        <v>14.665780125180868</v>
      </c>
      <c r="O153" s="64">
        <v>1886.3214434398099</v>
      </c>
      <c r="P153" s="63">
        <v>62.877381447993663</v>
      </c>
    </row>
    <row r="154" spans="1:16">
      <c r="A154" s="35" t="s">
        <v>85</v>
      </c>
      <c r="B154" s="35" t="s">
        <v>200</v>
      </c>
      <c r="C154" s="36">
        <v>1271636030</v>
      </c>
      <c r="D154" s="36">
        <v>100000000</v>
      </c>
      <c r="E154" s="37">
        <v>63.410213990449158</v>
      </c>
      <c r="F154" s="37">
        <v>70.455793322721291</v>
      </c>
      <c r="G154" s="36">
        <v>62.830463000000002</v>
      </c>
      <c r="H154" s="37">
        <v>10.039999999999999</v>
      </c>
      <c r="I154" s="37">
        <v>-0.70331610468343086</v>
      </c>
      <c r="J154" s="36">
        <v>15898817</v>
      </c>
      <c r="K154" s="37">
        <v>56.607985361426579</v>
      </c>
      <c r="L154" s="37">
        <v>400</v>
      </c>
      <c r="M154" s="37">
        <v>62.83</v>
      </c>
      <c r="N154" s="38">
        <v>43.630524173015907</v>
      </c>
      <c r="O154" s="39">
        <v>327.00729126486596</v>
      </c>
      <c r="P154" s="38">
        <v>10.900243042162199</v>
      </c>
    </row>
    <row r="155" spans="1:16">
      <c r="A155" s="40" t="s">
        <v>10</v>
      </c>
      <c r="B155" s="40" t="s">
        <v>255</v>
      </c>
      <c r="C155" s="41">
        <v>9551963345</v>
      </c>
      <c r="D155" s="41">
        <v>100000000</v>
      </c>
      <c r="E155" s="42">
        <v>8.2852581230741951</v>
      </c>
      <c r="F155" s="42">
        <v>0.79665943491098035</v>
      </c>
      <c r="G155" s="41">
        <v>45.468504000000003</v>
      </c>
      <c r="H155" s="42">
        <v>106.2</v>
      </c>
      <c r="I155" s="42">
        <v>2.4691172081133885</v>
      </c>
      <c r="J155" s="41">
        <v>58835982</v>
      </c>
      <c r="K155" s="42">
        <v>176.76258042230009</v>
      </c>
      <c r="L155" s="42">
        <v>400</v>
      </c>
      <c r="M155" s="42">
        <v>45.46</v>
      </c>
      <c r="N155" s="43">
        <v>17.27077558124892</v>
      </c>
      <c r="O155" s="44">
        <v>1070.4074817609685</v>
      </c>
      <c r="P155" s="43">
        <v>35.68024939203228</v>
      </c>
    </row>
    <row r="156" spans="1:16">
      <c r="A156" s="106" t="s">
        <v>730</v>
      </c>
      <c r="B156" s="106" t="s">
        <v>693</v>
      </c>
      <c r="C156" s="107">
        <v>818057024</v>
      </c>
      <c r="D156" s="107">
        <v>100000000</v>
      </c>
      <c r="E156" s="108">
        <v>37.954423569089762</v>
      </c>
      <c r="F156" s="108">
        <v>11.163065755614635</v>
      </c>
      <c r="G156" s="107">
        <v>30.53511</v>
      </c>
      <c r="H156" s="108">
        <v>34.520000000000003</v>
      </c>
      <c r="I156" s="108">
        <v>0.27599577498079242</v>
      </c>
      <c r="J156" s="107">
        <v>56374948</v>
      </c>
      <c r="K156" s="108">
        <v>60.310476916094004</v>
      </c>
      <c r="L156" s="108">
        <v>400</v>
      </c>
      <c r="M156" s="108">
        <v>30.53</v>
      </c>
      <c r="N156" s="109">
        <v>18.965056441490265</v>
      </c>
      <c r="O156" s="110">
        <v>619.90990461999729</v>
      </c>
      <c r="P156" s="109">
        <v>20.663663487333242</v>
      </c>
    </row>
    <row r="157" spans="1:16">
      <c r="A157" s="70" t="s">
        <v>740</v>
      </c>
      <c r="B157" s="70" t="s">
        <v>699</v>
      </c>
      <c r="C157" s="71">
        <v>1018312000</v>
      </c>
      <c r="D157" s="71">
        <v>100000000</v>
      </c>
      <c r="E157" s="72">
        <v>176.907236921248</v>
      </c>
      <c r="F157" s="72">
        <v>171.92151321007728</v>
      </c>
      <c r="G157" s="71">
        <v>51.044795000000001</v>
      </c>
      <c r="H157" s="72">
        <v>4.43</v>
      </c>
      <c r="I157" s="72">
        <v>-0.39659915265759871</v>
      </c>
      <c r="J157" s="71">
        <v>73854000</v>
      </c>
      <c r="K157" s="72">
        <v>13.93289461640534</v>
      </c>
      <c r="L157" s="72">
        <v>400</v>
      </c>
      <c r="M157" s="72">
        <v>51.04</v>
      </c>
      <c r="N157" s="73">
        <v>0</v>
      </c>
      <c r="O157" s="74">
        <v>598.20316214622096</v>
      </c>
      <c r="P157" s="73">
        <v>19.940105404874032</v>
      </c>
    </row>
    <row r="158" spans="1:16">
      <c r="A158" t="s">
        <v>2193</v>
      </c>
      <c r="C158" s="14">
        <v>2602246725</v>
      </c>
      <c r="D158" s="14">
        <v>100000000</v>
      </c>
      <c r="E158" s="19">
        <v>0</v>
      </c>
      <c r="F158" s="19">
        <v>0</v>
      </c>
      <c r="G158" s="14">
        <v>0</v>
      </c>
      <c r="H158" s="19">
        <v>94.95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153.9</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32.375523695041913</v>
      </c>
      <c r="F160" s="57">
        <v>2.1870197074233158</v>
      </c>
      <c r="G160" s="56">
        <v>8.2922969999999996</v>
      </c>
      <c r="H160" s="57">
        <v>149</v>
      </c>
      <c r="I160" s="57">
        <v>-2.5393482909748286</v>
      </c>
      <c r="J160" s="56">
        <v>-796663172</v>
      </c>
      <c r="K160" s="57">
        <v>-18.581867735690938</v>
      </c>
      <c r="L160" s="57">
        <v>399.90570623352721</v>
      </c>
      <c r="M160" s="57">
        <v>8.2899999999999991</v>
      </c>
      <c r="N160" s="58">
        <v>54.512083255061555</v>
      </c>
      <c r="O160" s="59">
        <v>212.99565622827657</v>
      </c>
      <c r="P160" s="58">
        <v>7.0998552076092194</v>
      </c>
    </row>
    <row r="161" spans="1:16">
      <c r="A161" s="45" t="s">
        <v>1</v>
      </c>
      <c r="B161" s="45" t="s">
        <v>375</v>
      </c>
      <c r="C161" s="46">
        <v>17091099555</v>
      </c>
      <c r="D161" s="46">
        <v>100066875</v>
      </c>
      <c r="E161" s="47">
        <v>3.7332253594915294</v>
      </c>
      <c r="F161" s="47">
        <v>8.8405934443462481E-2</v>
      </c>
      <c r="G161" s="46">
        <v>24.953838000000001</v>
      </c>
      <c r="H161" s="47">
        <v>429.5</v>
      </c>
      <c r="I161" s="47">
        <v>2.1625265412428121</v>
      </c>
      <c r="J161" s="46">
        <v>-1275590032</v>
      </c>
      <c r="K161" s="47">
        <v>-33.104853589824856</v>
      </c>
      <c r="L161" s="47">
        <v>399.73267877107185</v>
      </c>
      <c r="M161" s="47">
        <v>24.93</v>
      </c>
      <c r="N161" s="48">
        <v>60.686844187760158</v>
      </c>
      <c r="O161" s="49">
        <v>1419.7864556058412</v>
      </c>
      <c r="P161" s="48">
        <v>47.326215186861376</v>
      </c>
    </row>
    <row r="162" spans="1:16">
      <c r="A162" s="50" t="s">
        <v>154</v>
      </c>
      <c r="B162" s="50" t="s">
        <v>355</v>
      </c>
      <c r="C162" s="51">
        <v>1139133952</v>
      </c>
      <c r="D162" s="51">
        <v>100500000</v>
      </c>
      <c r="E162" s="52">
        <v>31.906625770189553</v>
      </c>
      <c r="F162" s="52">
        <v>10.2412536575797</v>
      </c>
      <c r="G162" s="51">
        <v>40.319831000000001</v>
      </c>
      <c r="H162" s="52">
        <v>31.1</v>
      </c>
      <c r="I162" s="52">
        <v>0.62705581066694194</v>
      </c>
      <c r="J162" s="51">
        <v>60728696</v>
      </c>
      <c r="K162" s="52">
        <v>51.301941342524465</v>
      </c>
      <c r="L162" s="52">
        <v>398.00995024875624</v>
      </c>
      <c r="M162" s="52">
        <v>40.11</v>
      </c>
      <c r="N162" s="53">
        <v>17.080824958736908</v>
      </c>
      <c r="O162" s="54">
        <v>1604.8379327294836</v>
      </c>
      <c r="P162" s="53">
        <v>53.494597757649451</v>
      </c>
    </row>
    <row r="163" spans="1:16">
      <c r="A163" s="55" t="s">
        <v>337</v>
      </c>
      <c r="B163" s="55" t="s">
        <v>356</v>
      </c>
      <c r="C163" s="56">
        <v>12392289821</v>
      </c>
      <c r="D163" s="56">
        <v>102000000</v>
      </c>
      <c r="E163" s="57">
        <v>5.9491981313806637</v>
      </c>
      <c r="F163" s="57">
        <v>0.19313070157708945</v>
      </c>
      <c r="G163" s="56">
        <v>22.563583000000001</v>
      </c>
      <c r="H163" s="57">
        <v>298</v>
      </c>
      <c r="I163" s="57">
        <v>-8.9509558677555106</v>
      </c>
      <c r="J163" s="56">
        <v>887823164</v>
      </c>
      <c r="K163" s="57">
        <v>34.696098557752883</v>
      </c>
      <c r="L163" s="57">
        <v>392.15686274509807</v>
      </c>
      <c r="M163" s="57">
        <v>22.12</v>
      </c>
      <c r="N163" s="58">
        <v>23.739501236649485</v>
      </c>
      <c r="O163" s="59">
        <v>606.63695107292233</v>
      </c>
      <c r="P163" s="58">
        <v>20.221231702430746</v>
      </c>
    </row>
    <row r="164" spans="1:16">
      <c r="A164" s="35" t="s">
        <v>539</v>
      </c>
      <c r="B164" s="35" t="s">
        <v>200</v>
      </c>
      <c r="C164" s="36">
        <v>3339027503</v>
      </c>
      <c r="D164" s="36">
        <v>103200000</v>
      </c>
      <c r="E164" s="37">
        <v>125.09743839476567</v>
      </c>
      <c r="F164" s="37">
        <v>110.1985891426759</v>
      </c>
      <c r="G164" s="36">
        <v>113.051084</v>
      </c>
      <c r="H164" s="37">
        <v>11.6</v>
      </c>
      <c r="I164" s="37">
        <v>-0.27503860654017664</v>
      </c>
      <c r="J164" s="36">
        <v>31743454</v>
      </c>
      <c r="K164" s="37">
        <v>35.761703814588039</v>
      </c>
      <c r="L164" s="37">
        <v>387.59689922480618</v>
      </c>
      <c r="M164" s="37">
        <v>26.71</v>
      </c>
      <c r="N164" s="38">
        <v>55.935807862681933</v>
      </c>
      <c r="O164" s="39">
        <v>900.05386893627667</v>
      </c>
      <c r="P164" s="38">
        <v>30.001795631209223</v>
      </c>
    </row>
    <row r="165" spans="1:16">
      <c r="A165" s="30" t="s">
        <v>141</v>
      </c>
      <c r="B165" s="30" t="s">
        <v>349</v>
      </c>
      <c r="C165" s="31">
        <v>30199553337</v>
      </c>
      <c r="D165" s="31">
        <v>105000000</v>
      </c>
      <c r="E165" s="32">
        <v>6.6736280949732363</v>
      </c>
      <c r="F165" s="32">
        <v>0.21256977528183585</v>
      </c>
      <c r="G165" s="31">
        <v>19.260493</v>
      </c>
      <c r="H165" s="32">
        <v>311.25</v>
      </c>
      <c r="I165" s="32">
        <v>-3.9081513545431217</v>
      </c>
      <c r="J165" s="31">
        <v>-367159109</v>
      </c>
      <c r="K165" s="32">
        <v>-85.507888080205575</v>
      </c>
      <c r="L165" s="32">
        <v>380.95238095238096</v>
      </c>
      <c r="M165" s="32">
        <v>18.34</v>
      </c>
      <c r="N165" s="33">
        <v>2.3430278880361248</v>
      </c>
      <c r="O165" s="34">
        <v>489.61067740225963</v>
      </c>
      <c r="P165" s="33">
        <v>16.320355913408655</v>
      </c>
    </row>
    <row r="166" spans="1:16">
      <c r="A166" s="45" t="s">
        <v>400</v>
      </c>
      <c r="B166" s="45" t="s">
        <v>375</v>
      </c>
      <c r="C166" s="46">
        <v>1053946708</v>
      </c>
      <c r="D166" s="46">
        <v>105000000</v>
      </c>
      <c r="E166" s="47">
        <v>44.568657292318129</v>
      </c>
      <c r="F166" s="47">
        <v>32.651030983383244</v>
      </c>
      <c r="G166" s="46">
        <v>69.578063</v>
      </c>
      <c r="H166" s="47">
        <v>12.9</v>
      </c>
      <c r="I166" s="47">
        <v>0.47205722793064281</v>
      </c>
      <c r="J166" s="46">
        <v>-45288475</v>
      </c>
      <c r="K166" s="47">
        <v>-30.140118429688791</v>
      </c>
      <c r="L166" s="47">
        <v>380.95238095238096</v>
      </c>
      <c r="M166" s="47">
        <v>66.260000000000005</v>
      </c>
      <c r="N166" s="48">
        <v>51.77941704870581</v>
      </c>
      <c r="O166" s="49">
        <v>1520.5015450612257</v>
      </c>
      <c r="P166" s="48">
        <v>50.683384835374191</v>
      </c>
    </row>
    <row r="167" spans="1:16">
      <c r="A167" s="30" t="s">
        <v>168</v>
      </c>
      <c r="B167" s="30" t="s">
        <v>349</v>
      </c>
      <c r="C167" s="31">
        <v>44654191</v>
      </c>
      <c r="D167" s="31">
        <v>108559000</v>
      </c>
      <c r="E167" s="32">
        <v>106.07025112665599</v>
      </c>
      <c r="F167" s="32">
        <v>195.41493773276466</v>
      </c>
      <c r="G167" s="31">
        <v>72.105159999999998</v>
      </c>
      <c r="H167" s="32">
        <v>5.23</v>
      </c>
      <c r="I167" s="32">
        <v>-3.9765082926675355E-2</v>
      </c>
      <c r="J167" s="31">
        <v>-63594848</v>
      </c>
      <c r="K167" s="32">
        <v>-8.535203983819569</v>
      </c>
      <c r="L167" s="32">
        <v>368.4632319752393</v>
      </c>
      <c r="M167" s="32">
        <v>66.42</v>
      </c>
      <c r="N167" s="33">
        <v>30.627989662274974</v>
      </c>
      <c r="O167" s="34">
        <v>304.17823152344988</v>
      </c>
      <c r="P167" s="33">
        <v>10.139274384114996</v>
      </c>
    </row>
    <row r="168" spans="1:16">
      <c r="A168" s="50" t="s">
        <v>733</v>
      </c>
      <c r="B168" s="50" t="s">
        <v>355</v>
      </c>
      <c r="C168" s="51">
        <v>2222618346</v>
      </c>
      <c r="D168" s="51">
        <v>110500000</v>
      </c>
      <c r="E168" s="52">
        <v>0.63384418639379925</v>
      </c>
      <c r="F168" s="52">
        <v>3.9074567324262968E-3</v>
      </c>
      <c r="G168" s="51">
        <v>47.739924000000002</v>
      </c>
      <c r="H168" s="52">
        <v>1322</v>
      </c>
      <c r="I168" s="52">
        <v>-255.42279067820823</v>
      </c>
      <c r="J168" s="51">
        <v>27078608</v>
      </c>
      <c r="K168" s="52">
        <v>5990.4851829902036</v>
      </c>
      <c r="L168" s="52">
        <v>361.99095022624437</v>
      </c>
      <c r="M168" s="52">
        <v>43.2</v>
      </c>
      <c r="N168" s="53">
        <v>29.211658890183301</v>
      </c>
      <c r="O168" s="54">
        <v>1203.2592033683513</v>
      </c>
      <c r="P168" s="53">
        <v>40.10864011227838</v>
      </c>
    </row>
    <row r="169" spans="1:16">
      <c r="A169" s="70" t="s">
        <v>72</v>
      </c>
      <c r="B169" s="70" t="s">
        <v>221</v>
      </c>
      <c r="C169" s="71">
        <v>2379193448</v>
      </c>
      <c r="D169" s="71">
        <v>111600000</v>
      </c>
      <c r="E169" s="72">
        <v>43.013505552527405</v>
      </c>
      <c r="F169" s="72">
        <v>24.089104812123324</v>
      </c>
      <c r="G169" s="71">
        <v>58.125256</v>
      </c>
      <c r="H169" s="72">
        <v>16</v>
      </c>
      <c r="I169" s="72">
        <v>0.12935285545380637</v>
      </c>
      <c r="J169" s="71">
        <v>84066155</v>
      </c>
      <c r="K169" s="72">
        <v>21.240414766204069</v>
      </c>
      <c r="L169" s="72">
        <v>358.42293906810033</v>
      </c>
      <c r="M169" s="72">
        <v>52.08</v>
      </c>
      <c r="N169" s="73">
        <v>12.560142828813397</v>
      </c>
      <c r="O169" s="74">
        <v>1567.6423859535378</v>
      </c>
      <c r="P169" s="73">
        <v>52.254746198451258</v>
      </c>
    </row>
    <row r="170" spans="1:16">
      <c r="A170" s="55" t="s">
        <v>540</v>
      </c>
      <c r="B170" s="55" t="s">
        <v>233</v>
      </c>
      <c r="C170" s="56">
        <v>2863294706</v>
      </c>
      <c r="D170" s="56">
        <v>112000000</v>
      </c>
      <c r="E170" s="57">
        <v>1.9764752796900287</v>
      </c>
      <c r="F170" s="57">
        <v>4.0198407087740577E-2</v>
      </c>
      <c r="G170" s="56">
        <v>44.440303</v>
      </c>
      <c r="H170" s="57">
        <v>455.5</v>
      </c>
      <c r="I170" s="57">
        <v>10.012163968935056</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13.497462477054315</v>
      </c>
      <c r="F171" s="52">
        <v>0.70475472415697127</v>
      </c>
      <c r="G171" s="51">
        <v>16.937535</v>
      </c>
      <c r="H171" s="52">
        <v>175</v>
      </c>
      <c r="I171" s="52">
        <v>-0.74175156230438688</v>
      </c>
      <c r="J171" s="51">
        <v>-293057834</v>
      </c>
      <c r="K171" s="52">
        <v>-65.352288108428453</v>
      </c>
      <c r="L171" s="52">
        <v>357.14285714285717</v>
      </c>
      <c r="M171" s="52">
        <v>15.12</v>
      </c>
      <c r="N171" s="53">
        <v>15.607867892503615</v>
      </c>
      <c r="O171" s="54">
        <v>1021.3859585964536</v>
      </c>
      <c r="P171" s="53">
        <v>34.046198619881785</v>
      </c>
    </row>
    <row r="172" spans="1:16">
      <c r="A172" s="45" t="s">
        <v>413</v>
      </c>
      <c r="B172" s="45" t="s">
        <v>375</v>
      </c>
      <c r="C172" s="46">
        <v>1236382849</v>
      </c>
      <c r="D172" s="46">
        <v>112000000</v>
      </c>
      <c r="E172" s="47">
        <v>63.520068784612086</v>
      </c>
      <c r="F172" s="47">
        <v>40.510247949369955</v>
      </c>
      <c r="G172" s="46">
        <v>42.556854000000001</v>
      </c>
      <c r="H172" s="47">
        <v>14.8</v>
      </c>
      <c r="I172" s="47">
        <v>-0.464981694104944</v>
      </c>
      <c r="J172" s="46">
        <v>-12325753</v>
      </c>
      <c r="K172" s="47">
        <v>-127.21332319412859</v>
      </c>
      <c r="L172" s="47">
        <v>357.14285714285717</v>
      </c>
      <c r="M172" s="47">
        <v>37.99</v>
      </c>
      <c r="N172" s="48">
        <v>39.709719523627733</v>
      </c>
      <c r="O172" s="49">
        <v>206.28056256743065</v>
      </c>
      <c r="P172" s="48">
        <v>6.8760187522476883</v>
      </c>
    </row>
    <row r="173" spans="1:16">
      <c r="A173" s="30" t="s">
        <v>37</v>
      </c>
      <c r="B173" s="30" t="s">
        <v>605</v>
      </c>
      <c r="C173" s="31">
        <v>674554994</v>
      </c>
      <c r="D173" s="31">
        <v>112400000</v>
      </c>
      <c r="E173" s="32">
        <v>77.218316642457779</v>
      </c>
      <c r="F173" s="32">
        <v>137.39913993319888</v>
      </c>
      <c r="G173" s="31">
        <v>100.007176</v>
      </c>
      <c r="H173" s="32">
        <v>5.18</v>
      </c>
      <c r="I173" s="32">
        <v>-0.11332315248551783</v>
      </c>
      <c r="J173" s="31">
        <v>11423592</v>
      </c>
      <c r="K173" s="32">
        <v>49.196434886680123</v>
      </c>
      <c r="L173" s="32">
        <v>355.87188612099646</v>
      </c>
      <c r="M173" s="32">
        <v>88.97</v>
      </c>
      <c r="N173" s="33">
        <v>27.497852149847908</v>
      </c>
      <c r="O173" s="34">
        <v>176.89550719855674</v>
      </c>
      <c r="P173" s="33">
        <v>5.8965169066185581</v>
      </c>
    </row>
    <row r="174" spans="1:16">
      <c r="A174" s="45" t="s">
        <v>195</v>
      </c>
      <c r="B174" s="45" t="s">
        <v>375</v>
      </c>
      <c r="C174" s="46">
        <v>15443065482</v>
      </c>
      <c r="D174" s="46">
        <v>115000000</v>
      </c>
      <c r="E174" s="47">
        <v>17.190400141373853</v>
      </c>
      <c r="F174" s="47">
        <v>2.1354534337110378</v>
      </c>
      <c r="G174" s="46">
        <v>32.987870999999998</v>
      </c>
      <c r="H174" s="47">
        <v>70.55</v>
      </c>
      <c r="I174" s="47">
        <v>-2.5549780433890987</v>
      </c>
      <c r="J174" s="46">
        <v>-862680192</v>
      </c>
      <c r="K174" s="47">
        <v>-9.3313838368506321</v>
      </c>
      <c r="L174" s="47">
        <v>347.82608695652175</v>
      </c>
      <c r="M174" s="47">
        <v>28.68</v>
      </c>
      <c r="N174" s="48">
        <v>45.362761841133633</v>
      </c>
      <c r="O174" s="49">
        <v>99.838525573855236</v>
      </c>
      <c r="P174" s="48">
        <v>3.3279508524618411</v>
      </c>
    </row>
    <row r="175" spans="1:16">
      <c r="A175" s="55" t="s">
        <v>537</v>
      </c>
      <c r="B175" s="55" t="s">
        <v>356</v>
      </c>
      <c r="C175" s="56">
        <v>7584806686</v>
      </c>
      <c r="D175" s="56">
        <v>115200000</v>
      </c>
      <c r="E175" s="57">
        <v>13.824852173620679</v>
      </c>
      <c r="F175" s="57">
        <v>1.3187626081368933</v>
      </c>
      <c r="G175" s="56">
        <v>32.517617000000001</v>
      </c>
      <c r="H175" s="57">
        <v>89</v>
      </c>
      <c r="I175" s="57">
        <v>-1.7554087077338922</v>
      </c>
      <c r="J175" s="56">
        <v>266471917</v>
      </c>
      <c r="K175" s="57">
        <v>39.340730978416758</v>
      </c>
      <c r="L175" s="57">
        <v>347.22222222222223</v>
      </c>
      <c r="M175" s="57">
        <v>28.22</v>
      </c>
      <c r="N175" s="58">
        <v>59.497423677855373</v>
      </c>
      <c r="O175" s="59">
        <v>729.80429058497202</v>
      </c>
      <c r="P175" s="58">
        <v>24.326809686165735</v>
      </c>
    </row>
    <row r="176" spans="1:16">
      <c r="A176" s="50" t="s">
        <v>89</v>
      </c>
      <c r="B176" s="50" t="s">
        <v>355</v>
      </c>
      <c r="C176" s="51">
        <v>1056734129</v>
      </c>
      <c r="D176" s="51">
        <v>117000000</v>
      </c>
      <c r="E176" s="52">
        <v>19.342812472013367</v>
      </c>
      <c r="F176" s="52">
        <v>4.4681941492292374</v>
      </c>
      <c r="G176" s="51">
        <v>53.028322000000003</v>
      </c>
      <c r="H176" s="52">
        <v>39</v>
      </c>
      <c r="I176" s="52">
        <v>1.9163087795450411</v>
      </c>
      <c r="J176" s="51">
        <v>51520744</v>
      </c>
      <c r="K176" s="52">
        <v>84.024407722062392</v>
      </c>
      <c r="L176" s="52">
        <v>341.88034188034186</v>
      </c>
      <c r="M176" s="52">
        <v>45.32</v>
      </c>
      <c r="N176" s="53">
        <v>56.930557551510638</v>
      </c>
      <c r="O176" s="54">
        <v>2903.5922609265722</v>
      </c>
      <c r="P176" s="53">
        <v>96.786408697552403</v>
      </c>
    </row>
    <row r="177" spans="1:16">
      <c r="A177" s="75" t="s">
        <v>630</v>
      </c>
      <c r="B177" s="75" t="s">
        <v>350</v>
      </c>
      <c r="C177" s="76">
        <v>3913562968</v>
      </c>
      <c r="D177" s="76">
        <v>117000000</v>
      </c>
      <c r="E177" s="77">
        <v>40.915333287099003</v>
      </c>
      <c r="F177" s="77">
        <v>8.7425925827134616</v>
      </c>
      <c r="G177" s="76">
        <v>23.988026999999999</v>
      </c>
      <c r="H177" s="77">
        <v>40.76</v>
      </c>
      <c r="I177" s="77">
        <v>-2.5839255246579071</v>
      </c>
      <c r="J177" s="76">
        <v>-98818698</v>
      </c>
      <c r="K177" s="77">
        <v>-47.3594582272274</v>
      </c>
      <c r="L177" s="77">
        <v>341.88034188034186</v>
      </c>
      <c r="M177" s="77">
        <v>20.5</v>
      </c>
      <c r="N177" s="78">
        <v>12.447001116925401</v>
      </c>
      <c r="O177" s="79">
        <v>80.60932680323387</v>
      </c>
      <c r="P177" s="78">
        <v>2.6869775601077959</v>
      </c>
    </row>
    <row r="178" spans="1:16">
      <c r="A178" s="75" t="s">
        <v>710</v>
      </c>
      <c r="B178" s="75" t="s">
        <v>679</v>
      </c>
      <c r="C178" s="76">
        <v>599344233</v>
      </c>
      <c r="D178" s="76">
        <v>118000000</v>
      </c>
      <c r="E178" s="77">
        <v>120.35698845632051</v>
      </c>
      <c r="F178" s="77">
        <v>92.724952585763106</v>
      </c>
      <c r="G178" s="76">
        <v>28.655494999999998</v>
      </c>
      <c r="H178" s="77">
        <v>11.6</v>
      </c>
      <c r="I178" s="77">
        <v>-0.28362315182619646</v>
      </c>
      <c r="J178" s="76">
        <v>-28506759</v>
      </c>
      <c r="K178" s="77">
        <v>-45.533061124205666</v>
      </c>
      <c r="L178" s="77">
        <v>338.9830508474576</v>
      </c>
      <c r="M178" s="77">
        <v>24.28</v>
      </c>
      <c r="N178" s="78">
        <v>81.986278622089756</v>
      </c>
      <c r="O178" s="79">
        <v>265.9569747362778</v>
      </c>
      <c r="P178" s="78">
        <v>8.8652324912092606</v>
      </c>
    </row>
    <row r="179" spans="1:16">
      <c r="A179" s="95" t="s">
        <v>189</v>
      </c>
      <c r="B179" s="95" t="s">
        <v>351</v>
      </c>
      <c r="C179" s="96">
        <v>2158486550</v>
      </c>
      <c r="D179" s="96">
        <v>118350000</v>
      </c>
      <c r="E179" s="97">
        <v>28.789344103334834</v>
      </c>
      <c r="F179" s="97">
        <v>7.6017490767149436</v>
      </c>
      <c r="G179" s="96">
        <v>44.628962999999999</v>
      </c>
      <c r="H179" s="97">
        <v>31.14</v>
      </c>
      <c r="I179" s="97">
        <v>0.13231715392157639</v>
      </c>
      <c r="J179" s="96">
        <v>144339003</v>
      </c>
      <c r="K179" s="97">
        <v>26.238230286238018</v>
      </c>
      <c r="L179" s="97">
        <v>337.98056611744823</v>
      </c>
      <c r="M179" s="97">
        <v>37.700000000000003</v>
      </c>
      <c r="N179" s="98">
        <v>54.433781331154066</v>
      </c>
      <c r="O179" s="99">
        <v>1312.5764242487446</v>
      </c>
      <c r="P179" s="98">
        <v>43.752547474958156</v>
      </c>
    </row>
    <row r="180" spans="1:16">
      <c r="A180" s="40" t="s">
        <v>87</v>
      </c>
      <c r="B180" s="40" t="s">
        <v>255</v>
      </c>
      <c r="C180" s="41">
        <v>3143931773</v>
      </c>
      <c r="D180" s="41">
        <v>119000000</v>
      </c>
      <c r="E180" s="42">
        <v>66.502702922557049</v>
      </c>
      <c r="F180" s="42">
        <v>23.285260126945744</v>
      </c>
      <c r="G180" s="41">
        <v>24.496238000000002</v>
      </c>
      <c r="H180" s="42">
        <v>24.56</v>
      </c>
      <c r="I180" s="42">
        <v>-0.39627908561729086</v>
      </c>
      <c r="J180" s="41">
        <v>-53375203</v>
      </c>
      <c r="K180" s="42">
        <v>-53.507993215501216</v>
      </c>
      <c r="L180" s="42">
        <v>336.1344537815126</v>
      </c>
      <c r="M180" s="42">
        <v>20.58</v>
      </c>
      <c r="N180" s="43">
        <v>16.978167674945848</v>
      </c>
      <c r="O180" s="44">
        <v>211.54553952191645</v>
      </c>
      <c r="P180" s="43">
        <v>7.0515179840638815</v>
      </c>
    </row>
    <row r="181" spans="1:16">
      <c r="A181" s="35" t="s">
        <v>145</v>
      </c>
      <c r="B181" s="35" t="s">
        <v>200</v>
      </c>
      <c r="C181" s="36">
        <v>9789764290</v>
      </c>
      <c r="D181" s="36">
        <v>119470352</v>
      </c>
      <c r="E181" s="37">
        <v>3.4354504595005104</v>
      </c>
      <c r="F181" s="37">
        <v>0.26141521549749014</v>
      </c>
      <c r="G181" s="36">
        <v>116.852366</v>
      </c>
      <c r="H181" s="37">
        <v>99.65</v>
      </c>
      <c r="I181" s="37">
        <v>-4.1181550933167017</v>
      </c>
      <c r="J181" s="36">
        <v>2569715</v>
      </c>
      <c r="K181" s="37">
        <v>5114.0841377351189</v>
      </c>
      <c r="L181" s="37">
        <v>334.81110024686291</v>
      </c>
      <c r="M181" s="37">
        <v>97.8</v>
      </c>
      <c r="N181" s="38">
        <v>33.840898574145413</v>
      </c>
      <c r="O181" s="39">
        <v>1124.7381708285843</v>
      </c>
      <c r="P181" s="38">
        <v>37.491272360952813</v>
      </c>
    </row>
    <row r="182" spans="1:16">
      <c r="A182" s="40" t="s">
        <v>40</v>
      </c>
      <c r="B182" s="40" t="s">
        <v>255</v>
      </c>
      <c r="C182" s="41">
        <v>1508599655</v>
      </c>
      <c r="D182" s="41">
        <v>119728125</v>
      </c>
      <c r="E182" s="42">
        <v>168.71455884521174</v>
      </c>
      <c r="F182" s="42">
        <v>352.28681407399421</v>
      </c>
      <c r="G182" s="41">
        <v>53.051453000000002</v>
      </c>
      <c r="H182" s="42">
        <v>4.47</v>
      </c>
      <c r="I182" s="42">
        <v>-3.6836370237465665E-2</v>
      </c>
      <c r="J182" s="41">
        <v>-17925929</v>
      </c>
      <c r="K182" s="42">
        <v>-26.716188600323029</v>
      </c>
      <c r="L182" s="42">
        <v>334.0902565708767</v>
      </c>
      <c r="M182" s="42">
        <v>44.3</v>
      </c>
      <c r="N182" s="43">
        <v>16.801412268278604</v>
      </c>
      <c r="O182" s="44">
        <v>318.41807765142067</v>
      </c>
      <c r="P182" s="43">
        <v>10.613935921714022</v>
      </c>
    </row>
    <row r="183" spans="1:16">
      <c r="A183" s="45" t="s">
        <v>193</v>
      </c>
      <c r="B183" s="45" t="s">
        <v>375</v>
      </c>
      <c r="C183" s="46">
        <v>7824461000</v>
      </c>
      <c r="D183" s="46">
        <v>120000000</v>
      </c>
      <c r="E183" s="47">
        <v>3.9307434450922307</v>
      </c>
      <c r="F183" s="47">
        <v>0.10635128368756036</v>
      </c>
      <c r="G183" s="46">
        <v>32.616509000000001</v>
      </c>
      <c r="H183" s="47">
        <v>312</v>
      </c>
      <c r="I183" s="47">
        <v>-0.83121307250416976</v>
      </c>
      <c r="J183" s="46">
        <v>-1601211000</v>
      </c>
      <c r="K183" s="47">
        <v>-23.082529410552389</v>
      </c>
      <c r="L183" s="47">
        <v>333.33333333333331</v>
      </c>
      <c r="M183" s="47">
        <v>27.18</v>
      </c>
      <c r="N183" s="48">
        <v>88.863777408451952</v>
      </c>
      <c r="O183" s="49">
        <v>288.38685430025077</v>
      </c>
      <c r="P183" s="48">
        <v>9.6128951433416923</v>
      </c>
    </row>
    <row r="184" spans="1:16">
      <c r="A184" s="45" t="s">
        <v>449</v>
      </c>
      <c r="B184" s="45" t="s">
        <v>426</v>
      </c>
      <c r="C184" s="46">
        <v>1225783772</v>
      </c>
      <c r="D184" s="46">
        <v>120000000</v>
      </c>
      <c r="E184" s="47">
        <v>24.325598328228121</v>
      </c>
      <c r="F184" s="47">
        <v>4.8265076048071673</v>
      </c>
      <c r="G184" s="46">
        <v>42.238092000000002</v>
      </c>
      <c r="H184" s="47">
        <v>38.94</v>
      </c>
      <c r="I184" s="47">
        <v>1.3759993790192553</v>
      </c>
      <c r="J184" s="46">
        <v>33866409</v>
      </c>
      <c r="K184" s="47">
        <v>148.82002990042434</v>
      </c>
      <c r="L184" s="47">
        <v>333.33333333333331</v>
      </c>
      <c r="M184" s="47">
        <v>35.19</v>
      </c>
      <c r="N184" s="48">
        <v>66.675866194064966</v>
      </c>
      <c r="O184" s="49">
        <v>1643.6398970287148</v>
      </c>
      <c r="P184" s="48">
        <v>54.787996567623829</v>
      </c>
    </row>
    <row r="185" spans="1:16">
      <c r="A185" s="40" t="s">
        <v>421</v>
      </c>
      <c r="B185" s="40" t="s">
        <v>255</v>
      </c>
      <c r="C185" s="41">
        <v>181919399</v>
      </c>
      <c r="D185" s="41">
        <v>120000000</v>
      </c>
      <c r="E185" s="42">
        <v>126.96381277408314</v>
      </c>
      <c r="F185" s="42">
        <v>120.36766486011642</v>
      </c>
      <c r="G185" s="41">
        <v>42.875571000000001</v>
      </c>
      <c r="H185" s="42">
        <v>7.35</v>
      </c>
      <c r="I185" s="42">
        <v>-0.19445870324871528</v>
      </c>
      <c r="J185" s="41">
        <v>-37672820</v>
      </c>
      <c r="K185" s="42">
        <v>-27.998965806116981</v>
      </c>
      <c r="L185" s="42">
        <v>333.33333333333331</v>
      </c>
      <c r="M185" s="42">
        <v>35.72</v>
      </c>
      <c r="N185" s="43">
        <v>14.244928020982345</v>
      </c>
      <c r="O185" s="44">
        <v>377.4334608737127</v>
      </c>
      <c r="P185" s="43">
        <v>12.581115362457091</v>
      </c>
    </row>
    <row r="186" spans="1:16">
      <c r="A186" s="45" t="s">
        <v>52</v>
      </c>
      <c r="B186" s="45" t="s">
        <v>375</v>
      </c>
      <c r="C186" s="46">
        <v>699845726</v>
      </c>
      <c r="D186" s="46">
        <v>122522806</v>
      </c>
      <c r="E186" s="47">
        <v>16.797085469292885</v>
      </c>
      <c r="F186" s="47">
        <v>1.1055930818940423</v>
      </c>
      <c r="G186" s="46">
        <v>18.936226999999999</v>
      </c>
      <c r="H186" s="47">
        <v>125.8</v>
      </c>
      <c r="I186" s="47">
        <v>-0.88143721940562614</v>
      </c>
      <c r="J186" s="46">
        <v>62971520</v>
      </c>
      <c r="K186" s="47">
        <v>241.26506623946827</v>
      </c>
      <c r="L186" s="47">
        <v>326.46983288972342</v>
      </c>
      <c r="M186" s="47">
        <v>15.45</v>
      </c>
      <c r="N186" s="48">
        <v>46.872969068110457</v>
      </c>
      <c r="O186" s="49">
        <v>392.496910947228</v>
      </c>
      <c r="P186" s="48">
        <v>13.0832303649076</v>
      </c>
    </row>
    <row r="187" spans="1:16">
      <c r="A187" s="30" t="s">
        <v>553</v>
      </c>
      <c r="B187" s="30" t="s">
        <v>357</v>
      </c>
      <c r="C187" s="31">
        <v>9944531679</v>
      </c>
      <c r="D187" s="31">
        <v>125000000</v>
      </c>
      <c r="E187" s="32">
        <v>7.9192670322398309</v>
      </c>
      <c r="F187" s="32">
        <v>0.33699008647829065</v>
      </c>
      <c r="G187" s="31">
        <v>25.599695000000001</v>
      </c>
      <c r="H187" s="32">
        <v>197.4</v>
      </c>
      <c r="I187" s="32">
        <v>-9.4148538780960678</v>
      </c>
      <c r="J187" s="31">
        <v>199317137</v>
      </c>
      <c r="K187" s="32">
        <v>117.90255646708391</v>
      </c>
      <c r="L187" s="32">
        <v>320</v>
      </c>
      <c r="M187" s="32">
        <v>20.47</v>
      </c>
      <c r="N187" s="33">
        <v>14.881840592712162</v>
      </c>
      <c r="O187" s="34">
        <v>258.26634421871614</v>
      </c>
      <c r="P187" s="33">
        <v>8.6088781406238706</v>
      </c>
    </row>
    <row r="188" spans="1:16">
      <c r="A188" s="80" t="s">
        <v>147</v>
      </c>
      <c r="B188" s="80" t="s">
        <v>352</v>
      </c>
      <c r="C188" s="81">
        <v>-2968515000</v>
      </c>
      <c r="D188" s="81">
        <v>127774000</v>
      </c>
      <c r="E188" s="82">
        <v>10.449930025068841</v>
      </c>
      <c r="F188" s="82">
        <v>0.26814583292346966</v>
      </c>
      <c r="G188" s="81">
        <v>13.658674</v>
      </c>
      <c r="H188" s="82">
        <v>280.5</v>
      </c>
      <c r="I188" s="82">
        <v>24.544195453406644</v>
      </c>
      <c r="J188" s="81">
        <v>-1749407000</v>
      </c>
      <c r="K188" s="82">
        <v>-22.276731486726646</v>
      </c>
      <c r="L188" s="82">
        <v>313.0527337329973</v>
      </c>
      <c r="M188" s="82">
        <v>10.68</v>
      </c>
      <c r="N188" s="83">
        <v>107.83428805511595</v>
      </c>
      <c r="O188" s="84">
        <v>2582.5467777686708</v>
      </c>
      <c r="P188" s="83">
        <v>86.084892592289023</v>
      </c>
    </row>
    <row r="189" spans="1:16">
      <c r="A189" s="25" t="s">
        <v>70</v>
      </c>
      <c r="B189" s="25" t="s">
        <v>376</v>
      </c>
      <c r="C189" s="26">
        <v>2433900313</v>
      </c>
      <c r="D189" s="26">
        <v>128172525</v>
      </c>
      <c r="E189" s="27">
        <v>46.254290527350797</v>
      </c>
      <c r="F189" s="27">
        <v>12.888401374673593</v>
      </c>
      <c r="G189" s="26">
        <v>29.906797999999998</v>
      </c>
      <c r="H189" s="27">
        <v>28.92</v>
      </c>
      <c r="I189" s="27">
        <v>0.36984784106441992</v>
      </c>
      <c r="J189" s="26">
        <v>-9819135</v>
      </c>
      <c r="K189" s="27">
        <v>-365.49356944374426</v>
      </c>
      <c r="L189" s="27">
        <v>312.07936334249479</v>
      </c>
      <c r="M189" s="27">
        <v>23.33</v>
      </c>
      <c r="N189" s="28">
        <v>24.135031883223597</v>
      </c>
      <c r="O189" s="29">
        <v>2126.2529024925548</v>
      </c>
      <c r="P189" s="28">
        <v>70.875096749751819</v>
      </c>
    </row>
    <row r="190" spans="1:16">
      <c r="A190" s="55" t="s">
        <v>175</v>
      </c>
      <c r="B190" s="55" t="s">
        <v>233</v>
      </c>
      <c r="C190" s="56">
        <v>2503213131</v>
      </c>
      <c r="D190" s="56">
        <v>129600000</v>
      </c>
      <c r="E190" s="57">
        <v>37.751784013406052</v>
      </c>
      <c r="F190" s="57">
        <v>11.203639605118131</v>
      </c>
      <c r="G190" s="56">
        <v>40.565173999999999</v>
      </c>
      <c r="H190" s="57">
        <v>26.12</v>
      </c>
      <c r="I190" s="57">
        <v>-0.93074009727661888</v>
      </c>
      <c r="J190" s="56">
        <v>21111327</v>
      </c>
      <c r="K190" s="57">
        <v>159.61099934646458</v>
      </c>
      <c r="L190" s="57">
        <v>308.64197530864197</v>
      </c>
      <c r="M190" s="57">
        <v>31.3</v>
      </c>
      <c r="N190" s="58">
        <v>20.592447511611123</v>
      </c>
      <c r="O190" s="59">
        <v>287.63416483925153</v>
      </c>
      <c r="P190" s="58">
        <v>9.5878054946417173</v>
      </c>
    </row>
    <row r="191" spans="1:16">
      <c r="A191" s="30" t="s">
        <v>487</v>
      </c>
      <c r="B191" s="30" t="s">
        <v>605</v>
      </c>
      <c r="C191" s="31">
        <v>3548163984</v>
      </c>
      <c r="D191" s="31">
        <v>132000000</v>
      </c>
      <c r="E191" s="32">
        <v>11.214476812975775</v>
      </c>
      <c r="F191" s="32">
        <v>1.2493846716773367</v>
      </c>
      <c r="G191" s="31">
        <v>51.506743</v>
      </c>
      <c r="H191" s="32">
        <v>69.25</v>
      </c>
      <c r="I191" s="32">
        <v>1.6884544725741224</v>
      </c>
      <c r="J191" s="31">
        <v>-103901230</v>
      </c>
      <c r="K191" s="32">
        <v>-86.389737638332093</v>
      </c>
      <c r="L191" s="32">
        <v>303.030303030303</v>
      </c>
      <c r="M191" s="32">
        <v>39.020000000000003</v>
      </c>
      <c r="N191" s="33">
        <v>16.988510926249347</v>
      </c>
      <c r="O191" s="34">
        <v>1229.197598345022</v>
      </c>
      <c r="P191" s="33">
        <v>40.973253278167398</v>
      </c>
    </row>
    <row r="192" spans="1:16">
      <c r="A192" s="55" t="s">
        <v>552</v>
      </c>
      <c r="B192" s="55" t="s">
        <v>233</v>
      </c>
      <c r="C192" s="56">
        <v>2574862803</v>
      </c>
      <c r="D192" s="56">
        <v>132500000</v>
      </c>
      <c r="E192" s="57">
        <v>43.063995762287504</v>
      </c>
      <c r="F192" s="57">
        <v>14.773240398726417</v>
      </c>
      <c r="G192" s="56">
        <v>42.424709</v>
      </c>
      <c r="H192" s="57">
        <v>21.9</v>
      </c>
      <c r="I192" s="57">
        <v>0.55589530939078458</v>
      </c>
      <c r="J192" s="56">
        <v>-36817958</v>
      </c>
      <c r="K192" s="57">
        <v>-79.173320801767446</v>
      </c>
      <c r="L192" s="57">
        <v>301.88679245283021</v>
      </c>
      <c r="M192" s="57">
        <v>32.01</v>
      </c>
      <c r="N192" s="58">
        <v>38.835087006455971</v>
      </c>
      <c r="O192" s="59">
        <v>1803.9048389432553</v>
      </c>
      <c r="P192" s="58">
        <v>60.130161298108511</v>
      </c>
    </row>
    <row r="193" spans="1:16">
      <c r="A193" s="40" t="s">
        <v>166</v>
      </c>
      <c r="B193" s="40" t="s">
        <v>255</v>
      </c>
      <c r="C193" s="41">
        <v>8044975103</v>
      </c>
      <c r="D193" s="41">
        <v>135000000</v>
      </c>
      <c r="E193" s="42">
        <v>18.673157941869366</v>
      </c>
      <c r="F193" s="42">
        <v>5.5327875383316645</v>
      </c>
      <c r="G193" s="41">
        <v>82.584238999999997</v>
      </c>
      <c r="H193" s="42">
        <v>25.94</v>
      </c>
      <c r="I193" s="42">
        <v>0.28049054038027421</v>
      </c>
      <c r="J193" s="41">
        <v>-3113021</v>
      </c>
      <c r="K193" s="42">
        <v>-1084.1558730249492</v>
      </c>
      <c r="L193" s="42">
        <v>296.2962962962963</v>
      </c>
      <c r="M193" s="42">
        <v>61.17</v>
      </c>
      <c r="N193" s="43">
        <v>47.132455057654646</v>
      </c>
      <c r="O193" s="44">
        <v>1360.075734158193</v>
      </c>
      <c r="P193" s="43">
        <v>45.3358578052731</v>
      </c>
    </row>
    <row r="194" spans="1:16">
      <c r="A194" s="50" t="s">
        <v>769</v>
      </c>
      <c r="B194" s="50" t="s">
        <v>355</v>
      </c>
      <c r="C194" s="51">
        <v>3756403776</v>
      </c>
      <c r="D194" s="51">
        <v>137000000</v>
      </c>
      <c r="E194" s="52">
        <v>8.5228734448493935</v>
      </c>
      <c r="F194" s="52">
        <v>0.52720978874485913</v>
      </c>
      <c r="G194" s="51">
        <v>39.979588999999997</v>
      </c>
      <c r="H194" s="52">
        <v>117.4</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34.563899498176916</v>
      </c>
      <c r="F195" s="57">
        <v>6.075045680415692</v>
      </c>
      <c r="G195" s="56">
        <v>27.728836000000001</v>
      </c>
      <c r="H195" s="57">
        <v>41.74</v>
      </c>
      <c r="I195" s="57">
        <v>-2.0082407747323359</v>
      </c>
      <c r="J195" s="56">
        <v>-104220162</v>
      </c>
      <c r="K195" s="57">
        <v>-54.591049282767379</v>
      </c>
      <c r="L195" s="57">
        <v>288.25089357777011</v>
      </c>
      <c r="M195" s="57">
        <v>19.98</v>
      </c>
      <c r="N195" s="58">
        <v>10.508051024319821</v>
      </c>
      <c r="O195" s="59">
        <v>310.53503689788471</v>
      </c>
      <c r="P195" s="58">
        <v>10.351167896596158</v>
      </c>
    </row>
    <row r="196" spans="1:16">
      <c r="A196" s="45" t="s">
        <v>711</v>
      </c>
      <c r="B196" s="45" t="s">
        <v>695</v>
      </c>
      <c r="C196" s="46">
        <v>4247524000</v>
      </c>
      <c r="D196" s="46">
        <v>139700000</v>
      </c>
      <c r="E196" s="47">
        <v>29.565242728717369</v>
      </c>
      <c r="F196" s="47">
        <v>3.5155117312034769</v>
      </c>
      <c r="G196" s="46">
        <v>26.359023000000001</v>
      </c>
      <c r="H196" s="47">
        <v>51.35</v>
      </c>
      <c r="I196" s="47">
        <v>-0.37565064815245108</v>
      </c>
      <c r="J196" s="46">
        <v>402500000</v>
      </c>
      <c r="K196" s="47">
        <v>20.894260869565219</v>
      </c>
      <c r="L196" s="47">
        <v>286.32784538296352</v>
      </c>
      <c r="M196" s="47">
        <v>18.86</v>
      </c>
      <c r="N196" s="48">
        <v>0</v>
      </c>
      <c r="O196" s="49">
        <v>277.88759934431715</v>
      </c>
      <c r="P196" s="48">
        <v>9.2629199781439056</v>
      </c>
    </row>
    <row r="197" spans="1:16">
      <c r="A197" s="60" t="s">
        <v>384</v>
      </c>
      <c r="B197" s="60" t="s">
        <v>287</v>
      </c>
      <c r="C197" s="61">
        <v>2347697482</v>
      </c>
      <c r="D197" s="61">
        <v>140000000</v>
      </c>
      <c r="E197" s="62">
        <v>28.569143039985374</v>
      </c>
      <c r="F197" s="62">
        <v>17.00544228570558</v>
      </c>
      <c r="G197" s="61">
        <v>116.683181</v>
      </c>
      <c r="H197" s="62">
        <v>12</v>
      </c>
      <c r="I197" s="62">
        <v>3.5190013155611766E-2</v>
      </c>
      <c r="J197" s="61">
        <v>9027555</v>
      </c>
      <c r="K197" s="62">
        <v>186.09689999119362</v>
      </c>
      <c r="L197" s="62">
        <v>285.71428571428572</v>
      </c>
      <c r="M197" s="62">
        <v>83.34</v>
      </c>
      <c r="N197" s="63">
        <v>19.381903561177413</v>
      </c>
      <c r="O197" s="64">
        <v>643.15679108550773</v>
      </c>
      <c r="P197" s="63">
        <v>21.438559702850259</v>
      </c>
    </row>
    <row r="198" spans="1:16">
      <c r="A198" s="35" t="s">
        <v>144</v>
      </c>
      <c r="B198" s="35" t="s">
        <v>200</v>
      </c>
      <c r="C198" s="36">
        <v>39381685000</v>
      </c>
      <c r="D198" s="36">
        <v>141772000</v>
      </c>
      <c r="E198" s="37">
        <v>1.7907813901414786</v>
      </c>
      <c r="F198" s="37">
        <v>1.8359619159856806E-2</v>
      </c>
      <c r="G198" s="36">
        <v>31.219389</v>
      </c>
      <c r="H198" s="37">
        <v>715.5</v>
      </c>
      <c r="I198" s="37">
        <v>32.096941767743374</v>
      </c>
      <c r="J198" s="36">
        <v>273620000</v>
      </c>
      <c r="K198" s="37">
        <v>356.47663182515896</v>
      </c>
      <c r="L198" s="37">
        <v>282.14315943909941</v>
      </c>
      <c r="M198" s="37">
        <v>22.02</v>
      </c>
      <c r="N198" s="38">
        <v>54.759415974334225</v>
      </c>
      <c r="O198" s="39">
        <v>2445.207422890101</v>
      </c>
      <c r="P198" s="38">
        <v>81.5069140963367</v>
      </c>
    </row>
    <row r="199" spans="1:16">
      <c r="A199" s="55" t="s">
        <v>481</v>
      </c>
      <c r="B199" s="55" t="s">
        <v>233</v>
      </c>
      <c r="C199" s="56">
        <v>4515514494</v>
      </c>
      <c r="D199" s="56">
        <v>146250000</v>
      </c>
      <c r="E199" s="57">
        <v>25.142882285739429</v>
      </c>
      <c r="F199" s="57">
        <v>2.5281932916781726</v>
      </c>
      <c r="G199" s="56">
        <v>22.737297000000002</v>
      </c>
      <c r="H199" s="57">
        <v>70</v>
      </c>
      <c r="I199" s="57">
        <v>3.4046805785728362</v>
      </c>
      <c r="J199" s="56">
        <v>12888411</v>
      </c>
      <c r="K199" s="57">
        <v>771.62343752073082</v>
      </c>
      <c r="L199" s="57">
        <v>273.5042735042735</v>
      </c>
      <c r="M199" s="57">
        <v>15.54</v>
      </c>
      <c r="N199" s="58">
        <v>56.264483134210856</v>
      </c>
      <c r="O199" s="59">
        <v>2627.5561082341205</v>
      </c>
      <c r="P199" s="58">
        <v>87.585203607804019</v>
      </c>
    </row>
    <row r="200" spans="1:16">
      <c r="A200" s="75" t="s">
        <v>126</v>
      </c>
      <c r="B200" s="75" t="s">
        <v>350</v>
      </c>
      <c r="C200" s="76">
        <v>5067606276</v>
      </c>
      <c r="D200" s="76">
        <v>148867243</v>
      </c>
      <c r="E200" s="77">
        <v>44.740022613864902</v>
      </c>
      <c r="F200" s="77">
        <v>16.696465668282602</v>
      </c>
      <c r="G200" s="76">
        <v>46.839131000000002</v>
      </c>
      <c r="H200" s="77">
        <v>19.09</v>
      </c>
      <c r="I200" s="77">
        <v>3.3849524700404032E-2</v>
      </c>
      <c r="J200" s="76">
        <v>-160673171</v>
      </c>
      <c r="K200" s="77">
        <v>-16.677397709415967</v>
      </c>
      <c r="L200" s="77">
        <v>268.69578017240502</v>
      </c>
      <c r="M200" s="77">
        <v>31.46</v>
      </c>
      <c r="N200" s="78">
        <v>15.462685286591615</v>
      </c>
      <c r="O200" s="79">
        <v>1605.8265528620948</v>
      </c>
      <c r="P200" s="78">
        <v>53.527551762069827</v>
      </c>
    </row>
    <row r="201" spans="1:16">
      <c r="A201" s="60" t="s">
        <v>0</v>
      </c>
      <c r="B201" s="60" t="s">
        <v>287</v>
      </c>
      <c r="C201" s="61">
        <v>11903282434</v>
      </c>
      <c r="D201" s="61">
        <v>149798932</v>
      </c>
      <c r="E201" s="62">
        <v>14.934236725706491</v>
      </c>
      <c r="F201" s="62">
        <v>3.3231738318193287</v>
      </c>
      <c r="G201" s="61">
        <v>88.406610999999998</v>
      </c>
      <c r="H201" s="62">
        <v>30.3</v>
      </c>
      <c r="I201" s="62">
        <v>-1.184209052170452</v>
      </c>
      <c r="J201" s="61">
        <v>21625828</v>
      </c>
      <c r="K201" s="62">
        <v>207.8055906113745</v>
      </c>
      <c r="L201" s="62">
        <v>267.02460068273382</v>
      </c>
      <c r="M201" s="62">
        <v>59.01</v>
      </c>
      <c r="N201" s="63">
        <v>53.947790459449898</v>
      </c>
      <c r="O201" s="64">
        <v>430.05171177489024</v>
      </c>
      <c r="P201" s="63">
        <v>14.335057059163008</v>
      </c>
    </row>
    <row r="202" spans="1:16">
      <c r="A202" s="45" t="s">
        <v>378</v>
      </c>
      <c r="B202" s="45" t="s">
        <v>375</v>
      </c>
      <c r="C202" s="46">
        <v>3039844844</v>
      </c>
      <c r="D202" s="46">
        <v>150000000</v>
      </c>
      <c r="E202" s="47">
        <v>15.132012051437039</v>
      </c>
      <c r="F202" s="47">
        <v>3.1683442318754271</v>
      </c>
      <c r="G202" s="46">
        <v>88.296327000000005</v>
      </c>
      <c r="H202" s="47">
        <v>29.94</v>
      </c>
      <c r="I202" s="47">
        <v>-0.30205207124225808</v>
      </c>
      <c r="J202" s="46">
        <v>1035049529</v>
      </c>
      <c r="K202" s="47">
        <v>4.6142719417632811</v>
      </c>
      <c r="L202" s="47">
        <v>266.66666666666669</v>
      </c>
      <c r="M202" s="47">
        <v>58.86</v>
      </c>
      <c r="N202" s="48">
        <v>30.207879709360263</v>
      </c>
      <c r="O202" s="49">
        <v>769.16575988148259</v>
      </c>
      <c r="P202" s="48">
        <v>25.638858662716085</v>
      </c>
    </row>
    <row r="203" spans="1:16">
      <c r="A203" s="35" t="s">
        <v>322</v>
      </c>
      <c r="B203" s="35" t="s">
        <v>200</v>
      </c>
      <c r="C203" s="36">
        <v>1380911336</v>
      </c>
      <c r="D203" s="36">
        <v>150000000</v>
      </c>
      <c r="E203" s="37">
        <v>12.378822162498532</v>
      </c>
      <c r="F203" s="37">
        <v>1.9191972344958963</v>
      </c>
      <c r="G203" s="36">
        <v>74.740385000000003</v>
      </c>
      <c r="H203" s="37">
        <v>43.24</v>
      </c>
      <c r="I203" s="37">
        <v>-0.45931435163995354</v>
      </c>
      <c r="J203" s="36">
        <v>-32821003</v>
      </c>
      <c r="K203" s="37">
        <v>-196.5205024355898</v>
      </c>
      <c r="L203" s="37">
        <v>266.66666666666669</v>
      </c>
      <c r="M203" s="37">
        <v>49.82</v>
      </c>
      <c r="N203" s="38">
        <v>43.313206955788672</v>
      </c>
      <c r="O203" s="39">
        <v>838.22038842962934</v>
      </c>
      <c r="P203" s="38">
        <v>27.940679614320977</v>
      </c>
    </row>
    <row r="204" spans="1:16">
      <c r="A204" s="45" t="s">
        <v>86</v>
      </c>
      <c r="B204" s="45" t="s">
        <v>375</v>
      </c>
      <c r="C204" s="46">
        <v>1050946163</v>
      </c>
      <c r="D204" s="46">
        <v>150000000</v>
      </c>
      <c r="E204" s="47">
        <v>26.543187757220082</v>
      </c>
      <c r="F204" s="47">
        <v>13.61189115754876</v>
      </c>
      <c r="G204" s="46">
        <v>116.820232</v>
      </c>
      <c r="H204" s="47">
        <v>12.9</v>
      </c>
      <c r="I204" s="47">
        <v>-1.3903098421325506</v>
      </c>
      <c r="J204" s="46">
        <v>-28139576</v>
      </c>
      <c r="K204" s="47">
        <v>-69.29741940674586</v>
      </c>
      <c r="L204" s="47">
        <v>266.66666666666669</v>
      </c>
      <c r="M204" s="47">
        <v>77.88</v>
      </c>
      <c r="N204" s="48">
        <v>57.399320855989679</v>
      </c>
      <c r="O204" s="49">
        <v>366.64432488839935</v>
      </c>
      <c r="P204" s="48">
        <v>12.221477496279979</v>
      </c>
    </row>
    <row r="205" spans="1:16">
      <c r="A205" s="30" t="s">
        <v>12</v>
      </c>
      <c r="B205" s="30" t="s">
        <v>349</v>
      </c>
      <c r="C205" s="31">
        <v>4936975181</v>
      </c>
      <c r="D205" s="31">
        <v>150000000</v>
      </c>
      <c r="E205" s="32">
        <v>30.219528252010317</v>
      </c>
      <c r="F205" s="32">
        <v>20.146352168006878</v>
      </c>
      <c r="G205" s="31">
        <v>132.63754700000001</v>
      </c>
      <c r="H205" s="32">
        <v>9.98</v>
      </c>
      <c r="I205" s="32">
        <v>-0.24878812328571698</v>
      </c>
      <c r="J205" s="31">
        <v>-90708270</v>
      </c>
      <c r="K205" s="32">
        <v>-16.536529690181503</v>
      </c>
      <c r="L205" s="32">
        <v>266.66666666666669</v>
      </c>
      <c r="M205" s="32">
        <v>88.42</v>
      </c>
      <c r="N205" s="33">
        <v>10.503274484386774</v>
      </c>
      <c r="O205" s="34">
        <v>114.49079165404606</v>
      </c>
      <c r="P205" s="33">
        <v>3.8163597218015353</v>
      </c>
    </row>
    <row r="206" spans="1:16">
      <c r="A206" s="55" t="s">
        <v>122</v>
      </c>
      <c r="B206" s="55" t="s">
        <v>356</v>
      </c>
      <c r="C206" s="56">
        <v>2913670000</v>
      </c>
      <c r="D206" s="56">
        <v>150000000</v>
      </c>
      <c r="E206" s="57">
        <v>68.378803528209502</v>
      </c>
      <c r="F206" s="57">
        <v>37.988224182338612</v>
      </c>
      <c r="G206" s="56">
        <v>45.644831000000003</v>
      </c>
      <c r="H206" s="57">
        <v>12.82</v>
      </c>
      <c r="I206" s="57">
        <v>-4.9061362579770673E-2</v>
      </c>
      <c r="J206" s="56">
        <v>-64393000</v>
      </c>
      <c r="K206" s="57">
        <v>-27.953348966502571</v>
      </c>
      <c r="L206" s="57">
        <v>266.66666666666669</v>
      </c>
      <c r="M206" s="57">
        <v>30.42</v>
      </c>
      <c r="N206" s="58">
        <v>32.591821078338377</v>
      </c>
      <c r="O206" s="59">
        <v>1028.8385448292295</v>
      </c>
      <c r="P206" s="58">
        <v>34.294618160974316</v>
      </c>
    </row>
    <row r="207" spans="1:16">
      <c r="A207" s="70" t="s">
        <v>300</v>
      </c>
      <c r="B207" s="70" t="s">
        <v>221</v>
      </c>
      <c r="C207" s="71">
        <v>503612621</v>
      </c>
      <c r="D207" s="71">
        <v>150000000</v>
      </c>
      <c r="E207" s="72">
        <v>124.49424214130099</v>
      </c>
      <c r="F207" s="72">
        <v>414.98080713766996</v>
      </c>
      <c r="G207" s="71">
        <v>114.763935</v>
      </c>
      <c r="H207" s="72">
        <v>2.8</v>
      </c>
      <c r="I207" s="72">
        <v>-0.26219392514125417</v>
      </c>
      <c r="J207" s="71">
        <v>-2270847</v>
      </c>
      <c r="K207" s="72">
        <v>-132.10929666331549</v>
      </c>
      <c r="L207" s="72">
        <v>266.66666666666669</v>
      </c>
      <c r="M207" s="72">
        <v>76.5</v>
      </c>
      <c r="N207" s="73">
        <v>51.27527549155068</v>
      </c>
      <c r="O207" s="74">
        <v>377.04344859000025</v>
      </c>
      <c r="P207" s="73">
        <v>12.568114953000009</v>
      </c>
    </row>
    <row r="208" spans="1:16">
      <c r="A208" s="30" t="s">
        <v>65</v>
      </c>
      <c r="B208" s="30" t="s">
        <v>357</v>
      </c>
      <c r="C208" s="31">
        <v>2454857833</v>
      </c>
      <c r="D208" s="31">
        <v>150000000</v>
      </c>
      <c r="E208" s="32">
        <v>99.559102514514478</v>
      </c>
      <c r="F208" s="32">
        <v>34.933018426145431</v>
      </c>
      <c r="G208" s="31">
        <v>20.225930999999999</v>
      </c>
      <c r="H208" s="32">
        <v>19.87</v>
      </c>
      <c r="I208" s="32">
        <v>-2.5683814118941939E-3</v>
      </c>
      <c r="J208" s="31">
        <v>-74622811</v>
      </c>
      <c r="K208" s="32">
        <v>-38.192075074738206</v>
      </c>
      <c r="L208" s="32">
        <v>266.66666666666669</v>
      </c>
      <c r="M208" s="32">
        <v>13.48</v>
      </c>
      <c r="N208" s="33">
        <v>32.415891618364775</v>
      </c>
      <c r="O208" s="34">
        <v>1751.9880415757229</v>
      </c>
      <c r="P208" s="33">
        <v>58.39960138585743</v>
      </c>
    </row>
    <row r="209" spans="1:16">
      <c r="A209" t="s">
        <v>2190</v>
      </c>
      <c r="C209" s="14">
        <v>5041413750</v>
      </c>
      <c r="D209" s="14">
        <v>150000000</v>
      </c>
      <c r="E209" s="19">
        <v>0</v>
      </c>
      <c r="F209" s="19">
        <v>0</v>
      </c>
      <c r="G209" s="14">
        <v>0</v>
      </c>
      <c r="H209" s="19">
        <v>140.4</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7.3249580634627787</v>
      </c>
      <c r="F210" s="27">
        <v>0.23443982941589162</v>
      </c>
      <c r="G210" s="26">
        <v>25.942046000000001</v>
      </c>
      <c r="H210" s="27">
        <v>210.5</v>
      </c>
      <c r="I210" s="27">
        <v>-2.2821887407624502</v>
      </c>
      <c r="J210" s="26">
        <v>-859532000</v>
      </c>
      <c r="K210" s="27">
        <v>-36.350609401395175</v>
      </c>
      <c r="L210" s="27">
        <v>266.2867642163846</v>
      </c>
      <c r="M210" s="27">
        <v>17.27</v>
      </c>
      <c r="N210" s="28">
        <v>19.083491350124977</v>
      </c>
      <c r="O210" s="29">
        <v>301.30770660054486</v>
      </c>
      <c r="P210" s="28">
        <v>10.043590220018162</v>
      </c>
    </row>
    <row r="211" spans="1:16">
      <c r="A211" s="50" t="s">
        <v>670</v>
      </c>
      <c r="B211" s="50" t="s">
        <v>355</v>
      </c>
      <c r="C211" s="51">
        <v>2142280161</v>
      </c>
      <c r="D211" s="51">
        <v>155000000</v>
      </c>
      <c r="E211" s="52">
        <v>7.828031303357819</v>
      </c>
      <c r="F211" s="52">
        <v>0.43165322874870798</v>
      </c>
      <c r="G211" s="51">
        <v>44.987780999999998</v>
      </c>
      <c r="H211" s="52">
        <v>113.6</v>
      </c>
      <c r="I211" s="52">
        <v>-6.790689459770519</v>
      </c>
      <c r="J211" s="51">
        <v>5825744</v>
      </c>
      <c r="K211" s="52">
        <v>3112.9071239656255</v>
      </c>
      <c r="L211" s="52">
        <v>258.06451612903226</v>
      </c>
      <c r="M211" s="52">
        <v>29.02</v>
      </c>
      <c r="N211" s="53">
        <v>37.162606644808648</v>
      </c>
      <c r="O211" s="54">
        <v>529.86357112391011</v>
      </c>
      <c r="P211" s="53">
        <v>17.662119037463672</v>
      </c>
    </row>
    <row r="212" spans="1:16">
      <c r="A212" s="75" t="s">
        <v>517</v>
      </c>
      <c r="B212" s="75" t="s">
        <v>679</v>
      </c>
      <c r="C212" s="76">
        <v>1187480335</v>
      </c>
      <c r="D212" s="76">
        <v>155000000</v>
      </c>
      <c r="E212" s="77">
        <v>48.947496663493887</v>
      </c>
      <c r="F212" s="77">
        <v>21.052686736986619</v>
      </c>
      <c r="G212" s="76">
        <v>52.462822000000003</v>
      </c>
      <c r="H212" s="77">
        <v>15.58</v>
      </c>
      <c r="I212" s="77">
        <v>0.2055502197707906</v>
      </c>
      <c r="J212" s="76">
        <v>-76765590</v>
      </c>
      <c r="K212" s="77">
        <v>-30.287007499063058</v>
      </c>
      <c r="L212" s="77">
        <v>258.06451612903226</v>
      </c>
      <c r="M212" s="77">
        <v>33.840000000000003</v>
      </c>
      <c r="N212" s="78">
        <v>63.147914193727914</v>
      </c>
      <c r="O212" s="79">
        <v>2566.3025113494814</v>
      </c>
      <c r="P212" s="78">
        <v>85.543417044982718</v>
      </c>
    </row>
    <row r="213" spans="1:16">
      <c r="A213" s="80" t="s">
        <v>479</v>
      </c>
      <c r="B213" s="80" t="s">
        <v>352</v>
      </c>
      <c r="C213" s="81">
        <v>5083033115</v>
      </c>
      <c r="D213" s="81">
        <v>160000000</v>
      </c>
      <c r="E213" s="82">
        <v>12.082591764263801</v>
      </c>
      <c r="F213" s="82">
        <v>0.95590124717276914</v>
      </c>
      <c r="G213" s="81">
        <v>40.501919000000001</v>
      </c>
      <c r="H213" s="82">
        <v>81.75</v>
      </c>
      <c r="I213" s="82">
        <v>-7.6372283248133499E-2</v>
      </c>
      <c r="J213" s="81">
        <v>70568097</v>
      </c>
      <c r="K213" s="82">
        <v>179.11776762238608</v>
      </c>
      <c r="L213" s="82">
        <v>250</v>
      </c>
      <c r="M213" s="82">
        <v>25.31</v>
      </c>
      <c r="N213" s="83">
        <v>69.290963055675064</v>
      </c>
      <c r="O213" s="84">
        <v>1362.1592293533834</v>
      </c>
      <c r="P213" s="83">
        <v>45.405307645112778</v>
      </c>
    </row>
    <row r="214" spans="1:16">
      <c r="A214" s="40" t="s">
        <v>761</v>
      </c>
      <c r="B214" s="40" t="s">
        <v>255</v>
      </c>
      <c r="C214" s="41">
        <v>3597943991</v>
      </c>
      <c r="D214" s="41">
        <v>160000000</v>
      </c>
      <c r="E214" s="42">
        <v>31.321232312586901</v>
      </c>
      <c r="F214" s="42">
        <v>6.3147645791505846</v>
      </c>
      <c r="G214" s="41">
        <v>39.992564999999999</v>
      </c>
      <c r="H214" s="42">
        <v>31.94</v>
      </c>
      <c r="I214" s="42">
        <v>-0.67298178636976758</v>
      </c>
      <c r="J214" s="41">
        <v>29754818</v>
      </c>
      <c r="K214" s="42">
        <v>166.69569277822504</v>
      </c>
      <c r="L214" s="42">
        <v>250</v>
      </c>
      <c r="M214" s="42">
        <v>24.99</v>
      </c>
      <c r="N214" s="43">
        <v>32.403975575786674</v>
      </c>
      <c r="O214" s="44">
        <v>8.6713711907880509</v>
      </c>
      <c r="P214" s="43">
        <v>0.2890457063596017</v>
      </c>
    </row>
    <row r="215" spans="1:16">
      <c r="A215" s="80" t="s">
        <v>146</v>
      </c>
      <c r="B215" s="80" t="s">
        <v>352</v>
      </c>
      <c r="C215" s="81">
        <v>10649561720</v>
      </c>
      <c r="D215" s="81">
        <v>160000000</v>
      </c>
      <c r="E215" s="82">
        <v>28.58776443682104</v>
      </c>
      <c r="F215" s="82">
        <v>2.7488235035404847</v>
      </c>
      <c r="G215" s="81">
        <v>21.20458</v>
      </c>
      <c r="H215" s="82">
        <v>66</v>
      </c>
      <c r="I215" s="82">
        <v>-0.86637867286981418</v>
      </c>
      <c r="J215" s="81">
        <v>-91204945</v>
      </c>
      <c r="K215" s="82">
        <v>-114.02890490203136</v>
      </c>
      <c r="L215" s="82">
        <v>250</v>
      </c>
      <c r="M215" s="82">
        <v>13.25</v>
      </c>
      <c r="N215" s="83">
        <v>37.415970663860598</v>
      </c>
      <c r="O215" s="84">
        <v>394.85651216640281</v>
      </c>
      <c r="P215" s="83">
        <v>13.161883738880094</v>
      </c>
    </row>
    <row r="216" spans="1:16">
      <c r="A216" s="25" t="s">
        <v>725</v>
      </c>
      <c r="B216" s="25" t="s">
        <v>689</v>
      </c>
      <c r="C216" s="26">
        <v>726673508</v>
      </c>
      <c r="D216" s="26">
        <v>160599284</v>
      </c>
      <c r="E216" s="27">
        <v>50.093344187710507</v>
      </c>
      <c r="F216" s="27">
        <v>44.55930218727368</v>
      </c>
      <c r="G216" s="26">
        <v>107.916184</v>
      </c>
      <c r="H216" s="27">
        <v>7.4</v>
      </c>
      <c r="I216" s="27">
        <v>-7.3703449543443433E-2</v>
      </c>
      <c r="J216" s="26">
        <v>-21257621</v>
      </c>
      <c r="K216" s="27">
        <v>-52.884327366641827</v>
      </c>
      <c r="L216" s="27">
        <v>249.06711290194792</v>
      </c>
      <c r="M216" s="27">
        <v>67.19</v>
      </c>
      <c r="N216" s="28">
        <v>0.90268602649931784</v>
      </c>
      <c r="O216" s="29">
        <v>603.13652724687063</v>
      </c>
      <c r="P216" s="28">
        <v>20.104550908229022</v>
      </c>
    </row>
    <row r="217" spans="1:16">
      <c r="A217" s="90" t="s">
        <v>402</v>
      </c>
      <c r="B217" s="90" t="s">
        <v>718</v>
      </c>
      <c r="C217" s="91">
        <v>298644898</v>
      </c>
      <c r="D217" s="91">
        <v>163000000</v>
      </c>
      <c r="E217" s="92">
        <v>14.138439463735354</v>
      </c>
      <c r="F217" s="92">
        <v>1.7701814778684555</v>
      </c>
      <c r="G217" s="91">
        <v>56.026116999999999</v>
      </c>
      <c r="H217" s="92">
        <v>50.5</v>
      </c>
      <c r="I217" s="92">
        <v>-1.4988388581449712</v>
      </c>
      <c r="J217" s="91">
        <v>-85773363</v>
      </c>
      <c r="K217" s="92">
        <v>-93.117486835627517</v>
      </c>
      <c r="L217" s="92">
        <v>245.39877300613497</v>
      </c>
      <c r="M217" s="92">
        <v>34.369999999999997</v>
      </c>
      <c r="N217" s="93">
        <v>43.681114393218152</v>
      </c>
      <c r="O217" s="94">
        <v>76.555623448337386</v>
      </c>
      <c r="P217" s="93">
        <v>2.5518541149445797</v>
      </c>
    </row>
    <row r="218" spans="1:16">
      <c r="A218" s="35" t="s">
        <v>518</v>
      </c>
      <c r="B218" s="35" t="s">
        <v>208</v>
      </c>
      <c r="C218" s="36">
        <v>13276708610</v>
      </c>
      <c r="D218" s="36">
        <v>165200000</v>
      </c>
      <c r="E218" s="37">
        <v>16.823046982194356</v>
      </c>
      <c r="F218" s="37">
        <v>1.4758612294447095</v>
      </c>
      <c r="G218" s="36">
        <v>33.030631999999997</v>
      </c>
      <c r="H218" s="37">
        <v>72</v>
      </c>
      <c r="I218" s="37">
        <v>6.1218558544606196</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26.963738759659929</v>
      </c>
      <c r="F219" s="72">
        <v>5.5509498218548492</v>
      </c>
      <c r="G219" s="71">
        <v>49.784793999999998</v>
      </c>
      <c r="H219" s="72">
        <v>29.8</v>
      </c>
      <c r="I219" s="72">
        <v>-7.5627266067345147</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28.95169167050566</v>
      </c>
      <c r="F220" s="27">
        <v>5.5590805818943281</v>
      </c>
      <c r="G220" s="26">
        <v>42.916003000000003</v>
      </c>
      <c r="H220" s="27">
        <v>32.200000000000003</v>
      </c>
      <c r="I220" s="27">
        <v>-2.0644130233630733</v>
      </c>
      <c r="J220" s="26">
        <v>29451851</v>
      </c>
      <c r="K220" s="27">
        <v>176.83099103007143</v>
      </c>
      <c r="L220" s="27">
        <v>238.0952380952381</v>
      </c>
      <c r="M220" s="27">
        <v>25.54</v>
      </c>
      <c r="N220" s="28">
        <v>26.445393349074514</v>
      </c>
      <c r="O220" s="29">
        <v>587.19850673594431</v>
      </c>
      <c r="P220" s="28">
        <v>19.573283557864809</v>
      </c>
    </row>
    <row r="221" spans="1:16">
      <c r="A221" s="45" t="s">
        <v>53</v>
      </c>
      <c r="B221" s="45" t="s">
        <v>375</v>
      </c>
      <c r="C221" s="46">
        <v>1141807084</v>
      </c>
      <c r="D221" s="46">
        <v>170000000</v>
      </c>
      <c r="E221" s="47">
        <v>35.069218747232817</v>
      </c>
      <c r="F221" s="47">
        <v>10.314476102127299</v>
      </c>
      <c r="G221" s="46">
        <v>55.376739000000001</v>
      </c>
      <c r="H221" s="47">
        <v>20.6</v>
      </c>
      <c r="I221" s="47">
        <v>-1.1686820770273769</v>
      </c>
      <c r="J221" s="46">
        <v>24742161</v>
      </c>
      <c r="K221" s="47">
        <v>137.41726116809281</v>
      </c>
      <c r="L221" s="47">
        <v>235.29411764705881</v>
      </c>
      <c r="M221" s="47">
        <v>32.57</v>
      </c>
      <c r="N221" s="48">
        <v>67.602118559514665</v>
      </c>
      <c r="O221" s="49">
        <v>279.19143161010822</v>
      </c>
      <c r="P221" s="48">
        <v>9.3063810536702736</v>
      </c>
    </row>
    <row r="222" spans="1:16">
      <c r="A222" s="50" t="s">
        <v>770</v>
      </c>
      <c r="B222" s="50" t="s">
        <v>355</v>
      </c>
      <c r="C222" s="51">
        <v>1774061912</v>
      </c>
      <c r="D222" s="51">
        <v>170000000</v>
      </c>
      <c r="E222" s="52">
        <v>15.443421557997228</v>
      </c>
      <c r="F222" s="52">
        <v>1.2444336468974397</v>
      </c>
      <c r="G222" s="51">
        <v>37.993921</v>
      </c>
      <c r="H222" s="52">
        <v>68.2</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5.3021111097679094</v>
      </c>
      <c r="F223" s="37">
        <v>0.22277777772134072</v>
      </c>
      <c r="G223" s="36">
        <v>53.288747999999998</v>
      </c>
      <c r="H223" s="37">
        <v>141.6</v>
      </c>
      <c r="I223" s="37">
        <v>-0.78739689240671851</v>
      </c>
      <c r="J223" s="36">
        <v>418881945</v>
      </c>
      <c r="K223" s="37">
        <v>56.817917993576927</v>
      </c>
      <c r="L223" s="37">
        <v>235.29411764705881</v>
      </c>
      <c r="M223" s="37">
        <v>31.34</v>
      </c>
      <c r="N223" s="38">
        <v>27.048725024412825</v>
      </c>
      <c r="O223" s="39">
        <v>1189.3867872992253</v>
      </c>
      <c r="P223" s="38">
        <v>39.64622624330751</v>
      </c>
    </row>
    <row r="224" spans="1:16">
      <c r="A224" s="50" t="s">
        <v>153</v>
      </c>
      <c r="B224" s="50" t="s">
        <v>355</v>
      </c>
      <c r="C224" s="51">
        <v>824789585</v>
      </c>
      <c r="D224" s="51">
        <v>171222156</v>
      </c>
      <c r="E224" s="52">
        <v>14.456636911671378</v>
      </c>
      <c r="F224" s="52">
        <v>3.6709585115972598</v>
      </c>
      <c r="G224" s="51">
        <v>111.579138</v>
      </c>
      <c r="H224" s="52">
        <v>24.8</v>
      </c>
      <c r="I224" s="52">
        <v>-0.16067873970634849</v>
      </c>
      <c r="J224" s="51">
        <v>3224393</v>
      </c>
      <c r="K224" s="52">
        <v>1221.3491308286552</v>
      </c>
      <c r="L224" s="52">
        <v>233.61462636879773</v>
      </c>
      <c r="M224" s="52">
        <v>65.16</v>
      </c>
      <c r="N224" s="53">
        <v>37.268274537600654</v>
      </c>
      <c r="O224" s="54">
        <v>1679.9110354565837</v>
      </c>
      <c r="P224" s="53">
        <v>55.997034515219454</v>
      </c>
    </row>
    <row r="225" spans="1:16">
      <c r="A225" s="40" t="s">
        <v>409</v>
      </c>
      <c r="B225" s="40" t="s">
        <v>255</v>
      </c>
      <c r="C225" s="41">
        <v>932814398</v>
      </c>
      <c r="D225" s="41">
        <v>174600000</v>
      </c>
      <c r="E225" s="42">
        <v>45.113263004733788</v>
      </c>
      <c r="F225" s="42">
        <v>25.838065867545126</v>
      </c>
      <c r="G225" s="41">
        <v>78.469515999999999</v>
      </c>
      <c r="H225" s="42">
        <v>11.3</v>
      </c>
      <c r="I225" s="42">
        <v>0.34894405030715703</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7.4379470378663397</v>
      </c>
      <c r="F226" s="32">
        <v>1.0916164573333436</v>
      </c>
      <c r="G226" s="31">
        <v>132.143317</v>
      </c>
      <c r="H226" s="32">
        <v>40.700000000000003</v>
      </c>
      <c r="I226" s="32">
        <v>1.4291990836807074</v>
      </c>
      <c r="J226" s="31">
        <v>1111214</v>
      </c>
      <c r="K226" s="32">
        <v>6131.7621844217228</v>
      </c>
      <c r="L226" s="32">
        <v>228.95049733084932</v>
      </c>
      <c r="M226" s="32">
        <v>75.63</v>
      </c>
      <c r="N226" s="33">
        <v>19.043078759373124</v>
      </c>
      <c r="O226" s="34">
        <v>1473.6701741108682</v>
      </c>
      <c r="P226" s="33">
        <v>49.122339137028938</v>
      </c>
    </row>
    <row r="227" spans="1:16">
      <c r="A227" t="s">
        <v>2159</v>
      </c>
      <c r="C227" s="14">
        <v>2447229960</v>
      </c>
      <c r="D227" s="14">
        <v>174750000</v>
      </c>
      <c r="E227" s="19">
        <v>0</v>
      </c>
      <c r="F227" s="19">
        <v>0</v>
      </c>
      <c r="G227" s="14">
        <v>0</v>
      </c>
      <c r="H227" s="19">
        <v>7.44</v>
      </c>
      <c r="I227" s="19">
        <v>-0.17910391962380956</v>
      </c>
      <c r="J227" s="14">
        <v>-31207398</v>
      </c>
      <c r="K227" s="19">
        <v>-39.197436454010038</v>
      </c>
      <c r="L227" s="19">
        <v>228.89842632331903</v>
      </c>
      <c r="M227" s="19">
        <v>0</v>
      </c>
      <c r="N227" s="20">
        <v>20.947779956750757</v>
      </c>
      <c r="O227" s="21">
        <v>527.81497536080656</v>
      </c>
      <c r="P227" s="24">
        <v>17.593832512026886</v>
      </c>
    </row>
    <row r="228" spans="1:16">
      <c r="A228" s="55" t="s">
        <v>101</v>
      </c>
      <c r="B228" s="55" t="s">
        <v>233</v>
      </c>
      <c r="C228" s="56">
        <v>4675184543</v>
      </c>
      <c r="D228" s="56">
        <v>175000000</v>
      </c>
      <c r="E228" s="57">
        <v>33.319323945919244</v>
      </c>
      <c r="F228" s="57">
        <v>23.79951710422803</v>
      </c>
      <c r="G228" s="56">
        <v>134.44486900000001</v>
      </c>
      <c r="H228" s="57">
        <v>8.93</v>
      </c>
      <c r="I228" s="57">
        <v>-0.31952509032979748</v>
      </c>
      <c r="J228" s="56">
        <v>-19232100</v>
      </c>
      <c r="K228" s="57">
        <v>-72.794962588588874</v>
      </c>
      <c r="L228" s="57">
        <v>228.57142857142858</v>
      </c>
      <c r="M228" s="57">
        <v>76.819999999999993</v>
      </c>
      <c r="N228" s="58">
        <v>31.497146926563769</v>
      </c>
      <c r="O228" s="59">
        <v>638.48055312707174</v>
      </c>
      <c r="P228" s="58">
        <v>21.282685104235725</v>
      </c>
    </row>
    <row r="229" spans="1:16">
      <c r="A229" s="30" t="s">
        <v>752</v>
      </c>
      <c r="B229" s="30" t="s">
        <v>349</v>
      </c>
      <c r="C229" s="31">
        <v>2885537108</v>
      </c>
      <c r="D229" s="31">
        <v>175740000</v>
      </c>
      <c r="E229" s="32">
        <v>61.982818634779015</v>
      </c>
      <c r="F229" s="32">
        <v>35.269613425958241</v>
      </c>
      <c r="G229" s="31">
        <v>61.770183000000003</v>
      </c>
      <c r="H229" s="32">
        <v>10.45</v>
      </c>
      <c r="I229" s="32">
        <v>-0.25221034529955588</v>
      </c>
      <c r="J229" s="31">
        <v>-201250415</v>
      </c>
      <c r="K229" s="32">
        <v>-8.7324043530543776</v>
      </c>
      <c r="L229" s="32">
        <v>227.60896779333106</v>
      </c>
      <c r="M229" s="32">
        <v>35.14</v>
      </c>
      <c r="N229" s="33">
        <v>54.136818793897994</v>
      </c>
      <c r="O229" s="34">
        <v>504.78396354509061</v>
      </c>
      <c r="P229" s="33">
        <v>16.826132118169689</v>
      </c>
    </row>
    <row r="230" spans="1:16">
      <c r="A230" s="40" t="s">
        <v>307</v>
      </c>
      <c r="B230" s="40" t="s">
        <v>255</v>
      </c>
      <c r="C230" s="41">
        <v>402238316</v>
      </c>
      <c r="D230" s="41">
        <v>177187500</v>
      </c>
      <c r="E230" s="42">
        <v>6.2892915118885222</v>
      </c>
      <c r="F230" s="42">
        <v>0.72439019681255701</v>
      </c>
      <c r="G230" s="41">
        <v>124.842961</v>
      </c>
      <c r="H230" s="42">
        <v>50.95</v>
      </c>
      <c r="I230" s="42">
        <v>-2.552118216217977</v>
      </c>
      <c r="J230" s="41">
        <v>-50345394</v>
      </c>
      <c r="K230" s="42">
        <v>-172.45246903818054</v>
      </c>
      <c r="L230" s="42">
        <v>225.7495590828924</v>
      </c>
      <c r="M230" s="42">
        <v>70.45</v>
      </c>
      <c r="N230" s="43">
        <v>37.623042739957093</v>
      </c>
      <c r="O230" s="44">
        <v>631.74669439043441</v>
      </c>
      <c r="P230" s="43">
        <v>21.058223146347814</v>
      </c>
    </row>
    <row r="231" spans="1:16">
      <c r="A231" s="55" t="s">
        <v>544</v>
      </c>
      <c r="B231" s="55" t="s">
        <v>233</v>
      </c>
      <c r="C231" s="56">
        <v>5548282822</v>
      </c>
      <c r="D231" s="56">
        <v>179000000</v>
      </c>
      <c r="E231" s="57">
        <v>18.368201912973838</v>
      </c>
      <c r="F231" s="57">
        <v>2.1833117690447925</v>
      </c>
      <c r="G231" s="56">
        <v>47.254246999999999</v>
      </c>
      <c r="H231" s="57">
        <v>46.1</v>
      </c>
      <c r="I231" s="57">
        <v>-1.0085808035747377</v>
      </c>
      <c r="J231" s="56">
        <v>16821625</v>
      </c>
      <c r="K231" s="57">
        <v>500.13004094432017</v>
      </c>
      <c r="L231" s="57">
        <v>223.46368715083798</v>
      </c>
      <c r="M231" s="57">
        <v>26.39</v>
      </c>
      <c r="N231" s="58">
        <v>11.760795198153888</v>
      </c>
      <c r="O231" s="59">
        <v>384.20017140184109</v>
      </c>
      <c r="P231" s="58">
        <v>12.80667238006137</v>
      </c>
    </row>
    <row r="232" spans="1:16">
      <c r="A232" s="80" t="s">
        <v>270</v>
      </c>
      <c r="B232" s="80" t="s">
        <v>352</v>
      </c>
      <c r="C232" s="81">
        <v>88342093000</v>
      </c>
      <c r="D232" s="81">
        <v>181054000</v>
      </c>
      <c r="E232" s="82">
        <v>0.82604785055004171</v>
      </c>
      <c r="F232" s="82">
        <v>8.8419362589203295E-3</v>
      </c>
      <c r="G232" s="81">
        <v>91.899596000000003</v>
      </c>
      <c r="H232" s="82">
        <v>527</v>
      </c>
      <c r="I232" s="82">
        <v>-24.77037318409532</v>
      </c>
      <c r="J232" s="81">
        <v>1610250000</v>
      </c>
      <c r="K232" s="82">
        <v>58.018235677689802</v>
      </c>
      <c r="L232" s="82">
        <v>220.92856274923503</v>
      </c>
      <c r="M232" s="82">
        <v>50.75</v>
      </c>
      <c r="N232" s="83">
        <v>61.162598530587559</v>
      </c>
      <c r="O232" s="84">
        <v>1022.9830353493574</v>
      </c>
      <c r="P232" s="83">
        <v>34.099434511645242</v>
      </c>
    </row>
    <row r="233" spans="1:16">
      <c r="A233" s="35" t="s">
        <v>760</v>
      </c>
      <c r="B233" s="35" t="s">
        <v>208</v>
      </c>
      <c r="C233" s="36">
        <v>2062053729</v>
      </c>
      <c r="D233" s="36">
        <v>182837401</v>
      </c>
      <c r="E233" s="37">
        <v>44.685523355048474</v>
      </c>
      <c r="F233" s="37">
        <v>13.577796783933014</v>
      </c>
      <c r="G233" s="36">
        <v>46.995370999999999</v>
      </c>
      <c r="H233" s="37">
        <v>19.05</v>
      </c>
      <c r="I233" s="37">
        <v>-2.3985602273275894</v>
      </c>
      <c r="J233" s="36">
        <v>8309193</v>
      </c>
      <c r="K233" s="37">
        <v>396.07615541003804</v>
      </c>
      <c r="L233" s="37">
        <v>218.77361951781407</v>
      </c>
      <c r="M233" s="37">
        <v>25.7</v>
      </c>
      <c r="N233" s="38">
        <v>23.048177221786212</v>
      </c>
      <c r="O233" s="39">
        <v>505.74608829215322</v>
      </c>
      <c r="P233" s="38">
        <v>16.858202943071774</v>
      </c>
    </row>
    <row r="234" spans="1:16">
      <c r="A234" s="30" t="s">
        <v>242</v>
      </c>
      <c r="B234" s="30" t="s">
        <v>349</v>
      </c>
      <c r="C234" s="31">
        <v>26961819075</v>
      </c>
      <c r="D234" s="31">
        <v>187500000</v>
      </c>
      <c r="E234" s="32">
        <v>1.3957312432257967</v>
      </c>
      <c r="F234" s="32">
        <v>9.4826751132113581E-3</v>
      </c>
      <c r="G234" s="31">
        <v>37.479664</v>
      </c>
      <c r="H234" s="32">
        <v>765</v>
      </c>
      <c r="I234" s="32">
        <v>18.168710326866744</v>
      </c>
      <c r="J234" s="31">
        <v>1083260368</v>
      </c>
      <c r="K234" s="32">
        <v>135.87453612075652</v>
      </c>
      <c r="L234" s="32">
        <v>213.33333333333334</v>
      </c>
      <c r="M234" s="32">
        <v>19.98</v>
      </c>
      <c r="N234" s="33">
        <v>12.479133752746055</v>
      </c>
      <c r="O234" s="34">
        <v>1739.8573289909991</v>
      </c>
      <c r="P234" s="33">
        <v>57.995244299699969</v>
      </c>
    </row>
    <row r="235" spans="1:16">
      <c r="A235" s="40" t="s">
        <v>43</v>
      </c>
      <c r="B235" s="40" t="s">
        <v>255</v>
      </c>
      <c r="C235" s="41">
        <v>595998092</v>
      </c>
      <c r="D235" s="41">
        <v>187641391</v>
      </c>
      <c r="E235" s="42">
        <v>30.773552448661746</v>
      </c>
      <c r="F235" s="42">
        <v>16.400194160073003</v>
      </c>
      <c r="G235" s="41">
        <v>131.0445</v>
      </c>
      <c r="H235" s="42">
        <v>9.92</v>
      </c>
      <c r="I235" s="42">
        <v>-0.22154683136505327</v>
      </c>
      <c r="J235" s="41">
        <v>39009394</v>
      </c>
      <c r="K235" s="42">
        <v>48.101590862959831</v>
      </c>
      <c r="L235" s="42">
        <v>213.17258301501292</v>
      </c>
      <c r="M235" s="42">
        <v>69.83</v>
      </c>
      <c r="N235" s="43">
        <v>68.044045650097644</v>
      </c>
      <c r="O235" s="44">
        <v>954.50543597526325</v>
      </c>
      <c r="P235" s="43">
        <v>31.81684786584211</v>
      </c>
    </row>
    <row r="236" spans="1:16">
      <c r="A236" s="35" t="s">
        <v>768</v>
      </c>
      <c r="B236" s="35" t="s">
        <v>208</v>
      </c>
      <c r="C236" s="36">
        <v>4337630740</v>
      </c>
      <c r="D236" s="36">
        <v>188205000</v>
      </c>
      <c r="E236" s="37">
        <v>23.185622113971636</v>
      </c>
      <c r="F236" s="37">
        <v>3.8497951226673766</v>
      </c>
      <c r="G236" s="36">
        <v>54.564166</v>
      </c>
      <c r="H236" s="37">
        <v>31.62</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31.833399113585742</v>
      </c>
      <c r="F237" s="42">
        <v>10.451108671798631</v>
      </c>
      <c r="G237" s="41">
        <v>74.278114000000002</v>
      </c>
      <c r="H237" s="42">
        <v>16.920000000000002</v>
      </c>
      <c r="I237" s="42">
        <v>-1.3588684116354948</v>
      </c>
      <c r="J237" s="41">
        <v>34312463</v>
      </c>
      <c r="K237" s="42">
        <v>88.770518630504611</v>
      </c>
      <c r="L237" s="42">
        <v>210.11609618202979</v>
      </c>
      <c r="M237" s="42">
        <v>39.01</v>
      </c>
      <c r="N237" s="43">
        <v>43.052176938168252</v>
      </c>
      <c r="O237" s="44">
        <v>245.75386679049632</v>
      </c>
      <c r="P237" s="43">
        <v>8.1917955596832108</v>
      </c>
    </row>
    <row r="238" spans="1:16">
      <c r="A238" s="40" t="s">
        <v>167</v>
      </c>
      <c r="B238" s="40" t="s">
        <v>255</v>
      </c>
      <c r="C238" s="41">
        <v>3624383186</v>
      </c>
      <c r="D238" s="41">
        <v>190615223</v>
      </c>
      <c r="E238" s="42">
        <v>53.550003839427653</v>
      </c>
      <c r="F238" s="42">
        <v>56.186492344766876</v>
      </c>
      <c r="G238" s="41">
        <v>136.56980300000001</v>
      </c>
      <c r="H238" s="42">
        <v>5.47</v>
      </c>
      <c r="I238" s="42">
        <v>-2.2333264698355393E-3</v>
      </c>
      <c r="J238" s="41">
        <v>-54418198</v>
      </c>
      <c r="K238" s="42">
        <v>-17.513922732244826</v>
      </c>
      <c r="L238" s="42">
        <v>209.84682844559586</v>
      </c>
      <c r="M238" s="42">
        <v>71.64</v>
      </c>
      <c r="N238" s="43">
        <v>33.014138422437327</v>
      </c>
      <c r="O238" s="44">
        <v>291.43434802215546</v>
      </c>
      <c r="P238" s="43">
        <v>9.7144782674051822</v>
      </c>
    </row>
    <row r="239" spans="1:16">
      <c r="A239" s="65" t="s">
        <v>441</v>
      </c>
      <c r="B239" s="65" t="s">
        <v>393</v>
      </c>
      <c r="C239" s="66">
        <v>40007605000</v>
      </c>
      <c r="D239" s="66">
        <v>191012000</v>
      </c>
      <c r="E239" s="67">
        <v>1.1759190469834835</v>
      </c>
      <c r="F239" s="67">
        <v>1.4798695779980742E-2</v>
      </c>
      <c r="G239" s="66">
        <v>79.717928999999998</v>
      </c>
      <c r="H239" s="67">
        <v>426.75</v>
      </c>
      <c r="I239" s="67">
        <v>-0.50889750560645552</v>
      </c>
      <c r="J239" s="66">
        <v>1862105000</v>
      </c>
      <c r="K239" s="67">
        <v>42.672669908517513</v>
      </c>
      <c r="L239" s="67">
        <v>209.4109270621741</v>
      </c>
      <c r="M239" s="67">
        <v>41.73</v>
      </c>
      <c r="N239" s="68">
        <v>53.053771455378353</v>
      </c>
      <c r="O239" s="69">
        <v>1172.4404110872615</v>
      </c>
      <c r="P239" s="68">
        <v>39.08134703624205</v>
      </c>
    </row>
    <row r="240" spans="1:16">
      <c r="A240" s="25" t="s">
        <v>275</v>
      </c>
      <c r="B240" s="25" t="s">
        <v>353</v>
      </c>
      <c r="C240" s="26">
        <v>27204728000</v>
      </c>
      <c r="D240" s="26">
        <v>191447000</v>
      </c>
      <c r="E240" s="27">
        <v>4.1706062187724893</v>
      </c>
      <c r="F240" s="27">
        <v>9.0019222003623153E-2</v>
      </c>
      <c r="G240" s="26">
        <v>39.326844000000001</v>
      </c>
      <c r="H240" s="27">
        <v>243.9</v>
      </c>
      <c r="I240" s="27">
        <v>1.7050593941800403</v>
      </c>
      <c r="J240" s="26">
        <v>-324227000</v>
      </c>
      <c r="K240" s="27">
        <v>-142.89425001619236</v>
      </c>
      <c r="L240" s="27">
        <v>208.93510997821852</v>
      </c>
      <c r="M240" s="27">
        <v>20.54</v>
      </c>
      <c r="N240" s="28">
        <v>28.748870296216207</v>
      </c>
      <c r="O240" s="29">
        <v>2191.627973250314</v>
      </c>
      <c r="P240" s="28">
        <v>73.054265775010464</v>
      </c>
    </row>
    <row r="241" spans="1:16">
      <c r="A241" s="55" t="s">
        <v>31</v>
      </c>
      <c r="B241" s="55" t="s">
        <v>233</v>
      </c>
      <c r="C241" s="56">
        <v>1994719643</v>
      </c>
      <c r="D241" s="56">
        <v>192000000</v>
      </c>
      <c r="E241" s="57">
        <v>26.663049024175066</v>
      </c>
      <c r="F241" s="57">
        <v>17.358755875113975</v>
      </c>
      <c r="G241" s="56">
        <v>171.666124</v>
      </c>
      <c r="H241" s="57">
        <v>8.74</v>
      </c>
      <c r="I241" s="57">
        <v>-0.34896492393897027</v>
      </c>
      <c r="J241" s="56">
        <v>73983991</v>
      </c>
      <c r="K241" s="57">
        <v>20.761248200303225</v>
      </c>
      <c r="L241" s="57">
        <v>208.33333333333334</v>
      </c>
      <c r="M241" s="57">
        <v>89.4</v>
      </c>
      <c r="N241" s="58">
        <v>29.720679517052563</v>
      </c>
      <c r="O241" s="59">
        <v>471.88978977381549</v>
      </c>
      <c r="P241" s="58">
        <v>15.729659659127183</v>
      </c>
    </row>
    <row r="242" spans="1:16">
      <c r="A242" s="60" t="s">
        <v>291</v>
      </c>
      <c r="B242" s="60" t="s">
        <v>287</v>
      </c>
      <c r="C242" s="61">
        <v>16001001473</v>
      </c>
      <c r="D242" s="61">
        <v>194529076</v>
      </c>
      <c r="E242" s="62">
        <v>9.155624083004513</v>
      </c>
      <c r="F242" s="62">
        <v>0.6275410868316339</v>
      </c>
      <c r="G242" s="61">
        <v>55.665987999999999</v>
      </c>
      <c r="H242" s="62">
        <v>78.5</v>
      </c>
      <c r="I242" s="62">
        <v>1.2261338193296325</v>
      </c>
      <c r="J242" s="61">
        <v>133437319</v>
      </c>
      <c r="K242" s="62">
        <v>109.3373338833344</v>
      </c>
      <c r="L242" s="62">
        <v>205.6247879365859</v>
      </c>
      <c r="M242" s="62">
        <v>28.61</v>
      </c>
      <c r="N242" s="63">
        <v>61.030998319960659</v>
      </c>
      <c r="O242" s="64">
        <v>1251.3016121778844</v>
      </c>
      <c r="P242" s="63">
        <v>41.710053739262811</v>
      </c>
    </row>
    <row r="243" spans="1:16">
      <c r="A243" s="101" t="s">
        <v>418</v>
      </c>
      <c r="B243" s="101" t="s">
        <v>696</v>
      </c>
      <c r="C243" s="102">
        <v>2439015994</v>
      </c>
      <c r="D243" s="102">
        <v>196000000</v>
      </c>
      <c r="E243" s="103">
        <v>51.054001696381526</v>
      </c>
      <c r="F243" s="103">
        <v>37.211371498820355</v>
      </c>
      <c r="G243" s="102">
        <v>110.663554</v>
      </c>
      <c r="H243" s="103">
        <v>7.08</v>
      </c>
      <c r="I243" s="103">
        <v>-5.1748251880756151E-2</v>
      </c>
      <c r="J243" s="102">
        <v>-61738437</v>
      </c>
      <c r="K243" s="103">
        <v>-22.222784810700666</v>
      </c>
      <c r="L243" s="103">
        <v>204.08163265306123</v>
      </c>
      <c r="M243" s="103">
        <v>56.46</v>
      </c>
      <c r="N243" s="104">
        <v>5.9223515962456015E-2</v>
      </c>
      <c r="O243" s="105">
        <v>1036.8689290011216</v>
      </c>
      <c r="P243" s="104">
        <v>34.562297633370719</v>
      </c>
    </row>
    <row r="244" spans="1:16">
      <c r="A244" s="30" t="s">
        <v>15</v>
      </c>
      <c r="B244" s="30" t="s">
        <v>349</v>
      </c>
      <c r="C244" s="31">
        <v>1874835039</v>
      </c>
      <c r="D244" s="31">
        <v>197281323</v>
      </c>
      <c r="E244" s="32">
        <v>167.23949149471329</v>
      </c>
      <c r="F244" s="32">
        <v>423.86042670322445</v>
      </c>
      <c r="G244" s="31">
        <v>116.67577300000001</v>
      </c>
      <c r="H244" s="32">
        <v>2.0499999999999998</v>
      </c>
      <c r="I244" s="32">
        <v>-5.8338854991123672E-2</v>
      </c>
      <c r="J244" s="31">
        <v>3624504</v>
      </c>
      <c r="K244" s="32">
        <v>108.85976288065898</v>
      </c>
      <c r="L244" s="32">
        <v>202.75614230344553</v>
      </c>
      <c r="M244" s="32">
        <v>59.14</v>
      </c>
      <c r="N244" s="33">
        <v>53.819584052075228</v>
      </c>
      <c r="O244" s="34">
        <v>141.84727729399248</v>
      </c>
      <c r="P244" s="33">
        <v>4.7282425764664158</v>
      </c>
    </row>
    <row r="245" spans="1:16">
      <c r="A245" s="50" t="s">
        <v>97</v>
      </c>
      <c r="B245" s="50" t="s">
        <v>355</v>
      </c>
      <c r="C245" s="51">
        <v>1396248544</v>
      </c>
      <c r="D245" s="51">
        <v>197500000</v>
      </c>
      <c r="E245" s="52">
        <v>34.354135552555526</v>
      </c>
      <c r="F245" s="52">
        <v>24.849284305645948</v>
      </c>
      <c r="G245" s="51">
        <v>147.57517300000001</v>
      </c>
      <c r="H245" s="52">
        <v>7.89</v>
      </c>
      <c r="I245" s="52">
        <v>-0.19998557930066418</v>
      </c>
      <c r="J245" s="51">
        <v>-32811409</v>
      </c>
      <c r="K245" s="52">
        <v>-42.134734293184422</v>
      </c>
      <c r="L245" s="52">
        <v>202.53164556962025</v>
      </c>
      <c r="M245" s="52">
        <v>74.72</v>
      </c>
      <c r="N245" s="53">
        <v>27.207108145118372</v>
      </c>
      <c r="O245" s="54">
        <v>152.91948254854611</v>
      </c>
      <c r="P245" s="53">
        <v>5.0973160849515375</v>
      </c>
    </row>
    <row r="246" spans="1:16">
      <c r="A246" s="35" t="s">
        <v>49</v>
      </c>
      <c r="B246" s="35" t="s">
        <v>200</v>
      </c>
      <c r="C246" s="36">
        <v>1429330090</v>
      </c>
      <c r="D246" s="36">
        <v>200000000</v>
      </c>
      <c r="E246" s="37">
        <v>46.346601670192491</v>
      </c>
      <c r="F246" s="37">
        <v>28.966626043870306</v>
      </c>
      <c r="G246" s="36">
        <v>105.381429</v>
      </c>
      <c r="H246" s="37">
        <v>8.19</v>
      </c>
      <c r="I246" s="37">
        <v>-8.493481202424924E-2</v>
      </c>
      <c r="J246" s="36">
        <v>-731122</v>
      </c>
      <c r="K246" s="37">
        <v>-2188.4172545758438</v>
      </c>
      <c r="L246" s="37">
        <v>200</v>
      </c>
      <c r="M246" s="37">
        <v>52.69</v>
      </c>
      <c r="N246" s="38">
        <v>52.175558701832458</v>
      </c>
      <c r="O246" s="39">
        <v>64.597839983131635</v>
      </c>
      <c r="P246" s="38">
        <v>2.1532613327710544</v>
      </c>
    </row>
    <row r="247" spans="1:16">
      <c r="A247" s="70" t="s">
        <v>634</v>
      </c>
      <c r="B247" s="70" t="s">
        <v>221</v>
      </c>
      <c r="C247" s="71">
        <v>2408811125</v>
      </c>
      <c r="D247" s="71">
        <v>200000000</v>
      </c>
      <c r="E247" s="72">
        <v>22.535190954194068</v>
      </c>
      <c r="F247" s="72">
        <v>4.6948314487904312</v>
      </c>
      <c r="G247" s="71">
        <v>69.12876</v>
      </c>
      <c r="H247" s="72">
        <v>25.68</v>
      </c>
      <c r="I247" s="72">
        <v>-0.9210473819227154</v>
      </c>
      <c r="J247" s="71">
        <v>520774798</v>
      </c>
      <c r="K247" s="72">
        <v>9.2170358827540646</v>
      </c>
      <c r="L247" s="72">
        <v>200</v>
      </c>
      <c r="M247" s="72">
        <v>34.56</v>
      </c>
      <c r="N247" s="73">
        <v>67.950097492857083</v>
      </c>
      <c r="O247" s="74">
        <v>570.95806281799594</v>
      </c>
      <c r="P247" s="73">
        <v>19.031935427266532</v>
      </c>
    </row>
    <row r="248" spans="1:16">
      <c r="A248" s="70" t="s">
        <v>475</v>
      </c>
      <c r="B248" s="70" t="s">
        <v>221</v>
      </c>
      <c r="C248" s="71">
        <v>13860116923</v>
      </c>
      <c r="D248" s="71">
        <v>200000000</v>
      </c>
      <c r="E248" s="72">
        <v>36.248274582129895</v>
      </c>
      <c r="F248" s="72">
        <v>8.6305415671737844</v>
      </c>
      <c r="G248" s="71">
        <v>49.455556000000001</v>
      </c>
      <c r="H248" s="72">
        <v>22.32</v>
      </c>
      <c r="I248" s="72">
        <v>0.1155014203278668</v>
      </c>
      <c r="J248" s="71">
        <v>-174076040</v>
      </c>
      <c r="K248" s="72">
        <v>-24.127387088998578</v>
      </c>
      <c r="L248" s="72">
        <v>200</v>
      </c>
      <c r="M248" s="72">
        <v>24.72</v>
      </c>
      <c r="N248" s="73">
        <v>27.525613905649237</v>
      </c>
      <c r="O248" s="74">
        <v>2163.4064147456543</v>
      </c>
      <c r="P248" s="73">
        <v>72.113547158188481</v>
      </c>
    </row>
    <row r="249" spans="1:16">
      <c r="A249" s="45" t="s">
        <v>330</v>
      </c>
      <c r="B249" s="45" t="s">
        <v>375</v>
      </c>
      <c r="C249" s="46">
        <v>1864832744</v>
      </c>
      <c r="D249" s="46">
        <v>200000000</v>
      </c>
      <c r="E249" s="47">
        <v>39.218762255863204</v>
      </c>
      <c r="F249" s="47">
        <v>21.788201253257334</v>
      </c>
      <c r="G249" s="46">
        <v>104.516908</v>
      </c>
      <c r="H249" s="47">
        <v>9.76</v>
      </c>
      <c r="I249" s="47">
        <v>-0.11559370049881322</v>
      </c>
      <c r="J249" s="46">
        <v>17617918</v>
      </c>
      <c r="K249" s="47">
        <v>102.16871255729536</v>
      </c>
      <c r="L249" s="47">
        <v>200</v>
      </c>
      <c r="M249" s="47">
        <v>52.25</v>
      </c>
      <c r="N249" s="48">
        <v>29.661901014729207</v>
      </c>
      <c r="O249" s="49">
        <v>647.00565224625313</v>
      </c>
      <c r="P249" s="48">
        <v>21.566855074875104</v>
      </c>
    </row>
    <row r="250" spans="1:16">
      <c r="A250" s="45" t="s">
        <v>332</v>
      </c>
      <c r="B250" s="45" t="s">
        <v>375</v>
      </c>
      <c r="C250" s="46">
        <v>1258198522</v>
      </c>
      <c r="D250" s="46">
        <v>200000000</v>
      </c>
      <c r="E250" s="47">
        <v>19.929201511629934</v>
      </c>
      <c r="F250" s="47">
        <v>6.2278754723843548</v>
      </c>
      <c r="G250" s="46">
        <v>138.91226599999999</v>
      </c>
      <c r="H250" s="47">
        <v>14.45</v>
      </c>
      <c r="I250" s="47">
        <v>-1.1990206828158172</v>
      </c>
      <c r="J250" s="46">
        <v>-13978192</v>
      </c>
      <c r="K250" s="47">
        <v>-228.92803303889372</v>
      </c>
      <c r="L250" s="47">
        <v>200</v>
      </c>
      <c r="M250" s="47">
        <v>69.45</v>
      </c>
      <c r="N250" s="48">
        <v>31.34043562869903</v>
      </c>
      <c r="O250" s="49">
        <v>631.56796679014485</v>
      </c>
      <c r="P250" s="48">
        <v>21.052265559671493</v>
      </c>
    </row>
    <row r="251" spans="1:16">
      <c r="A251" s="40" t="s">
        <v>44</v>
      </c>
      <c r="B251" s="40" t="s">
        <v>255</v>
      </c>
      <c r="C251" s="41">
        <v>573457342</v>
      </c>
      <c r="D251" s="41">
        <v>200000000</v>
      </c>
      <c r="E251" s="42">
        <v>62.603197458310184</v>
      </c>
      <c r="F251" s="42">
        <v>78.253996822887729</v>
      </c>
      <c r="G251" s="41">
        <v>150.34311</v>
      </c>
      <c r="H251" s="42">
        <v>4.25</v>
      </c>
      <c r="I251" s="42">
        <v>-0.14603148024086465</v>
      </c>
      <c r="J251" s="41">
        <v>28758269</v>
      </c>
      <c r="K251" s="42">
        <v>27.818085991197872</v>
      </c>
      <c r="L251" s="42">
        <v>200</v>
      </c>
      <c r="M251" s="42">
        <v>75.17</v>
      </c>
      <c r="N251" s="43">
        <v>11.857321447998514</v>
      </c>
      <c r="O251" s="44">
        <v>168.35896314476477</v>
      </c>
      <c r="P251" s="43">
        <v>5.6119654381588253</v>
      </c>
    </row>
    <row r="252" spans="1:16">
      <c r="A252" t="s">
        <v>2171</v>
      </c>
      <c r="C252" s="14">
        <v>3999024540</v>
      </c>
      <c r="D252" s="14">
        <v>200000000</v>
      </c>
      <c r="E252" s="19">
        <v>0</v>
      </c>
      <c r="F252" s="19">
        <v>0</v>
      </c>
      <c r="G252" s="14">
        <v>0</v>
      </c>
      <c r="H252" s="19">
        <v>12.2</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12.207239949112592</v>
      </c>
      <c r="F253" s="42">
        <v>0.67811459980091704</v>
      </c>
      <c r="G253" s="41">
        <v>35.457332999999998</v>
      </c>
      <c r="H253" s="42">
        <v>92.45</v>
      </c>
      <c r="I253" s="42">
        <v>5.3467197358041716</v>
      </c>
      <c r="J253" s="41">
        <v>-90890793</v>
      </c>
      <c r="K253" s="42">
        <v>-198.05895983325837</v>
      </c>
      <c r="L253" s="42">
        <v>199.98071385995536</v>
      </c>
      <c r="M253" s="42">
        <v>17.72</v>
      </c>
      <c r="N253" s="43">
        <v>30.081226856197521</v>
      </c>
      <c r="O253" s="44">
        <v>2880.3596134026889</v>
      </c>
      <c r="P253" s="43">
        <v>96.011987113422961</v>
      </c>
    </row>
    <row r="254" spans="1:16">
      <c r="A254" s="80" t="s">
        <v>271</v>
      </c>
      <c r="B254" s="80" t="s">
        <v>352</v>
      </c>
      <c r="C254" s="81">
        <v>324275000</v>
      </c>
      <c r="D254" s="81">
        <v>201000000</v>
      </c>
      <c r="E254" s="82">
        <v>23.909280500556282</v>
      </c>
      <c r="F254" s="82">
        <v>7.4344777675859088</v>
      </c>
      <c r="G254" s="81">
        <v>100.424344</v>
      </c>
      <c r="H254" s="82">
        <v>16.66</v>
      </c>
      <c r="I254" s="82">
        <v>-0.18034590341485668</v>
      </c>
      <c r="J254" s="81">
        <v>-476535000</v>
      </c>
      <c r="K254" s="82">
        <v>-6.7487173030312571</v>
      </c>
      <c r="L254" s="82">
        <v>199.00497512437812</v>
      </c>
      <c r="M254" s="82">
        <v>49.96</v>
      </c>
      <c r="N254" s="83">
        <v>98.567396574669615</v>
      </c>
      <c r="O254" s="84">
        <v>216.09205793636045</v>
      </c>
      <c r="P254" s="83">
        <v>7.2030685978786817</v>
      </c>
    </row>
    <row r="255" spans="1:16">
      <c r="A255" t="s">
        <v>2179</v>
      </c>
      <c r="C255" s="14">
        <v>2276853066</v>
      </c>
      <c r="D255" s="14">
        <v>201000000</v>
      </c>
      <c r="E255" s="19">
        <v>0</v>
      </c>
      <c r="F255" s="19">
        <v>0</v>
      </c>
      <c r="G255" s="14">
        <v>0</v>
      </c>
      <c r="H255" s="19">
        <v>31.56</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15.471904447838915</v>
      </c>
      <c r="F256" s="52">
        <v>6.251274524379359</v>
      </c>
      <c r="G256" s="51">
        <v>206.00537199999999</v>
      </c>
      <c r="H256" s="52">
        <v>12.55</v>
      </c>
      <c r="I256" s="52">
        <v>4.0571844159597248E-2</v>
      </c>
      <c r="J256" s="51">
        <v>-116573372</v>
      </c>
      <c r="K256" s="52">
        <v>-21.231263688589191</v>
      </c>
      <c r="L256" s="52">
        <v>193.93939393939394</v>
      </c>
      <c r="M256" s="52">
        <v>99.88</v>
      </c>
      <c r="N256" s="53">
        <v>42.107297905538751</v>
      </c>
      <c r="O256" s="54">
        <v>679.91315941173457</v>
      </c>
      <c r="P256" s="53">
        <v>22.663771980391154</v>
      </c>
    </row>
    <row r="257" spans="1:16">
      <c r="A257" t="s">
        <v>2161</v>
      </c>
      <c r="C257" s="14">
        <v>2434885834</v>
      </c>
      <c r="D257" s="14">
        <v>206760337</v>
      </c>
      <c r="E257" s="19">
        <v>0</v>
      </c>
      <c r="F257" s="19">
        <v>0</v>
      </c>
      <c r="G257" s="14">
        <v>0</v>
      </c>
      <c r="H257" s="19">
        <v>10.42</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38.101407903846727</v>
      </c>
      <c r="F258" s="72">
        <v>8.6195713752659255</v>
      </c>
      <c r="G258" s="71">
        <v>50.002209999999998</v>
      </c>
      <c r="H258" s="72">
        <v>21</v>
      </c>
      <c r="I258" s="72">
        <v>-3.2234428470748853</v>
      </c>
      <c r="J258" s="71">
        <v>-28917987</v>
      </c>
      <c r="K258" s="72">
        <v>-152.85769113182047</v>
      </c>
      <c r="L258" s="72">
        <v>190.03077192043554</v>
      </c>
      <c r="M258" s="72">
        <v>23.75</v>
      </c>
      <c r="N258" s="73">
        <v>13.81744201004169</v>
      </c>
      <c r="O258" s="74">
        <v>409.56335465876424</v>
      </c>
      <c r="P258" s="73">
        <v>13.652111821958808</v>
      </c>
    </row>
    <row r="259" spans="1:16">
      <c r="A259" s="65" t="s">
        <v>412</v>
      </c>
      <c r="B259" s="65" t="s">
        <v>393</v>
      </c>
      <c r="C259" s="66">
        <v>2598430651</v>
      </c>
      <c r="D259" s="66">
        <v>216000000</v>
      </c>
      <c r="E259" s="67">
        <v>19.958014245599472</v>
      </c>
      <c r="F259" s="67">
        <v>7.1075549307690427</v>
      </c>
      <c r="G259" s="66">
        <v>154.526747</v>
      </c>
      <c r="H259" s="67">
        <v>12.97</v>
      </c>
      <c r="I259" s="67">
        <v>-0.24697770358245738</v>
      </c>
      <c r="J259" s="66">
        <v>20464961</v>
      </c>
      <c r="K259" s="67">
        <v>137.2101319909674</v>
      </c>
      <c r="L259" s="67">
        <v>185.18518518518519</v>
      </c>
      <c r="M259" s="67">
        <v>71.540000000000006</v>
      </c>
      <c r="N259" s="68">
        <v>58.401626917072825</v>
      </c>
      <c r="O259" s="69">
        <v>801.09004828916727</v>
      </c>
      <c r="P259" s="68">
        <v>26.70300160963891</v>
      </c>
    </row>
    <row r="260" spans="1:16">
      <c r="A260" s="45" t="s">
        <v>331</v>
      </c>
      <c r="B260" s="45" t="s">
        <v>375</v>
      </c>
      <c r="C260" s="46">
        <v>868771214</v>
      </c>
      <c r="D260" s="46">
        <v>216733652</v>
      </c>
      <c r="E260" s="47">
        <v>37.622198031105064</v>
      </c>
      <c r="F260" s="47">
        <v>5.7862415740749951</v>
      </c>
      <c r="G260" s="46">
        <v>35.091225000000001</v>
      </c>
      <c r="H260" s="47">
        <v>30.3</v>
      </c>
      <c r="I260" s="47">
        <v>-1.0985852669395797</v>
      </c>
      <c r="J260" s="46">
        <v>-129725692</v>
      </c>
      <c r="K260" s="47">
        <v>-50.121217006111635</v>
      </c>
      <c r="L260" s="47">
        <v>184.55832599544809</v>
      </c>
      <c r="M260" s="47">
        <v>16.190000000000001</v>
      </c>
      <c r="N260" s="48">
        <v>90.850054184887682</v>
      </c>
      <c r="O260" s="49">
        <v>123.99999999999997</v>
      </c>
      <c r="P260" s="48">
        <v>4.133333333333332</v>
      </c>
    </row>
    <row r="261" spans="1:16">
      <c r="A261" s="40" t="s">
        <v>2</v>
      </c>
      <c r="B261" s="40" t="s">
        <v>255</v>
      </c>
      <c r="C261" s="41">
        <v>71378041000</v>
      </c>
      <c r="D261" s="41">
        <v>219801000</v>
      </c>
      <c r="E261" s="42">
        <v>2.3651898670218081</v>
      </c>
      <c r="F261" s="42">
        <v>3.2121183524035792E-2</v>
      </c>
      <c r="G261" s="41">
        <v>51.918782</v>
      </c>
      <c r="H261" s="42">
        <v>325.75</v>
      </c>
      <c r="I261" s="42">
        <v>14.82526479371387</v>
      </c>
      <c r="J261" s="41">
        <v>134970000</v>
      </c>
      <c r="K261" s="42">
        <v>545.55334518781956</v>
      </c>
      <c r="L261" s="42">
        <v>181.98279352687203</v>
      </c>
      <c r="M261" s="42">
        <v>23.62</v>
      </c>
      <c r="N261" s="43">
        <v>13.468949484215686</v>
      </c>
      <c r="O261" s="44">
        <v>2792.8849774730988</v>
      </c>
      <c r="P261" s="43">
        <v>93.096165915769959</v>
      </c>
    </row>
    <row r="262" spans="1:16">
      <c r="A262" s="40" t="s">
        <v>256</v>
      </c>
      <c r="B262" s="40" t="s">
        <v>255</v>
      </c>
      <c r="C262" s="41">
        <v>1748599456</v>
      </c>
      <c r="D262" s="41">
        <v>220000000</v>
      </c>
      <c r="E262" s="42">
        <v>58.366649016592</v>
      </c>
      <c r="F262" s="42">
        <v>33.162868759427269</v>
      </c>
      <c r="G262" s="41">
        <v>78.150914</v>
      </c>
      <c r="H262" s="42">
        <v>8.77</v>
      </c>
      <c r="I262" s="42">
        <v>-0.21023748861794364</v>
      </c>
      <c r="J262" s="41">
        <v>-145428477</v>
      </c>
      <c r="K262" s="42">
        <v>-12.10216895828456</v>
      </c>
      <c r="L262" s="42">
        <v>181.81818181818181</v>
      </c>
      <c r="M262" s="42">
        <v>35.520000000000003</v>
      </c>
      <c r="N262" s="43">
        <v>32.802736515063131</v>
      </c>
      <c r="O262" s="44">
        <v>244.8735390667506</v>
      </c>
      <c r="P262" s="43">
        <v>8.1624513022250191</v>
      </c>
    </row>
    <row r="263" spans="1:16">
      <c r="A263" s="30" t="s">
        <v>295</v>
      </c>
      <c r="B263" s="30" t="s">
        <v>357</v>
      </c>
      <c r="C263" s="31">
        <v>67808233000</v>
      </c>
      <c r="D263" s="31">
        <v>220000000</v>
      </c>
      <c r="E263" s="32">
        <v>2.8285192924956806</v>
      </c>
      <c r="F263" s="32">
        <v>8.0861043238870223E-2</v>
      </c>
      <c r="G263" s="31">
        <v>86.823064000000002</v>
      </c>
      <c r="H263" s="32">
        <v>162.9</v>
      </c>
      <c r="I263" s="32">
        <v>-5.9995164654599193</v>
      </c>
      <c r="J263" s="31">
        <v>564104000</v>
      </c>
      <c r="K263" s="32">
        <v>62.009842156765416</v>
      </c>
      <c r="L263" s="32">
        <v>181.81818181818181</v>
      </c>
      <c r="M263" s="32">
        <v>39.46</v>
      </c>
      <c r="N263" s="33">
        <v>52.323195234686352</v>
      </c>
      <c r="O263" s="34">
        <v>453.90220788896181</v>
      </c>
      <c r="P263" s="33">
        <v>15.130073596298727</v>
      </c>
    </row>
    <row r="264" spans="1:16">
      <c r="A264" t="s">
        <v>2172</v>
      </c>
      <c r="C264" s="14">
        <v>1462875619</v>
      </c>
      <c r="D264" s="14">
        <v>220000000</v>
      </c>
      <c r="E264" s="19">
        <v>0</v>
      </c>
      <c r="F264" s="19">
        <v>0</v>
      </c>
      <c r="G264" s="14">
        <v>0</v>
      </c>
      <c r="H264" s="19">
        <v>91.95</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15.063972927027857</v>
      </c>
      <c r="F265" s="47">
        <v>1.1526933410129592</v>
      </c>
      <c r="G265" s="46">
        <v>44.275882000000003</v>
      </c>
      <c r="H265" s="47">
        <v>60</v>
      </c>
      <c r="I265" s="47">
        <v>3.1093121514632287</v>
      </c>
      <c r="J265" s="46">
        <v>-70180474</v>
      </c>
      <c r="K265" s="47">
        <v>-186.21276339626888</v>
      </c>
      <c r="L265" s="47">
        <v>180.58690744920995</v>
      </c>
      <c r="M265" s="47">
        <v>19.98</v>
      </c>
      <c r="N265" s="48">
        <v>27.47061773616468</v>
      </c>
      <c r="O265" s="49">
        <v>1910.450375345087</v>
      </c>
      <c r="P265" s="48">
        <v>63.681679178169567</v>
      </c>
    </row>
    <row r="266" spans="1:16">
      <c r="A266" s="45" t="s">
        <v>327</v>
      </c>
      <c r="B266" s="45" t="s">
        <v>375</v>
      </c>
      <c r="C266" s="46">
        <v>1614800897</v>
      </c>
      <c r="D266" s="46">
        <v>224000000</v>
      </c>
      <c r="E266" s="47">
        <v>19.245721676071408</v>
      </c>
      <c r="F266" s="47">
        <v>4.5220210705054997</v>
      </c>
      <c r="G266" s="46">
        <v>107.968583</v>
      </c>
      <c r="H266" s="47">
        <v>19.25</v>
      </c>
      <c r="I266" s="47">
        <v>1.1862394494699799</v>
      </c>
      <c r="J266" s="46">
        <v>-84056857</v>
      </c>
      <c r="K266" s="47">
        <v>-50.632395165572277</v>
      </c>
      <c r="L266" s="47">
        <v>178.57142857142858</v>
      </c>
      <c r="M266" s="47">
        <v>48.2</v>
      </c>
      <c r="N266" s="48">
        <v>75.060163807761711</v>
      </c>
      <c r="O266" s="49">
        <v>1923.7255913677159</v>
      </c>
      <c r="P266" s="48">
        <v>64.124186378923866</v>
      </c>
    </row>
    <row r="267" spans="1:16">
      <c r="A267" s="25" t="s">
        <v>764</v>
      </c>
      <c r="B267" s="25" t="s">
        <v>376</v>
      </c>
      <c r="C267" s="26">
        <v>2150114200</v>
      </c>
      <c r="D267" s="26">
        <v>225000000</v>
      </c>
      <c r="E267" s="27">
        <v>30.377212837562031</v>
      </c>
      <c r="F267" s="27">
        <v>6.4290397539813817</v>
      </c>
      <c r="G267" s="26">
        <v>59.967219999999998</v>
      </c>
      <c r="H267" s="27">
        <v>21.96</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53.845653446070457</v>
      </c>
      <c r="F268" s="27">
        <v>19.628774222102091</v>
      </c>
      <c r="G268" s="26">
        <v>61.006332999999998</v>
      </c>
      <c r="H268" s="27">
        <v>12.18</v>
      </c>
      <c r="I268" s="27">
        <v>-3.8758330819703701E-2</v>
      </c>
      <c r="J268" s="26">
        <v>-12902172</v>
      </c>
      <c r="K268" s="27">
        <v>-212.61536429680211</v>
      </c>
      <c r="L268" s="27">
        <v>174.97812773403325</v>
      </c>
      <c r="M268" s="27">
        <v>26.68</v>
      </c>
      <c r="N268" s="28">
        <v>45.152623224898072</v>
      </c>
      <c r="O268" s="29">
        <v>335.20172389515324</v>
      </c>
      <c r="P268" s="28">
        <v>11.173390796505108</v>
      </c>
    </row>
    <row r="269" spans="1:16">
      <c r="A269" s="65" t="s">
        <v>311</v>
      </c>
      <c r="B269" s="65" t="s">
        <v>608</v>
      </c>
      <c r="C269" s="66">
        <v>530578724</v>
      </c>
      <c r="D269" s="66">
        <v>240000000</v>
      </c>
      <c r="E269" s="67">
        <v>47.297196950541597</v>
      </c>
      <c r="F269" s="67">
        <v>39.414330792117994</v>
      </c>
      <c r="G269" s="66">
        <v>148.650609</v>
      </c>
      <c r="H269" s="67">
        <v>5.69</v>
      </c>
      <c r="I269" s="67">
        <v>-8.9792010711412296E-2</v>
      </c>
      <c r="J269" s="66">
        <v>-38865072</v>
      </c>
      <c r="K269" s="67">
        <v>-30.876052410246402</v>
      </c>
      <c r="L269" s="67">
        <v>166.66666666666666</v>
      </c>
      <c r="M269" s="67">
        <v>61.93</v>
      </c>
      <c r="N269" s="68">
        <v>64.55549327548492</v>
      </c>
      <c r="O269" s="69">
        <v>924.34070370189556</v>
      </c>
      <c r="P269" s="68">
        <v>30.811356790063186</v>
      </c>
    </row>
    <row r="270" spans="1:16">
      <c r="A270" s="80" t="s">
        <v>148</v>
      </c>
      <c r="B270" s="80" t="s">
        <v>352</v>
      </c>
      <c r="C270" s="81">
        <v>4993766474</v>
      </c>
      <c r="D270" s="81">
        <v>240000000</v>
      </c>
      <c r="E270" s="82">
        <v>47.324190867548012</v>
      </c>
      <c r="F270" s="82">
        <v>15.168009893444875</v>
      </c>
      <c r="G270" s="81">
        <v>64.982984999999999</v>
      </c>
      <c r="H270" s="82">
        <v>13.01</v>
      </c>
      <c r="I270" s="82">
        <v>-0.39174310425607395</v>
      </c>
      <c r="J270" s="81">
        <v>176132643</v>
      </c>
      <c r="K270" s="82">
        <v>17.713922569140124</v>
      </c>
      <c r="L270" s="82">
        <v>166.66666666666666</v>
      </c>
      <c r="M270" s="82">
        <v>27.07</v>
      </c>
      <c r="N270" s="83">
        <v>51.931056841488555</v>
      </c>
      <c r="O270" s="84">
        <v>516.31910939221871</v>
      </c>
      <c r="P270" s="83">
        <v>17.210636979740624</v>
      </c>
    </row>
    <row r="271" spans="1:16">
      <c r="A271" s="55" t="s">
        <v>139</v>
      </c>
      <c r="B271" s="55" t="s">
        <v>233</v>
      </c>
      <c r="C271" s="56">
        <v>791994006</v>
      </c>
      <c r="D271" s="56">
        <v>240000000</v>
      </c>
      <c r="E271" s="57">
        <v>80.899551234009394</v>
      </c>
      <c r="F271" s="57">
        <v>112.36048782501305</v>
      </c>
      <c r="G271" s="56">
        <v>150.75718000000001</v>
      </c>
      <c r="H271" s="57">
        <v>3.28</v>
      </c>
      <c r="I271" s="57">
        <v>-0.13654280653518924</v>
      </c>
      <c r="J271" s="56">
        <v>8495887</v>
      </c>
      <c r="K271" s="57">
        <v>84.746889877419505</v>
      </c>
      <c r="L271" s="57">
        <v>166.66666666666666</v>
      </c>
      <c r="M271" s="57">
        <v>62.81</v>
      </c>
      <c r="N271" s="58">
        <v>64.998975507398299</v>
      </c>
      <c r="O271" s="59">
        <v>68.907985420776953</v>
      </c>
      <c r="P271" s="58">
        <v>2.2969328473592316</v>
      </c>
    </row>
    <row r="272" spans="1:16">
      <c r="A272" s="35" t="s">
        <v>9</v>
      </c>
      <c r="B272" s="35" t="s">
        <v>200</v>
      </c>
      <c r="C272" s="36">
        <v>19691212171</v>
      </c>
      <c r="D272" s="36">
        <v>240303646</v>
      </c>
      <c r="E272" s="37">
        <v>2.9734481888041917</v>
      </c>
      <c r="F272" s="37">
        <v>0.22095914885032222</v>
      </c>
      <c r="G272" s="36">
        <v>239.36703</v>
      </c>
      <c r="H272" s="37">
        <v>56.2</v>
      </c>
      <c r="I272" s="37">
        <v>4.5132125432652686</v>
      </c>
      <c r="J272" s="36">
        <v>5168746</v>
      </c>
      <c r="K272" s="37">
        <v>2603.533657099807</v>
      </c>
      <c r="L272" s="37">
        <v>166.45606783677349</v>
      </c>
      <c r="M272" s="37">
        <v>99.61</v>
      </c>
      <c r="N272" s="38">
        <v>33.840898578320015</v>
      </c>
      <c r="O272" s="39">
        <v>2716.1554362912834</v>
      </c>
      <c r="P272" s="38">
        <v>90.53851454304278</v>
      </c>
    </row>
    <row r="273" spans="1:16">
      <c r="A273" s="45" t="s">
        <v>383</v>
      </c>
      <c r="B273" s="45" t="s">
        <v>375</v>
      </c>
      <c r="C273" s="46">
        <v>1693692129</v>
      </c>
      <c r="D273" s="46">
        <v>241875000</v>
      </c>
      <c r="E273" s="47">
        <v>45.676596910138656</v>
      </c>
      <c r="F273" s="47">
        <v>31.473968585797522</v>
      </c>
      <c r="G273" s="46">
        <v>141.93746899999999</v>
      </c>
      <c r="H273" s="47">
        <v>6.17</v>
      </c>
      <c r="I273" s="47">
        <v>-2.6181551532340031E-2</v>
      </c>
      <c r="J273" s="46">
        <v>81478670</v>
      </c>
      <c r="K273" s="47">
        <v>17.811410029152416</v>
      </c>
      <c r="L273" s="47">
        <v>165.37467700258398</v>
      </c>
      <c r="M273" s="47">
        <v>58.68</v>
      </c>
      <c r="N273" s="48">
        <v>11.060393314571574</v>
      </c>
      <c r="O273" s="49">
        <v>535.81942037010572</v>
      </c>
      <c r="P273" s="48">
        <v>17.860647345670191</v>
      </c>
    </row>
    <row r="274" spans="1:16">
      <c r="A274" s="70" t="s">
        <v>223</v>
      </c>
      <c r="B274" s="70" t="s">
        <v>221</v>
      </c>
      <c r="C274" s="71">
        <v>28485883551</v>
      </c>
      <c r="D274" s="71">
        <v>241920000</v>
      </c>
      <c r="E274" s="72">
        <v>0.90032590080507591</v>
      </c>
      <c r="F274" s="72">
        <v>1.6993539900074062E-2</v>
      </c>
      <c r="G274" s="71">
        <v>199.069242</v>
      </c>
      <c r="H274" s="72">
        <v>223.2</v>
      </c>
      <c r="I274" s="72">
        <v>-0.74940017780986068</v>
      </c>
      <c r="J274" s="71">
        <v>195144717</v>
      </c>
      <c r="K274" s="72">
        <v>271.4932836229433</v>
      </c>
      <c r="L274" s="72">
        <v>165.34391534391534</v>
      </c>
      <c r="M274" s="72">
        <v>82.28</v>
      </c>
      <c r="N274" s="73">
        <v>5.3348550683884595</v>
      </c>
      <c r="O274" s="74">
        <v>874.77746774098887</v>
      </c>
      <c r="P274" s="73">
        <v>29.159248924699629</v>
      </c>
    </row>
    <row r="275" spans="1:16">
      <c r="A275" s="85" t="s">
        <v>443</v>
      </c>
      <c r="B275" s="85" t="s">
        <v>607</v>
      </c>
      <c r="C275" s="86">
        <v>9403353877</v>
      </c>
      <c r="D275" s="86">
        <v>244750000</v>
      </c>
      <c r="E275" s="87">
        <v>39.485807600379871</v>
      </c>
      <c r="F275" s="87">
        <v>8.0665592646332733</v>
      </c>
      <c r="G275" s="86">
        <v>49.484341999999998</v>
      </c>
      <c r="H275" s="87">
        <v>20.48</v>
      </c>
      <c r="I275" s="87">
        <v>-0.25144574548413345</v>
      </c>
      <c r="J275" s="86">
        <v>1286101</v>
      </c>
      <c r="K275" s="87">
        <v>3806.0774387081574</v>
      </c>
      <c r="L275" s="87">
        <v>163.43207354443311</v>
      </c>
      <c r="M275" s="87">
        <v>20.21</v>
      </c>
      <c r="N275" s="88">
        <v>38.207450650754851</v>
      </c>
      <c r="O275" s="89">
        <v>178.36249561631752</v>
      </c>
      <c r="P275" s="88">
        <v>5.9454165205439171</v>
      </c>
    </row>
    <row r="276" spans="1:16">
      <c r="A276" s="55" t="s">
        <v>234</v>
      </c>
      <c r="B276" s="55" t="s">
        <v>233</v>
      </c>
      <c r="C276" s="56">
        <v>7583767231</v>
      </c>
      <c r="D276" s="56">
        <v>244800000</v>
      </c>
      <c r="E276" s="57">
        <v>21.373650343963845</v>
      </c>
      <c r="F276" s="57">
        <v>5.1359213629286442</v>
      </c>
      <c r="G276" s="56">
        <v>106.89830000000001</v>
      </c>
      <c r="H276" s="57">
        <v>17.510000000000002</v>
      </c>
      <c r="I276" s="57">
        <v>-0.22747841653513132</v>
      </c>
      <c r="J276" s="56">
        <v>116949644</v>
      </c>
      <c r="K276" s="57">
        <v>35.584546114565342</v>
      </c>
      <c r="L276" s="57">
        <v>163.3986928104575</v>
      </c>
      <c r="M276" s="57">
        <v>43.66</v>
      </c>
      <c r="N276" s="58">
        <v>44.477585415830973</v>
      </c>
      <c r="O276" s="59">
        <v>721.78792065110611</v>
      </c>
      <c r="P276" s="58">
        <v>24.059597355036871</v>
      </c>
    </row>
    <row r="277" spans="1:16">
      <c r="A277" s="40" t="s">
        <v>382</v>
      </c>
      <c r="B277" s="40" t="s">
        <v>255</v>
      </c>
      <c r="C277" s="41">
        <v>237921423</v>
      </c>
      <c r="D277" s="41">
        <v>249999992</v>
      </c>
      <c r="E277" s="42">
        <v>50.792975179378601</v>
      </c>
      <c r="F277" s="42">
        <v>50.792976804753856</v>
      </c>
      <c r="G277" s="41">
        <v>187.95273599999999</v>
      </c>
      <c r="H277" s="42">
        <v>4.1900000000000004</v>
      </c>
      <c r="I277" s="42">
        <v>-6.6548053838112686E-2</v>
      </c>
      <c r="J277" s="41">
        <v>5215990</v>
      </c>
      <c r="K277" s="42">
        <v>191.71815283388196</v>
      </c>
      <c r="L277" s="42">
        <v>160.00000512000017</v>
      </c>
      <c r="M277" s="42">
        <v>75.180000000000007</v>
      </c>
      <c r="N277" s="43">
        <v>64.053572469279288</v>
      </c>
      <c r="O277" s="44">
        <v>253.62232093314469</v>
      </c>
      <c r="P277" s="43">
        <v>8.4540773644381559</v>
      </c>
    </row>
    <row r="278" spans="1:16">
      <c r="A278" s="35" t="s">
        <v>209</v>
      </c>
      <c r="B278" s="35" t="s">
        <v>208</v>
      </c>
      <c r="C278" s="36">
        <v>22394326381</v>
      </c>
      <c r="D278" s="36">
        <v>250000000</v>
      </c>
      <c r="E278" s="37">
        <v>7.6600287729830789</v>
      </c>
      <c r="F278" s="37">
        <v>0.25533429243276928</v>
      </c>
      <c r="G278" s="36">
        <v>43.649664999999999</v>
      </c>
      <c r="H278" s="37">
        <v>119.7</v>
      </c>
      <c r="I278" s="37">
        <v>1.4084112913694469</v>
      </c>
      <c r="J278" s="36">
        <v>438581833</v>
      </c>
      <c r="K278" s="37">
        <v>68.402286056385748</v>
      </c>
      <c r="L278" s="37">
        <v>160</v>
      </c>
      <c r="M278" s="37">
        <v>17.45</v>
      </c>
      <c r="N278" s="38">
        <v>26.30437637555308</v>
      </c>
      <c r="O278" s="39">
        <v>1952.3030193404718</v>
      </c>
      <c r="P278" s="38">
        <v>65.076767311349059</v>
      </c>
    </row>
    <row r="279" spans="1:16">
      <c r="A279" s="45" t="s">
        <v>326</v>
      </c>
      <c r="B279" s="45" t="s">
        <v>375</v>
      </c>
      <c r="C279" s="46">
        <v>15862084113</v>
      </c>
      <c r="D279" s="46">
        <v>252000000</v>
      </c>
      <c r="E279" s="47">
        <v>23.578707129689853</v>
      </c>
      <c r="F279" s="47">
        <v>2.0792510696375532</v>
      </c>
      <c r="G279" s="46">
        <v>36.397486000000001</v>
      </c>
      <c r="H279" s="47">
        <v>46.62</v>
      </c>
      <c r="I279" s="47">
        <v>-1.2790460759450966</v>
      </c>
      <c r="J279" s="46">
        <v>-270919855</v>
      </c>
      <c r="K279" s="47">
        <v>-41.857397273448271</v>
      </c>
      <c r="L279" s="47">
        <v>158.73015873015873</v>
      </c>
      <c r="M279" s="47">
        <v>14.44</v>
      </c>
      <c r="N279" s="48">
        <v>61.680934576299535</v>
      </c>
      <c r="O279" s="49">
        <v>411.12504179855648</v>
      </c>
      <c r="P279" s="48">
        <v>13.704168059951883</v>
      </c>
    </row>
    <row r="280" spans="1:16">
      <c r="A280" s="30" t="s">
        <v>99</v>
      </c>
      <c r="B280" s="30" t="s">
        <v>349</v>
      </c>
      <c r="C280" s="31">
        <v>659872586</v>
      </c>
      <c r="D280" s="31">
        <v>252208000</v>
      </c>
      <c r="E280" s="32">
        <v>97.651279485027672</v>
      </c>
      <c r="F280" s="32">
        <v>387.1854956425953</v>
      </c>
      <c r="G280" s="31">
        <v>192.870518</v>
      </c>
      <c r="H280" s="32">
        <v>2.09</v>
      </c>
      <c r="I280" s="32">
        <v>-7.6538032142108747E-2</v>
      </c>
      <c r="J280" s="31">
        <v>-24015799</v>
      </c>
      <c r="K280" s="32">
        <v>-10.50175344988522</v>
      </c>
      <c r="L280" s="32">
        <v>158.59925141153334</v>
      </c>
      <c r="M280" s="32">
        <v>77.709999999999994</v>
      </c>
      <c r="N280" s="33">
        <v>14.838191439146849</v>
      </c>
      <c r="O280" s="34">
        <v>532.01215972559282</v>
      </c>
      <c r="P280" s="33">
        <v>17.733738657519762</v>
      </c>
    </row>
    <row r="281" spans="1:16">
      <c r="A281" s="30" t="s">
        <v>112</v>
      </c>
      <c r="B281" s="30" t="s">
        <v>349</v>
      </c>
      <c r="C281" s="31">
        <v>16362685066</v>
      </c>
      <c r="D281" s="31">
        <v>255600000</v>
      </c>
      <c r="E281" s="32">
        <v>11.384334221684806</v>
      </c>
      <c r="F281" s="32">
        <v>0.92790934905490408</v>
      </c>
      <c r="G281" s="31">
        <v>71.434415000000001</v>
      </c>
      <c r="H281" s="32">
        <v>49.2</v>
      </c>
      <c r="I281" s="32">
        <v>0.96767310911210547</v>
      </c>
      <c r="J281" s="31">
        <v>772128556</v>
      </c>
      <c r="K281" s="32">
        <v>15.88958199339023</v>
      </c>
      <c r="L281" s="32">
        <v>156.49452269170578</v>
      </c>
      <c r="M281" s="32">
        <v>27.94</v>
      </c>
      <c r="N281" s="33">
        <v>0.29037932706189135</v>
      </c>
      <c r="O281" s="34">
        <v>2505.5427804778824</v>
      </c>
      <c r="P281" s="33">
        <v>83.518092682596077</v>
      </c>
    </row>
    <row r="282" spans="1:16">
      <c r="A282" s="75" t="s">
        <v>746</v>
      </c>
      <c r="B282" s="75" t="s">
        <v>350</v>
      </c>
      <c r="C282" s="76">
        <v>13909963000</v>
      </c>
      <c r="D282" s="76">
        <v>259786000</v>
      </c>
      <c r="E282" s="77">
        <v>4.3612055524775295</v>
      </c>
      <c r="F282" s="77">
        <v>0.15988271491141351</v>
      </c>
      <c r="G282" s="76">
        <v>87.197725000000005</v>
      </c>
      <c r="H282" s="77">
        <v>105.2</v>
      </c>
      <c r="I282" s="77">
        <v>2.88831709970475</v>
      </c>
      <c r="J282" s="76">
        <v>1314132000</v>
      </c>
      <c r="K282" s="77">
        <v>20.757070066020766</v>
      </c>
      <c r="L282" s="77">
        <v>153.97288537488549</v>
      </c>
      <c r="M282" s="77">
        <v>33.56</v>
      </c>
      <c r="N282" s="78">
        <v>17.409860517438041</v>
      </c>
      <c r="O282" s="79">
        <v>1938.9298803003787</v>
      </c>
      <c r="P282" s="78">
        <v>64.630996010012623</v>
      </c>
    </row>
    <row r="283" spans="1:16">
      <c r="A283" s="111" t="s">
        <v>373</v>
      </c>
      <c r="B283" s="111" t="s">
        <v>680</v>
      </c>
      <c r="C283" s="112">
        <v>1298730000</v>
      </c>
      <c r="D283" s="112">
        <v>259875000</v>
      </c>
      <c r="E283" s="113">
        <v>17.760564238917418</v>
      </c>
      <c r="F283" s="113">
        <v>2.2780906511357921</v>
      </c>
      <c r="G283" s="112">
        <v>71.729606000000004</v>
      </c>
      <c r="H283" s="113">
        <v>31.4</v>
      </c>
      <c r="I283" s="113">
        <v>0.26636519360609157</v>
      </c>
      <c r="J283" s="112">
        <v>-35004000</v>
      </c>
      <c r="K283" s="113">
        <v>-222.72454576619816</v>
      </c>
      <c r="L283" s="113">
        <v>153.92015392015392</v>
      </c>
      <c r="M283" s="113">
        <v>27.6</v>
      </c>
      <c r="N283" s="114">
        <v>63.914985035081152</v>
      </c>
      <c r="O283" s="115">
        <v>525.57088056192276</v>
      </c>
      <c r="P283" s="114">
        <v>17.519029352064091</v>
      </c>
    </row>
    <row r="284" spans="1:16">
      <c r="A284" s="65" t="s">
        <v>512</v>
      </c>
      <c r="B284" s="65" t="s">
        <v>608</v>
      </c>
      <c r="C284" s="66">
        <v>24772686000</v>
      </c>
      <c r="D284" s="66">
        <v>261292000</v>
      </c>
      <c r="E284" s="67">
        <v>2.6599720907871744</v>
      </c>
      <c r="F284" s="67">
        <v>4.3879632530074271E-2</v>
      </c>
      <c r="G284" s="66">
        <v>62.8855</v>
      </c>
      <c r="H284" s="67">
        <v>239.2</v>
      </c>
      <c r="I284" s="67">
        <v>-3.0029397186716835</v>
      </c>
      <c r="J284" s="66">
        <v>224412000</v>
      </c>
      <c r="K284" s="67">
        <v>270.1270163805857</v>
      </c>
      <c r="L284" s="67">
        <v>153.08543698237986</v>
      </c>
      <c r="M284" s="67">
        <v>24.06</v>
      </c>
      <c r="N284" s="68">
        <v>38.835752569274149</v>
      </c>
      <c r="O284" s="69">
        <v>739.931316909776</v>
      </c>
      <c r="P284" s="68">
        <v>24.664377230325865</v>
      </c>
    </row>
    <row r="285" spans="1:16">
      <c r="A285" s="30" t="s">
        <v>380</v>
      </c>
      <c r="B285" s="30" t="s">
        <v>605</v>
      </c>
      <c r="C285" s="31">
        <v>4751651642</v>
      </c>
      <c r="D285" s="31">
        <v>262500000</v>
      </c>
      <c r="E285" s="32">
        <v>61.098283653746101</v>
      </c>
      <c r="F285" s="32">
        <v>33.250766614283592</v>
      </c>
      <c r="G285" s="31">
        <v>75.351630999999998</v>
      </c>
      <c r="H285" s="32">
        <v>8.69</v>
      </c>
      <c r="I285" s="32">
        <v>-6.4462097715341429</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116.41328392844366</v>
      </c>
      <c r="F286" s="72">
        <v>63.152081463639433</v>
      </c>
      <c r="G286" s="71">
        <v>48.209040000000002</v>
      </c>
      <c r="H286" s="72">
        <v>7.13</v>
      </c>
      <c r="I286" s="72">
        <v>-9.4852661001159078E-2</v>
      </c>
      <c r="J286" s="71">
        <v>-94693699</v>
      </c>
      <c r="K286" s="72">
        <v>-19.466765154036278</v>
      </c>
      <c r="L286" s="72">
        <v>151.89488873699401</v>
      </c>
      <c r="M286" s="72">
        <v>18.3</v>
      </c>
      <c r="N286" s="73">
        <v>14.753632742616743</v>
      </c>
      <c r="O286" s="74">
        <v>308.98619526307289</v>
      </c>
      <c r="P286" s="73">
        <v>10.29953984210243</v>
      </c>
    </row>
    <row r="287" spans="1:16">
      <c r="A287" s="55" t="s">
        <v>629</v>
      </c>
      <c r="B287" s="55" t="s">
        <v>233</v>
      </c>
      <c r="C287" s="56">
        <v>7118953178</v>
      </c>
      <c r="D287" s="56">
        <v>263980843</v>
      </c>
      <c r="E287" s="57">
        <v>4.5843359220479272</v>
      </c>
      <c r="F287" s="57">
        <v>8.8153141934831494E-2</v>
      </c>
      <c r="G287" s="56">
        <v>46.937992000000001</v>
      </c>
      <c r="H287" s="57">
        <v>185.9</v>
      </c>
      <c r="I287" s="57">
        <v>6.2857503852825403E-2</v>
      </c>
      <c r="J287" s="56">
        <v>576150738</v>
      </c>
      <c r="K287" s="57">
        <v>90.261493461803042</v>
      </c>
      <c r="L287" s="57">
        <v>151.52614691816859</v>
      </c>
      <c r="M287" s="57">
        <v>17.78</v>
      </c>
      <c r="N287" s="58">
        <v>57.822747615117571</v>
      </c>
      <c r="O287" s="59">
        <v>1264.872257913871</v>
      </c>
      <c r="P287" s="58">
        <v>42.16240859712903</v>
      </c>
    </row>
    <row r="288" spans="1:16">
      <c r="A288" s="55" t="s">
        <v>138</v>
      </c>
      <c r="B288" s="55" t="s">
        <v>233</v>
      </c>
      <c r="C288" s="56">
        <v>1535118620</v>
      </c>
      <c r="D288" s="56">
        <v>264000000</v>
      </c>
      <c r="E288" s="57">
        <v>57.06099776153129</v>
      </c>
      <c r="F288" s="57">
        <v>19.649103912373032</v>
      </c>
      <c r="G288" s="56">
        <v>59.070202000000002</v>
      </c>
      <c r="H288" s="57">
        <v>11.87</v>
      </c>
      <c r="I288" s="57">
        <v>8.7894347311545218E-2</v>
      </c>
      <c r="J288" s="56">
        <v>-72765098</v>
      </c>
      <c r="K288" s="57">
        <v>-39.909243302331568</v>
      </c>
      <c r="L288" s="57">
        <v>151.5151515151515</v>
      </c>
      <c r="M288" s="57">
        <v>22.37</v>
      </c>
      <c r="N288" s="58">
        <v>52.184217437209142</v>
      </c>
      <c r="O288" s="59">
        <v>430.0417661964201</v>
      </c>
      <c r="P288" s="58">
        <v>14.334725539880671</v>
      </c>
    </row>
    <row r="289" spans="1:16">
      <c r="A289" s="25" t="s">
        <v>105</v>
      </c>
      <c r="B289" s="25" t="s">
        <v>376</v>
      </c>
      <c r="C289" s="26">
        <v>2277044993</v>
      </c>
      <c r="D289" s="26">
        <v>265000000</v>
      </c>
      <c r="E289" s="27">
        <v>1.7467389257625476</v>
      </c>
      <c r="F289" s="27">
        <v>3.3459226621253668E-2</v>
      </c>
      <c r="G289" s="26">
        <v>112.25637500000001</v>
      </c>
      <c r="H289" s="27">
        <v>204</v>
      </c>
      <c r="I289" s="27">
        <v>20.488884221201715</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10.102576000290146</v>
      </c>
      <c r="F290" s="37">
        <v>0.88657972797631823</v>
      </c>
      <c r="G290" s="36">
        <v>85.702517999999998</v>
      </c>
      <c r="H290" s="37">
        <v>46.2</v>
      </c>
      <c r="I290" s="37">
        <v>-7.0385671435146824</v>
      </c>
      <c r="J290" s="36">
        <v>481101194</v>
      </c>
      <c r="K290" s="37">
        <v>23.685245728157557</v>
      </c>
      <c r="L290" s="37">
        <v>150.9433962264151</v>
      </c>
      <c r="M290" s="37">
        <v>32.340000000000003</v>
      </c>
      <c r="N290" s="38">
        <v>71.885404838781412</v>
      </c>
      <c r="O290" s="39">
        <v>817.46998868365108</v>
      </c>
      <c r="P290" s="38">
        <v>27.248999622788368</v>
      </c>
    </row>
    <row r="291" spans="1:16">
      <c r="A291" s="101" t="s">
        <v>650</v>
      </c>
      <c r="B291" s="101" t="s">
        <v>696</v>
      </c>
      <c r="C291" s="102">
        <v>8057302670</v>
      </c>
      <c r="D291" s="102">
        <v>268000000</v>
      </c>
      <c r="E291" s="103">
        <v>17.434423831903366</v>
      </c>
      <c r="F291" s="103">
        <v>2.0985103312353597</v>
      </c>
      <c r="G291" s="102">
        <v>72.488142999999994</v>
      </c>
      <c r="H291" s="103">
        <v>31.66</v>
      </c>
      <c r="I291" s="103">
        <v>-1.5867318007918598</v>
      </c>
      <c r="J291" s="102">
        <v>-178534898</v>
      </c>
      <c r="K291" s="103">
        <v>-46.534319581597991</v>
      </c>
      <c r="L291" s="103">
        <v>149.25373134328359</v>
      </c>
      <c r="M291" s="103">
        <v>27.04</v>
      </c>
      <c r="N291" s="104">
        <v>0.22537048400226301</v>
      </c>
      <c r="O291" s="105">
        <v>809.842942773652</v>
      </c>
      <c r="P291" s="104">
        <v>26.994764759121733</v>
      </c>
    </row>
    <row r="292" spans="1:16">
      <c r="A292" s="55" t="s">
        <v>160</v>
      </c>
      <c r="B292" s="55" t="s">
        <v>233</v>
      </c>
      <c r="C292" s="56">
        <v>1300173375</v>
      </c>
      <c r="D292" s="56">
        <v>270000000</v>
      </c>
      <c r="E292" s="57">
        <v>33.543733888368081</v>
      </c>
      <c r="F292" s="57">
        <v>31.059012859600074</v>
      </c>
      <c r="G292" s="56">
        <v>253.18759900000001</v>
      </c>
      <c r="H292" s="57">
        <v>4.71</v>
      </c>
      <c r="I292" s="57">
        <v>7.9327513551749718E-2</v>
      </c>
      <c r="J292" s="56">
        <v>-34355927</v>
      </c>
      <c r="K292" s="57">
        <v>-31.43562390268206</v>
      </c>
      <c r="L292" s="57">
        <v>148.14814814814815</v>
      </c>
      <c r="M292" s="57">
        <v>93.77</v>
      </c>
      <c r="N292" s="58">
        <v>48.800290493695904</v>
      </c>
      <c r="O292" s="59">
        <v>2157.0674100741599</v>
      </c>
      <c r="P292" s="58">
        <v>71.902247002471995</v>
      </c>
    </row>
    <row r="293" spans="1:16">
      <c r="A293" s="40" t="s">
        <v>260</v>
      </c>
      <c r="B293" s="40" t="s">
        <v>255</v>
      </c>
      <c r="C293" s="41">
        <v>2324346355</v>
      </c>
      <c r="D293" s="41">
        <v>270000000</v>
      </c>
      <c r="E293" s="42">
        <v>221.84508557674178</v>
      </c>
      <c r="F293" s="42">
        <v>410.82423254952181</v>
      </c>
      <c r="G293" s="41">
        <v>68.060782000000003</v>
      </c>
      <c r="H293" s="42">
        <v>2.65</v>
      </c>
      <c r="I293" s="42">
        <v>-2.3297237560059525E-2</v>
      </c>
      <c r="J293" s="41">
        <v>120604000</v>
      </c>
      <c r="K293" s="42">
        <v>4.4774634340486221</v>
      </c>
      <c r="L293" s="42">
        <v>148.14814814814815</v>
      </c>
      <c r="M293" s="42">
        <v>25.2</v>
      </c>
      <c r="N293" s="43">
        <v>86.921853000663617</v>
      </c>
      <c r="O293" s="44">
        <v>330.9123823750142</v>
      </c>
      <c r="P293" s="43">
        <v>11.030412745833807</v>
      </c>
    </row>
    <row r="294" spans="1:16">
      <c r="A294" s="80" t="s">
        <v>637</v>
      </c>
      <c r="B294" s="80" t="s">
        <v>352</v>
      </c>
      <c r="C294" s="81">
        <v>5401140707</v>
      </c>
      <c r="D294" s="81">
        <v>273000000</v>
      </c>
      <c r="E294" s="82">
        <v>27.452048244537043</v>
      </c>
      <c r="F294" s="82">
        <v>4.0222781310676989</v>
      </c>
      <c r="G294" s="81">
        <v>57.282293000000003</v>
      </c>
      <c r="H294" s="82">
        <v>25.44</v>
      </c>
      <c r="I294" s="82">
        <v>-1.1534227555900785</v>
      </c>
      <c r="J294" s="81">
        <v>66358096</v>
      </c>
      <c r="K294" s="82">
        <v>102.85105226647853</v>
      </c>
      <c r="L294" s="82">
        <v>146.52014652014651</v>
      </c>
      <c r="M294" s="82">
        <v>20.98</v>
      </c>
      <c r="N294" s="83">
        <v>48.971468798409411</v>
      </c>
      <c r="O294" s="84">
        <v>404.61145737141618</v>
      </c>
      <c r="P294" s="83">
        <v>13.487048579047206</v>
      </c>
    </row>
    <row r="295" spans="1:16">
      <c r="A295" s="55" t="s">
        <v>766</v>
      </c>
      <c r="B295" s="55" t="s">
        <v>233</v>
      </c>
      <c r="C295" s="56">
        <v>5199468670</v>
      </c>
      <c r="D295" s="56">
        <v>273350000</v>
      </c>
      <c r="E295" s="57">
        <v>18.355812932606359</v>
      </c>
      <c r="F295" s="57">
        <v>1.7671399625125257</v>
      </c>
      <c r="G295" s="56">
        <v>54.497838000000002</v>
      </c>
      <c r="H295" s="57">
        <v>40</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104.68384986634818</v>
      </c>
      <c r="F296" s="42">
        <v>380.66854496853887</v>
      </c>
      <c r="G296" s="41">
        <v>231.60181800000001</v>
      </c>
      <c r="H296" s="42">
        <v>1.65</v>
      </c>
      <c r="I296" s="42">
        <v>-6.2560982006220733E-2</v>
      </c>
      <c r="J296" s="41">
        <v>16935617</v>
      </c>
      <c r="K296" s="42">
        <v>16.237967592205234</v>
      </c>
      <c r="L296" s="42">
        <v>145.45454545454547</v>
      </c>
      <c r="M296" s="42">
        <v>84.21</v>
      </c>
      <c r="N296" s="43">
        <v>74.905061634829337</v>
      </c>
      <c r="O296" s="44">
        <v>346.16988251854377</v>
      </c>
      <c r="P296" s="43">
        <v>11.538996083951458</v>
      </c>
    </row>
    <row r="297" spans="1:16">
      <c r="A297" s="75" t="s">
        <v>665</v>
      </c>
      <c r="B297" s="75" t="s">
        <v>350</v>
      </c>
      <c r="C297" s="76">
        <v>1571604579</v>
      </c>
      <c r="D297" s="76">
        <v>275000000</v>
      </c>
      <c r="E297" s="77">
        <v>24.242242425606054</v>
      </c>
      <c r="F297" s="77">
        <v>12.593372688626522</v>
      </c>
      <c r="G297" s="76">
        <v>204.47359800000001</v>
      </c>
      <c r="H297" s="77">
        <v>8.07</v>
      </c>
      <c r="I297" s="77">
        <v>-0.19977269696053668</v>
      </c>
      <c r="J297" s="76">
        <v>-81499033</v>
      </c>
      <c r="K297" s="77">
        <v>-23.619912152822721</v>
      </c>
      <c r="L297" s="77">
        <v>145.45454545454547</v>
      </c>
      <c r="M297" s="77">
        <v>74.349999999999994</v>
      </c>
      <c r="N297" s="78">
        <v>11.176025024455445</v>
      </c>
      <c r="O297" s="79">
        <v>411.30513313483783</v>
      </c>
      <c r="P297" s="78">
        <v>13.710171104494595</v>
      </c>
    </row>
    <row r="298" spans="1:16">
      <c r="A298" s="60" t="s">
        <v>136</v>
      </c>
      <c r="B298" s="60" t="s">
        <v>287</v>
      </c>
      <c r="C298" s="61">
        <v>16338135196</v>
      </c>
      <c r="D298" s="61">
        <v>277292576</v>
      </c>
      <c r="E298" s="62">
        <v>26.40449760331316</v>
      </c>
      <c r="F298" s="62">
        <v>9.5222519059843709</v>
      </c>
      <c r="G298" s="61">
        <v>137.36788300000001</v>
      </c>
      <c r="H298" s="62">
        <v>11.03</v>
      </c>
      <c r="I298" s="62">
        <v>0.11684810190591045</v>
      </c>
      <c r="J298" s="61">
        <v>-114083192</v>
      </c>
      <c r="K298" s="62">
        <v>-24.306172639349011</v>
      </c>
      <c r="L298" s="62">
        <v>144.25196872201872</v>
      </c>
      <c r="M298" s="62">
        <v>49.53</v>
      </c>
      <c r="N298" s="63">
        <v>30.453477499447047</v>
      </c>
      <c r="O298" s="64">
        <v>710.8980701050483</v>
      </c>
      <c r="P298" s="63">
        <v>23.696602336834943</v>
      </c>
    </row>
    <row r="299" spans="1:16">
      <c r="A299" s="35" t="s">
        <v>36</v>
      </c>
      <c r="B299" s="35" t="s">
        <v>208</v>
      </c>
      <c r="C299" s="36">
        <v>18685926047</v>
      </c>
      <c r="D299" s="36">
        <v>277500000</v>
      </c>
      <c r="E299" s="37">
        <v>28.361510547239849</v>
      </c>
      <c r="F299" s="37">
        <v>3.4067880537225044</v>
      </c>
      <c r="G299" s="36">
        <v>46.985779999999998</v>
      </c>
      <c r="H299" s="37">
        <v>30.02</v>
      </c>
      <c r="I299" s="37">
        <v>-0.89944450815549715</v>
      </c>
      <c r="J299" s="36">
        <v>149659919</v>
      </c>
      <c r="K299" s="37">
        <v>55.626115900811094</v>
      </c>
      <c r="L299" s="37">
        <v>144.14414414414415</v>
      </c>
      <c r="M299" s="37">
        <v>16.93</v>
      </c>
      <c r="N299" s="38">
        <v>30.207879709360263</v>
      </c>
      <c r="O299" s="39">
        <v>393.14437628265523</v>
      </c>
      <c r="P299" s="38">
        <v>13.104812542755175</v>
      </c>
    </row>
    <row r="300" spans="1:16">
      <c r="A300" s="35" t="s">
        <v>1263</v>
      </c>
      <c r="B300" s="35" t="s">
        <v>200</v>
      </c>
      <c r="C300" s="36">
        <v>14622631268</v>
      </c>
      <c r="D300" s="36">
        <v>280000000</v>
      </c>
      <c r="E300" s="37">
        <v>19.08160975512952</v>
      </c>
      <c r="F300" s="37">
        <v>1.514413472629327</v>
      </c>
      <c r="G300" s="36">
        <v>51.990901999999998</v>
      </c>
      <c r="H300" s="37">
        <v>46.1</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66.345818289419043</v>
      </c>
      <c r="F301" s="103">
        <v>118.47467551681972</v>
      </c>
      <c r="G301" s="102">
        <v>236.45923999999999</v>
      </c>
      <c r="H301" s="103">
        <v>2.5499999999999998</v>
      </c>
      <c r="I301" s="103">
        <v>-6.6120422660280731E-2</v>
      </c>
      <c r="J301" s="102">
        <v>1475420</v>
      </c>
      <c r="K301" s="103">
        <v>379.55294085751854</v>
      </c>
      <c r="L301" s="103">
        <v>142.85714285714286</v>
      </c>
      <c r="M301" s="103">
        <v>84.44</v>
      </c>
      <c r="N301" s="104">
        <v>5.6473695175796479</v>
      </c>
      <c r="O301" s="105">
        <v>331.79836984861458</v>
      </c>
      <c r="P301" s="104">
        <v>11.059945661620485</v>
      </c>
    </row>
    <row r="302" spans="1:16">
      <c r="A302" s="55" t="s">
        <v>32</v>
      </c>
      <c r="B302" s="55" t="s">
        <v>233</v>
      </c>
      <c r="C302" s="56">
        <v>2705096261</v>
      </c>
      <c r="D302" s="56">
        <v>284288125</v>
      </c>
      <c r="E302" s="57">
        <v>40.234587632706692</v>
      </c>
      <c r="F302" s="57">
        <v>14.15275000765744</v>
      </c>
      <c r="G302" s="56">
        <v>98.355564999999999</v>
      </c>
      <c r="H302" s="57">
        <v>10.11</v>
      </c>
      <c r="I302" s="57">
        <v>-0.13018008844013629</v>
      </c>
      <c r="J302" s="56">
        <v>10367317</v>
      </c>
      <c r="K302" s="57">
        <v>274.21571559932045</v>
      </c>
      <c r="L302" s="57">
        <v>140.70232444636932</v>
      </c>
      <c r="M302" s="57">
        <v>34.590000000000003</v>
      </c>
      <c r="N302" s="58">
        <v>39.457952659903924</v>
      </c>
      <c r="O302" s="59">
        <v>753.77948467301394</v>
      </c>
      <c r="P302" s="58">
        <v>25.125982822433798</v>
      </c>
    </row>
    <row r="303" spans="1:16">
      <c r="A303" s="55" t="s">
        <v>114</v>
      </c>
      <c r="B303" s="55" t="s">
        <v>233</v>
      </c>
      <c r="C303" s="56">
        <v>1413319947</v>
      </c>
      <c r="D303" s="56">
        <v>294204950</v>
      </c>
      <c r="E303" s="57">
        <v>67.294894117244127</v>
      </c>
      <c r="F303" s="57">
        <v>114.36737233218565</v>
      </c>
      <c r="G303" s="56">
        <v>733.94965300000001</v>
      </c>
      <c r="H303" s="57">
        <v>2.34</v>
      </c>
      <c r="I303" s="57">
        <v>4.9145288473055881E-2</v>
      </c>
      <c r="J303" s="56">
        <v>-101180902</v>
      </c>
      <c r="K303" s="57">
        <v>-5.8154245353535199</v>
      </c>
      <c r="L303" s="57">
        <v>135.95964309913887</v>
      </c>
      <c r="M303" s="57">
        <v>86.34</v>
      </c>
      <c r="N303" s="58">
        <v>50.151909444614752</v>
      </c>
      <c r="O303" s="59">
        <v>485.68505904979429</v>
      </c>
      <c r="P303" s="58">
        <v>16.189501968326475</v>
      </c>
    </row>
    <row r="304" spans="1:16">
      <c r="A304" s="45" t="s">
        <v>130</v>
      </c>
      <c r="B304" s="45" t="s">
        <v>426</v>
      </c>
      <c r="C304" s="46">
        <v>753453064</v>
      </c>
      <c r="D304" s="46">
        <v>298200000</v>
      </c>
      <c r="E304" s="47">
        <v>45.344153217327829</v>
      </c>
      <c r="F304" s="47">
        <v>15.205953459868487</v>
      </c>
      <c r="G304" s="46">
        <v>83.863085999999996</v>
      </c>
      <c r="H304" s="47">
        <v>10.52</v>
      </c>
      <c r="I304" s="47">
        <v>-0.17795291514944722</v>
      </c>
      <c r="J304" s="46">
        <v>-7762713</v>
      </c>
      <c r="K304" s="47">
        <v>-384.14404860774835</v>
      </c>
      <c r="L304" s="47">
        <v>134.1381623071764</v>
      </c>
      <c r="M304" s="47">
        <v>28.12</v>
      </c>
      <c r="N304" s="48">
        <v>24.993520669107358</v>
      </c>
      <c r="O304" s="49">
        <v>143.49607746481067</v>
      </c>
      <c r="P304" s="48">
        <v>4.7832025821603557</v>
      </c>
    </row>
    <row r="305" spans="1:16">
      <c r="A305" s="40" t="s">
        <v>257</v>
      </c>
      <c r="B305" s="40" t="s">
        <v>255</v>
      </c>
      <c r="C305" s="41">
        <v>4481586649</v>
      </c>
      <c r="D305" s="41">
        <v>300000000</v>
      </c>
      <c r="E305" s="42">
        <v>18.589157316320534</v>
      </c>
      <c r="F305" s="42">
        <v>4.1309238480712303</v>
      </c>
      <c r="G305" s="41">
        <v>140.647705</v>
      </c>
      <c r="H305" s="42">
        <v>15.3</v>
      </c>
      <c r="I305" s="42">
        <v>-0.27164869977786132</v>
      </c>
      <c r="J305" s="41">
        <v>-211813709</v>
      </c>
      <c r="K305" s="42">
        <v>-21.245083810887802</v>
      </c>
      <c r="L305" s="42">
        <v>133.33333333333334</v>
      </c>
      <c r="M305" s="42">
        <v>46.88</v>
      </c>
      <c r="N305" s="43">
        <v>30.458782691895003</v>
      </c>
      <c r="O305" s="44">
        <v>330.10018742856198</v>
      </c>
      <c r="P305" s="43">
        <v>11.003339580952066</v>
      </c>
    </row>
    <row r="306" spans="1:16">
      <c r="A306" s="70" t="s">
        <v>698</v>
      </c>
      <c r="B306" s="70" t="s">
        <v>699</v>
      </c>
      <c r="C306" s="71">
        <v>1839661730</v>
      </c>
      <c r="D306" s="71">
        <v>300000000</v>
      </c>
      <c r="E306" s="72">
        <v>10.00040001600064</v>
      </c>
      <c r="F306" s="72">
        <v>0.85037415102046254</v>
      </c>
      <c r="G306" s="71">
        <v>153.859475</v>
      </c>
      <c r="H306" s="72">
        <v>26</v>
      </c>
      <c r="I306" s="72">
        <v>-2.6288325996333874</v>
      </c>
      <c r="J306" s="71">
        <v>378885188</v>
      </c>
      <c r="K306" s="72">
        <v>31.038426342494024</v>
      </c>
      <c r="L306" s="72">
        <v>133.33333333333334</v>
      </c>
      <c r="M306" s="72">
        <v>51.28</v>
      </c>
      <c r="N306" s="73">
        <v>0</v>
      </c>
      <c r="O306" s="74">
        <v>794.70426046892601</v>
      </c>
      <c r="P306" s="73">
        <v>26.490142015630866</v>
      </c>
    </row>
    <row r="307" spans="1:16">
      <c r="A307" s="40" t="s">
        <v>319</v>
      </c>
      <c r="B307" s="40" t="s">
        <v>255</v>
      </c>
      <c r="C307" s="41">
        <v>8232091507</v>
      </c>
      <c r="D307" s="41">
        <v>300000000</v>
      </c>
      <c r="E307" s="42">
        <v>40.463816496592187</v>
      </c>
      <c r="F307" s="42">
        <v>11.239949026831162</v>
      </c>
      <c r="G307" s="41">
        <v>75.779038999999997</v>
      </c>
      <c r="H307" s="42">
        <v>13.05</v>
      </c>
      <c r="I307" s="42">
        <v>-4.5559412563104473E-2</v>
      </c>
      <c r="J307" s="41">
        <v>46750790</v>
      </c>
      <c r="K307" s="42">
        <v>77.0040463487355</v>
      </c>
      <c r="L307" s="42">
        <v>133.33333333333334</v>
      </c>
      <c r="M307" s="42">
        <v>25.25</v>
      </c>
      <c r="N307" s="43">
        <v>59.146560517776486</v>
      </c>
      <c r="O307" s="44">
        <v>719.68620168812686</v>
      </c>
      <c r="P307" s="43">
        <v>23.989540056270894</v>
      </c>
    </row>
    <row r="308" spans="1:16">
      <c r="A308" s="80" t="s">
        <v>334</v>
      </c>
      <c r="B308" s="80" t="s">
        <v>352</v>
      </c>
      <c r="C308" s="81">
        <v>4344913335</v>
      </c>
      <c r="D308" s="81">
        <v>300000000</v>
      </c>
      <c r="E308" s="82">
        <v>3.3046285039905459</v>
      </c>
      <c r="F308" s="82">
        <v>0.250350644241708</v>
      </c>
      <c r="G308" s="81">
        <v>263.25921499999998</v>
      </c>
      <c r="H308" s="82">
        <v>45.98</v>
      </c>
      <c r="I308" s="82">
        <v>-0.27722176004385091</v>
      </c>
      <c r="J308" s="81">
        <v>117445317</v>
      </c>
      <c r="K308" s="82">
        <v>112.39273167443534</v>
      </c>
      <c r="L308" s="82">
        <v>133.33333333333334</v>
      </c>
      <c r="M308" s="82">
        <v>87.75</v>
      </c>
      <c r="N308" s="83">
        <v>21.150241298793865</v>
      </c>
      <c r="O308" s="84">
        <v>1691.3958242944655</v>
      </c>
      <c r="P308" s="83">
        <v>56.379860809815519</v>
      </c>
    </row>
    <row r="309" spans="1:16">
      <c r="A309" s="50" t="s">
        <v>401</v>
      </c>
      <c r="B309" s="50" t="s">
        <v>355</v>
      </c>
      <c r="C309" s="51">
        <v>3159865956</v>
      </c>
      <c r="D309" s="51">
        <v>300000000</v>
      </c>
      <c r="E309" s="52">
        <v>13.266797689560651</v>
      </c>
      <c r="F309" s="52">
        <v>1.300666440153005</v>
      </c>
      <c r="G309" s="51">
        <v>82.764232000000007</v>
      </c>
      <c r="H309" s="52">
        <v>36.44</v>
      </c>
      <c r="I309" s="52">
        <v>-0.58908259428696397</v>
      </c>
      <c r="J309" s="51">
        <v>82928795</v>
      </c>
      <c r="K309" s="52">
        <v>122.99708442646489</v>
      </c>
      <c r="L309" s="52">
        <v>133.33333333333334</v>
      </c>
      <c r="M309" s="52">
        <v>27.58</v>
      </c>
      <c r="N309" s="53">
        <v>15.003075765692493</v>
      </c>
      <c r="O309" s="54">
        <v>625.20877939235868</v>
      </c>
      <c r="P309" s="53">
        <v>20.840292646411957</v>
      </c>
    </row>
    <row r="310" spans="1:16">
      <c r="A310" s="75" t="s">
        <v>358</v>
      </c>
      <c r="B310" s="75" t="s">
        <v>679</v>
      </c>
      <c r="C310" s="76">
        <v>12992829112</v>
      </c>
      <c r="D310" s="76">
        <v>300000000</v>
      </c>
      <c r="E310" s="77">
        <v>13.282620289069667</v>
      </c>
      <c r="F310" s="77">
        <v>1.3022176753989869</v>
      </c>
      <c r="G310" s="76">
        <v>87.924075000000002</v>
      </c>
      <c r="H310" s="77">
        <v>34.26</v>
      </c>
      <c r="I310" s="77">
        <v>-0.42035311137660608</v>
      </c>
      <c r="J310" s="76">
        <v>-369030105</v>
      </c>
      <c r="K310" s="77">
        <v>-27.640021401505983</v>
      </c>
      <c r="L310" s="77">
        <v>133.33333333333334</v>
      </c>
      <c r="M310" s="77">
        <v>29.3</v>
      </c>
      <c r="N310" s="78">
        <v>38.873591189468115</v>
      </c>
      <c r="O310" s="79">
        <v>531.56503697472692</v>
      </c>
      <c r="P310" s="78">
        <v>17.718834565824231</v>
      </c>
    </row>
    <row r="311" spans="1:16">
      <c r="A311" s="90" t="s">
        <v>110</v>
      </c>
      <c r="B311" s="90" t="s">
        <v>609</v>
      </c>
      <c r="C311" s="91">
        <v>5800330455</v>
      </c>
      <c r="D311" s="91">
        <v>300000000</v>
      </c>
      <c r="E311" s="92">
        <v>28.565287034716111</v>
      </c>
      <c r="F311" s="92">
        <v>13.602517635579101</v>
      </c>
      <c r="G311" s="91">
        <v>195.306963</v>
      </c>
      <c r="H311" s="92">
        <v>7.17</v>
      </c>
      <c r="I311" s="92">
        <v>-0.19042092400819222</v>
      </c>
      <c r="J311" s="91">
        <v>-135829425</v>
      </c>
      <c r="K311" s="92">
        <v>-15.460567546391365</v>
      </c>
      <c r="L311" s="92">
        <v>133.33333333333334</v>
      </c>
      <c r="M311" s="92">
        <v>65.099999999999994</v>
      </c>
      <c r="N311" s="93">
        <v>21.105068641847289</v>
      </c>
      <c r="O311" s="94">
        <v>227.29476483847264</v>
      </c>
      <c r="P311" s="93">
        <v>7.5764921612824212</v>
      </c>
    </row>
    <row r="312" spans="1:16">
      <c r="A312" s="25" t="s">
        <v>758</v>
      </c>
      <c r="B312" s="25" t="s">
        <v>353</v>
      </c>
      <c r="C312" s="26">
        <v>1633923073</v>
      </c>
      <c r="D312" s="26">
        <v>300000000</v>
      </c>
      <c r="E312" s="27">
        <v>104.97861060808862</v>
      </c>
      <c r="F312" s="27">
        <v>22.231810802221222</v>
      </c>
      <c r="G312" s="26">
        <v>29.313393000000001</v>
      </c>
      <c r="H312" s="27">
        <v>13</v>
      </c>
      <c r="I312" s="27">
        <v>-0.43199384428065457</v>
      </c>
      <c r="J312" s="26">
        <v>-70757340</v>
      </c>
      <c r="K312" s="27">
        <v>-66.735125995409092</v>
      </c>
      <c r="L312" s="27">
        <v>133.33333333333334</v>
      </c>
      <c r="M312" s="27">
        <v>9.77</v>
      </c>
      <c r="N312" s="28">
        <v>9.0611392962528559</v>
      </c>
      <c r="O312" s="29">
        <v>526.77458277156052</v>
      </c>
      <c r="P312" s="28">
        <v>17.559152759052019</v>
      </c>
    </row>
    <row r="313" spans="1:16">
      <c r="A313" s="45" t="s">
        <v>542</v>
      </c>
      <c r="B313" s="45" t="s">
        <v>375</v>
      </c>
      <c r="C313" s="46">
        <v>7612948946</v>
      </c>
      <c r="D313" s="46">
        <v>300500000</v>
      </c>
      <c r="E313" s="47">
        <v>20.294997777839807</v>
      </c>
      <c r="F313" s="47">
        <v>3.0698831913235223</v>
      </c>
      <c r="G313" s="46">
        <v>89.692524000000006</v>
      </c>
      <c r="H313" s="47">
        <v>21.98</v>
      </c>
      <c r="I313" s="47">
        <v>9.8660239570129704E-2</v>
      </c>
      <c r="J313" s="46">
        <v>-43799995</v>
      </c>
      <c r="K313" s="47">
        <v>-150.93609028950803</v>
      </c>
      <c r="L313" s="47">
        <v>133.11148086522462</v>
      </c>
      <c r="M313" s="47">
        <v>29.84</v>
      </c>
      <c r="N313" s="48">
        <v>27.2664171710788</v>
      </c>
      <c r="O313" s="49">
        <v>1371.9637422927151</v>
      </c>
      <c r="P313" s="48">
        <v>45.732124743090502</v>
      </c>
    </row>
    <row r="314" spans="1:16">
      <c r="A314" s="55" t="s">
        <v>159</v>
      </c>
      <c r="B314" s="55" t="s">
        <v>233</v>
      </c>
      <c r="C314" s="56">
        <v>10497610768</v>
      </c>
      <c r="D314" s="56">
        <v>303345000</v>
      </c>
      <c r="E314" s="57">
        <v>34.080275254502851</v>
      </c>
      <c r="F314" s="57">
        <v>10.213475881647764</v>
      </c>
      <c r="G314" s="56">
        <v>100.333235</v>
      </c>
      <c r="H314" s="57">
        <v>11.7</v>
      </c>
      <c r="I314" s="57">
        <v>9.6926748904998306E-2</v>
      </c>
      <c r="J314" s="56">
        <v>128453668</v>
      </c>
      <c r="K314" s="57">
        <v>25.976642410865214</v>
      </c>
      <c r="L314" s="57">
        <v>131.86306021196987</v>
      </c>
      <c r="M314" s="57">
        <v>33.07</v>
      </c>
      <c r="N314" s="58">
        <v>42.655630642885299</v>
      </c>
      <c r="O314" s="59">
        <v>2283.7581693823304</v>
      </c>
      <c r="P314" s="58">
        <v>76.125272312744343</v>
      </c>
    </row>
    <row r="315" spans="1:16">
      <c r="A315" s="40" t="s">
        <v>261</v>
      </c>
      <c r="B315" s="40" t="s">
        <v>255</v>
      </c>
      <c r="C315" s="41">
        <v>26090409000</v>
      </c>
      <c r="D315" s="41">
        <v>305117000</v>
      </c>
      <c r="E315" s="42">
        <v>17.172047776020595</v>
      </c>
      <c r="F315" s="42">
        <v>0.76054333149563602</v>
      </c>
      <c r="G315" s="41">
        <v>31.206356</v>
      </c>
      <c r="H315" s="42">
        <v>74.7</v>
      </c>
      <c r="I315" s="42">
        <v>-1.5251860595402746</v>
      </c>
      <c r="J315" s="41">
        <v>28632000</v>
      </c>
      <c r="K315" s="42">
        <v>788.58123777591504</v>
      </c>
      <c r="L315" s="42">
        <v>131.09725121838508</v>
      </c>
      <c r="M315" s="42">
        <v>10.220000000000001</v>
      </c>
      <c r="N315" s="43">
        <v>53.551947476257801</v>
      </c>
      <c r="O315" s="44">
        <v>120.1494366256768</v>
      </c>
      <c r="P315" s="43">
        <v>4.0049812208558935</v>
      </c>
    </row>
    <row r="316" spans="1:16">
      <c r="A316" t="s">
        <v>2173</v>
      </c>
      <c r="C316" s="14">
        <v>3336153653</v>
      </c>
      <c r="D316" s="14">
        <v>307000000</v>
      </c>
      <c r="E316" s="19">
        <v>0</v>
      </c>
      <c r="F316" s="19">
        <v>0</v>
      </c>
      <c r="G316" s="14">
        <v>0</v>
      </c>
      <c r="H316" s="19">
        <v>87.85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30.02115144678103</v>
      </c>
      <c r="F317" s="57">
        <v>9.5409023778086919</v>
      </c>
      <c r="G317" s="56">
        <v>118.75529</v>
      </c>
      <c r="H317" s="57">
        <v>11.22</v>
      </c>
      <c r="I317" s="57">
        <v>6.3552298418118269E-2</v>
      </c>
      <c r="J317" s="56">
        <v>49521257</v>
      </c>
      <c r="K317" s="57">
        <v>63.539857035535263</v>
      </c>
      <c r="L317" s="57">
        <v>127.12240427849011</v>
      </c>
      <c r="M317" s="57">
        <v>37.74</v>
      </c>
      <c r="N317" s="58">
        <v>46.025382095931761</v>
      </c>
      <c r="O317" s="59">
        <v>1983.0063172482503</v>
      </c>
      <c r="P317" s="58">
        <v>66.10021057494167</v>
      </c>
    </row>
    <row r="318" spans="1:16">
      <c r="A318" s="50" t="s">
        <v>283</v>
      </c>
      <c r="B318" s="50" t="s">
        <v>355</v>
      </c>
      <c r="C318" s="51">
        <v>5879015160</v>
      </c>
      <c r="D318" s="51">
        <v>322274086</v>
      </c>
      <c r="E318" s="52">
        <v>3.6662606135354516</v>
      </c>
      <c r="F318" s="52">
        <v>0.13873437930413587</v>
      </c>
      <c r="G318" s="51">
        <v>127.238255</v>
      </c>
      <c r="H318" s="52">
        <v>85.75</v>
      </c>
      <c r="I318" s="52">
        <v>2.8067443202404121</v>
      </c>
      <c r="J318" s="51">
        <v>307486341</v>
      </c>
      <c r="K318" s="52">
        <v>85.943573838292863</v>
      </c>
      <c r="L318" s="52">
        <v>124.11795343669053</v>
      </c>
      <c r="M318" s="52">
        <v>39.479999999999997</v>
      </c>
      <c r="N318" s="53">
        <v>31.807439687424072</v>
      </c>
      <c r="O318" s="54">
        <v>2318.3513229152913</v>
      </c>
      <c r="P318" s="53">
        <v>77.278377430509707</v>
      </c>
    </row>
    <row r="319" spans="1:16">
      <c r="A319" s="55" t="s">
        <v>744</v>
      </c>
      <c r="B319" s="55" t="s">
        <v>233</v>
      </c>
      <c r="C319" s="56">
        <v>25145763000</v>
      </c>
      <c r="D319" s="56">
        <v>322508000</v>
      </c>
      <c r="E319" s="57">
        <v>17.2156286994969</v>
      </c>
      <c r="F319" s="57">
        <v>0.36561965924890938</v>
      </c>
      <c r="G319" s="56">
        <v>16.157962000000001</v>
      </c>
      <c r="H319" s="57">
        <v>143.80000000000001</v>
      </c>
      <c r="I319" s="57">
        <v>4.614104343405927</v>
      </c>
      <c r="J319" s="56">
        <v>-820079000</v>
      </c>
      <c r="K319" s="57">
        <v>-57.416624495932709</v>
      </c>
      <c r="L319" s="57">
        <v>124.02793109008148</v>
      </c>
      <c r="M319" s="57">
        <v>5.01</v>
      </c>
      <c r="N319" s="58">
        <v>43.228944814451651</v>
      </c>
      <c r="O319" s="59">
        <v>1304.8523052061012</v>
      </c>
      <c r="P319" s="58">
        <v>43.495076840203375</v>
      </c>
    </row>
    <row r="320" spans="1:16">
      <c r="A320" s="25" t="s">
        <v>635</v>
      </c>
      <c r="B320" s="25" t="s">
        <v>376</v>
      </c>
      <c r="C320" s="26">
        <v>18936263841</v>
      </c>
      <c r="D320" s="26">
        <v>322600000</v>
      </c>
      <c r="E320" s="27">
        <v>2.9680780911425368</v>
      </c>
      <c r="F320" s="27">
        <v>5.9358000342830168E-2</v>
      </c>
      <c r="G320" s="26">
        <v>85.154841000000005</v>
      </c>
      <c r="H320" s="27">
        <v>158.30000000000001</v>
      </c>
      <c r="I320" s="27">
        <v>-1.3065704553912951</v>
      </c>
      <c r="J320" s="26">
        <v>610474964</v>
      </c>
      <c r="K320" s="27">
        <v>81.908354885459318</v>
      </c>
      <c r="L320" s="27">
        <v>123.99256044637322</v>
      </c>
      <c r="M320" s="27">
        <v>26.39</v>
      </c>
      <c r="N320" s="28">
        <v>71.554226529256525</v>
      </c>
      <c r="O320" s="29">
        <v>334.29436653777418</v>
      </c>
      <c r="P320" s="28">
        <v>11.14314555125914</v>
      </c>
    </row>
    <row r="321" spans="1:16">
      <c r="A321" s="35" t="s">
        <v>361</v>
      </c>
      <c r="B321" s="35" t="s">
        <v>200</v>
      </c>
      <c r="C321" s="36">
        <v>6812645348</v>
      </c>
      <c r="D321" s="36">
        <v>324000000</v>
      </c>
      <c r="E321" s="37">
        <v>56.242296492649409</v>
      </c>
      <c r="F321" s="37">
        <v>7.8903334024480092</v>
      </c>
      <c r="G321" s="36">
        <v>32.008808999999999</v>
      </c>
      <c r="H321" s="37">
        <v>22.24</v>
      </c>
      <c r="I321" s="37">
        <v>-6.3264102835525193E-2</v>
      </c>
      <c r="J321" s="36">
        <v>-40736806</v>
      </c>
      <c r="K321" s="37">
        <v>-174.97689926893139</v>
      </c>
      <c r="L321" s="37">
        <v>123.45679012345678</v>
      </c>
      <c r="M321" s="37">
        <v>9.8699999999999992</v>
      </c>
      <c r="N321" s="38">
        <v>66.348617699494284</v>
      </c>
      <c r="O321" s="39">
        <v>420.05819565969853</v>
      </c>
      <c r="P321" s="38">
        <v>14.001939855323284</v>
      </c>
    </row>
    <row r="322" spans="1:16">
      <c r="A322" s="25" t="s">
        <v>172</v>
      </c>
      <c r="B322" s="25" t="s">
        <v>353</v>
      </c>
      <c r="C322" s="26">
        <v>446326737</v>
      </c>
      <c r="D322" s="26">
        <v>324000000</v>
      </c>
      <c r="E322" s="27">
        <v>34.61058577779594</v>
      </c>
      <c r="F322" s="27">
        <v>26.705698902620323</v>
      </c>
      <c r="G322" s="26">
        <v>267.548676</v>
      </c>
      <c r="H322" s="27">
        <v>4.32</v>
      </c>
      <c r="I322" s="27">
        <v>0.1379574833615882</v>
      </c>
      <c r="J322" s="26">
        <v>-12403957</v>
      </c>
      <c r="K322" s="27">
        <v>-104.48278722668903</v>
      </c>
      <c r="L322" s="27">
        <v>123.45679012345678</v>
      </c>
      <c r="M322" s="27">
        <v>82.57</v>
      </c>
      <c r="N322" s="28">
        <v>35.789087952675509</v>
      </c>
      <c r="O322" s="29">
        <v>1642.6001888396534</v>
      </c>
      <c r="P322" s="28">
        <v>54.753339627988446</v>
      </c>
    </row>
    <row r="323" spans="1:16">
      <c r="A323" s="55" t="s">
        <v>406</v>
      </c>
      <c r="B323" s="55" t="s">
        <v>233</v>
      </c>
      <c r="C323" s="56">
        <v>7271413193</v>
      </c>
      <c r="D323" s="56">
        <v>330000000</v>
      </c>
      <c r="E323" s="57">
        <v>65.110922560731197</v>
      </c>
      <c r="F323" s="57">
        <v>0.54204897236705962</v>
      </c>
      <c r="G323" s="56">
        <v>1.7811269999999999</v>
      </c>
      <c r="H323" s="57">
        <v>351.25</v>
      </c>
      <c r="I323" s="57">
        <v>0.58380330359011623</v>
      </c>
      <c r="J323" s="56">
        <v>-339048262</v>
      </c>
      <c r="K323" s="57">
        <v>-354.28584500456753</v>
      </c>
      <c r="L323" s="57">
        <v>121.21212121212122</v>
      </c>
      <c r="M323" s="57">
        <v>0.53</v>
      </c>
      <c r="N323" s="58">
        <v>45.498581235768057</v>
      </c>
      <c r="O323" s="59">
        <v>382.3215694983208</v>
      </c>
      <c r="P323" s="58">
        <v>12.744052316610693</v>
      </c>
    </row>
    <row r="324" spans="1:16">
      <c r="A324" s="70" t="s">
        <v>774</v>
      </c>
      <c r="B324" s="70" t="s">
        <v>221</v>
      </c>
      <c r="C324" s="71">
        <v>1994126679</v>
      </c>
      <c r="D324" s="71">
        <v>330000000</v>
      </c>
      <c r="E324" s="72">
        <v>36.978703132844984</v>
      </c>
      <c r="F324" s="72">
        <v>14.00708452001704</v>
      </c>
      <c r="G324" s="71">
        <v>119.817104</v>
      </c>
      <c r="H324" s="72">
        <v>9.0299999999999994</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2.1794774388995486</v>
      </c>
      <c r="F325" s="92">
        <v>3.2277078355837166E-2</v>
      </c>
      <c r="G325" s="91">
        <v>89.976471000000004</v>
      </c>
      <c r="H325" s="92">
        <v>204</v>
      </c>
      <c r="I325" s="92">
        <v>1.3902918773280817</v>
      </c>
      <c r="J325" s="91">
        <v>2799410000</v>
      </c>
      <c r="K325" s="92">
        <v>24.120796882200178</v>
      </c>
      <c r="L325" s="92">
        <v>120.84592145015105</v>
      </c>
      <c r="M325" s="92">
        <v>27.18</v>
      </c>
      <c r="N325" s="93">
        <v>32.093628650565343</v>
      </c>
      <c r="O325" s="94">
        <v>1592.9674080159396</v>
      </c>
      <c r="P325" s="93">
        <v>53.098913600531318</v>
      </c>
    </row>
    <row r="326" spans="1:16">
      <c r="A326" s="35" t="s">
        <v>128</v>
      </c>
      <c r="B326" s="35" t="s">
        <v>208</v>
      </c>
      <c r="C326" s="36">
        <v>739991756</v>
      </c>
      <c r="D326" s="36">
        <v>331056000</v>
      </c>
      <c r="E326" s="37">
        <v>3.5018893948502452</v>
      </c>
      <c r="F326" s="37">
        <v>0.3022267613636575</v>
      </c>
      <c r="G326" s="36">
        <v>306.919645</v>
      </c>
      <c r="H326" s="37">
        <v>37.22</v>
      </c>
      <c r="I326" s="37">
        <v>1.2436764281115202</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66.023471309695637</v>
      </c>
      <c r="F327" s="72">
        <v>6.0260973873936763</v>
      </c>
      <c r="G327" s="71">
        <v>18.464296999999998</v>
      </c>
      <c r="H327" s="72">
        <v>32.82</v>
      </c>
      <c r="I327" s="72">
        <v>-0.77209627468799624</v>
      </c>
      <c r="J327" s="71">
        <v>85099618</v>
      </c>
      <c r="K327" s="72">
        <v>128.74625286802109</v>
      </c>
      <c r="L327" s="72">
        <v>120.4791022581621</v>
      </c>
      <c r="M327" s="72">
        <v>5.56</v>
      </c>
      <c r="N327" s="73">
        <v>29.746366599996623</v>
      </c>
      <c r="O327" s="74">
        <v>537.44548421631112</v>
      </c>
      <c r="P327" s="73">
        <v>17.914849473877037</v>
      </c>
    </row>
    <row r="328" spans="1:16">
      <c r="A328" s="30" t="s">
        <v>14</v>
      </c>
      <c r="B328" s="30" t="s">
        <v>349</v>
      </c>
      <c r="C328" s="31">
        <v>8079434926</v>
      </c>
      <c r="D328" s="31">
        <v>333000000</v>
      </c>
      <c r="E328" s="32">
        <v>1.2747241005082668</v>
      </c>
      <c r="F328" s="32">
        <v>1.4953126179010262E-2</v>
      </c>
      <c r="G328" s="31">
        <v>115.707533</v>
      </c>
      <c r="H328" s="32">
        <v>271.25</v>
      </c>
      <c r="I328" s="32">
        <v>6.1489003292221582</v>
      </c>
      <c r="J328" s="31">
        <v>1490626344</v>
      </c>
      <c r="K328" s="32">
        <v>57.189382398302762</v>
      </c>
      <c r="L328" s="32">
        <v>120.12012012012012</v>
      </c>
      <c r="M328" s="32">
        <v>34.74</v>
      </c>
      <c r="N328" s="33">
        <v>47.912031014503867</v>
      </c>
      <c r="O328" s="34">
        <v>2124.9864794822861</v>
      </c>
      <c r="P328" s="33">
        <v>70.832882649409541</v>
      </c>
    </row>
    <row r="329" spans="1:16">
      <c r="A329" s="70" t="s">
        <v>701</v>
      </c>
      <c r="B329" s="70" t="s">
        <v>699</v>
      </c>
      <c r="C329" s="71">
        <v>13307866000</v>
      </c>
      <c r="D329" s="71">
        <v>333333333</v>
      </c>
      <c r="E329" s="72">
        <v>0.2040399920424403</v>
      </c>
      <c r="F329" s="72">
        <v>1.8381981283466692E-4</v>
      </c>
      <c r="G329" s="71">
        <v>84.532953000000006</v>
      </c>
      <c r="H329" s="72">
        <v>2320</v>
      </c>
      <c r="I329" s="72">
        <v>9.8565411220142778</v>
      </c>
      <c r="J329" s="71">
        <v>1179195000</v>
      </c>
      <c r="K329" s="72">
        <v>941.32013694935949</v>
      </c>
      <c r="L329" s="72">
        <v>120.00000012</v>
      </c>
      <c r="M329" s="72">
        <v>25.35</v>
      </c>
      <c r="N329" s="73">
        <v>0</v>
      </c>
      <c r="O329" s="74">
        <v>1899.1011064268137</v>
      </c>
      <c r="P329" s="73">
        <v>63.303370214227122</v>
      </c>
    </row>
    <row r="330" spans="1:16">
      <c r="A330" s="40" t="s">
        <v>262</v>
      </c>
      <c r="B330" s="40" t="s">
        <v>255</v>
      </c>
      <c r="C330" s="41">
        <v>35388745864</v>
      </c>
      <c r="D330" s="41">
        <v>334000000</v>
      </c>
      <c r="E330" s="42">
        <v>1.1844338856111656</v>
      </c>
      <c r="F330" s="42">
        <v>7.3572805775036993E-3</v>
      </c>
      <c r="G330" s="41">
        <v>70.556014000000005</v>
      </c>
      <c r="H330" s="42">
        <v>478.75</v>
      </c>
      <c r="I330" s="42">
        <v>12.241405564264369</v>
      </c>
      <c r="J330" s="41">
        <v>3685710974</v>
      </c>
      <c r="K330" s="42">
        <v>43.678953975407403</v>
      </c>
      <c r="L330" s="42">
        <v>119.76047904191617</v>
      </c>
      <c r="M330" s="42">
        <v>21.12</v>
      </c>
      <c r="N330" s="43">
        <v>41.265120286241007</v>
      </c>
      <c r="O330" s="44">
        <v>1874.1978582871852</v>
      </c>
      <c r="P330" s="43">
        <v>62.473261942906177</v>
      </c>
    </row>
    <row r="331" spans="1:16">
      <c r="A331" s="70" t="s">
        <v>78</v>
      </c>
      <c r="B331" s="70" t="s">
        <v>221</v>
      </c>
      <c r="C331" s="71">
        <v>6825401407</v>
      </c>
      <c r="D331" s="71">
        <v>335348000</v>
      </c>
      <c r="E331" s="72">
        <v>26.671731515251022</v>
      </c>
      <c r="F331" s="72">
        <v>9.9418110124598265</v>
      </c>
      <c r="G331" s="71">
        <v>166.28656799999999</v>
      </c>
      <c r="H331" s="72">
        <v>9.02</v>
      </c>
      <c r="I331" s="72">
        <v>-7.2457207054190675E-2</v>
      </c>
      <c r="J331" s="71">
        <v>-244353964</v>
      </c>
      <c r="K331" s="72">
        <v>-10.979089334519657</v>
      </c>
      <c r="L331" s="72">
        <v>119.27907725705833</v>
      </c>
      <c r="M331" s="72">
        <v>49.58</v>
      </c>
      <c r="N331" s="73">
        <v>2.9868246776869745</v>
      </c>
      <c r="O331" s="74">
        <v>564.50424550739058</v>
      </c>
      <c r="P331" s="73">
        <v>18.816808183579685</v>
      </c>
    </row>
    <row r="332" spans="1:16">
      <c r="A332" s="45" t="s">
        <v>266</v>
      </c>
      <c r="B332" s="45" t="s">
        <v>375</v>
      </c>
      <c r="C332" s="46">
        <v>26375357000</v>
      </c>
      <c r="D332" s="46">
        <v>335456000</v>
      </c>
      <c r="E332" s="47">
        <v>9.549587447920473</v>
      </c>
      <c r="F332" s="47">
        <v>1.1861450592527376</v>
      </c>
      <c r="G332" s="46">
        <v>158.330939</v>
      </c>
      <c r="H332" s="47">
        <v>26.46</v>
      </c>
      <c r="I332" s="47">
        <v>0.26699250767009275</v>
      </c>
      <c r="J332" s="46">
        <v>-3142265000</v>
      </c>
      <c r="K332" s="47">
        <v>-2.5621467317365023</v>
      </c>
      <c r="L332" s="47">
        <v>119.24067537918535</v>
      </c>
      <c r="M332" s="47">
        <v>47.19</v>
      </c>
      <c r="N332" s="48">
        <v>82.337361774977069</v>
      </c>
      <c r="O332" s="49">
        <v>1905.4304288629769</v>
      </c>
      <c r="P332" s="48">
        <v>63.514347628765897</v>
      </c>
    </row>
    <row r="333" spans="1:16">
      <c r="A333" s="90" t="s">
        <v>164</v>
      </c>
      <c r="B333" s="90" t="s">
        <v>609</v>
      </c>
      <c r="C333" s="91">
        <v>19043468866</v>
      </c>
      <c r="D333" s="91">
        <v>336600000</v>
      </c>
      <c r="E333" s="92">
        <v>28.357667115543585</v>
      </c>
      <c r="F333" s="92">
        <v>5.6164918034350535</v>
      </c>
      <c r="G333" s="91">
        <v>90.484284000000002</v>
      </c>
      <c r="H333" s="92">
        <v>15.59</v>
      </c>
      <c r="I333" s="92">
        <v>-0.24549224933582359</v>
      </c>
      <c r="J333" s="91">
        <v>27939397</v>
      </c>
      <c r="K333" s="92">
        <v>180.71256154884088</v>
      </c>
      <c r="L333" s="92">
        <v>118.83541295306001</v>
      </c>
      <c r="M333" s="92">
        <v>26.88</v>
      </c>
      <c r="N333" s="93">
        <v>0.1546630731356351</v>
      </c>
      <c r="O333" s="94">
        <v>406.32136744112483</v>
      </c>
      <c r="P333" s="93">
        <v>13.544045581370828</v>
      </c>
    </row>
    <row r="334" spans="1:16">
      <c r="A334" s="101" t="s">
        <v>469</v>
      </c>
      <c r="B334" s="101" t="s">
        <v>696</v>
      </c>
      <c r="C334" s="102">
        <v>443218015</v>
      </c>
      <c r="D334" s="102">
        <v>347500000</v>
      </c>
      <c r="E334" s="103">
        <v>29.558892408423098</v>
      </c>
      <c r="F334" s="103">
        <v>28.353853629182829</v>
      </c>
      <c r="G334" s="102">
        <v>335.80419000000001</v>
      </c>
      <c r="H334" s="103">
        <v>4.03</v>
      </c>
      <c r="I334" s="103">
        <v>-0.38207612691988047</v>
      </c>
      <c r="J334" s="102">
        <v>-20352695</v>
      </c>
      <c r="K334" s="103">
        <v>-51.221717811818039</v>
      </c>
      <c r="L334" s="103">
        <v>115.10791366906474</v>
      </c>
      <c r="M334" s="103">
        <v>96.63</v>
      </c>
      <c r="N334" s="104">
        <v>15.606924946468032</v>
      </c>
      <c r="O334" s="105">
        <v>1085.8712040102009</v>
      </c>
      <c r="P334" s="104">
        <v>36.195706800340034</v>
      </c>
    </row>
    <row r="335" spans="1:16">
      <c r="A335" s="90" t="s">
        <v>389</v>
      </c>
      <c r="B335" s="90" t="s">
        <v>390</v>
      </c>
      <c r="C335" s="91">
        <v>1471327206</v>
      </c>
      <c r="D335" s="91">
        <v>350000000</v>
      </c>
      <c r="E335" s="92">
        <v>32.43445301119435</v>
      </c>
      <c r="F335" s="92">
        <v>13.238552249467082</v>
      </c>
      <c r="G335" s="91">
        <v>172.747309</v>
      </c>
      <c r="H335" s="92">
        <v>7.14</v>
      </c>
      <c r="I335" s="92">
        <v>-0.29632632581976104</v>
      </c>
      <c r="J335" s="91">
        <v>171355700</v>
      </c>
      <c r="K335" s="92">
        <v>14.29774439951516</v>
      </c>
      <c r="L335" s="92">
        <v>114.28571428571429</v>
      </c>
      <c r="M335" s="92">
        <v>49.35</v>
      </c>
      <c r="N335" s="93">
        <v>88.73511689090617</v>
      </c>
      <c r="O335" s="94">
        <v>813.91790459328865</v>
      </c>
      <c r="P335" s="93">
        <v>27.13059681977629</v>
      </c>
    </row>
    <row r="336" spans="1:16">
      <c r="A336" s="55" t="s">
        <v>456</v>
      </c>
      <c r="B336" s="55" t="s">
        <v>233</v>
      </c>
      <c r="C336" s="56">
        <v>10885731681</v>
      </c>
      <c r="D336" s="56">
        <v>350000000</v>
      </c>
      <c r="E336" s="57">
        <v>12.936184073749574</v>
      </c>
      <c r="F336" s="57">
        <v>2.310032870312424</v>
      </c>
      <c r="G336" s="56">
        <v>185.064885</v>
      </c>
      <c r="H336" s="57">
        <v>16.71</v>
      </c>
      <c r="I336" s="57">
        <v>-1.460010744106139</v>
      </c>
      <c r="J336" s="56">
        <v>260197818</v>
      </c>
      <c r="K336" s="57">
        <v>21.522086707122195</v>
      </c>
      <c r="L336" s="57">
        <v>114.28571428571429</v>
      </c>
      <c r="M336" s="57">
        <v>52.87</v>
      </c>
      <c r="N336" s="58">
        <v>39.128424600098072</v>
      </c>
      <c r="O336" s="59">
        <v>150.62827495398341</v>
      </c>
      <c r="P336" s="58">
        <v>5.0209424984661135</v>
      </c>
    </row>
    <row r="337" spans="1:16">
      <c r="A337" s="45" t="s">
        <v>333</v>
      </c>
      <c r="B337" s="45" t="s">
        <v>375</v>
      </c>
      <c r="C337" s="46">
        <v>1724268443</v>
      </c>
      <c r="D337" s="46">
        <v>350000000</v>
      </c>
      <c r="E337" s="47">
        <v>92.364482254358393</v>
      </c>
      <c r="F337" s="47">
        <v>131.94926036336912</v>
      </c>
      <c r="G337" s="46">
        <v>199.57396499999999</v>
      </c>
      <c r="H337" s="47">
        <v>2.17</v>
      </c>
      <c r="I337" s="47">
        <v>-4.3232182042591827E-2</v>
      </c>
      <c r="J337" s="46">
        <v>-48944132</v>
      </c>
      <c r="K337" s="47">
        <v>-14.302020924592146</v>
      </c>
      <c r="L337" s="47">
        <v>114.28571428571429</v>
      </c>
      <c r="M337" s="47">
        <v>57.02</v>
      </c>
      <c r="N337" s="48">
        <v>43.358127615100258</v>
      </c>
      <c r="O337" s="49">
        <v>174.09584432472928</v>
      </c>
      <c r="P337" s="48">
        <v>5.8031948108243094</v>
      </c>
    </row>
    <row r="338" spans="1:16">
      <c r="A338" t="s">
        <v>2160</v>
      </c>
      <c r="C338" s="14">
        <v>3408994170</v>
      </c>
      <c r="D338" s="14">
        <v>350000000</v>
      </c>
      <c r="E338" s="19">
        <v>0</v>
      </c>
      <c r="F338" s="19">
        <v>0</v>
      </c>
      <c r="G338" s="14">
        <v>0</v>
      </c>
      <c r="H338" s="19">
        <v>80.8</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-1.3900231444288647E-2</v>
      </c>
      <c r="J339" s="46">
        <v>-44318667</v>
      </c>
      <c r="K339" s="47">
        <v>-7.9086313674551629</v>
      </c>
      <c r="L339" s="47">
        <v>114.12268188302426</v>
      </c>
      <c r="M339" s="47">
        <v>72.22</v>
      </c>
      <c r="N339" s="48">
        <v>28.747426451344154</v>
      </c>
      <c r="O339" s="49">
        <v>278.6691515409679</v>
      </c>
      <c r="P339" s="48">
        <v>9.2889717180322631</v>
      </c>
    </row>
    <row r="340" spans="1:16">
      <c r="A340" s="30" t="s">
        <v>729</v>
      </c>
      <c r="B340" s="30" t="s">
        <v>349</v>
      </c>
      <c r="C340" s="31">
        <v>6782904588</v>
      </c>
      <c r="D340" s="31">
        <v>351991314</v>
      </c>
      <c r="E340" s="32">
        <v>5.1110950710208511</v>
      </c>
      <c r="F340" s="32">
        <v>0.11000389971186453</v>
      </c>
      <c r="G340" s="31">
        <v>53.715555000000002</v>
      </c>
      <c r="H340" s="32">
        <v>145.69999999999999</v>
      </c>
      <c r="I340" s="32">
        <v>-10.349963185966089</v>
      </c>
      <c r="J340" s="31">
        <v>-557334135</v>
      </c>
      <c r="K340" s="32">
        <v>-83.36624392833933</v>
      </c>
      <c r="L340" s="32">
        <v>113.63916781196481</v>
      </c>
      <c r="M340" s="32">
        <v>15.26</v>
      </c>
      <c r="N340" s="33">
        <v>10.992719225929671</v>
      </c>
      <c r="O340" s="34">
        <v>464.95365827800356</v>
      </c>
      <c r="P340" s="33">
        <v>15.498455275933452</v>
      </c>
    </row>
    <row r="341" spans="1:16">
      <c r="A341" s="95" t="s">
        <v>132</v>
      </c>
      <c r="B341" s="95" t="s">
        <v>351</v>
      </c>
      <c r="C341" s="96">
        <v>4550322502</v>
      </c>
      <c r="D341" s="96">
        <v>355000000</v>
      </c>
      <c r="E341" s="97">
        <v>9.6225630474179891</v>
      </c>
      <c r="F341" s="97">
        <v>0.87438101294120751</v>
      </c>
      <c r="G341" s="96">
        <v>128.94884099999999</v>
      </c>
      <c r="H341" s="97">
        <v>32.24</v>
      </c>
      <c r="I341" s="97">
        <v>-1.9380471413703901</v>
      </c>
      <c r="J341" s="96">
        <v>247915948</v>
      </c>
      <c r="K341" s="97">
        <v>44.390044645292441</v>
      </c>
      <c r="L341" s="97">
        <v>112.67605633802818</v>
      </c>
      <c r="M341" s="97">
        <v>36.32</v>
      </c>
      <c r="N341" s="98">
        <v>81.716508291447752</v>
      </c>
      <c r="O341" s="99">
        <v>656.19133389046976</v>
      </c>
      <c r="P341" s="98">
        <v>21.87304446301566</v>
      </c>
    </row>
    <row r="342" spans="1:16">
      <c r="A342" s="35" t="s">
        <v>121</v>
      </c>
      <c r="B342" s="35" t="s">
        <v>200</v>
      </c>
      <c r="C342" s="36">
        <v>3548001757</v>
      </c>
      <c r="D342" s="36">
        <v>360000000</v>
      </c>
      <c r="E342" s="37">
        <v>37.126698012737798</v>
      </c>
      <c r="F342" s="37">
        <v>34.376572234016479</v>
      </c>
      <c r="G342" s="36">
        <v>282.78303399999999</v>
      </c>
      <c r="H342" s="37">
        <v>3.81</v>
      </c>
      <c r="I342" s="37">
        <v>-1.2799685425547658E-2</v>
      </c>
      <c r="J342" s="36">
        <v>-173040268</v>
      </c>
      <c r="K342" s="37">
        <v>-6.2413218176476706</v>
      </c>
      <c r="L342" s="37">
        <v>111.11111111111111</v>
      </c>
      <c r="M342" s="37">
        <v>78.55</v>
      </c>
      <c r="N342" s="38">
        <v>51.803211992031088</v>
      </c>
      <c r="O342" s="39">
        <v>713.88602585232184</v>
      </c>
      <c r="P342" s="38">
        <v>23.796200861744062</v>
      </c>
    </row>
    <row r="343" spans="1:16">
      <c r="A343" s="25" t="s">
        <v>462</v>
      </c>
      <c r="B343" s="25" t="s">
        <v>353</v>
      </c>
      <c r="C343" s="26">
        <v>13842631067</v>
      </c>
      <c r="D343" s="26">
        <v>361000000</v>
      </c>
      <c r="E343" s="27">
        <v>23.183521801841859</v>
      </c>
      <c r="F343" s="27">
        <v>3.0581086666458064</v>
      </c>
      <c r="G343" s="26">
        <v>83.034749000000005</v>
      </c>
      <c r="H343" s="27">
        <v>20.78</v>
      </c>
      <c r="I343" s="27">
        <v>8.6316501774714283E-2</v>
      </c>
      <c r="J343" s="26">
        <v>-428282693</v>
      </c>
      <c r="K343" s="27">
        <v>-17.70092540255882</v>
      </c>
      <c r="L343" s="27">
        <v>110.80332409972299</v>
      </c>
      <c r="M343" s="27">
        <v>23</v>
      </c>
      <c r="N343" s="28">
        <v>49.621464949248171</v>
      </c>
      <c r="O343" s="29">
        <v>722.28906177821409</v>
      </c>
      <c r="P343" s="28">
        <v>24.076302059273804</v>
      </c>
    </row>
    <row r="344" spans="1:16">
      <c r="A344" s="30" t="s">
        <v>246</v>
      </c>
      <c r="B344" s="30" t="s">
        <v>349</v>
      </c>
      <c r="C344" s="31">
        <v>77122493000</v>
      </c>
      <c r="D344" s="31">
        <v>363281000</v>
      </c>
      <c r="E344" s="32">
        <v>0.82671977020650089</v>
      </c>
      <c r="F344" s="32">
        <v>8.5552755605899974E-3</v>
      </c>
      <c r="G344" s="31">
        <v>180.39090300000001</v>
      </c>
      <c r="H344" s="32">
        <v>268.25</v>
      </c>
      <c r="I344" s="32">
        <v>-2.0499773600371896</v>
      </c>
      <c r="J344" s="31">
        <v>-2888679000</v>
      </c>
      <c r="K344" s="32">
        <v>-33.452227125270753</v>
      </c>
      <c r="L344" s="32">
        <v>110.1076026546943</v>
      </c>
      <c r="M344" s="32">
        <v>49.65</v>
      </c>
      <c r="N344" s="33">
        <v>68.397809674502398</v>
      </c>
      <c r="O344" s="34">
        <v>244.82159845723419</v>
      </c>
      <c r="P344" s="33">
        <v>8.1607199485744726</v>
      </c>
    </row>
    <row r="345" spans="1:16">
      <c r="A345" s="35" t="s">
        <v>430</v>
      </c>
      <c r="B345" s="35" t="s">
        <v>208</v>
      </c>
      <c r="C345" s="36">
        <v>5872170565</v>
      </c>
      <c r="D345" s="36">
        <v>368000000</v>
      </c>
      <c r="E345" s="37">
        <v>12.271966250168568</v>
      </c>
      <c r="F345" s="37">
        <v>0.90129011825562333</v>
      </c>
      <c r="G345" s="36">
        <v>84.545681999999999</v>
      </c>
      <c r="H345" s="37">
        <v>38.56</v>
      </c>
      <c r="I345" s="37">
        <v>-1.2646198105718156</v>
      </c>
      <c r="J345" s="36">
        <v>48198916</v>
      </c>
      <c r="K345" s="37">
        <v>282.49597978510553</v>
      </c>
      <c r="L345" s="37">
        <v>108.69565217391305</v>
      </c>
      <c r="M345" s="37">
        <v>22.97</v>
      </c>
      <c r="N345" s="38">
        <v>54.967134518471845</v>
      </c>
      <c r="O345" s="39">
        <v>87.196371301574374</v>
      </c>
      <c r="P345" s="38">
        <v>2.906545710052479</v>
      </c>
    </row>
    <row r="346" spans="1:16">
      <c r="A346" s="55" t="s">
        <v>237</v>
      </c>
      <c r="B346" s="55" t="s">
        <v>233</v>
      </c>
      <c r="C346" s="56">
        <v>49023532000</v>
      </c>
      <c r="D346" s="56">
        <v>369276000</v>
      </c>
      <c r="E346" s="57">
        <v>2.6935862031741116</v>
      </c>
      <c r="F346" s="57">
        <v>8.2889042686171158E-2</v>
      </c>
      <c r="G346" s="56">
        <v>164.20942500000001</v>
      </c>
      <c r="H346" s="57">
        <v>90.45</v>
      </c>
      <c r="I346" s="57">
        <v>-0.87705164693571191</v>
      </c>
      <c r="J346" s="56">
        <v>1835127000</v>
      </c>
      <c r="K346" s="57">
        <v>17.707923211854002</v>
      </c>
      <c r="L346" s="57">
        <v>108.32006412547796</v>
      </c>
      <c r="M346" s="57">
        <v>44.46</v>
      </c>
      <c r="N346" s="58">
        <v>61.504934906907543</v>
      </c>
      <c r="O346" s="59">
        <v>697.36601152675291</v>
      </c>
      <c r="P346" s="58">
        <v>23.24553371755843</v>
      </c>
    </row>
    <row r="347" spans="1:16">
      <c r="A347" s="30" t="s">
        <v>247</v>
      </c>
      <c r="B347" s="30" t="s">
        <v>349</v>
      </c>
      <c r="C347" s="31">
        <v>35055157000</v>
      </c>
      <c r="D347" s="31">
        <v>370000000</v>
      </c>
      <c r="E347" s="32">
        <v>2.3964804329769129</v>
      </c>
      <c r="F347" s="32">
        <v>3.1139298765292527E-2</v>
      </c>
      <c r="G347" s="31">
        <v>79.204424000000003</v>
      </c>
      <c r="H347" s="32">
        <v>210.8</v>
      </c>
      <c r="I347" s="32">
        <v>8.3615005890367513</v>
      </c>
      <c r="J347" s="31">
        <v>-539398000</v>
      </c>
      <c r="K347" s="32">
        <v>-142.67757759576418</v>
      </c>
      <c r="L347" s="32">
        <v>108.10810810810811</v>
      </c>
      <c r="M347" s="32">
        <v>21.4</v>
      </c>
      <c r="N347" s="33">
        <v>54.907104870057175</v>
      </c>
      <c r="O347" s="34">
        <v>2064.3779470044087</v>
      </c>
      <c r="P347" s="33">
        <v>68.812598233480287</v>
      </c>
    </row>
    <row r="348" spans="1:16">
      <c r="A348" s="45" t="s">
        <v>55</v>
      </c>
      <c r="B348" s="45" t="s">
        <v>375</v>
      </c>
      <c r="C348" s="46">
        <v>3590822435</v>
      </c>
      <c r="D348" s="46">
        <v>372475397</v>
      </c>
      <c r="E348" s="47">
        <v>5.3346596378143323</v>
      </c>
      <c r="F348" s="47">
        <v>0.40920513951340309</v>
      </c>
      <c r="G348" s="46">
        <v>194.679441</v>
      </c>
      <c r="H348" s="47">
        <v>38.520000000000003</v>
      </c>
      <c r="I348" s="47">
        <v>-0.98743489299254594</v>
      </c>
      <c r="J348" s="46">
        <v>47613264</v>
      </c>
      <c r="K348" s="47">
        <v>273.8026717723028</v>
      </c>
      <c r="L348" s="47">
        <v>107.38964324132259</v>
      </c>
      <c r="M348" s="47">
        <v>52.26</v>
      </c>
      <c r="N348" s="48">
        <v>40.345835379165877</v>
      </c>
      <c r="O348" s="49">
        <v>1057.1210692523055</v>
      </c>
      <c r="P348" s="48">
        <v>35.237368975076848</v>
      </c>
    </row>
    <row r="349" spans="1:16">
      <c r="A349" s="40" t="s">
        <v>74</v>
      </c>
      <c r="B349" s="40" t="s">
        <v>255</v>
      </c>
      <c r="C349" s="41">
        <v>633089921</v>
      </c>
      <c r="D349" s="41">
        <v>375000000</v>
      </c>
      <c r="E349" s="42">
        <v>19.223597350219343</v>
      </c>
      <c r="F349" s="42">
        <v>5.6958806963612867</v>
      </c>
      <c r="G349" s="41">
        <v>217.20958099999999</v>
      </c>
      <c r="H349" s="42">
        <v>9.58</v>
      </c>
      <c r="I349" s="42">
        <v>0.19039946973082955</v>
      </c>
      <c r="J349" s="41">
        <v>6803042</v>
      </c>
      <c r="K349" s="42">
        <v>496.1015969032677</v>
      </c>
      <c r="L349" s="42">
        <v>106.66666666666667</v>
      </c>
      <c r="M349" s="42">
        <v>57.92</v>
      </c>
      <c r="N349" s="43">
        <v>63.007723594808695</v>
      </c>
      <c r="O349" s="44">
        <v>1402.5420079078451</v>
      </c>
      <c r="P349" s="43">
        <v>46.751400263594839</v>
      </c>
    </row>
    <row r="350" spans="1:16">
      <c r="A350" s="25" t="s">
        <v>170</v>
      </c>
      <c r="B350" s="25" t="s">
        <v>353</v>
      </c>
      <c r="C350" s="26">
        <v>6815590152</v>
      </c>
      <c r="D350" s="26">
        <v>380000000</v>
      </c>
      <c r="E350" s="27">
        <v>15.983342033066402</v>
      </c>
      <c r="F350" s="27">
        <v>1.9118830183093782</v>
      </c>
      <c r="G350" s="26">
        <v>113.969858</v>
      </c>
      <c r="H350" s="27">
        <v>21.96</v>
      </c>
      <c r="I350" s="27">
        <v>0.70190437615134016</v>
      </c>
      <c r="J350" s="26">
        <v>-422832425</v>
      </c>
      <c r="K350" s="27">
        <v>-19.771425996953759</v>
      </c>
      <c r="L350" s="27">
        <v>105.26315789473684</v>
      </c>
      <c r="M350" s="27">
        <v>29.99</v>
      </c>
      <c r="N350" s="28">
        <v>56.972341440900088</v>
      </c>
      <c r="O350" s="29">
        <v>2659.7847542711565</v>
      </c>
      <c r="P350" s="28">
        <v>88.659491809038556</v>
      </c>
    </row>
    <row r="351" spans="1:16">
      <c r="A351" s="101" t="s">
        <v>437</v>
      </c>
      <c r="B351" s="101" t="s">
        <v>696</v>
      </c>
      <c r="C351" s="102">
        <v>26585946865</v>
      </c>
      <c r="D351" s="102">
        <v>385000000</v>
      </c>
      <c r="E351" s="103">
        <v>15.807747440251458</v>
      </c>
      <c r="F351" s="103">
        <v>1.9551944885901618</v>
      </c>
      <c r="G351" s="102">
        <v>117.04502599999999</v>
      </c>
      <c r="H351" s="103">
        <v>21.62</v>
      </c>
      <c r="I351" s="103">
        <v>-0.48025417412393528</v>
      </c>
      <c r="J351" s="102">
        <v>-1360985632</v>
      </c>
      <c r="K351" s="103">
        <v>-5.9405476515713866</v>
      </c>
      <c r="L351" s="103">
        <v>103.8961038961039</v>
      </c>
      <c r="M351" s="103">
        <v>30.4</v>
      </c>
      <c r="N351" s="104">
        <v>4.7881423273020793</v>
      </c>
      <c r="O351" s="105">
        <v>842.66580692448599</v>
      </c>
      <c r="P351" s="104">
        <v>28.088860230816199</v>
      </c>
    </row>
    <row r="352" spans="1:16">
      <c r="A352" s="35" t="s">
        <v>48</v>
      </c>
      <c r="B352" s="35" t="s">
        <v>200</v>
      </c>
      <c r="C352" s="36">
        <v>4404805235</v>
      </c>
      <c r="D352" s="36">
        <v>385499653</v>
      </c>
      <c r="E352" s="37">
        <v>22.156969418061305</v>
      </c>
      <c r="F352" s="37">
        <v>2.3948323997217389</v>
      </c>
      <c r="G352" s="36">
        <v>74.176674000000006</v>
      </c>
      <c r="H352" s="37">
        <v>24.34</v>
      </c>
      <c r="I352" s="37">
        <v>0.27673971387667962</v>
      </c>
      <c r="J352" s="36">
        <v>-306785046</v>
      </c>
      <c r="K352" s="37">
        <v>-30.157896522765977</v>
      </c>
      <c r="L352" s="37">
        <v>103.76144229629178</v>
      </c>
      <c r="M352" s="37">
        <v>19.239999999999998</v>
      </c>
      <c r="N352" s="38">
        <v>25.79853448839917</v>
      </c>
      <c r="O352" s="39">
        <v>1791.2927888357406</v>
      </c>
      <c r="P352" s="38">
        <v>59.70975962785802</v>
      </c>
    </row>
    <row r="353" spans="1:16">
      <c r="A353" s="55" t="s">
        <v>451</v>
      </c>
      <c r="B353" s="55" t="s">
        <v>233</v>
      </c>
      <c r="C353" s="56">
        <v>4310209139</v>
      </c>
      <c r="D353" s="56">
        <v>386500000</v>
      </c>
      <c r="E353" s="57">
        <v>37.03483548752488</v>
      </c>
      <c r="F353" s="57">
        <v>8.7110044660766501</v>
      </c>
      <c r="G353" s="56">
        <v>94.595506999999998</v>
      </c>
      <c r="H353" s="57">
        <v>11.42</v>
      </c>
      <c r="I353" s="57">
        <v>-1.121735619966147</v>
      </c>
      <c r="J353" s="56">
        <v>-57974808</v>
      </c>
      <c r="K353" s="57">
        <v>-73.333576197440792</v>
      </c>
      <c r="L353" s="57">
        <v>103.49288486416559</v>
      </c>
      <c r="M353" s="57">
        <v>24.47</v>
      </c>
      <c r="N353" s="58">
        <v>43.902153588705914</v>
      </c>
      <c r="O353" s="59">
        <v>488.92358429645168</v>
      </c>
      <c r="P353" s="58">
        <v>16.297452809881722</v>
      </c>
    </row>
    <row r="354" spans="1:16">
      <c r="A354" s="75" t="s">
        <v>747</v>
      </c>
      <c r="B354" s="75" t="s">
        <v>350</v>
      </c>
      <c r="C354" s="76">
        <v>27589684000</v>
      </c>
      <c r="D354" s="76">
        <v>388080000</v>
      </c>
      <c r="E354" s="77">
        <v>1.8172429701309816</v>
      </c>
      <c r="F354" s="77">
        <v>3.3932249329493201E-2</v>
      </c>
      <c r="G354" s="76">
        <v>160.34344200000001</v>
      </c>
      <c r="H354" s="77">
        <v>137.30000000000001</v>
      </c>
      <c r="I354" s="77">
        <v>3.2242195589904838</v>
      </c>
      <c r="J354" s="76">
        <v>1392015000</v>
      </c>
      <c r="K354" s="77">
        <v>38.473033695757586</v>
      </c>
      <c r="L354" s="77">
        <v>103.07153164296021</v>
      </c>
      <c r="M354" s="77">
        <v>41.31</v>
      </c>
      <c r="N354" s="78">
        <v>17.164443081372468</v>
      </c>
      <c r="O354" s="79">
        <v>1864.2577197790981</v>
      </c>
      <c r="P354" s="78">
        <v>62.141923992636606</v>
      </c>
    </row>
    <row r="355" spans="1:16">
      <c r="A355" s="30" t="s">
        <v>545</v>
      </c>
      <c r="B355" s="30" t="s">
        <v>357</v>
      </c>
      <c r="C355" s="31">
        <v>1049965568</v>
      </c>
      <c r="D355" s="31">
        <v>390000000</v>
      </c>
      <c r="E355" s="32">
        <v>43.349797044378327</v>
      </c>
      <c r="F355" s="32">
        <v>18.525554292469369</v>
      </c>
      <c r="G355" s="31">
        <v>151.529539</v>
      </c>
      <c r="H355" s="32">
        <v>6.09</v>
      </c>
      <c r="I355" s="32">
        <v>-1.0425377906892193</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58.617839413263574</v>
      </c>
      <c r="F356" s="32">
        <v>16.700239149077941</v>
      </c>
      <c r="G356" s="31">
        <v>74.35284</v>
      </c>
      <c r="H356" s="32">
        <v>9.18</v>
      </c>
      <c r="I356" s="32">
        <v>-0.80855258619506643</v>
      </c>
      <c r="J356" s="31">
        <v>-173746692</v>
      </c>
      <c r="K356" s="32">
        <v>-20.201823468385804</v>
      </c>
      <c r="L356" s="32">
        <v>102.56410256410257</v>
      </c>
      <c r="M356" s="32">
        <v>19.059999999999999</v>
      </c>
      <c r="N356" s="33">
        <v>15.224085130305236</v>
      </c>
      <c r="O356" s="34">
        <v>320.05421639854433</v>
      </c>
      <c r="P356" s="33">
        <v>10.668473879951478</v>
      </c>
    </row>
    <row r="357" spans="1:16">
      <c r="A357" s="60" t="s">
        <v>420</v>
      </c>
      <c r="B357" s="60" t="s">
        <v>287</v>
      </c>
      <c r="C357" s="61">
        <v>7850147630</v>
      </c>
      <c r="D357" s="61">
        <v>390000000</v>
      </c>
      <c r="E357" s="62">
        <v>116.70076663067616</v>
      </c>
      <c r="F357" s="62">
        <v>14.961636747522585</v>
      </c>
      <c r="G357" s="61">
        <v>16.107241999999999</v>
      </c>
      <c r="H357" s="62">
        <v>21.28</v>
      </c>
      <c r="I357" s="62">
        <v>8.1238552326251323E-2</v>
      </c>
      <c r="J357" s="61">
        <v>-154878371</v>
      </c>
      <c r="K357" s="62">
        <v>-50.362099947448442</v>
      </c>
      <c r="L357" s="62">
        <v>102.56410256410257</v>
      </c>
      <c r="M357" s="62">
        <v>4.13</v>
      </c>
      <c r="N357" s="63">
        <v>14.244928020982345</v>
      </c>
      <c r="O357" s="64">
        <v>2124.8891257811047</v>
      </c>
      <c r="P357" s="63">
        <v>70.829637526036819</v>
      </c>
    </row>
    <row r="358" spans="1:16">
      <c r="A358" s="50" t="s">
        <v>279</v>
      </c>
      <c r="B358" s="50" t="s">
        <v>355</v>
      </c>
      <c r="C358" s="51">
        <v>4414419520</v>
      </c>
      <c r="D358" s="51">
        <v>393516000</v>
      </c>
      <c r="E358" s="52">
        <v>19.308177880263685</v>
      </c>
      <c r="F358" s="52">
        <v>4.0888167783655733</v>
      </c>
      <c r="G358" s="51">
        <v>160.62860900000001</v>
      </c>
      <c r="H358" s="52">
        <v>12.9</v>
      </c>
      <c r="I358" s="52">
        <v>-9.4518041916971995E-2</v>
      </c>
      <c r="J358" s="51">
        <v>14989579</v>
      </c>
      <c r="K358" s="52">
        <v>315.03166299733971</v>
      </c>
      <c r="L358" s="52">
        <v>101.64770936886937</v>
      </c>
      <c r="M358" s="52">
        <v>40.81</v>
      </c>
      <c r="N358" s="53">
        <v>70.900911805112401</v>
      </c>
      <c r="O358" s="54">
        <v>383.63280902319281</v>
      </c>
      <c r="P358" s="53">
        <v>12.787760300773094</v>
      </c>
    </row>
    <row r="359" spans="1:16">
      <c r="A359" s="70" t="s">
        <v>709</v>
      </c>
      <c r="B359" s="70" t="s">
        <v>699</v>
      </c>
      <c r="C359" s="71">
        <v>5985751000</v>
      </c>
      <c r="D359" s="71">
        <v>397500000</v>
      </c>
      <c r="E359" s="72">
        <v>45.491131697212943</v>
      </c>
      <c r="F359" s="72">
        <v>3.7745085293318184</v>
      </c>
      <c r="G359" s="71">
        <v>33.254894999999998</v>
      </c>
      <c r="H359" s="72">
        <v>26.46</v>
      </c>
      <c r="I359" s="72">
        <v>-0.1354130165289078</v>
      </c>
      <c r="J359" s="71">
        <v>682431000</v>
      </c>
      <c r="K359" s="72">
        <v>17.660686574906475</v>
      </c>
      <c r="L359" s="72">
        <v>100.62893081761007</v>
      </c>
      <c r="M359" s="72">
        <v>8.36</v>
      </c>
      <c r="N359" s="73">
        <v>0</v>
      </c>
      <c r="O359" s="74">
        <v>448.77269842564704</v>
      </c>
      <c r="P359" s="73">
        <v>14.959089947521568</v>
      </c>
    </row>
    <row r="360" spans="1:16">
      <c r="A360" s="25" t="s">
        <v>158</v>
      </c>
      <c r="B360" s="25" t="s">
        <v>353</v>
      </c>
      <c r="C360" s="26">
        <v>7665218313</v>
      </c>
      <c r="D360" s="26">
        <v>400000000</v>
      </c>
      <c r="E360" s="27">
        <v>16.657638226747771</v>
      </c>
      <c r="F360" s="27">
        <v>3.470341297239119</v>
      </c>
      <c r="G360" s="26">
        <v>194.30446800000001</v>
      </c>
      <c r="H360" s="27">
        <v>12.36</v>
      </c>
      <c r="I360" s="27">
        <v>-5.8051894232866275E-2</v>
      </c>
      <c r="J360" s="26">
        <v>-73365961</v>
      </c>
      <c r="K360" s="27">
        <v>-65.425436191042323</v>
      </c>
      <c r="L360" s="27">
        <v>100</v>
      </c>
      <c r="M360" s="27">
        <v>48.57</v>
      </c>
      <c r="N360" s="28">
        <v>16.911376383396806</v>
      </c>
      <c r="O360" s="29">
        <v>386.77938196842939</v>
      </c>
      <c r="P360" s="28">
        <v>12.892646065614313</v>
      </c>
    </row>
    <row r="361" spans="1:16">
      <c r="A361" s="70" t="s">
        <v>523</v>
      </c>
      <c r="B361" s="70" t="s">
        <v>221</v>
      </c>
      <c r="C361" s="71">
        <v>44419666520</v>
      </c>
      <c r="D361" s="71">
        <v>400000000</v>
      </c>
      <c r="E361" s="72">
        <v>8.5456938248816421</v>
      </c>
      <c r="F361" s="72">
        <v>0.39563397337415007</v>
      </c>
      <c r="G361" s="71">
        <v>86.717521000000005</v>
      </c>
      <c r="H361" s="72">
        <v>54</v>
      </c>
      <c r="I361" s="72">
        <v>0.62657892599776943</v>
      </c>
      <c r="J361" s="71">
        <v>157582227</v>
      </c>
      <c r="K361" s="72">
        <v>137.07129548308771</v>
      </c>
      <c r="L361" s="72">
        <v>100</v>
      </c>
      <c r="M361" s="72">
        <v>21.67</v>
      </c>
      <c r="N361" s="73">
        <v>20.376992076860382</v>
      </c>
      <c r="O361" s="74">
        <v>1138.9815770329801</v>
      </c>
      <c r="P361" s="73">
        <v>37.966052567766006</v>
      </c>
    </row>
    <row r="362" spans="1:16">
      <c r="A362" s="60" t="s">
        <v>20</v>
      </c>
      <c r="B362" s="60" t="s">
        <v>287</v>
      </c>
      <c r="C362" s="61">
        <v>1735116415</v>
      </c>
      <c r="D362" s="61">
        <v>400000000</v>
      </c>
      <c r="E362" s="62">
        <v>24.491243400834463</v>
      </c>
      <c r="F362" s="62">
        <v>6.8031231668984624</v>
      </c>
      <c r="G362" s="61">
        <v>175.248232</v>
      </c>
      <c r="H362" s="62">
        <v>9.32</v>
      </c>
      <c r="I362" s="62">
        <v>0.13092255966836497</v>
      </c>
      <c r="J362" s="61">
        <v>-80036018</v>
      </c>
      <c r="K362" s="62">
        <v>-44.979748992509847</v>
      </c>
      <c r="L362" s="62">
        <v>100</v>
      </c>
      <c r="M362" s="62">
        <v>43.81</v>
      </c>
      <c r="N362" s="63">
        <v>62.669573509340381</v>
      </c>
      <c r="O362" s="64">
        <v>1496.0966178815343</v>
      </c>
      <c r="P362" s="63">
        <v>49.86988726271781</v>
      </c>
    </row>
    <row r="363" spans="1:16">
      <c r="A363" s="70" t="s">
        <v>22</v>
      </c>
      <c r="B363" s="70" t="s">
        <v>221</v>
      </c>
      <c r="C363" s="71">
        <v>6246124497</v>
      </c>
      <c r="D363" s="71">
        <v>400000000</v>
      </c>
      <c r="E363" s="72">
        <v>48.720407224651744</v>
      </c>
      <c r="F363" s="72">
        <v>17.400145437375624</v>
      </c>
      <c r="G363" s="71">
        <v>112.187603</v>
      </c>
      <c r="H363" s="72">
        <v>7.32</v>
      </c>
      <c r="I363" s="72">
        <v>-6.5590463700698542E-2</v>
      </c>
      <c r="J363" s="71">
        <v>5617957</v>
      </c>
      <c r="K363" s="72">
        <v>498.40182116025454</v>
      </c>
      <c r="L363" s="72">
        <v>100</v>
      </c>
      <c r="M363" s="72">
        <v>28.04</v>
      </c>
      <c r="N363" s="73">
        <v>18.423591177382772</v>
      </c>
      <c r="O363" s="74">
        <v>1177.6140502096491</v>
      </c>
      <c r="P363" s="73">
        <v>39.253801673654969</v>
      </c>
    </row>
    <row r="364" spans="1:16">
      <c r="A364" s="25" t="s">
        <v>69</v>
      </c>
      <c r="B364" s="25" t="s">
        <v>376</v>
      </c>
      <c r="C364" s="26">
        <v>1771741339</v>
      </c>
      <c r="D364" s="26">
        <v>400000000</v>
      </c>
      <c r="E364" s="27">
        <v>1.4596912110824427</v>
      </c>
      <c r="F364" s="27">
        <v>5.21318289672301E-2</v>
      </c>
      <c r="G364" s="26">
        <v>398.89761299999998</v>
      </c>
      <c r="H364" s="27">
        <v>68.7</v>
      </c>
      <c r="I364" s="27">
        <v>3.6961151353295918E-2</v>
      </c>
      <c r="J364" s="26">
        <v>207480419</v>
      </c>
      <c r="K364" s="27">
        <v>134.95249399896383</v>
      </c>
      <c r="L364" s="27">
        <v>100</v>
      </c>
      <c r="M364" s="27">
        <v>99.72</v>
      </c>
      <c r="N364" s="28">
        <v>66.533330743728257</v>
      </c>
      <c r="O364" s="29">
        <v>1910.9290317301247</v>
      </c>
      <c r="P364" s="28">
        <v>63.697634391004158</v>
      </c>
    </row>
    <row r="365" spans="1:16">
      <c r="A365" s="75" t="s">
        <v>188</v>
      </c>
      <c r="B365" s="75" t="s">
        <v>679</v>
      </c>
      <c r="C365" s="76">
        <v>3014472211</v>
      </c>
      <c r="D365" s="76">
        <v>400000000</v>
      </c>
      <c r="E365" s="77">
        <v>45.061080294338971</v>
      </c>
      <c r="F365" s="77">
        <v>18.775450122641239</v>
      </c>
      <c r="G365" s="76">
        <v>129.881788</v>
      </c>
      <c r="H365" s="77">
        <v>6.86</v>
      </c>
      <c r="I365" s="77">
        <v>-0.30201180202319922</v>
      </c>
      <c r="J365" s="76">
        <v>44096898</v>
      </c>
      <c r="K365" s="77">
        <v>54.425597011381619</v>
      </c>
      <c r="L365" s="77">
        <v>100</v>
      </c>
      <c r="M365" s="77">
        <v>32.35</v>
      </c>
      <c r="N365" s="78">
        <v>54.297609710812118</v>
      </c>
      <c r="O365" s="79">
        <v>56.879581597191802</v>
      </c>
      <c r="P365" s="78">
        <v>1.8959860532397268</v>
      </c>
    </row>
    <row r="366" spans="1:16">
      <c r="A366" s="65" t="s">
        <v>444</v>
      </c>
      <c r="B366" s="65" t="s">
        <v>393</v>
      </c>
      <c r="C366" s="66">
        <v>8884541574</v>
      </c>
      <c r="D366" s="66">
        <v>400000000</v>
      </c>
      <c r="E366" s="67">
        <v>17.362919748584922</v>
      </c>
      <c r="F366" s="67">
        <v>1.4469099790487434</v>
      </c>
      <c r="G366" s="66">
        <v>79.448606999999996</v>
      </c>
      <c r="H366" s="67">
        <v>29</v>
      </c>
      <c r="I366" s="67">
        <v>0.94498087106023121</v>
      </c>
      <c r="J366" s="66">
        <v>72826471</v>
      </c>
      <c r="K366" s="67">
        <v>164.77525047176871</v>
      </c>
      <c r="L366" s="67">
        <v>100</v>
      </c>
      <c r="M366" s="67">
        <v>19.86</v>
      </c>
      <c r="N366" s="68">
        <v>20.278681507637572</v>
      </c>
      <c r="O366" s="69">
        <v>1655.7490909244245</v>
      </c>
      <c r="P366" s="68">
        <v>55.191636364147485</v>
      </c>
    </row>
    <row r="367" spans="1:16">
      <c r="A367" t="s">
        <v>2174</v>
      </c>
      <c r="C367" s="14">
        <v>7006962211</v>
      </c>
      <c r="D367" s="14">
        <v>400000000</v>
      </c>
      <c r="E367" s="19">
        <v>0</v>
      </c>
      <c r="F367" s="19">
        <v>0</v>
      </c>
      <c r="G367" s="14">
        <v>0</v>
      </c>
      <c r="H367" s="19">
        <v>75.400000000000006</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37.954870141207302</v>
      </c>
      <c r="F368" s="57">
        <v>6.7439357038392505</v>
      </c>
      <c r="G368" s="56">
        <v>416.05720400000001</v>
      </c>
      <c r="H368" s="57">
        <v>14.5</v>
      </c>
      <c r="I368" s="57">
        <v>0.37260574231599719</v>
      </c>
      <c r="J368" s="56">
        <v>82863015</v>
      </c>
      <c r="K368" s="57">
        <v>67.919324441670383</v>
      </c>
      <c r="L368" s="57">
        <v>99.50248756218906</v>
      </c>
      <c r="M368" s="57">
        <v>18.079999999999998</v>
      </c>
      <c r="N368" s="58">
        <v>26.173369447757011</v>
      </c>
      <c r="O368" s="59">
        <v>1580.4249348164515</v>
      </c>
      <c r="P368" s="58">
        <v>52.680831160548379</v>
      </c>
    </row>
    <row r="369" spans="1:16">
      <c r="A369" s="50" t="s">
        <v>88</v>
      </c>
      <c r="B369" s="50" t="s">
        <v>355</v>
      </c>
      <c r="C369" s="51">
        <v>919494030</v>
      </c>
      <c r="D369" s="51">
        <v>402170000</v>
      </c>
      <c r="E369" s="52">
        <v>15.513301075060401</v>
      </c>
      <c r="F369" s="52">
        <v>2.1429993776899763</v>
      </c>
      <c r="G369" s="51">
        <v>145.268338</v>
      </c>
      <c r="H369" s="52">
        <v>17.75</v>
      </c>
      <c r="I369" s="52">
        <v>-0.191451045566847</v>
      </c>
      <c r="J369" s="51">
        <v>-57888264</v>
      </c>
      <c r="K369" s="52">
        <v>-125.05229039171049</v>
      </c>
      <c r="L369" s="52">
        <v>99.460427182534744</v>
      </c>
      <c r="M369" s="52">
        <v>36.119999999999997</v>
      </c>
      <c r="N369" s="53">
        <v>28.948460304915347</v>
      </c>
      <c r="O369" s="54">
        <v>798.99471571596848</v>
      </c>
      <c r="P369" s="53">
        <v>26.633157190532284</v>
      </c>
    </row>
    <row r="370" spans="1:16">
      <c r="A370" s="35" t="s">
        <v>632</v>
      </c>
      <c r="B370" s="35" t="s">
        <v>208</v>
      </c>
      <c r="C370" s="36">
        <v>16201756742</v>
      </c>
      <c r="D370" s="36">
        <v>411441018</v>
      </c>
      <c r="E370" s="37">
        <v>13.869942453498211</v>
      </c>
      <c r="F370" s="37">
        <v>0.55263353882488364</v>
      </c>
      <c r="G370" s="36">
        <v>46.332011000000001</v>
      </c>
      <c r="H370" s="37">
        <v>62.25</v>
      </c>
      <c r="I370" s="37">
        <v>0.6223399322010863</v>
      </c>
      <c r="J370" s="36">
        <v>-1023520289</v>
      </c>
      <c r="K370" s="37">
        <v>-24.521157389582534</v>
      </c>
      <c r="L370" s="37">
        <v>97.219281136427682</v>
      </c>
      <c r="M370" s="37">
        <v>11.26</v>
      </c>
      <c r="N370" s="38">
        <v>56.519867545663011</v>
      </c>
      <c r="O370" s="39">
        <v>1987.1657373536655</v>
      </c>
      <c r="P370" s="38">
        <v>66.238857911788855</v>
      </c>
    </row>
    <row r="371" spans="1:16">
      <c r="A371" s="25" t="s">
        <v>638</v>
      </c>
      <c r="B371" s="25" t="s">
        <v>353</v>
      </c>
      <c r="C371" s="26">
        <v>4561332204</v>
      </c>
      <c r="D371" s="26">
        <v>413000000</v>
      </c>
      <c r="E371" s="27">
        <v>42.518613905091904</v>
      </c>
      <c r="F371" s="27">
        <v>12.86882987442249</v>
      </c>
      <c r="G371" s="26">
        <v>112.701047</v>
      </c>
      <c r="H371" s="27">
        <v>8.35</v>
      </c>
      <c r="I371" s="27">
        <v>-8.0081094023800148E-2</v>
      </c>
      <c r="J371" s="26">
        <v>-320710072</v>
      </c>
      <c r="K371" s="27">
        <v>-10.302139809316621</v>
      </c>
      <c r="L371" s="27">
        <v>96.852300242130752</v>
      </c>
      <c r="M371" s="27">
        <v>27.28</v>
      </c>
      <c r="N371" s="28">
        <v>66.311507968125198</v>
      </c>
      <c r="O371" s="29">
        <v>1260.716662094864</v>
      </c>
      <c r="P371" s="28">
        <v>42.023888736495465</v>
      </c>
    </row>
    <row r="372" spans="1:16">
      <c r="A372" s="60" t="s">
        <v>290</v>
      </c>
      <c r="B372" s="60" t="s">
        <v>287</v>
      </c>
      <c r="C372" s="61">
        <v>6286808537</v>
      </c>
      <c r="D372" s="61">
        <v>424397982</v>
      </c>
      <c r="E372" s="62">
        <v>69.234002212271434</v>
      </c>
      <c r="F372" s="62">
        <v>27.189102818853428</v>
      </c>
      <c r="G372" s="61">
        <v>82.424139999999994</v>
      </c>
      <c r="H372" s="62">
        <v>7.01</v>
      </c>
      <c r="I372" s="62">
        <v>-2.4830262776415424E-2</v>
      </c>
      <c r="J372" s="61">
        <v>-167012251</v>
      </c>
      <c r="K372" s="62">
        <v>-15.246713200698073</v>
      </c>
      <c r="L372" s="62">
        <v>94.25115503965803</v>
      </c>
      <c r="M372" s="62">
        <v>19.420000000000002</v>
      </c>
      <c r="N372" s="63">
        <v>44.429348955154651</v>
      </c>
      <c r="O372" s="64">
        <v>1071.2735703776243</v>
      </c>
      <c r="P372" s="63">
        <v>35.709119012587479</v>
      </c>
    </row>
    <row r="373" spans="1:16">
      <c r="A373" s="90" t="s">
        <v>408</v>
      </c>
      <c r="B373" s="90" t="s">
        <v>390</v>
      </c>
      <c r="C373" s="91">
        <v>3803390886</v>
      </c>
      <c r="D373" s="91">
        <v>431419816</v>
      </c>
      <c r="E373" s="92">
        <v>23.646708751789511</v>
      </c>
      <c r="F373" s="92">
        <v>3.6540909611794481</v>
      </c>
      <c r="G373" s="91">
        <v>107.825118</v>
      </c>
      <c r="H373" s="92">
        <v>15.69</v>
      </c>
      <c r="I373" s="92">
        <v>0.42790120284760569</v>
      </c>
      <c r="J373" s="91">
        <v>30120129</v>
      </c>
      <c r="K373" s="92">
        <v>214.84958580356678</v>
      </c>
      <c r="L373" s="92">
        <v>92.717113392862785</v>
      </c>
      <c r="M373" s="92">
        <v>24.99</v>
      </c>
      <c r="N373" s="93">
        <v>36.937959851473011</v>
      </c>
      <c r="O373" s="94">
        <v>2375.62588030402</v>
      </c>
      <c r="P373" s="93">
        <v>79.187529343467332</v>
      </c>
    </row>
    <row r="374" spans="1:16">
      <c r="A374" s="30" t="s">
        <v>348</v>
      </c>
      <c r="B374" s="30" t="s">
        <v>349</v>
      </c>
      <c r="C374" s="31">
        <v>82316348000</v>
      </c>
      <c r="D374" s="31">
        <v>435000000</v>
      </c>
      <c r="E374" s="32">
        <v>2.3943367232352659</v>
      </c>
      <c r="F374" s="32">
        <v>4.9587588759143958E-2</v>
      </c>
      <c r="G374" s="31">
        <v>143.01765399999999</v>
      </c>
      <c r="H374" s="32">
        <v>112</v>
      </c>
      <c r="I374" s="32">
        <v>1.8793220747395054</v>
      </c>
      <c r="J374" s="31">
        <v>116650000</v>
      </c>
      <c r="K374" s="32">
        <v>413.93056150878698</v>
      </c>
      <c r="L374" s="32">
        <v>91.954022988505741</v>
      </c>
      <c r="M374" s="32">
        <v>34.29</v>
      </c>
      <c r="N374" s="33">
        <v>35.71142611858204</v>
      </c>
      <c r="O374" s="34">
        <v>2326.9110481799817</v>
      </c>
      <c r="P374" s="33">
        <v>77.563701605999384</v>
      </c>
    </row>
    <row r="375" spans="1:16">
      <c r="A375" s="35" t="s">
        <v>633</v>
      </c>
      <c r="B375" s="35" t="s">
        <v>208</v>
      </c>
      <c r="C375" s="36">
        <v>11730613818</v>
      </c>
      <c r="D375" s="36">
        <v>437197170</v>
      </c>
      <c r="E375" s="37">
        <v>17.854656194982713</v>
      </c>
      <c r="F375" s="37">
        <v>2.5524319203310935</v>
      </c>
      <c r="G375" s="36">
        <v>129.50326799999999</v>
      </c>
      <c r="H375" s="37">
        <v>17.3</v>
      </c>
      <c r="I375" s="37">
        <v>5.4980494022522919E-2</v>
      </c>
      <c r="J375" s="36">
        <v>147302768</v>
      </c>
      <c r="K375" s="37">
        <v>47.48827747758277</v>
      </c>
      <c r="L375" s="37">
        <v>91.491900553702123</v>
      </c>
      <c r="M375" s="37">
        <v>29.62</v>
      </c>
      <c r="N375" s="38">
        <v>13.468328786144243</v>
      </c>
      <c r="O375" s="39">
        <v>1341.0900530927381</v>
      </c>
      <c r="P375" s="38">
        <v>44.70300176975794</v>
      </c>
    </row>
    <row r="376" spans="1:16">
      <c r="A376" s="30" t="s">
        <v>111</v>
      </c>
      <c r="B376" s="30" t="s">
        <v>349</v>
      </c>
      <c r="C376" s="31">
        <v>640246857</v>
      </c>
      <c r="D376" s="31">
        <v>450000000</v>
      </c>
      <c r="E376" s="32">
        <v>100.31700172545243</v>
      </c>
      <c r="F376" s="32">
        <v>222.92667050100539</v>
      </c>
      <c r="G376" s="31">
        <v>332.285709</v>
      </c>
      <c r="H376" s="32">
        <v>1.2</v>
      </c>
      <c r="I376" s="32">
        <v>-3.3258050565878383E-2</v>
      </c>
      <c r="J376" s="31">
        <v>-234342255</v>
      </c>
      <c r="K376" s="32">
        <v>-1.9202682845225671</v>
      </c>
      <c r="L376" s="32">
        <v>88.888888888888886</v>
      </c>
      <c r="M376" s="32">
        <v>73.84</v>
      </c>
      <c r="N376" s="33">
        <v>37.534695210672801</v>
      </c>
      <c r="O376" s="34">
        <v>579.90276662422616</v>
      </c>
      <c r="P376" s="33">
        <v>19.33009222080754</v>
      </c>
    </row>
    <row r="377" spans="1:16">
      <c r="A377" s="35" t="s">
        <v>211</v>
      </c>
      <c r="B377" s="35" t="s">
        <v>208</v>
      </c>
      <c r="C377" s="36">
        <v>15338755000</v>
      </c>
      <c r="D377" s="36">
        <v>460000000</v>
      </c>
      <c r="E377" s="37">
        <v>3.7615751897032896</v>
      </c>
      <c r="F377" s="37">
        <v>0.12204981147642081</v>
      </c>
      <c r="G377" s="36">
        <v>175.77502699999999</v>
      </c>
      <c r="H377" s="37">
        <v>60.5</v>
      </c>
      <c r="I377" s="37">
        <v>-1.8975858231002432</v>
      </c>
      <c r="J377" s="36">
        <v>167767000</v>
      </c>
      <c r="K377" s="37">
        <v>183.70716529472423</v>
      </c>
      <c r="L377" s="37">
        <v>86.956521739130437</v>
      </c>
      <c r="M377" s="37">
        <v>38.21</v>
      </c>
      <c r="N377" s="38">
        <v>44.753513851165764</v>
      </c>
      <c r="O377" s="39">
        <v>1273.7555465708222</v>
      </c>
      <c r="P377" s="38">
        <v>42.458518219027404</v>
      </c>
    </row>
    <row r="378" spans="1:16">
      <c r="A378" s="25" t="s">
        <v>273</v>
      </c>
      <c r="B378" s="25" t="s">
        <v>353</v>
      </c>
      <c r="C378" s="26">
        <v>7127430217</v>
      </c>
      <c r="D378" s="26">
        <v>460000000</v>
      </c>
      <c r="E378" s="27">
        <v>12.750742880594023</v>
      </c>
      <c r="F378" s="27">
        <v>1.1087602504864369</v>
      </c>
      <c r="G378" s="26">
        <v>119.470669</v>
      </c>
      <c r="H378" s="27">
        <v>26.26</v>
      </c>
      <c r="I378" s="27">
        <v>-0.15363444631745082</v>
      </c>
      <c r="J378" s="26">
        <v>6350791</v>
      </c>
      <c r="K378" s="27">
        <v>1810.7980564940651</v>
      </c>
      <c r="L378" s="27">
        <v>86.956521739130437</v>
      </c>
      <c r="M378" s="27">
        <v>25.97</v>
      </c>
      <c r="N378" s="28">
        <v>26.686013538602005</v>
      </c>
      <c r="O378" s="29">
        <v>310.70490569437152</v>
      </c>
      <c r="P378" s="28">
        <v>10.356830189812383</v>
      </c>
    </row>
    <row r="379" spans="1:16">
      <c r="A379" s="70" t="s">
        <v>23</v>
      </c>
      <c r="B379" s="70" t="s">
        <v>221</v>
      </c>
      <c r="C379" s="71">
        <v>5228066628</v>
      </c>
      <c r="D379" s="71">
        <v>469768118</v>
      </c>
      <c r="E379" s="72">
        <v>48.016182180057022</v>
      </c>
      <c r="F379" s="72">
        <v>20.442503584313918</v>
      </c>
      <c r="G379" s="71">
        <v>141.922583</v>
      </c>
      <c r="H379" s="72">
        <v>5.87</v>
      </c>
      <c r="I379" s="72">
        <v>-0.12436307138679138</v>
      </c>
      <c r="J379" s="71">
        <v>-49137165</v>
      </c>
      <c r="K379" s="72">
        <v>-47.801711596507452</v>
      </c>
      <c r="L379" s="72">
        <v>85.148392296813981</v>
      </c>
      <c r="M379" s="72">
        <v>30.21</v>
      </c>
      <c r="N379" s="73">
        <v>20.320273280154019</v>
      </c>
      <c r="O379" s="74">
        <v>460.73233613542055</v>
      </c>
      <c r="P379" s="73">
        <v>15.357744537847351</v>
      </c>
    </row>
    <row r="380" spans="1:16">
      <c r="A380" s="60" t="s">
        <v>360</v>
      </c>
      <c r="B380" s="60" t="s">
        <v>287</v>
      </c>
      <c r="C380" s="61">
        <v>7693162624</v>
      </c>
      <c r="D380" s="61">
        <v>474600000</v>
      </c>
      <c r="E380" s="62">
        <v>10.78904844164567</v>
      </c>
      <c r="F380" s="62">
        <v>0.71040405352175984</v>
      </c>
      <c r="G380" s="61">
        <v>113.270408</v>
      </c>
      <c r="H380" s="62">
        <v>32.74</v>
      </c>
      <c r="I380" s="62">
        <v>-1.8713356429448567</v>
      </c>
      <c r="J380" s="61">
        <v>-76940951</v>
      </c>
      <c r="K380" s="62">
        <v>-197.38773439387305</v>
      </c>
      <c r="L380" s="62">
        <v>84.281500210703754</v>
      </c>
      <c r="M380" s="62">
        <v>23.86</v>
      </c>
      <c r="N380" s="63">
        <v>41.768005346141983</v>
      </c>
      <c r="O380" s="64">
        <v>567.69004710313675</v>
      </c>
      <c r="P380" s="63">
        <v>18.923001570104557</v>
      </c>
    </row>
    <row r="381" spans="1:16">
      <c r="A381" s="60" t="s">
        <v>19</v>
      </c>
      <c r="B381" s="60" t="s">
        <v>287</v>
      </c>
      <c r="C381" s="61">
        <v>4880226905</v>
      </c>
      <c r="D381" s="61">
        <v>480000000</v>
      </c>
      <c r="E381" s="62">
        <v>27.132671382976138</v>
      </c>
      <c r="F381" s="62">
        <v>8.0751998163619465</v>
      </c>
      <c r="G381" s="61">
        <v>200.330117</v>
      </c>
      <c r="H381" s="62">
        <v>7.36</v>
      </c>
      <c r="I381" s="62">
        <v>-0.40046824194549213</v>
      </c>
      <c r="J381" s="61">
        <v>35267669</v>
      </c>
      <c r="K381" s="62">
        <v>95.271394318688877</v>
      </c>
      <c r="L381" s="62">
        <v>83.333333333333329</v>
      </c>
      <c r="M381" s="62">
        <v>41.73</v>
      </c>
      <c r="N381" s="63">
        <v>25.272516359951695</v>
      </c>
      <c r="O381" s="64">
        <v>554.00802005788842</v>
      </c>
      <c r="P381" s="63">
        <v>18.466934001929612</v>
      </c>
    </row>
    <row r="382" spans="1:16">
      <c r="A382" s="40" t="s">
        <v>341</v>
      </c>
      <c r="B382" s="40" t="s">
        <v>255</v>
      </c>
      <c r="C382" s="41">
        <v>3823224810</v>
      </c>
      <c r="D382" s="41">
        <v>486200000</v>
      </c>
      <c r="E382" s="42">
        <v>18.926176666485993</v>
      </c>
      <c r="F382" s="42">
        <v>2.1625961728696459</v>
      </c>
      <c r="G382" s="41">
        <v>116.492937</v>
      </c>
      <c r="H382" s="42">
        <v>18.149999999999999</v>
      </c>
      <c r="I382" s="42">
        <v>-0.63696506565907285</v>
      </c>
      <c r="J382" s="41">
        <v>161327589</v>
      </c>
      <c r="K382" s="42">
        <v>54.247386043809286</v>
      </c>
      <c r="L382" s="42">
        <v>82.270670505964617</v>
      </c>
      <c r="M382" s="42">
        <v>23.95</v>
      </c>
      <c r="N382" s="43">
        <v>70.499041182838283</v>
      </c>
      <c r="O382" s="44">
        <v>890.42224076315051</v>
      </c>
      <c r="P382" s="43">
        <v>29.680741358771684</v>
      </c>
    </row>
    <row r="383" spans="1:16">
      <c r="A383" s="60" t="s">
        <v>73</v>
      </c>
      <c r="B383" s="60" t="s">
        <v>287</v>
      </c>
      <c r="C383" s="61">
        <v>4342116936</v>
      </c>
      <c r="D383" s="61">
        <v>490000000</v>
      </c>
      <c r="E383" s="62">
        <v>46.617927623336463</v>
      </c>
      <c r="F383" s="62">
        <v>10.570958644747497</v>
      </c>
      <c r="G383" s="61">
        <v>88.016211999999996</v>
      </c>
      <c r="H383" s="62">
        <v>9.75</v>
      </c>
      <c r="I383" s="62">
        <v>-0.10157911411948639</v>
      </c>
      <c r="J383" s="61">
        <v>111486274</v>
      </c>
      <c r="K383" s="62">
        <v>39.556439028539067</v>
      </c>
      <c r="L383" s="62">
        <v>81.632653061224488</v>
      </c>
      <c r="M383" s="62">
        <v>17.96</v>
      </c>
      <c r="N383" s="63">
        <v>24.591625636326011</v>
      </c>
      <c r="O383" s="64">
        <v>120.31259071768613</v>
      </c>
      <c r="P383" s="63">
        <v>4.0104196905895382</v>
      </c>
    </row>
    <row r="384" spans="1:16">
      <c r="A384" s="50" t="s">
        <v>184</v>
      </c>
      <c r="B384" s="50" t="s">
        <v>355</v>
      </c>
      <c r="C384" s="51">
        <v>5647873743</v>
      </c>
      <c r="D384" s="51">
        <v>494000000</v>
      </c>
      <c r="E384" s="52">
        <v>4.4484961248293926</v>
      </c>
      <c r="F384" s="52">
        <v>0.33352047719518613</v>
      </c>
      <c r="G384" s="51">
        <v>292.914446</v>
      </c>
      <c r="H384" s="52">
        <v>30.7</v>
      </c>
      <c r="I384" s="52">
        <v>-1.1096310165071479</v>
      </c>
      <c r="J384" s="51">
        <v>-217874647</v>
      </c>
      <c r="K384" s="52">
        <v>-61.218687826491347</v>
      </c>
      <c r="L384" s="52">
        <v>80.97165991902834</v>
      </c>
      <c r="M384" s="52">
        <v>59.29</v>
      </c>
      <c r="N384" s="53">
        <v>27.205207999841747</v>
      </c>
      <c r="O384" s="54">
        <v>454.81936467131789</v>
      </c>
      <c r="P384" s="53">
        <v>15.16064548904393</v>
      </c>
    </row>
    <row r="385" spans="1:16">
      <c r="A385" s="35" t="s">
        <v>215</v>
      </c>
      <c r="B385" s="35" t="s">
        <v>208</v>
      </c>
      <c r="C385" s="36">
        <v>3274896343</v>
      </c>
      <c r="D385" s="36">
        <v>500000000</v>
      </c>
      <c r="E385" s="37">
        <v>10.905416775039246</v>
      </c>
      <c r="F385" s="37">
        <v>1.2117129750043607</v>
      </c>
      <c r="G385" s="36">
        <v>189.86396500000001</v>
      </c>
      <c r="H385" s="37">
        <v>19.32</v>
      </c>
      <c r="I385" s="37">
        <v>0.42163042578903998</v>
      </c>
      <c r="J385" s="36">
        <v>223475323</v>
      </c>
      <c r="K385" s="37">
        <v>40.272902972826223</v>
      </c>
      <c r="L385" s="37">
        <v>80</v>
      </c>
      <c r="M385" s="37">
        <v>37.97</v>
      </c>
      <c r="N385" s="38">
        <v>70.159724080812026</v>
      </c>
      <c r="O385" s="39">
        <v>1852.8546416326483</v>
      </c>
      <c r="P385" s="38">
        <v>61.761821387754942</v>
      </c>
    </row>
    <row r="386" spans="1:16">
      <c r="A386" s="35" t="s">
        <v>203</v>
      </c>
      <c r="B386" s="35" t="s">
        <v>200</v>
      </c>
      <c r="C386" s="36">
        <v>6764257574</v>
      </c>
      <c r="D386" s="36">
        <v>500000000</v>
      </c>
      <c r="E386" s="37">
        <v>23.533737819452103</v>
      </c>
      <c r="F386" s="37">
        <v>5.8834344548630257</v>
      </c>
      <c r="G386" s="36">
        <v>194.287902</v>
      </c>
      <c r="H386" s="37">
        <v>8.75</v>
      </c>
      <c r="I386" s="37">
        <v>-0.10762327616295053</v>
      </c>
      <c r="J386" s="36">
        <v>-270382363</v>
      </c>
      <c r="K386" s="37">
        <v>-14.793864346839813</v>
      </c>
      <c r="L386" s="37">
        <v>80</v>
      </c>
      <c r="M386" s="37">
        <v>38.85</v>
      </c>
      <c r="N386" s="38">
        <v>28.472212148442246</v>
      </c>
      <c r="O386" s="39">
        <v>551.93868191008482</v>
      </c>
      <c r="P386" s="38">
        <v>18.397956063669493</v>
      </c>
    </row>
    <row r="387" spans="1:16">
      <c r="A387" s="30" t="s">
        <v>109</v>
      </c>
      <c r="B387" s="30" t="s">
        <v>605</v>
      </c>
      <c r="C387" s="31">
        <v>1566155489</v>
      </c>
      <c r="D387" s="31">
        <v>500000000</v>
      </c>
      <c r="E387" s="32">
        <v>47.875523638539796</v>
      </c>
      <c r="F387" s="32">
        <v>23.937761819269898</v>
      </c>
      <c r="G387" s="31">
        <v>167.149394</v>
      </c>
      <c r="H387" s="32">
        <v>5</v>
      </c>
      <c r="I387" s="32">
        <v>-1.5691268090954225E-2</v>
      </c>
      <c r="J387" s="31">
        <v>-66095130</v>
      </c>
      <c r="K387" s="32">
        <v>-30.259415481897079</v>
      </c>
      <c r="L387" s="32">
        <v>80</v>
      </c>
      <c r="M387" s="32">
        <v>33.42</v>
      </c>
      <c r="N387" s="33">
        <v>51.975341031264463</v>
      </c>
      <c r="O387" s="34">
        <v>1255.9262296881127</v>
      </c>
      <c r="P387" s="33">
        <v>41.864207656270423</v>
      </c>
    </row>
    <row r="388" spans="1:16">
      <c r="A388" s="65" t="s">
        <v>392</v>
      </c>
      <c r="B388" s="65" t="s">
        <v>393</v>
      </c>
      <c r="C388" s="66">
        <v>2102739086</v>
      </c>
      <c r="D388" s="66">
        <v>500000000</v>
      </c>
      <c r="E388" s="67">
        <v>26.276927281231444</v>
      </c>
      <c r="F388" s="67">
        <v>3.5035903041641925</v>
      </c>
      <c r="G388" s="66">
        <v>109.220557</v>
      </c>
      <c r="H388" s="67">
        <v>13.94</v>
      </c>
      <c r="I388" s="67">
        <v>-0.75742641101376762</v>
      </c>
      <c r="J388" s="66">
        <v>36441663</v>
      </c>
      <c r="K388" s="67">
        <v>205.80839024827159</v>
      </c>
      <c r="L388" s="67">
        <v>80</v>
      </c>
      <c r="M388" s="67">
        <v>21.84</v>
      </c>
      <c r="N388" s="68">
        <v>17.293000450887352</v>
      </c>
      <c r="O388" s="69">
        <v>808.74330928535005</v>
      </c>
      <c r="P388" s="68">
        <v>26.958110309511667</v>
      </c>
    </row>
    <row r="389" spans="1:16">
      <c r="A389" s="85" t="s">
        <v>396</v>
      </c>
      <c r="B389" s="85" t="s">
        <v>607</v>
      </c>
      <c r="C389" s="86">
        <v>6926934061</v>
      </c>
      <c r="D389" s="86">
        <v>500000000</v>
      </c>
      <c r="E389" s="87">
        <v>8.6348813804757558</v>
      </c>
      <c r="F389" s="87">
        <v>0.38377250579892247</v>
      </c>
      <c r="G389" s="86">
        <v>101.92848499999999</v>
      </c>
      <c r="H389" s="87">
        <v>45.46</v>
      </c>
      <c r="I389" s="87">
        <v>-0.35653509548496487</v>
      </c>
      <c r="J389" s="86">
        <v>852352853</v>
      </c>
      <c r="K389" s="87">
        <v>26.397518258790882</v>
      </c>
      <c r="L389" s="87">
        <v>80</v>
      </c>
      <c r="M389" s="87">
        <v>20.38</v>
      </c>
      <c r="N389" s="88">
        <v>39.736357104147906</v>
      </c>
      <c r="O389" s="89">
        <v>1656.0914655835136</v>
      </c>
      <c r="P389" s="88">
        <v>55.203048852783787</v>
      </c>
    </row>
    <row r="390" spans="1:16">
      <c r="A390" s="30" t="s">
        <v>7</v>
      </c>
      <c r="B390" s="30" t="s">
        <v>349</v>
      </c>
      <c r="C390" s="31">
        <v>83965464000</v>
      </c>
      <c r="D390" s="31">
        <v>500000000</v>
      </c>
      <c r="E390" s="32">
        <v>8.4018504235372813</v>
      </c>
      <c r="F390" s="32">
        <v>0.390783740629641</v>
      </c>
      <c r="G390" s="31">
        <v>111.62364100000001</v>
      </c>
      <c r="H390" s="32">
        <v>42.66</v>
      </c>
      <c r="I390" s="32">
        <v>-0.36651524853091644</v>
      </c>
      <c r="J390" s="31">
        <v>418795000</v>
      </c>
      <c r="K390" s="32">
        <v>51.337766687758929</v>
      </c>
      <c r="L390" s="32">
        <v>80</v>
      </c>
      <c r="M390" s="32">
        <v>22.32</v>
      </c>
      <c r="N390" s="33">
        <v>31.03054777559398</v>
      </c>
      <c r="O390" s="34">
        <v>668.02830347155441</v>
      </c>
      <c r="P390" s="33">
        <v>22.26761011571848</v>
      </c>
    </row>
    <row r="391" spans="1:16">
      <c r="A391" s="55" t="s">
        <v>293</v>
      </c>
      <c r="B391" s="55" t="s">
        <v>356</v>
      </c>
      <c r="C391" s="56">
        <v>115747897000</v>
      </c>
      <c r="D391" s="56">
        <v>500000000</v>
      </c>
      <c r="E391" s="57">
        <v>1.1619783261992707</v>
      </c>
      <c r="F391" s="57">
        <v>1.5702409813503657E-2</v>
      </c>
      <c r="G391" s="56">
        <v>231.500754</v>
      </c>
      <c r="H391" s="57">
        <v>148.69999999999999</v>
      </c>
      <c r="I391" s="57">
        <v>-2.5896560922137439</v>
      </c>
      <c r="J391" s="56">
        <v>-7758354000</v>
      </c>
      <c r="K391" s="57">
        <v>-9.5381056342621129</v>
      </c>
      <c r="L391" s="57">
        <v>80</v>
      </c>
      <c r="M391" s="57">
        <v>46.3</v>
      </c>
      <c r="N391" s="58">
        <v>72.514038386411244</v>
      </c>
      <c r="O391" s="59">
        <v>502.13288469579294</v>
      </c>
      <c r="P391" s="58">
        <v>16.737762823193098</v>
      </c>
    </row>
    <row r="392" spans="1:16">
      <c r="A392" s="40" t="s">
        <v>321</v>
      </c>
      <c r="B392" s="40" t="s">
        <v>255</v>
      </c>
      <c r="C392" s="41">
        <v>2964377336</v>
      </c>
      <c r="D392" s="41">
        <v>500000000</v>
      </c>
      <c r="E392" s="42">
        <v>34.286145311541063</v>
      </c>
      <c r="F392" s="42">
        <v>34.286145311541063</v>
      </c>
      <c r="G392" s="41">
        <v>422.728272</v>
      </c>
      <c r="H392" s="42">
        <v>2.76</v>
      </c>
      <c r="I392" s="42">
        <v>-9.5835025124000772E-2</v>
      </c>
      <c r="J392" s="41">
        <v>-298290114</v>
      </c>
      <c r="K392" s="42">
        <v>-3.3524409729515878</v>
      </c>
      <c r="L392" s="42">
        <v>80</v>
      </c>
      <c r="M392" s="42">
        <v>84.54</v>
      </c>
      <c r="N392" s="43">
        <v>15.066937885682702</v>
      </c>
      <c r="O392" s="44">
        <v>127.73628984013726</v>
      </c>
      <c r="P392" s="43">
        <v>4.2578763280045751</v>
      </c>
    </row>
    <row r="393" spans="1:16">
      <c r="A393" s="60" t="s">
        <v>96</v>
      </c>
      <c r="B393" s="60" t="s">
        <v>287</v>
      </c>
      <c r="C393" s="61">
        <v>2553702389</v>
      </c>
      <c r="D393" s="61">
        <v>500000000</v>
      </c>
      <c r="E393" s="62">
        <v>40.849610626617711</v>
      </c>
      <c r="F393" s="62">
        <v>27.233073751078475</v>
      </c>
      <c r="G393" s="61">
        <v>299.480053</v>
      </c>
      <c r="H393" s="62">
        <v>3.27</v>
      </c>
      <c r="I393" s="62">
        <v>-2.2232251967135852E-2</v>
      </c>
      <c r="J393" s="61">
        <v>75735008</v>
      </c>
      <c r="K393" s="62">
        <v>19.805900066716834</v>
      </c>
      <c r="L393" s="62">
        <v>80</v>
      </c>
      <c r="M393" s="62">
        <v>59.89</v>
      </c>
      <c r="N393" s="63">
        <v>46.058177788483142</v>
      </c>
      <c r="O393" s="64">
        <v>1087.2411997199765</v>
      </c>
      <c r="P393" s="63">
        <v>36.24137332399922</v>
      </c>
    </row>
    <row r="394" spans="1:16">
      <c r="A394" s="30" t="s">
        <v>198</v>
      </c>
      <c r="B394" s="30" t="s">
        <v>605</v>
      </c>
      <c r="C394" s="31">
        <v>6529421000</v>
      </c>
      <c r="D394" s="31">
        <v>500000000</v>
      </c>
      <c r="E394" s="32">
        <v>36.630036630036628</v>
      </c>
      <c r="F394" s="32">
        <v>9.1575091575091569</v>
      </c>
      <c r="G394" s="31">
        <v>124.820319</v>
      </c>
      <c r="H394" s="32">
        <v>8.75</v>
      </c>
      <c r="I394" s="32">
        <v>-0.90202474804298494</v>
      </c>
      <c r="J394" s="31">
        <v>-116951000</v>
      </c>
      <c r="K394" s="32">
        <v>-34.20235825260152</v>
      </c>
      <c r="L394" s="32">
        <v>80</v>
      </c>
      <c r="M394" s="32">
        <v>24.96</v>
      </c>
      <c r="N394" s="33">
        <v>18.927681921989098</v>
      </c>
      <c r="O394" s="34">
        <v>470</v>
      </c>
      <c r="P394" s="33">
        <v>15.666666666666666</v>
      </c>
    </row>
    <row r="395" spans="1:16">
      <c r="A395" s="45" t="s">
        <v>196</v>
      </c>
      <c r="B395" s="45" t="s">
        <v>375</v>
      </c>
      <c r="C395" s="46">
        <v>58964771000</v>
      </c>
      <c r="D395" s="46">
        <v>500000000</v>
      </c>
      <c r="E395" s="47">
        <v>1.2103927346176104</v>
      </c>
      <c r="F395" s="47">
        <v>9.3107133432123873E-3</v>
      </c>
      <c r="G395" s="46">
        <v>120.540333</v>
      </c>
      <c r="H395" s="47">
        <v>274.25</v>
      </c>
      <c r="I395" s="47">
        <v>-3.2206621737245769</v>
      </c>
      <c r="J395" s="46">
        <v>2988567000</v>
      </c>
      <c r="K395" s="47">
        <v>43.499108435581334</v>
      </c>
      <c r="L395" s="47">
        <v>80</v>
      </c>
      <c r="M395" s="47">
        <v>24.1</v>
      </c>
      <c r="N395" s="48">
        <v>70.637518395816798</v>
      </c>
      <c r="O395" s="49">
        <v>843.05288616304358</v>
      </c>
      <c r="P395" s="48">
        <v>28.101762872101453</v>
      </c>
    </row>
    <row r="396" spans="1:16">
      <c r="A396" s="35" t="s">
        <v>181</v>
      </c>
      <c r="B396" s="35" t="s">
        <v>200</v>
      </c>
      <c r="C396" s="36">
        <v>959761015</v>
      </c>
      <c r="D396" s="36">
        <v>500000000</v>
      </c>
      <c r="E396" s="37">
        <v>77.75626521106939</v>
      </c>
      <c r="F396" s="37">
        <v>77.75626521106939</v>
      </c>
      <c r="G396" s="36">
        <v>195.60929400000001</v>
      </c>
      <c r="H396" s="37">
        <v>2.63</v>
      </c>
      <c r="I396" s="37">
        <v>-8.4522665695254684E-2</v>
      </c>
      <c r="J396" s="36">
        <v>70090339</v>
      </c>
      <c r="K396" s="37">
        <v>14.267301517831152</v>
      </c>
      <c r="L396" s="37">
        <v>80</v>
      </c>
      <c r="M396" s="37">
        <v>39.119999999999997</v>
      </c>
      <c r="N396" s="38">
        <v>52.723015007891988</v>
      </c>
      <c r="O396" s="39">
        <v>111.69222727893779</v>
      </c>
      <c r="P396" s="38">
        <v>3.72307424263126</v>
      </c>
    </row>
    <row r="397" spans="1:16">
      <c r="A397" t="s">
        <v>2181</v>
      </c>
      <c r="C397" s="14">
        <v>9235306507</v>
      </c>
      <c r="D397" s="14">
        <v>500000000</v>
      </c>
      <c r="E397" s="19">
        <v>0</v>
      </c>
      <c r="F397" s="19">
        <v>0</v>
      </c>
      <c r="G397" s="14">
        <v>0</v>
      </c>
      <c r="H397" s="19">
        <v>38.200000000000003</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15.919701440069671</v>
      </c>
      <c r="F398" s="27">
        <v>1.4056969481305668</v>
      </c>
      <c r="G398" s="26">
        <v>109.374763</v>
      </c>
      <c r="H398" s="27">
        <v>22.98</v>
      </c>
      <c r="I398" s="27">
        <v>-0.50509074733675519</v>
      </c>
      <c r="J398" s="26">
        <v>-133038799</v>
      </c>
      <c r="K398" s="27">
        <v>-85.126524195396556</v>
      </c>
      <c r="L398" s="27">
        <v>77.703298583310939</v>
      </c>
      <c r="M398" s="27">
        <v>21.24</v>
      </c>
      <c r="N398" s="28">
        <v>68.970846194431985</v>
      </c>
      <c r="O398" s="29">
        <v>154.09853576762981</v>
      </c>
      <c r="P398" s="28">
        <v>5.1366178589209941</v>
      </c>
    </row>
    <row r="399" spans="1:16">
      <c r="A399" s="25" t="s">
        <v>526</v>
      </c>
      <c r="B399" s="25" t="s">
        <v>353</v>
      </c>
      <c r="C399" s="26">
        <v>8353028000</v>
      </c>
      <c r="D399" s="26">
        <v>516180000</v>
      </c>
      <c r="E399" s="27">
        <v>13.188992525386887</v>
      </c>
      <c r="F399" s="27">
        <v>1.2167214210423907</v>
      </c>
      <c r="G399" s="26">
        <v>138.27239</v>
      </c>
      <c r="H399" s="27">
        <v>21.94</v>
      </c>
      <c r="I399" s="27">
        <v>-0.64073551192532463</v>
      </c>
      <c r="J399" s="26">
        <v>9266000</v>
      </c>
      <c r="K399" s="27">
        <v>1169.8445931361969</v>
      </c>
      <c r="L399" s="27">
        <v>77.492347630671475</v>
      </c>
      <c r="M399" s="27">
        <v>26.78</v>
      </c>
      <c r="N399" s="28">
        <v>19.880042034781134</v>
      </c>
      <c r="O399" s="29">
        <v>109.23769959813011</v>
      </c>
      <c r="P399" s="28">
        <v>3.6412566532710033</v>
      </c>
    </row>
    <row r="400" spans="1:16">
      <c r="A400" t="s">
        <v>2192</v>
      </c>
      <c r="C400" s="14">
        <v>15590464000</v>
      </c>
      <c r="D400" s="14">
        <v>529355000</v>
      </c>
      <c r="E400" s="19">
        <v>0</v>
      </c>
      <c r="F400" s="19">
        <v>0</v>
      </c>
      <c r="G400" s="14">
        <v>0</v>
      </c>
      <c r="H400" s="19">
        <v>114</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26.432189358089989</v>
      </c>
      <c r="F401" s="67">
        <v>9.8811922833981267</v>
      </c>
      <c r="G401" s="66">
        <v>285.553631</v>
      </c>
      <c r="H401" s="67">
        <v>5.3</v>
      </c>
      <c r="I401" s="67">
        <v>-0.28513344125519868</v>
      </c>
      <c r="J401" s="66">
        <v>-32229759</v>
      </c>
      <c r="K401" s="67">
        <v>-82.99782818729733</v>
      </c>
      <c r="L401" s="67">
        <v>74.766355140186917</v>
      </c>
      <c r="M401" s="67">
        <v>53.37</v>
      </c>
      <c r="N401" s="68">
        <v>60.289058478218877</v>
      </c>
      <c r="O401" s="69">
        <v>168.54463592998991</v>
      </c>
      <c r="P401" s="68">
        <v>5.6181545309996634</v>
      </c>
    </row>
    <row r="402" spans="1:16">
      <c r="A402" s="35" t="s">
        <v>702</v>
      </c>
      <c r="B402" s="35" t="s">
        <v>208</v>
      </c>
      <c r="C402" s="36">
        <v>18418307434</v>
      </c>
      <c r="D402" s="36">
        <v>540000000</v>
      </c>
      <c r="E402" s="37">
        <v>11.173881507869719</v>
      </c>
      <c r="F402" s="37">
        <v>0.62704161099156674</v>
      </c>
      <c r="G402" s="36">
        <v>109.977541</v>
      </c>
      <c r="H402" s="37">
        <v>32.56</v>
      </c>
      <c r="I402" s="37">
        <v>-0.97977882662906524</v>
      </c>
      <c r="J402" s="36">
        <v>45967799</v>
      </c>
      <c r="K402" s="37">
        <v>387.66267664892985</v>
      </c>
      <c r="L402" s="37">
        <v>74.074074074074076</v>
      </c>
      <c r="M402" s="37">
        <v>20.36</v>
      </c>
      <c r="N402" s="38">
        <v>50.05341483616828</v>
      </c>
      <c r="O402" s="39">
        <v>414.68288194857786</v>
      </c>
      <c r="P402" s="38">
        <v>13.822762731619262</v>
      </c>
    </row>
    <row r="403" spans="1:16">
      <c r="A403" s="35" t="s">
        <v>216</v>
      </c>
      <c r="B403" s="35" t="s">
        <v>208</v>
      </c>
      <c r="C403" s="36">
        <v>15688842293</v>
      </c>
      <c r="D403" s="36">
        <v>540000000</v>
      </c>
      <c r="E403" s="37">
        <v>11.141666015993371</v>
      </c>
      <c r="F403" s="37">
        <v>0.98251023068724608</v>
      </c>
      <c r="G403" s="36">
        <v>160.71315899999999</v>
      </c>
      <c r="H403" s="37">
        <v>22.34</v>
      </c>
      <c r="I403" s="37">
        <v>-0.51810051812646307</v>
      </c>
      <c r="J403" s="36">
        <v>164148082</v>
      </c>
      <c r="K403" s="37">
        <v>69.083962857391171</v>
      </c>
      <c r="L403" s="37">
        <v>74.074074074074076</v>
      </c>
      <c r="M403" s="37">
        <v>29.76</v>
      </c>
      <c r="N403" s="38">
        <v>29.454461619168644</v>
      </c>
      <c r="O403" s="39">
        <v>466.61465750871452</v>
      </c>
      <c r="P403" s="38">
        <v>15.553821916957151</v>
      </c>
    </row>
    <row r="404" spans="1:16">
      <c r="A404" s="30" t="s">
        <v>125</v>
      </c>
      <c r="B404" s="30" t="s">
        <v>349</v>
      </c>
      <c r="C404" s="31">
        <v>4744517178</v>
      </c>
      <c r="D404" s="31">
        <v>540000000</v>
      </c>
      <c r="E404" s="32">
        <v>14.509997493470483</v>
      </c>
      <c r="F404" s="32">
        <v>3.3587957160811301</v>
      </c>
      <c r="G404" s="31">
        <v>324.72809000000001</v>
      </c>
      <c r="H404" s="32">
        <v>8.49</v>
      </c>
      <c r="I404" s="32">
        <v>7.0907698689204324E-2</v>
      </c>
      <c r="J404" s="31">
        <v>502484611</v>
      </c>
      <c r="K404" s="32">
        <v>8.597278215949185</v>
      </c>
      <c r="L404" s="32">
        <v>74.074074074074076</v>
      </c>
      <c r="M404" s="32">
        <v>60.13</v>
      </c>
      <c r="N404" s="33">
        <v>2.2395483807479692</v>
      </c>
      <c r="O404" s="34">
        <v>1562.1000814073298</v>
      </c>
      <c r="P404" s="33">
        <v>52.070002713577658</v>
      </c>
    </row>
    <row r="405" spans="1:16">
      <c r="A405" s="30" t="s">
        <v>133</v>
      </c>
      <c r="B405" s="30" t="s">
        <v>349</v>
      </c>
      <c r="C405" s="31">
        <v>2247762700</v>
      </c>
      <c r="D405" s="31">
        <v>543595733</v>
      </c>
      <c r="E405" s="32">
        <v>0.94668563824876661</v>
      </c>
      <c r="F405" s="32">
        <v>8.21474125446503E-3</v>
      </c>
      <c r="G405" s="31">
        <v>196.92824899999999</v>
      </c>
      <c r="H405" s="32">
        <v>214.6</v>
      </c>
      <c r="I405" s="32">
        <v>11.892427054346797</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18.899999999999999</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14.822714992512157</v>
      </c>
      <c r="F407" s="42">
        <v>0.77707549108844864</v>
      </c>
      <c r="G407" s="41">
        <v>71.523961</v>
      </c>
      <c r="H407" s="42">
        <v>37.74</v>
      </c>
      <c r="I407" s="42">
        <v>0.55789629555344789</v>
      </c>
      <c r="J407" s="41">
        <v>294689392</v>
      </c>
      <c r="K407" s="42">
        <v>64.729170841684052</v>
      </c>
      <c r="L407" s="42">
        <v>73.394495412844037</v>
      </c>
      <c r="M407" s="42">
        <v>13.12</v>
      </c>
      <c r="N407" s="43">
        <v>46.074526176296651</v>
      </c>
      <c r="O407" s="44">
        <v>1834.6539154747882</v>
      </c>
      <c r="P407" s="43">
        <v>61.155130515826272</v>
      </c>
    </row>
    <row r="408" spans="1:16">
      <c r="A408" s="70" t="s">
        <v>478</v>
      </c>
      <c r="B408" s="70" t="s">
        <v>221</v>
      </c>
      <c r="C408" s="71">
        <v>15925799746</v>
      </c>
      <c r="D408" s="71">
        <v>545854435</v>
      </c>
      <c r="E408" s="72">
        <v>10.557804545865062</v>
      </c>
      <c r="F408" s="72">
        <v>0.33932973569323005</v>
      </c>
      <c r="G408" s="71">
        <v>65.829008000000002</v>
      </c>
      <c r="H408" s="72">
        <v>57.6</v>
      </c>
      <c r="I408" s="72">
        <v>1.2316053990672842</v>
      </c>
      <c r="J408" s="71">
        <v>-113776797</v>
      </c>
      <c r="K408" s="72">
        <v>-273.46263575164625</v>
      </c>
      <c r="L408" s="72">
        <v>73.279609791940231</v>
      </c>
      <c r="M408" s="72">
        <v>12.05</v>
      </c>
      <c r="N408" s="73">
        <v>16.606615783972916</v>
      </c>
      <c r="O408" s="74">
        <v>1573.9030386948575</v>
      </c>
      <c r="P408" s="73">
        <v>52.463434623161916</v>
      </c>
    </row>
    <row r="409" spans="1:16">
      <c r="A409" s="60" t="s">
        <v>199</v>
      </c>
      <c r="B409" s="60" t="s">
        <v>287</v>
      </c>
      <c r="C409" s="61">
        <v>1509446134</v>
      </c>
      <c r="D409" s="61">
        <v>546000000</v>
      </c>
      <c r="E409" s="62">
        <v>42.015161952672635</v>
      </c>
      <c r="F409" s="62">
        <v>19.237711516791499</v>
      </c>
      <c r="G409" s="61">
        <v>205.642202</v>
      </c>
      <c r="H409" s="62">
        <v>4.63</v>
      </c>
      <c r="I409" s="62">
        <v>-0.24822678351015084</v>
      </c>
      <c r="J409" s="61">
        <v>-45102815</v>
      </c>
      <c r="K409" s="62">
        <v>-48.422698228480861</v>
      </c>
      <c r="L409" s="62">
        <v>73.260073260073256</v>
      </c>
      <c r="M409" s="62">
        <v>37.659999999999997</v>
      </c>
      <c r="N409" s="63">
        <v>38.363616764463949</v>
      </c>
      <c r="O409" s="64">
        <v>0</v>
      </c>
      <c r="P409" s="63">
        <v>0</v>
      </c>
    </row>
    <row r="410" spans="1:16">
      <c r="A410" s="80" t="s">
        <v>288</v>
      </c>
      <c r="B410" s="80" t="s">
        <v>352</v>
      </c>
      <c r="C410" s="81">
        <v>1494939583</v>
      </c>
      <c r="D410" s="81">
        <v>560000000</v>
      </c>
      <c r="E410" s="82">
        <v>16.295057871898035</v>
      </c>
      <c r="F410" s="82">
        <v>4.8497196047315576</v>
      </c>
      <c r="G410" s="81">
        <v>363.678921</v>
      </c>
      <c r="H410" s="82">
        <v>6.75</v>
      </c>
      <c r="I410" s="82">
        <v>-4.2959824025882831E-2</v>
      </c>
      <c r="J410" s="81">
        <v>-302905028</v>
      </c>
      <c r="K410" s="82">
        <v>-11.092585759256528</v>
      </c>
      <c r="L410" s="82">
        <v>71.428571428571431</v>
      </c>
      <c r="M410" s="82">
        <v>64.94</v>
      </c>
      <c r="N410" s="83">
        <v>66.291393562536285</v>
      </c>
      <c r="O410" s="84">
        <v>1322.1849062632446</v>
      </c>
      <c r="P410" s="83">
        <v>44.072830208774818</v>
      </c>
    </row>
    <row r="411" spans="1:16">
      <c r="A411" s="35" t="s">
        <v>631</v>
      </c>
      <c r="B411" s="35" t="s">
        <v>208</v>
      </c>
      <c r="C411" s="36">
        <v>3343455014</v>
      </c>
      <c r="D411" s="36">
        <v>577000000</v>
      </c>
      <c r="E411" s="37">
        <v>2.286780376192008</v>
      </c>
      <c r="F411" s="37">
        <v>2.3590620370058678E-2</v>
      </c>
      <c r="G411" s="36">
        <v>115.48181</v>
      </c>
      <c r="H411" s="37">
        <v>151.5</v>
      </c>
      <c r="I411" s="37">
        <v>16.370643720437016</v>
      </c>
      <c r="J411" s="36">
        <v>-69780713</v>
      </c>
      <c r="K411" s="37">
        <v>-1389.1517560160212</v>
      </c>
      <c r="L411" s="37">
        <v>69.324090121317155</v>
      </c>
      <c r="M411" s="37">
        <v>20.010000000000002</v>
      </c>
      <c r="N411" s="38">
        <v>54.971075240939129</v>
      </c>
      <c r="O411" s="39">
        <v>2349.5623030341103</v>
      </c>
      <c r="P411" s="38">
        <v>78.318743434470349</v>
      </c>
    </row>
    <row r="412" spans="1:16">
      <c r="A412" s="30" t="s">
        <v>407</v>
      </c>
      <c r="B412" s="30" t="s">
        <v>349</v>
      </c>
      <c r="C412" s="31">
        <v>4259374646</v>
      </c>
      <c r="D412" s="31">
        <v>588505080</v>
      </c>
      <c r="E412" s="32">
        <v>22.102605417308926</v>
      </c>
      <c r="F412" s="32">
        <v>4.6946505154443452</v>
      </c>
      <c r="G412" s="31">
        <v>218.04563899999999</v>
      </c>
      <c r="H412" s="32">
        <v>8.3000000000000007</v>
      </c>
      <c r="I412" s="32">
        <v>2.8099678596223754E-2</v>
      </c>
      <c r="J412" s="31">
        <v>1465040722</v>
      </c>
      <c r="K412" s="32">
        <v>3.2135902909052381</v>
      </c>
      <c r="L412" s="32">
        <v>67.968827049037543</v>
      </c>
      <c r="M412" s="32">
        <v>37.049999999999997</v>
      </c>
      <c r="N412" s="33">
        <v>43.626082350695022</v>
      </c>
      <c r="O412" s="34">
        <v>1525.6443328490184</v>
      </c>
      <c r="P412" s="33">
        <v>50.854811094967282</v>
      </c>
    </row>
    <row r="413" spans="1:16">
      <c r="A413" s="30" t="s">
        <v>534</v>
      </c>
      <c r="B413" s="30" t="s">
        <v>605</v>
      </c>
      <c r="C413" s="31">
        <v>16816639000</v>
      </c>
      <c r="D413" s="31">
        <v>590000000</v>
      </c>
      <c r="E413" s="32">
        <v>14.183687978721633</v>
      </c>
      <c r="F413" s="32">
        <v>0.89037589320286459</v>
      </c>
      <c r="G413" s="31">
        <v>100.037674</v>
      </c>
      <c r="H413" s="32">
        <v>28.2</v>
      </c>
      <c r="I413" s="32">
        <v>-0.568859079338079</v>
      </c>
      <c r="J413" s="31">
        <v>-142397000</v>
      </c>
      <c r="K413" s="32">
        <v>-111.87033434693147</v>
      </c>
      <c r="L413" s="32">
        <v>67.79661016949153</v>
      </c>
      <c r="M413" s="32">
        <v>16.95</v>
      </c>
      <c r="N413" s="33">
        <v>20.457188238176638</v>
      </c>
      <c r="O413" s="34">
        <v>151.3031543199466</v>
      </c>
      <c r="P413" s="33">
        <v>5.043438477331553</v>
      </c>
    </row>
    <row r="414" spans="1:16">
      <c r="A414" s="30" t="s">
        <v>13</v>
      </c>
      <c r="B414" s="30" t="s">
        <v>349</v>
      </c>
      <c r="C414" s="31">
        <v>2897114703</v>
      </c>
      <c r="D414" s="31">
        <v>590000000</v>
      </c>
      <c r="E414" s="32">
        <v>52.660015355660477</v>
      </c>
      <c r="F414" s="32">
        <v>89.254263314678781</v>
      </c>
      <c r="G414" s="31">
        <v>499.73981700000002</v>
      </c>
      <c r="H414" s="32">
        <v>1.52</v>
      </c>
      <c r="I414" s="32">
        <v>-4.0060261791211582E-2</v>
      </c>
      <c r="J414" s="31">
        <v>-87697633</v>
      </c>
      <c r="K414" s="32">
        <v>-6.7276616234328692</v>
      </c>
      <c r="L414" s="32">
        <v>67.79661016949153</v>
      </c>
      <c r="M414" s="32">
        <v>84.7</v>
      </c>
      <c r="N414" s="33">
        <v>11.691560380710573</v>
      </c>
      <c r="O414" s="34">
        <v>76.868533297557875</v>
      </c>
      <c r="P414" s="33">
        <v>2.5622844432519289</v>
      </c>
    </row>
    <row r="415" spans="1:16">
      <c r="A415" s="25" t="s">
        <v>116</v>
      </c>
      <c r="B415" s="25" t="s">
        <v>691</v>
      </c>
      <c r="C415" s="26">
        <v>2293640501</v>
      </c>
      <c r="D415" s="26">
        <v>592000000</v>
      </c>
      <c r="E415" s="27">
        <v>48.959876793449247</v>
      </c>
      <c r="F415" s="27">
        <v>11.814642083361305</v>
      </c>
      <c r="G415" s="26">
        <v>110.71429000000001</v>
      </c>
      <c r="H415" s="27">
        <v>7.38</v>
      </c>
      <c r="I415" s="27">
        <v>3.8210754253158896E-2</v>
      </c>
      <c r="J415" s="26">
        <v>-484144539</v>
      </c>
      <c r="K415" s="27">
        <v>-8.5594273325057575</v>
      </c>
      <c r="L415" s="27">
        <v>67.567567567567565</v>
      </c>
      <c r="M415" s="27">
        <v>18.7</v>
      </c>
      <c r="N415" s="28">
        <v>58.330816287923518</v>
      </c>
      <c r="O415" s="29">
        <v>1706.324082854341</v>
      </c>
      <c r="P415" s="28">
        <v>56.87746942847803</v>
      </c>
    </row>
    <row r="416" spans="1:16">
      <c r="A416" s="80" t="s">
        <v>4</v>
      </c>
      <c r="B416" s="80" t="s">
        <v>352</v>
      </c>
      <c r="C416" s="81">
        <v>38132118898</v>
      </c>
      <c r="D416" s="81">
        <v>593290008</v>
      </c>
      <c r="E416" s="82">
        <v>2.7722992100274366</v>
      </c>
      <c r="F416" s="82">
        <v>8.0564751803223283E-2</v>
      </c>
      <c r="G416" s="81">
        <v>248.81611699999999</v>
      </c>
      <c r="H416" s="82">
        <v>58</v>
      </c>
      <c r="I416" s="82">
        <v>1.5464792969502028</v>
      </c>
      <c r="J416" s="81">
        <v>-735697133</v>
      </c>
      <c r="K416" s="82">
        <v>-46.773079465024907</v>
      </c>
      <c r="L416" s="82">
        <v>67.420653408341238</v>
      </c>
      <c r="M416" s="82">
        <v>41.93</v>
      </c>
      <c r="N416" s="83">
        <v>67.064058422197348</v>
      </c>
      <c r="O416" s="84">
        <v>1946.3025266650361</v>
      </c>
      <c r="P416" s="83">
        <v>64.876750888834536</v>
      </c>
    </row>
    <row r="417" spans="1:16">
      <c r="A417" s="70" t="s">
        <v>775</v>
      </c>
      <c r="B417" s="70" t="s">
        <v>221</v>
      </c>
      <c r="C417" s="71">
        <v>13661644947</v>
      </c>
      <c r="D417" s="71">
        <v>595348000</v>
      </c>
      <c r="E417" s="72">
        <v>22.946559304261214</v>
      </c>
      <c r="F417" s="72">
        <v>3.5039184575104452</v>
      </c>
      <c r="G417" s="71">
        <v>175.89696599999999</v>
      </c>
      <c r="H417" s="72">
        <v>11.67</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-5.8873265447022753E-2</v>
      </c>
      <c r="J418" s="31">
        <v>-82587584</v>
      </c>
      <c r="K418" s="32">
        <v>-7.2650145571518356</v>
      </c>
      <c r="L418" s="32">
        <v>66.666666666666671</v>
      </c>
      <c r="M418" s="32">
        <v>66.569999999999993</v>
      </c>
      <c r="N418" s="33">
        <v>114.70553072265308</v>
      </c>
      <c r="O418" s="34">
        <v>233.00219283936821</v>
      </c>
      <c r="P418" s="33">
        <v>7.7667397613122739</v>
      </c>
    </row>
    <row r="419" spans="1:16">
      <c r="A419" s="80" t="s">
        <v>272</v>
      </c>
      <c r="B419" s="80" t="s">
        <v>352</v>
      </c>
      <c r="C419" s="81">
        <v>188976717000</v>
      </c>
      <c r="D419" s="81">
        <v>600000000</v>
      </c>
      <c r="E419" s="82">
        <v>0.233138668373708</v>
      </c>
      <c r="F419" s="82">
        <v>9.4311759050852754E-4</v>
      </c>
      <c r="G419" s="81">
        <v>825.45875799999999</v>
      </c>
      <c r="H419" s="82">
        <v>415.75</v>
      </c>
      <c r="I419" s="82">
        <v>7.1968749707119741</v>
      </c>
      <c r="J419" s="81">
        <v>6551167000</v>
      </c>
      <c r="K419" s="82">
        <v>37.733735073460956</v>
      </c>
      <c r="L419" s="82">
        <v>66.666666666666671</v>
      </c>
      <c r="M419" s="82">
        <v>68.78</v>
      </c>
      <c r="N419" s="83">
        <v>52.098128192978109</v>
      </c>
      <c r="O419" s="84">
        <v>2404.311613948244</v>
      </c>
      <c r="P419" s="83">
        <v>80.143720464941467</v>
      </c>
    </row>
    <row r="420" spans="1:16">
      <c r="A420" s="30" t="s">
        <v>305</v>
      </c>
      <c r="B420" s="30" t="s">
        <v>349</v>
      </c>
      <c r="C420" s="31">
        <v>1496832828</v>
      </c>
      <c r="D420" s="31">
        <v>600000000</v>
      </c>
      <c r="E420" s="32">
        <v>32.387740851434849</v>
      </c>
      <c r="F420" s="32">
        <v>26.989784042862375</v>
      </c>
      <c r="G420" s="31">
        <v>523.35924</v>
      </c>
      <c r="H420" s="32">
        <v>2.36</v>
      </c>
      <c r="I420" s="32">
        <v>-7.0406522725519069E-3</v>
      </c>
      <c r="J420" s="31">
        <v>-18291894</v>
      </c>
      <c r="K420" s="32">
        <v>-65.602829318822856</v>
      </c>
      <c r="L420" s="32">
        <v>66.666666666666671</v>
      </c>
      <c r="M420" s="32">
        <v>87.22</v>
      </c>
      <c r="N420" s="33">
        <v>27.829858360971983</v>
      </c>
      <c r="O420" s="34">
        <v>1316.160399972701</v>
      </c>
      <c r="P420" s="33">
        <v>43.872013332423371</v>
      </c>
    </row>
    <row r="421" spans="1:16">
      <c r="A421" s="55" t="s">
        <v>455</v>
      </c>
      <c r="B421" s="55" t="s">
        <v>233</v>
      </c>
      <c r="C421" s="56">
        <v>2527222364</v>
      </c>
      <c r="D421" s="56">
        <v>600000000</v>
      </c>
      <c r="E421" s="57">
        <v>43.843784595486284</v>
      </c>
      <c r="F421" s="57">
        <v>14.614594865162095</v>
      </c>
      <c r="G421" s="56">
        <v>163.504896</v>
      </c>
      <c r="H421" s="57">
        <v>5.58</v>
      </c>
      <c r="I421" s="57">
        <v>-0.16438538050283036</v>
      </c>
      <c r="J421" s="56">
        <v>-2865114</v>
      </c>
      <c r="K421" s="57">
        <v>-1047.0787549814772</v>
      </c>
      <c r="L421" s="57">
        <v>66.666666666666671</v>
      </c>
      <c r="M421" s="57">
        <v>27.25</v>
      </c>
      <c r="N421" s="58">
        <v>58.888931555108307</v>
      </c>
      <c r="O421" s="59">
        <v>361.1995447931896</v>
      </c>
      <c r="P421" s="58">
        <v>12.039984826439653</v>
      </c>
    </row>
    <row r="422" spans="1:16">
      <c r="A422" s="30" t="s">
        <v>131</v>
      </c>
      <c r="B422" s="30" t="s">
        <v>349</v>
      </c>
      <c r="C422" s="31">
        <v>5420476820</v>
      </c>
      <c r="D422" s="31">
        <v>600000000</v>
      </c>
      <c r="E422" s="32">
        <v>28.949132032648837</v>
      </c>
      <c r="F422" s="32">
        <v>24.12427669387403</v>
      </c>
      <c r="G422" s="31">
        <v>476.48790200000002</v>
      </c>
      <c r="H422" s="32">
        <v>2.9</v>
      </c>
      <c r="I422" s="32">
        <v>-1.9457899790573663E-2</v>
      </c>
      <c r="J422" s="31">
        <v>-882648890</v>
      </c>
      <c r="K422" s="32">
        <v>-1.3595439971606378</v>
      </c>
      <c r="L422" s="32">
        <v>66.666666666666671</v>
      </c>
      <c r="M422" s="32">
        <v>79.41</v>
      </c>
      <c r="N422" s="33">
        <v>33.234709875584507</v>
      </c>
      <c r="O422" s="34">
        <v>277.44294211984823</v>
      </c>
      <c r="P422" s="33">
        <v>9.2480980706616069</v>
      </c>
    </row>
    <row r="423" spans="1:16">
      <c r="A423" s="40" t="s">
        <v>519</v>
      </c>
      <c r="B423" s="40" t="s">
        <v>255</v>
      </c>
      <c r="C423" s="41">
        <v>5131323395</v>
      </c>
      <c r="D423" s="41">
        <v>600000000</v>
      </c>
      <c r="E423" s="42">
        <v>16.348203659381905</v>
      </c>
      <c r="F423" s="42">
        <v>1.6027650646452849</v>
      </c>
      <c r="G423" s="41">
        <v>139.029326</v>
      </c>
      <c r="H423" s="42">
        <v>17.600000000000001</v>
      </c>
      <c r="I423" s="42">
        <v>-1.5059351823372218</v>
      </c>
      <c r="J423" s="41">
        <v>229985505</v>
      </c>
      <c r="K423" s="42">
        <v>44.350621140232292</v>
      </c>
      <c r="L423" s="42">
        <v>66.666666666666671</v>
      </c>
      <c r="M423" s="42">
        <v>23.17</v>
      </c>
      <c r="N423" s="43">
        <v>63.177769907081412</v>
      </c>
      <c r="O423" s="44">
        <v>824.73604242057888</v>
      </c>
      <c r="P423" s="43">
        <v>27.491201414019297</v>
      </c>
    </row>
    <row r="424" spans="1:16">
      <c r="A424" s="40" t="s">
        <v>180</v>
      </c>
      <c r="B424" s="40" t="s">
        <v>255</v>
      </c>
      <c r="C424" s="41">
        <v>1146147548</v>
      </c>
      <c r="D424" s="41">
        <v>600000000</v>
      </c>
      <c r="E424" s="42">
        <v>52.30727384950152</v>
      </c>
      <c r="F424" s="42">
        <v>43.589394874584599</v>
      </c>
      <c r="G424" s="41">
        <v>335.41250200000002</v>
      </c>
      <c r="H424" s="42">
        <v>2.2799999999999998</v>
      </c>
      <c r="I424" s="42">
        <v>-2.6517236443160289E-2</v>
      </c>
      <c r="J424" s="41">
        <v>-60642937</v>
      </c>
      <c r="K424" s="42">
        <v>-19.787959808081194</v>
      </c>
      <c r="L424" s="42">
        <v>66.666666666666671</v>
      </c>
      <c r="M424" s="42">
        <v>55.9</v>
      </c>
      <c r="N424" s="43">
        <v>58.083701333702166</v>
      </c>
      <c r="O424" s="44">
        <v>398.37083497226064</v>
      </c>
      <c r="P424" s="43">
        <v>13.279027832408689</v>
      </c>
    </row>
    <row r="425" spans="1:16">
      <c r="A425" s="45" t="s">
        <v>742</v>
      </c>
      <c r="B425" s="45" t="s">
        <v>695</v>
      </c>
      <c r="C425" s="46">
        <v>2485538000</v>
      </c>
      <c r="D425" s="46">
        <v>600000000</v>
      </c>
      <c r="E425" s="47">
        <v>24.080602592999288</v>
      </c>
      <c r="F425" s="47">
        <v>2.5993742004532909</v>
      </c>
      <c r="G425" s="46">
        <v>159.75809699999999</v>
      </c>
      <c r="H425" s="47">
        <v>10.4</v>
      </c>
      <c r="I425" s="47">
        <v>-0.43038196315342431</v>
      </c>
      <c r="J425" s="46">
        <v>131816000</v>
      </c>
      <c r="K425" s="47">
        <v>70.279783941251438</v>
      </c>
      <c r="L425" s="47">
        <v>66.666666666666671</v>
      </c>
      <c r="M425" s="47">
        <v>26.62</v>
      </c>
      <c r="N425" s="48">
        <v>0</v>
      </c>
      <c r="O425" s="49">
        <v>46.063064776836626</v>
      </c>
      <c r="P425" s="48">
        <v>1.5354354925612208</v>
      </c>
    </row>
    <row r="426" spans="1:16">
      <c r="A426" s="45" t="s">
        <v>429</v>
      </c>
      <c r="B426" s="45" t="s">
        <v>375</v>
      </c>
      <c r="C426" s="46">
        <v>4917779893</v>
      </c>
      <c r="D426" s="46">
        <v>600000000</v>
      </c>
      <c r="E426" s="47">
        <v>40.15193492174388</v>
      </c>
      <c r="F426" s="47">
        <v>22.306630512079934</v>
      </c>
      <c r="G426" s="46">
        <v>321.37161300000002</v>
      </c>
      <c r="H426" s="47">
        <v>3.1</v>
      </c>
      <c r="I426" s="47">
        <v>-0.13251309002970801</v>
      </c>
      <c r="J426" s="46">
        <v>-340452455</v>
      </c>
      <c r="K426" s="47">
        <v>-5.28708186286981</v>
      </c>
      <c r="L426" s="47">
        <v>66.666666666666671</v>
      </c>
      <c r="M426" s="47">
        <v>53.56</v>
      </c>
      <c r="N426" s="48">
        <v>42.589553783921524</v>
      </c>
      <c r="O426" s="49">
        <v>211.35726143655276</v>
      </c>
      <c r="P426" s="48">
        <v>7.0452420478850923</v>
      </c>
    </row>
    <row r="427" spans="1:16">
      <c r="A427" s="40" t="s">
        <v>771</v>
      </c>
      <c r="B427" s="40" t="s">
        <v>255</v>
      </c>
      <c r="C427" s="41">
        <v>6697968298</v>
      </c>
      <c r="D427" s="41">
        <v>609000000</v>
      </c>
      <c r="E427" s="42">
        <v>29.032590218420268</v>
      </c>
      <c r="F427" s="42">
        <v>4.7672561935008648</v>
      </c>
      <c r="G427" s="41">
        <v>123.570446</v>
      </c>
      <c r="H427" s="42">
        <v>11.15</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32.68</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1.2143171390785348</v>
      </c>
      <c r="F429" s="32">
        <v>5.5869203546286394E-3</v>
      </c>
      <c r="G429" s="31">
        <v>92.579552000000007</v>
      </c>
      <c r="H429" s="32">
        <v>356</v>
      </c>
      <c r="I429" s="32">
        <v>33.042676201802919</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28.320338428044217</v>
      </c>
      <c r="F430" s="72">
        <v>5.0266841370330519</v>
      </c>
      <c r="G430" s="71">
        <v>148.71153100000001</v>
      </c>
      <c r="H430" s="72">
        <v>9.5</v>
      </c>
      <c r="I430" s="72">
        <v>-7.1362174915266863E-2</v>
      </c>
      <c r="J430" s="71">
        <v>184943299</v>
      </c>
      <c r="K430" s="72">
        <v>30.463390836344928</v>
      </c>
      <c r="L430" s="72">
        <v>63.897763578274763</v>
      </c>
      <c r="M430" s="72">
        <v>23.75</v>
      </c>
      <c r="N430" s="73">
        <v>72.868133229381698</v>
      </c>
      <c r="O430" s="74">
        <v>548.39648230136936</v>
      </c>
      <c r="P430" s="73">
        <v>18.27988274337898</v>
      </c>
    </row>
    <row r="431" spans="1:16">
      <c r="A431" s="25" t="s">
        <v>636</v>
      </c>
      <c r="B431" s="25" t="s">
        <v>376</v>
      </c>
      <c r="C431" s="26">
        <v>35674236000</v>
      </c>
      <c r="D431" s="26">
        <v>636584000</v>
      </c>
      <c r="E431" s="27">
        <v>34.366190821496531</v>
      </c>
      <c r="F431" s="27">
        <v>3.3740824876898148</v>
      </c>
      <c r="G431" s="26">
        <v>66.826561999999996</v>
      </c>
      <c r="H431" s="27">
        <v>17.43</v>
      </c>
      <c r="I431" s="27">
        <v>0.65178721050173749</v>
      </c>
      <c r="J431" s="26">
        <v>810045000</v>
      </c>
      <c r="K431" s="27">
        <v>12.573800220975379</v>
      </c>
      <c r="L431" s="27">
        <v>62.835383861360008</v>
      </c>
      <c r="M431" s="27">
        <v>10.49</v>
      </c>
      <c r="N431" s="28">
        <v>43.312089740225908</v>
      </c>
      <c r="O431" s="29">
        <v>2133.4822019348139</v>
      </c>
      <c r="P431" s="28">
        <v>71.116073397827137</v>
      </c>
    </row>
    <row r="432" spans="1:16">
      <c r="A432" s="30" t="s">
        <v>82</v>
      </c>
      <c r="B432" s="30" t="s">
        <v>349</v>
      </c>
      <c r="C432" s="31">
        <v>1381899413</v>
      </c>
      <c r="D432" s="31">
        <v>645000000</v>
      </c>
      <c r="E432" s="32">
        <v>59.744150752654576</v>
      </c>
      <c r="F432" s="32">
        <v>92.626590314193137</v>
      </c>
      <c r="G432" s="31">
        <v>592.54522899999995</v>
      </c>
      <c r="H432" s="32">
        <v>1.1299999999999999</v>
      </c>
      <c r="I432" s="32">
        <v>-3.1643905035331876E-2</v>
      </c>
      <c r="J432" s="31">
        <v>-92350724</v>
      </c>
      <c r="K432" s="32">
        <v>-6.9842441083623772</v>
      </c>
      <c r="L432" s="32">
        <v>62.015503875968989</v>
      </c>
      <c r="M432" s="32">
        <v>91.86</v>
      </c>
      <c r="N432" s="33">
        <v>0.43120676716063711</v>
      </c>
      <c r="O432" s="34">
        <v>103.55040537254838</v>
      </c>
      <c r="P432" s="33">
        <v>3.4516801790849461</v>
      </c>
    </row>
    <row r="433" spans="1:16">
      <c r="A433" s="70" t="s">
        <v>225</v>
      </c>
      <c r="B433" s="70" t="s">
        <v>221</v>
      </c>
      <c r="C433" s="71">
        <v>6768948418</v>
      </c>
      <c r="D433" s="71">
        <v>650000000</v>
      </c>
      <c r="E433" s="72">
        <v>93.073970305215141</v>
      </c>
      <c r="F433" s="72">
        <v>28.638144709296967</v>
      </c>
      <c r="G433" s="71">
        <v>73.999791000000002</v>
      </c>
      <c r="H433" s="72">
        <v>5.81</v>
      </c>
      <c r="I433" s="72">
        <v>-6.5807074812736843E-2</v>
      </c>
      <c r="J433" s="71">
        <v>-57755948</v>
      </c>
      <c r="K433" s="72">
        <v>-56.271260580814982</v>
      </c>
      <c r="L433" s="72">
        <v>61.53846153846154</v>
      </c>
      <c r="M433" s="72">
        <v>11.38</v>
      </c>
      <c r="N433" s="73">
        <v>12.667407535590895</v>
      </c>
      <c r="O433" s="74">
        <v>513.94072458643484</v>
      </c>
      <c r="P433" s="73">
        <v>17.131357486214494</v>
      </c>
    </row>
    <row r="434" spans="1:16">
      <c r="A434" s="70" t="s">
        <v>473</v>
      </c>
      <c r="B434" s="70" t="s">
        <v>221</v>
      </c>
      <c r="C434" s="71">
        <v>26339017679</v>
      </c>
      <c r="D434" s="71">
        <v>659000000</v>
      </c>
      <c r="E434" s="72">
        <v>24.721125769907786</v>
      </c>
      <c r="F434" s="72">
        <v>3.4102808345851545</v>
      </c>
      <c r="G434" s="71">
        <v>145.66302899999999</v>
      </c>
      <c r="H434" s="72">
        <v>11.11</v>
      </c>
      <c r="I434" s="72">
        <v>-9.808670390529528E-2</v>
      </c>
      <c r="J434" s="71">
        <v>4303189114</v>
      </c>
      <c r="K434" s="72">
        <v>1.6845645887177247</v>
      </c>
      <c r="L434" s="72">
        <v>60.698027314112288</v>
      </c>
      <c r="M434" s="72">
        <v>22.1</v>
      </c>
      <c r="N434" s="73">
        <v>8.0551703289758159</v>
      </c>
      <c r="O434" s="74">
        <v>781.94775875144217</v>
      </c>
      <c r="P434" s="73">
        <v>26.06492529171474</v>
      </c>
    </row>
    <row r="435" spans="1:16">
      <c r="A435" s="25" t="s">
        <v>381</v>
      </c>
      <c r="B435" s="25" t="s">
        <v>353</v>
      </c>
      <c r="C435" s="26">
        <v>7835710127</v>
      </c>
      <c r="D435" s="26">
        <v>660000000</v>
      </c>
      <c r="E435" s="27">
        <v>59.163939578826707</v>
      </c>
      <c r="F435" s="27">
        <v>6.2774742783747888</v>
      </c>
      <c r="G435" s="26">
        <v>49.182918000000001</v>
      </c>
      <c r="H435" s="27">
        <v>13.75</v>
      </c>
      <c r="I435" s="27">
        <v>4.9514673447784929E-2</v>
      </c>
      <c r="J435" s="26">
        <v>392044758</v>
      </c>
      <c r="K435" s="27">
        <v>24.040112277180352</v>
      </c>
      <c r="L435" s="27">
        <v>60.606060606060609</v>
      </c>
      <c r="M435" s="27">
        <v>7.45</v>
      </c>
      <c r="N435" s="28">
        <v>67.709360458601765</v>
      </c>
      <c r="O435" s="29">
        <v>683.66099572584585</v>
      </c>
      <c r="P435" s="28">
        <v>22.788699857528194</v>
      </c>
    </row>
    <row r="436" spans="1:16">
      <c r="A436" s="45" t="s">
        <v>460</v>
      </c>
      <c r="B436" s="45" t="s">
        <v>375</v>
      </c>
      <c r="C436" s="46">
        <v>12170740000</v>
      </c>
      <c r="D436" s="46">
        <v>660000000</v>
      </c>
      <c r="E436" s="47">
        <v>2.2854911695363405</v>
      </c>
      <c r="F436" s="47">
        <v>4.6795478491735064E-2</v>
      </c>
      <c r="G436" s="46">
        <v>252.20048299999999</v>
      </c>
      <c r="H436" s="47">
        <v>69.400000000000006</v>
      </c>
      <c r="I436" s="47">
        <v>-2.374162067677446</v>
      </c>
      <c r="J436" s="46">
        <v>414998000</v>
      </c>
      <c r="K436" s="47">
        <v>117.68731415573087</v>
      </c>
      <c r="L436" s="47">
        <v>60.606060606060609</v>
      </c>
      <c r="M436" s="47">
        <v>38.21</v>
      </c>
      <c r="N436" s="48">
        <v>43.206535630773466</v>
      </c>
      <c r="O436" s="49">
        <v>1424.0588906920279</v>
      </c>
      <c r="P436" s="48">
        <v>47.468629689734264</v>
      </c>
    </row>
    <row r="437" spans="1:16">
      <c r="A437" s="55" t="s">
        <v>667</v>
      </c>
      <c r="B437" s="55" t="s">
        <v>233</v>
      </c>
      <c r="C437" s="56">
        <v>18538498598</v>
      </c>
      <c r="D437" s="56">
        <v>662000000</v>
      </c>
      <c r="E437" s="57">
        <v>19.665014888009136</v>
      </c>
      <c r="F437" s="57">
        <v>2.4754550463254201</v>
      </c>
      <c r="G437" s="56">
        <v>158.43219300000001</v>
      </c>
      <c r="H437" s="57">
        <v>12.84</v>
      </c>
      <c r="I437" s="57">
        <v>-4.1918560392977255E-2</v>
      </c>
      <c r="J437" s="56">
        <v>30638765</v>
      </c>
      <c r="K437" s="57">
        <v>259.27938022306057</v>
      </c>
      <c r="L437" s="57">
        <v>60.422960725075527</v>
      </c>
      <c r="M437" s="57">
        <v>23.93</v>
      </c>
      <c r="N437" s="58">
        <v>54.874947621289614</v>
      </c>
      <c r="O437" s="59">
        <v>205.15730568068233</v>
      </c>
      <c r="P437" s="58">
        <v>6.838576856022744</v>
      </c>
    </row>
    <row r="438" spans="1:16">
      <c r="A438" s="55" t="s">
        <v>468</v>
      </c>
      <c r="B438" s="55" t="s">
        <v>356</v>
      </c>
      <c r="C438" s="56">
        <v>3885250224</v>
      </c>
      <c r="D438" s="56">
        <v>672000000</v>
      </c>
      <c r="E438" s="57">
        <v>1.158746918845593</v>
      </c>
      <c r="F438" s="57">
        <v>9.8532901262380363E-3</v>
      </c>
      <c r="G438" s="56">
        <v>217.993559</v>
      </c>
      <c r="H438" s="57">
        <v>158.4</v>
      </c>
      <c r="I438" s="57">
        <v>13.491837436787648</v>
      </c>
      <c r="J438" s="56">
        <v>15350052</v>
      </c>
      <c r="K438" s="57">
        <v>7661.2118317253908</v>
      </c>
      <c r="L438" s="57">
        <v>59.523809523809526</v>
      </c>
      <c r="M438" s="57">
        <v>32.43</v>
      </c>
      <c r="N438" s="58">
        <v>40.152998892736015</v>
      </c>
      <c r="O438" s="59">
        <v>1680</v>
      </c>
      <c r="P438" s="58">
        <v>56</v>
      </c>
    </row>
    <row r="439" spans="1:16">
      <c r="A439" s="50" t="s">
        <v>525</v>
      </c>
      <c r="B439" s="50" t="s">
        <v>355</v>
      </c>
      <c r="C439" s="51">
        <v>3963724062</v>
      </c>
      <c r="D439" s="51">
        <v>674934433</v>
      </c>
      <c r="E439" s="52">
        <v>7.1069171988809847</v>
      </c>
      <c r="F439" s="52">
        <v>0.55419942343542428</v>
      </c>
      <c r="G439" s="51">
        <v>292.99600400000003</v>
      </c>
      <c r="H439" s="52">
        <v>19.21</v>
      </c>
      <c r="I439" s="52">
        <v>-0.18611854216453239</v>
      </c>
      <c r="J439" s="51">
        <v>-901082449</v>
      </c>
      <c r="K439" s="52">
        <v>-14.231499283147174</v>
      </c>
      <c r="L439" s="52">
        <v>59.26501604341766</v>
      </c>
      <c r="M439" s="52">
        <v>43.41</v>
      </c>
      <c r="N439" s="53">
        <v>40.540103556028505</v>
      </c>
      <c r="O439" s="54">
        <v>251.97922093264864</v>
      </c>
      <c r="P439" s="53">
        <v>8.3993073644216221</v>
      </c>
    </row>
    <row r="440" spans="1:16">
      <c r="A440" s="75" t="s">
        <v>466</v>
      </c>
      <c r="B440" s="75" t="s">
        <v>679</v>
      </c>
      <c r="C440" s="76">
        <v>9055647326</v>
      </c>
      <c r="D440" s="76">
        <v>675000000</v>
      </c>
      <c r="E440" s="77">
        <v>23.599319195040206</v>
      </c>
      <c r="F440" s="77">
        <v>4.994564909003218</v>
      </c>
      <c r="G440" s="76">
        <v>233.17816500000001</v>
      </c>
      <c r="H440" s="77">
        <v>7.27</v>
      </c>
      <c r="I440" s="77">
        <v>-0.41130020728645178</v>
      </c>
      <c r="J440" s="76">
        <v>-1049101373</v>
      </c>
      <c r="K440" s="77">
        <v>-4.5038545574375108</v>
      </c>
      <c r="L440" s="77">
        <v>59.25925925925926</v>
      </c>
      <c r="M440" s="77">
        <v>34.54</v>
      </c>
      <c r="N440" s="78">
        <v>43.778318896109958</v>
      </c>
      <c r="O440" s="79">
        <v>277.60729840908505</v>
      </c>
      <c r="P440" s="78">
        <v>9.2535766136361683</v>
      </c>
    </row>
    <row r="441" spans="1:16">
      <c r="A441" s="45" t="s">
        <v>267</v>
      </c>
      <c r="B441" s="45" t="s">
        <v>375</v>
      </c>
      <c r="C441" s="46">
        <v>73314458000</v>
      </c>
      <c r="D441" s="46">
        <v>675728000</v>
      </c>
      <c r="E441" s="47">
        <v>3.7623949948003843</v>
      </c>
      <c r="F441" s="47">
        <v>6.3271743330566579E-2</v>
      </c>
      <c r="G441" s="46">
        <v>116.81877299999999</v>
      </c>
      <c r="H441" s="47">
        <v>91.05</v>
      </c>
      <c r="I441" s="47">
        <v>-1.9187893238508735</v>
      </c>
      <c r="J441" s="46">
        <v>-2214344000</v>
      </c>
      <c r="K441" s="47">
        <v>-26.854031713229741</v>
      </c>
      <c r="L441" s="47">
        <v>59.19541590699216</v>
      </c>
      <c r="M441" s="47">
        <v>17.28</v>
      </c>
      <c r="N441" s="48">
        <v>86.052571819768943</v>
      </c>
      <c r="O441" s="49">
        <v>515.40274845236718</v>
      </c>
      <c r="P441" s="48">
        <v>17.180091615078904</v>
      </c>
    </row>
    <row r="442" spans="1:16">
      <c r="A442" s="30" t="s">
        <v>245</v>
      </c>
      <c r="B442" s="30" t="s">
        <v>349</v>
      </c>
      <c r="C442" s="31">
        <v>32480282242</v>
      </c>
      <c r="D442" s="31">
        <v>683200000</v>
      </c>
      <c r="E442" s="32">
        <v>6.3458504604156678</v>
      </c>
      <c r="F442" s="32">
        <v>0.71449406192754317</v>
      </c>
      <c r="G442" s="31">
        <v>462.86641400000002</v>
      </c>
      <c r="H442" s="32">
        <v>13.62</v>
      </c>
      <c r="I442" s="32">
        <v>-8.834875934491393E-2</v>
      </c>
      <c r="J442" s="31">
        <v>103749729</v>
      </c>
      <c r="K442" s="32">
        <v>85.606006739545322</v>
      </c>
      <c r="L442" s="32">
        <v>58.548009367681502</v>
      </c>
      <c r="M442" s="32">
        <v>67.739999999999995</v>
      </c>
      <c r="N442" s="33">
        <v>19.968197369594773</v>
      </c>
      <c r="O442" s="34">
        <v>811.3989470471538</v>
      </c>
      <c r="P442" s="33">
        <v>27.04663156823846</v>
      </c>
    </row>
    <row r="443" spans="1:16">
      <c r="A443" s="30" t="s">
        <v>249</v>
      </c>
      <c r="B443" s="30" t="s">
        <v>349</v>
      </c>
      <c r="C443" s="31">
        <v>66241618000</v>
      </c>
      <c r="D443" s="31">
        <v>685260000</v>
      </c>
      <c r="E443" s="32">
        <v>3.6255194253344971</v>
      </c>
      <c r="F443" s="32">
        <v>7.5581727588996395E-2</v>
      </c>
      <c r="G443" s="31">
        <v>150.89256599999999</v>
      </c>
      <c r="H443" s="32">
        <v>73.150000000000006</v>
      </c>
      <c r="I443" s="32">
        <v>4.6083529491454556E-2</v>
      </c>
      <c r="J443" s="31">
        <v>-924269000</v>
      </c>
      <c r="K443" s="32">
        <v>-51.898527376770183</v>
      </c>
      <c r="L443" s="32">
        <v>58.372004786504391</v>
      </c>
      <c r="M443" s="32">
        <v>22.01</v>
      </c>
      <c r="N443" s="33">
        <v>19.039314033005702</v>
      </c>
      <c r="O443" s="34">
        <v>692.80115080289124</v>
      </c>
      <c r="P443" s="33">
        <v>23.09337169342971</v>
      </c>
    </row>
    <row r="444" spans="1:16">
      <c r="A444" s="40" t="s">
        <v>178</v>
      </c>
      <c r="B444" s="40" t="s">
        <v>255</v>
      </c>
      <c r="C444" s="41">
        <v>6095642150</v>
      </c>
      <c r="D444" s="41">
        <v>690000000</v>
      </c>
      <c r="E444" s="42">
        <v>13.363319285478017</v>
      </c>
      <c r="F444" s="42">
        <v>1.7606481272039547</v>
      </c>
      <c r="G444" s="41">
        <v>264.90403600000002</v>
      </c>
      <c r="H444" s="42">
        <v>11.3</v>
      </c>
      <c r="I444" s="42">
        <v>8.5001906245652847E-2</v>
      </c>
      <c r="J444" s="41">
        <v>555282156</v>
      </c>
      <c r="K444" s="42">
        <v>13.668726642820484</v>
      </c>
      <c r="L444" s="42">
        <v>57.971014492753625</v>
      </c>
      <c r="M444" s="42">
        <v>38.39</v>
      </c>
      <c r="N444" s="43">
        <v>27.665311560669533</v>
      </c>
      <c r="O444" s="44">
        <v>1600.5853388088865</v>
      </c>
      <c r="P444" s="43">
        <v>53.352844626962884</v>
      </c>
    </row>
    <row r="445" spans="1:16">
      <c r="A445" s="70" t="s">
        <v>722</v>
      </c>
      <c r="B445" s="70" t="s">
        <v>699</v>
      </c>
      <c r="C445" s="71">
        <v>13043459000</v>
      </c>
      <c r="D445" s="71">
        <v>695302645</v>
      </c>
      <c r="E445" s="72">
        <v>7.6806745547760453</v>
      </c>
      <c r="F445" s="72">
        <v>0.5468574243706128</v>
      </c>
      <c r="G445" s="71">
        <v>270.84692699999999</v>
      </c>
      <c r="H445" s="72">
        <v>19.23</v>
      </c>
      <c r="I445" s="72">
        <v>-0.16196157586265869</v>
      </c>
      <c r="J445" s="71">
        <v>804969000</v>
      </c>
      <c r="K445" s="72">
        <v>17.448017785778084</v>
      </c>
      <c r="L445" s="72">
        <v>57.528905272609741</v>
      </c>
      <c r="M445" s="72">
        <v>38.950000000000003</v>
      </c>
      <c r="N445" s="73">
        <v>0</v>
      </c>
      <c r="O445" s="74">
        <v>563.50804617278357</v>
      </c>
      <c r="P445" s="73">
        <v>18.783601539092786</v>
      </c>
    </row>
    <row r="446" spans="1:16">
      <c r="A446" s="70" t="s">
        <v>226</v>
      </c>
      <c r="B446" s="70" t="s">
        <v>221</v>
      </c>
      <c r="C446" s="71">
        <v>33519259493</v>
      </c>
      <c r="D446" s="71">
        <v>700000000</v>
      </c>
      <c r="E446" s="72">
        <v>8.4152020288042273</v>
      </c>
      <c r="F446" s="72">
        <v>0.27322084509104633</v>
      </c>
      <c r="G446" s="71">
        <v>106.98084299999999</v>
      </c>
      <c r="H446" s="72">
        <v>44.44</v>
      </c>
      <c r="I446" s="72">
        <v>-0.192325791099762</v>
      </c>
      <c r="J446" s="71">
        <v>2068365799</v>
      </c>
      <c r="K446" s="72">
        <v>14.890983023839876</v>
      </c>
      <c r="L446" s="72">
        <v>57.142857142857146</v>
      </c>
      <c r="M446" s="72">
        <v>15.28</v>
      </c>
      <c r="N446" s="73">
        <v>50.429681266990528</v>
      </c>
      <c r="O446" s="74">
        <v>1043.3661149951122</v>
      </c>
      <c r="P446" s="73">
        <v>34.778870499837076</v>
      </c>
    </row>
    <row r="447" spans="1:16">
      <c r="A447" s="85" t="s">
        <v>509</v>
      </c>
      <c r="B447" s="85" t="s">
        <v>607</v>
      </c>
      <c r="C447" s="86">
        <v>-1084984172</v>
      </c>
      <c r="D447" s="86">
        <v>700000000</v>
      </c>
      <c r="E447" s="87">
        <v>35.052236595586571</v>
      </c>
      <c r="F447" s="87">
        <v>16.691541235993604</v>
      </c>
      <c r="G447" s="86">
        <v>308.44022699999999</v>
      </c>
      <c r="H447" s="87">
        <v>3.7</v>
      </c>
      <c r="I447" s="87">
        <v>-0.40960770974179095</v>
      </c>
      <c r="J447" s="86">
        <v>4623415</v>
      </c>
      <c r="K447" s="87">
        <v>454.20971295027596</v>
      </c>
      <c r="L447" s="87">
        <v>57.142857142857146</v>
      </c>
      <c r="M447" s="87">
        <v>44.06</v>
      </c>
      <c r="N447" s="88">
        <v>108.25166732410941</v>
      </c>
      <c r="O447" s="89">
        <v>132.46010828303955</v>
      </c>
      <c r="P447" s="88">
        <v>4.4153369427679845</v>
      </c>
    </row>
    <row r="448" spans="1:16">
      <c r="A448" s="70" t="s">
        <v>445</v>
      </c>
      <c r="B448" s="70" t="s">
        <v>221</v>
      </c>
      <c r="C448" s="71">
        <v>1936877995</v>
      </c>
      <c r="D448" s="71">
        <v>700000000</v>
      </c>
      <c r="E448" s="72">
        <v>62.667910833589765</v>
      </c>
      <c r="F448" s="72">
        <v>44.762793452564118</v>
      </c>
      <c r="G448" s="71">
        <v>248.370544</v>
      </c>
      <c r="H448" s="72">
        <v>2.57</v>
      </c>
      <c r="I448" s="72">
        <v>5.1998484183026321E-2</v>
      </c>
      <c r="J448" s="71">
        <v>-73334422</v>
      </c>
      <c r="K448" s="72">
        <v>-19.090625681893286</v>
      </c>
      <c r="L448" s="72">
        <v>57.142857142857146</v>
      </c>
      <c r="M448" s="72">
        <v>35.479999999999997</v>
      </c>
      <c r="N448" s="73">
        <v>41.319308031139713</v>
      </c>
      <c r="O448" s="74">
        <v>768.4144926756403</v>
      </c>
      <c r="P448" s="73">
        <v>25.613816422521342</v>
      </c>
    </row>
    <row r="449" spans="1:16">
      <c r="A449" s="45" t="s">
        <v>182</v>
      </c>
      <c r="B449" s="45" t="s">
        <v>375</v>
      </c>
      <c r="C449" s="46">
        <v>7154261414</v>
      </c>
      <c r="D449" s="46">
        <v>700000000</v>
      </c>
      <c r="E449" s="47">
        <v>21.758694339084013</v>
      </c>
      <c r="F449" s="47">
        <v>2.0722566037222867</v>
      </c>
      <c r="G449" s="46">
        <v>119.87214899999999</v>
      </c>
      <c r="H449" s="47">
        <v>15.34</v>
      </c>
      <c r="I449" s="47">
        <v>-2.6189521690652032E-2</v>
      </c>
      <c r="J449" s="46">
        <v>-117347216</v>
      </c>
      <c r="K449" s="47">
        <v>-89.47804948350884</v>
      </c>
      <c r="L449" s="47">
        <v>57.142857142857146</v>
      </c>
      <c r="M449" s="47">
        <v>17.12</v>
      </c>
      <c r="N449" s="48">
        <v>36.411995556641145</v>
      </c>
      <c r="O449" s="49">
        <v>746.57733983223284</v>
      </c>
      <c r="P449" s="48">
        <v>24.885911327741095</v>
      </c>
    </row>
    <row r="450" spans="1:16">
      <c r="A450" s="75" t="s">
        <v>452</v>
      </c>
      <c r="B450" s="75" t="s">
        <v>679</v>
      </c>
      <c r="C450" s="76">
        <v>60137175087</v>
      </c>
      <c r="D450" s="76">
        <v>700000000</v>
      </c>
      <c r="E450" s="77">
        <v>1.2983424840511608</v>
      </c>
      <c r="F450" s="77">
        <v>9.5606957588450728E-3</v>
      </c>
      <c r="G450" s="76">
        <v>158.53750099999999</v>
      </c>
      <c r="H450" s="77">
        <v>194.4</v>
      </c>
      <c r="I450" s="77">
        <v>4.4849317308865011</v>
      </c>
      <c r="J450" s="76">
        <v>20192725560</v>
      </c>
      <c r="K450" s="77">
        <v>6.7251941594753193</v>
      </c>
      <c r="L450" s="77">
        <v>57.142857142857146</v>
      </c>
      <c r="M450" s="77">
        <v>22.64</v>
      </c>
      <c r="N450" s="78">
        <v>67.936528496692148</v>
      </c>
      <c r="O450" s="79">
        <v>1982.8674223835387</v>
      </c>
      <c r="P450" s="78">
        <v>66.09558074611796</v>
      </c>
    </row>
    <row r="451" spans="1:16">
      <c r="A451" t="s">
        <v>2170</v>
      </c>
      <c r="C451" s="14">
        <v>19741812437</v>
      </c>
      <c r="D451" s="14">
        <v>700000000</v>
      </c>
      <c r="E451" s="19">
        <v>0</v>
      </c>
      <c r="F451" s="19">
        <v>0</v>
      </c>
      <c r="G451" s="14">
        <v>0</v>
      </c>
      <c r="H451" s="19">
        <v>17.600000000000001</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16.915986334272063</v>
      </c>
      <c r="F452" s="52">
        <v>4.7999358421692833</v>
      </c>
      <c r="G452" s="51">
        <v>465.53517099999999</v>
      </c>
      <c r="H452" s="52">
        <v>5.08</v>
      </c>
      <c r="I452" s="52">
        <v>-0.12741450259078668</v>
      </c>
      <c r="J452" s="51">
        <v>132778559</v>
      </c>
      <c r="K452" s="52">
        <v>26.542018165749184</v>
      </c>
      <c r="L452" s="52">
        <v>56.750292265778619</v>
      </c>
      <c r="M452" s="52">
        <v>66.040000000000006</v>
      </c>
      <c r="N452" s="53">
        <v>2.0924501977181258</v>
      </c>
      <c r="O452" s="54">
        <v>782.1845382607728</v>
      </c>
      <c r="P452" s="53">
        <v>26.072817942025761</v>
      </c>
    </row>
    <row r="453" spans="1:16">
      <c r="A453" s="35" t="s">
        <v>217</v>
      </c>
      <c r="B453" s="35" t="s">
        <v>208</v>
      </c>
      <c r="C453" s="36">
        <v>41071171048</v>
      </c>
      <c r="D453" s="36">
        <v>705000000</v>
      </c>
      <c r="E453" s="37">
        <v>11.846986689318104</v>
      </c>
      <c r="F453" s="37">
        <v>0.67216945754996338</v>
      </c>
      <c r="G453" s="36">
        <v>129.924835</v>
      </c>
      <c r="H453" s="37">
        <v>26</v>
      </c>
      <c r="I453" s="37">
        <v>0.30340821674072416</v>
      </c>
      <c r="J453" s="36">
        <v>301575390</v>
      </c>
      <c r="K453" s="37">
        <v>58.443097760729081</v>
      </c>
      <c r="L453" s="37">
        <v>56.737588652482266</v>
      </c>
      <c r="M453" s="37">
        <v>18.420000000000002</v>
      </c>
      <c r="N453" s="38">
        <v>45.062376056892298</v>
      </c>
      <c r="O453" s="39">
        <v>1364.4290244271433</v>
      </c>
      <c r="P453" s="38">
        <v>45.480967480904773</v>
      </c>
    </row>
    <row r="454" spans="1:16">
      <c r="A454" s="25" t="s">
        <v>157</v>
      </c>
      <c r="B454" s="25" t="s">
        <v>353</v>
      </c>
      <c r="C454" s="26">
        <v>2077382264</v>
      </c>
      <c r="D454" s="26">
        <v>720000000</v>
      </c>
      <c r="E454" s="27">
        <v>55.819021336262722</v>
      </c>
      <c r="F454" s="27">
        <v>38.763209261293554</v>
      </c>
      <c r="G454" s="26">
        <v>247.17509200000001</v>
      </c>
      <c r="H454" s="27">
        <v>2.9</v>
      </c>
      <c r="I454" s="27">
        <v>-2.059953915523538E-2</v>
      </c>
      <c r="J454" s="26">
        <v>-115858447</v>
      </c>
      <c r="K454" s="27">
        <v>-12.428959970437027</v>
      </c>
      <c r="L454" s="27">
        <v>55.555555555555557</v>
      </c>
      <c r="M454" s="27">
        <v>34.32</v>
      </c>
      <c r="N454" s="28">
        <v>72.640640206856915</v>
      </c>
      <c r="O454" s="29">
        <v>411.11977880967044</v>
      </c>
      <c r="P454" s="28">
        <v>13.703992626989015</v>
      </c>
    </row>
    <row r="455" spans="1:16">
      <c r="A455" t="s">
        <v>2180</v>
      </c>
      <c r="C455" s="14">
        <v>11686748615</v>
      </c>
      <c r="D455" s="14">
        <v>720000000</v>
      </c>
      <c r="E455" s="19">
        <v>0</v>
      </c>
      <c r="F455" s="19">
        <v>0</v>
      </c>
      <c r="G455" s="14">
        <v>0</v>
      </c>
      <c r="H455" s="19">
        <v>184.9</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23.981752188832509</v>
      </c>
      <c r="F456" s="72">
        <v>2.3741958408902595</v>
      </c>
      <c r="G456" s="71">
        <v>112.720027</v>
      </c>
      <c r="H456" s="72">
        <v>14.8</v>
      </c>
      <c r="I456" s="72">
        <v>-1.0444254263971011</v>
      </c>
      <c r="J456" s="71">
        <v>-66130209</v>
      </c>
      <c r="K456" s="72">
        <v>-152.74411124271512</v>
      </c>
      <c r="L456" s="72">
        <v>55.440055440055438</v>
      </c>
      <c r="M456" s="72">
        <v>15.62</v>
      </c>
      <c r="N456" s="73">
        <v>22.21995357494685</v>
      </c>
      <c r="O456" s="74">
        <v>370.611231577767</v>
      </c>
      <c r="P456" s="73">
        <v>12.3537077192589</v>
      </c>
    </row>
    <row r="457" spans="1:16">
      <c r="A457" s="35" t="s">
        <v>34</v>
      </c>
      <c r="B457" s="35" t="s">
        <v>208</v>
      </c>
      <c r="C457" s="36">
        <v>14552864000</v>
      </c>
      <c r="D457" s="36">
        <v>729164000</v>
      </c>
      <c r="E457" s="37">
        <v>21.362517783145815</v>
      </c>
      <c r="F457" s="37">
        <v>2.9297274389774888</v>
      </c>
      <c r="G457" s="36">
        <v>184.162025</v>
      </c>
      <c r="H457" s="37">
        <v>10.17</v>
      </c>
      <c r="I457" s="37">
        <v>-0.10410934481176783</v>
      </c>
      <c r="J457" s="36">
        <v>389489000</v>
      </c>
      <c r="K457" s="37">
        <v>18.721042186043764</v>
      </c>
      <c r="L457" s="37">
        <v>54.857343478284719</v>
      </c>
      <c r="M457" s="37">
        <v>25.25</v>
      </c>
      <c r="N457" s="38">
        <v>65.824283227917107</v>
      </c>
      <c r="O457" s="39">
        <v>227.97213110416126</v>
      </c>
      <c r="P457" s="38">
        <v>7.5990710368053751</v>
      </c>
    </row>
    <row r="458" spans="1:16">
      <c r="A458" s="30" t="s">
        <v>163</v>
      </c>
      <c r="B458" s="30" t="s">
        <v>605</v>
      </c>
      <c r="C458" s="31">
        <v>2210494206</v>
      </c>
      <c r="D458" s="31">
        <v>735000000</v>
      </c>
      <c r="E458" s="32">
        <v>36.697029880932718</v>
      </c>
      <c r="F458" s="32">
        <v>7.1325616872561159</v>
      </c>
      <c r="G458" s="31">
        <v>139.25645700000001</v>
      </c>
      <c r="H458" s="32">
        <v>7.83</v>
      </c>
      <c r="I458" s="32">
        <v>-0.16419386812071934</v>
      </c>
      <c r="J458" s="31">
        <v>-78670547</v>
      </c>
      <c r="K458" s="32">
        <v>-65.399316468461819</v>
      </c>
      <c r="L458" s="32">
        <v>54.42176870748299</v>
      </c>
      <c r="M458" s="32">
        <v>18.940000000000001</v>
      </c>
      <c r="N458" s="33">
        <v>41.98645751514745</v>
      </c>
      <c r="O458" s="34">
        <v>211.24824608131735</v>
      </c>
      <c r="P458" s="33">
        <v>7.0416082027105782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50" t="s">
        <v>285</v>
      </c>
      <c r="B460" s="50" t="s">
        <v>355</v>
      </c>
      <c r="C460" s="51">
        <v>7665829861</v>
      </c>
      <c r="D460" s="51">
        <v>750000000</v>
      </c>
      <c r="E460" s="52">
        <v>7.4435084232602202</v>
      </c>
      <c r="F460" s="52">
        <v>0.90224344524366307</v>
      </c>
      <c r="G460" s="51">
        <v>459.303876</v>
      </c>
      <c r="H460" s="52">
        <v>11.7</v>
      </c>
      <c r="I460" s="52">
        <v>0.27885722628257348</v>
      </c>
      <c r="J460" s="51">
        <v>309742404</v>
      </c>
      <c r="K460" s="52">
        <v>26.635035737631842</v>
      </c>
      <c r="L460" s="52">
        <v>53.333333333333336</v>
      </c>
      <c r="M460" s="52">
        <v>61.24</v>
      </c>
      <c r="N460" s="53">
        <v>80.257584655929321</v>
      </c>
      <c r="O460" s="54">
        <v>2174.6633161837244</v>
      </c>
      <c r="P460" s="53">
        <v>72.488777206124141</v>
      </c>
    </row>
    <row r="461" spans="1:16">
      <c r="A461" s="55" t="s">
        <v>108</v>
      </c>
      <c r="B461" s="55" t="s">
        <v>233</v>
      </c>
      <c r="C461" s="56">
        <v>15078182984</v>
      </c>
      <c r="D461" s="56">
        <v>750000000</v>
      </c>
      <c r="E461" s="57">
        <v>16.603883233191162</v>
      </c>
      <c r="F461" s="57">
        <v>2.7673138721985269</v>
      </c>
      <c r="G461" s="56">
        <v>290.32257499999997</v>
      </c>
      <c r="H461" s="57">
        <v>8.3000000000000007</v>
      </c>
      <c r="I461" s="57">
        <v>-2.351010267480369E-2</v>
      </c>
      <c r="J461" s="56">
        <v>110116171</v>
      </c>
      <c r="K461" s="57">
        <v>54.487909863847335</v>
      </c>
      <c r="L461" s="57">
        <v>53.333333333333336</v>
      </c>
      <c r="M461" s="57">
        <v>38.700000000000003</v>
      </c>
      <c r="N461" s="58">
        <v>65.349826723510702</v>
      </c>
      <c r="O461" s="59">
        <v>904.67671137491004</v>
      </c>
      <c r="P461" s="58">
        <v>30.155890379163669</v>
      </c>
    </row>
    <row r="462" spans="1:16">
      <c r="A462" s="30" t="s">
        <v>250</v>
      </c>
      <c r="B462" s="30" t="s">
        <v>349</v>
      </c>
      <c r="C462" s="31">
        <v>14579845739</v>
      </c>
      <c r="D462" s="31">
        <v>758500000</v>
      </c>
      <c r="E462" s="32">
        <v>10.889318441043358</v>
      </c>
      <c r="F462" s="32">
        <v>0.65256297962745602</v>
      </c>
      <c r="G462" s="31">
        <v>164.048046</v>
      </c>
      <c r="H462" s="32">
        <v>22.4</v>
      </c>
      <c r="I462" s="32">
        <v>0.24172717241087224</v>
      </c>
      <c r="J462" s="31">
        <v>-336082138</v>
      </c>
      <c r="K462" s="32">
        <v>-49.651552740360152</v>
      </c>
      <c r="L462" s="32">
        <v>52.735662491760053</v>
      </c>
      <c r="M462" s="32">
        <v>21.62</v>
      </c>
      <c r="N462" s="33">
        <v>25.330726931658571</v>
      </c>
      <c r="O462" s="34">
        <v>2053.3188957192197</v>
      </c>
      <c r="P462" s="33">
        <v>68.443963190640659</v>
      </c>
    </row>
    <row r="463" spans="1:16">
      <c r="A463" s="30" t="s">
        <v>510</v>
      </c>
      <c r="B463" s="30" t="s">
        <v>349</v>
      </c>
      <c r="C463" s="31">
        <v>7188334000</v>
      </c>
      <c r="D463" s="31">
        <v>768000000</v>
      </c>
      <c r="E463" s="32">
        <v>25.844704176140301</v>
      </c>
      <c r="F463" s="32">
        <v>16.825979281341343</v>
      </c>
      <c r="G463" s="31">
        <v>642.21395900000005</v>
      </c>
      <c r="H463" s="32">
        <v>2.41</v>
      </c>
      <c r="I463" s="32">
        <v>-0.12896218114139169</v>
      </c>
      <c r="J463" s="31">
        <v>-707475000</v>
      </c>
      <c r="K463" s="32">
        <v>-2.1711014523481396</v>
      </c>
      <c r="L463" s="32">
        <v>52.083333333333336</v>
      </c>
      <c r="M463" s="32">
        <v>83.62</v>
      </c>
      <c r="N463" s="33">
        <v>28.926657046192595</v>
      </c>
      <c r="O463" s="34">
        <v>88.34627888052043</v>
      </c>
      <c r="P463" s="33">
        <v>2.9448759626840144</v>
      </c>
    </row>
    <row r="464" spans="1:16">
      <c r="A464" s="35" t="s">
        <v>214</v>
      </c>
      <c r="B464" s="35" t="s">
        <v>208</v>
      </c>
      <c r="C464" s="36">
        <v>2238803365</v>
      </c>
      <c r="D464" s="36">
        <v>771000000</v>
      </c>
      <c r="E464" s="37">
        <v>47.518129972273364</v>
      </c>
      <c r="F464" s="37">
        <v>30.815907893821898</v>
      </c>
      <c r="G464" s="36">
        <v>377.50861900000001</v>
      </c>
      <c r="H464" s="37">
        <v>2.23</v>
      </c>
      <c r="I464" s="37">
        <v>-4.1148856270919687E-2</v>
      </c>
      <c r="J464" s="36">
        <v>32206309</v>
      </c>
      <c r="K464" s="37">
        <v>47.878817780702533</v>
      </c>
      <c r="L464" s="37">
        <v>51.880674448767834</v>
      </c>
      <c r="M464" s="37">
        <v>48.96</v>
      </c>
      <c r="N464" s="38">
        <v>70.207991156954805</v>
      </c>
      <c r="O464" s="39">
        <v>278.07630233164133</v>
      </c>
      <c r="P464" s="38">
        <v>9.2692100777213771</v>
      </c>
    </row>
    <row r="465" spans="1:16">
      <c r="A465" s="35" t="s">
        <v>207</v>
      </c>
      <c r="B465" s="35" t="s">
        <v>200</v>
      </c>
      <c r="C465" s="36">
        <v>63934093330</v>
      </c>
      <c r="D465" s="36">
        <v>780226002</v>
      </c>
      <c r="E465" s="37">
        <v>1.2668186176564835</v>
      </c>
      <c r="F465" s="37">
        <v>3.8658475828956138E-2</v>
      </c>
      <c r="G465" s="36">
        <v>725.54518099999996</v>
      </c>
      <c r="H465" s="37">
        <v>43.52</v>
      </c>
      <c r="I465" s="37">
        <v>0.76450777110606793</v>
      </c>
      <c r="J465" s="36">
        <v>16782058</v>
      </c>
      <c r="K465" s="37">
        <v>1952.6503891239083</v>
      </c>
      <c r="L465" s="37">
        <v>51.267196808957415</v>
      </c>
      <c r="M465" s="37">
        <v>92.99</v>
      </c>
      <c r="N465" s="38">
        <v>33.840898578139964</v>
      </c>
      <c r="O465" s="39">
        <v>1845.1659792811538</v>
      </c>
      <c r="P465" s="38">
        <v>61.505532642705127</v>
      </c>
    </row>
    <row r="466" spans="1:16">
      <c r="A466" s="35" t="s">
        <v>323</v>
      </c>
      <c r="B466" s="35" t="s">
        <v>200</v>
      </c>
      <c r="C466" s="36">
        <v>3818084897</v>
      </c>
      <c r="D466" s="36">
        <v>791000000</v>
      </c>
      <c r="E466" s="37">
        <v>14.433839834959779</v>
      </c>
      <c r="F466" s="37">
        <v>4.5618962815928503</v>
      </c>
      <c r="G466" s="36">
        <v>679.26380900000004</v>
      </c>
      <c r="H466" s="37">
        <v>4.08</v>
      </c>
      <c r="I466" s="37">
        <v>-2.5002376697377926E-2</v>
      </c>
      <c r="J466" s="36">
        <v>-264395717</v>
      </c>
      <c r="K466" s="37">
        <v>-11.966910946594494</v>
      </c>
      <c r="L466" s="37">
        <v>50.56890012642225</v>
      </c>
      <c r="M466" s="37">
        <v>85.87</v>
      </c>
      <c r="N466" s="38">
        <v>22.009294454752027</v>
      </c>
      <c r="O466" s="39">
        <v>413.48321906903408</v>
      </c>
      <c r="P466" s="38">
        <v>13.782773968967803</v>
      </c>
    </row>
    <row r="467" spans="1:16">
      <c r="A467" s="80" t="s">
        <v>269</v>
      </c>
      <c r="B467" s="80" t="s">
        <v>352</v>
      </c>
      <c r="C467" s="81">
        <v>15648837000</v>
      </c>
      <c r="D467" s="81">
        <v>794512000</v>
      </c>
      <c r="E467" s="82">
        <v>1.9153756468625605</v>
      </c>
      <c r="F467" s="82">
        <v>6.6965482056300679E-2</v>
      </c>
      <c r="G467" s="81">
        <v>576.62533099999996</v>
      </c>
      <c r="H467" s="82">
        <v>36.22</v>
      </c>
      <c r="I467" s="82">
        <v>-0.69853697717515217</v>
      </c>
      <c r="J467" s="81">
        <v>542874000</v>
      </c>
      <c r="K467" s="82">
        <v>52.687054454624828</v>
      </c>
      <c r="L467" s="82">
        <v>50.345369232937955</v>
      </c>
      <c r="M467" s="82">
        <v>72.569999999999993</v>
      </c>
      <c r="N467" s="83">
        <v>49.394277753346181</v>
      </c>
      <c r="O467" s="84">
        <v>542.09034646726934</v>
      </c>
      <c r="P467" s="83">
        <v>18.069678215575646</v>
      </c>
    </row>
    <row r="468" spans="1:16">
      <c r="A468" s="25" t="s">
        <v>83</v>
      </c>
      <c r="B468" s="25" t="s">
        <v>691</v>
      </c>
      <c r="C468" s="26">
        <v>4451435451</v>
      </c>
      <c r="D468" s="26">
        <v>800000000</v>
      </c>
      <c r="E468" s="27">
        <v>72.540303392564908</v>
      </c>
      <c r="F468" s="27">
        <v>90.675379240706135</v>
      </c>
      <c r="G468" s="26">
        <v>475.40234800000002</v>
      </c>
      <c r="H468" s="27">
        <v>1.1599999999999999</v>
      </c>
      <c r="I468" s="27">
        <v>-1.4472474894682509E-2</v>
      </c>
      <c r="J468" s="26">
        <v>-73450635</v>
      </c>
      <c r="K468" s="27">
        <v>-10.891668942004381</v>
      </c>
      <c r="L468" s="27">
        <v>50</v>
      </c>
      <c r="M468" s="27">
        <v>59.42</v>
      </c>
      <c r="N468" s="28">
        <v>16.055939799272334</v>
      </c>
      <c r="O468" s="29">
        <v>428.38723355488634</v>
      </c>
      <c r="P468" s="28">
        <v>14.279574451829545</v>
      </c>
    </row>
    <row r="469" spans="1:16">
      <c r="A469" s="45" t="s">
        <v>503</v>
      </c>
      <c r="B469" s="45" t="s">
        <v>375</v>
      </c>
      <c r="C469" s="46">
        <v>1513644763</v>
      </c>
      <c r="D469" s="46">
        <v>800000000</v>
      </c>
      <c r="E469" s="47">
        <v>45.635719260007683</v>
      </c>
      <c r="F469" s="47">
        <v>28.522324537504801</v>
      </c>
      <c r="G469" s="46">
        <v>295.12339900000001</v>
      </c>
      <c r="H469" s="47">
        <v>2.97</v>
      </c>
      <c r="I469" s="47">
        <v>-3.9432596512884999E-2</v>
      </c>
      <c r="J469" s="46">
        <v>-44498491</v>
      </c>
      <c r="K469" s="47">
        <v>-35.956275461116199</v>
      </c>
      <c r="L469" s="47">
        <v>50</v>
      </c>
      <c r="M469" s="47">
        <v>36.89</v>
      </c>
      <c r="N469" s="48">
        <v>46.763872835832537</v>
      </c>
      <c r="O469" s="49">
        <v>684.04910200510221</v>
      </c>
      <c r="P469" s="48">
        <v>22.801636733503408</v>
      </c>
    </row>
    <row r="470" spans="1:16">
      <c r="A470" s="90" t="s">
        <v>767</v>
      </c>
      <c r="B470" s="90" t="s">
        <v>609</v>
      </c>
      <c r="C470" s="91">
        <v>5485118988</v>
      </c>
      <c r="D470" s="91">
        <v>802845890</v>
      </c>
      <c r="E470" s="92">
        <v>11.068458546785781</v>
      </c>
      <c r="F470" s="92">
        <v>1.0605022692640189</v>
      </c>
      <c r="G470" s="91">
        <v>279.77893499999999</v>
      </c>
      <c r="H470" s="92">
        <v>12.92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16.104489161156422</v>
      </c>
      <c r="F471" s="52">
        <v>2.4979492374612469</v>
      </c>
      <c r="G471" s="51">
        <v>306.64052400000003</v>
      </c>
      <c r="H471" s="52">
        <v>8.1</v>
      </c>
      <c r="I471" s="52">
        <v>-0.40777078833329305</v>
      </c>
      <c r="J471" s="51">
        <v>-213403973</v>
      </c>
      <c r="K471" s="52">
        <v>-30.210703902874386</v>
      </c>
      <c r="L471" s="52">
        <v>49.634840819142141</v>
      </c>
      <c r="M471" s="52">
        <v>38.049999999999997</v>
      </c>
      <c r="N471" s="53">
        <v>88.964100026904944</v>
      </c>
      <c r="O471" s="54">
        <v>131.87559275414776</v>
      </c>
      <c r="P471" s="53">
        <v>4.3958530918049252</v>
      </c>
    </row>
    <row r="472" spans="1:16">
      <c r="A472" s="70" t="s">
        <v>419</v>
      </c>
      <c r="B472" s="70" t="s">
        <v>221</v>
      </c>
      <c r="C472" s="71">
        <v>6754555404</v>
      </c>
      <c r="D472" s="71">
        <v>813555283</v>
      </c>
      <c r="E472" s="72">
        <v>55.243657886862287</v>
      </c>
      <c r="F472" s="72">
        <v>22.634666646192862</v>
      </c>
      <c r="G472" s="71">
        <v>202.870632</v>
      </c>
      <c r="H472" s="72">
        <v>3.57</v>
      </c>
      <c r="I472" s="72">
        <v>-0.12843754388330586</v>
      </c>
      <c r="J472" s="71">
        <v>-393754363</v>
      </c>
      <c r="K472" s="72">
        <v>-6.1984477591680678</v>
      </c>
      <c r="L472" s="72">
        <v>49.166910762965323</v>
      </c>
      <c r="M472" s="72">
        <v>24.93</v>
      </c>
      <c r="N472" s="73">
        <v>10.590985687234088</v>
      </c>
      <c r="O472" s="74">
        <v>334.61277525922901</v>
      </c>
      <c r="P472" s="73">
        <v>11.153759175307634</v>
      </c>
    </row>
    <row r="473" spans="1:16">
      <c r="A473" s="70" t="s">
        <v>522</v>
      </c>
      <c r="B473" s="70" t="s">
        <v>221</v>
      </c>
      <c r="C473" s="71">
        <v>5500889819</v>
      </c>
      <c r="D473" s="71">
        <v>815000000</v>
      </c>
      <c r="E473" s="72">
        <v>41.765774020526429</v>
      </c>
      <c r="F473" s="72">
        <v>17.08211616381449</v>
      </c>
      <c r="G473" s="71">
        <v>284.200897</v>
      </c>
      <c r="H473" s="72">
        <v>3.37</v>
      </c>
      <c r="I473" s="72">
        <v>-6.5064158669963845E-2</v>
      </c>
      <c r="J473" s="71">
        <v>-223530864</v>
      </c>
      <c r="K473" s="72">
        <v>-10.938086831713763</v>
      </c>
      <c r="L473" s="72">
        <v>49.079754601226995</v>
      </c>
      <c r="M473" s="72">
        <v>34.869999999999997</v>
      </c>
      <c r="N473" s="73">
        <v>1.8249728518080817</v>
      </c>
      <c r="O473" s="74">
        <v>217.02517840084147</v>
      </c>
      <c r="P473" s="73">
        <v>7.2341726133613822</v>
      </c>
    </row>
    <row r="474" spans="1:16">
      <c r="A474" s="70" t="s">
        <v>511</v>
      </c>
      <c r="B474" s="70" t="s">
        <v>221</v>
      </c>
      <c r="C474" s="71">
        <v>4887672096</v>
      </c>
      <c r="D474" s="71">
        <v>820000000</v>
      </c>
      <c r="E474" s="72">
        <v>38.202875606852679</v>
      </c>
      <c r="F474" s="72">
        <v>46.588872691283754</v>
      </c>
      <c r="G474" s="71">
        <v>594.91427499999998</v>
      </c>
      <c r="H474" s="72">
        <v>1.76</v>
      </c>
      <c r="I474" s="72">
        <v>-1.8441460176187308E-2</v>
      </c>
      <c r="J474" s="71">
        <v>-492287088</v>
      </c>
      <c r="K474" s="72">
        <v>-1.6656947134879962</v>
      </c>
      <c r="L474" s="72">
        <v>48.780487804878049</v>
      </c>
      <c r="M474" s="72">
        <v>72.55</v>
      </c>
      <c r="N474" s="73">
        <v>38.606751960873375</v>
      </c>
      <c r="O474" s="74">
        <v>292.74199428305189</v>
      </c>
      <c r="P474" s="73">
        <v>9.7580664761017299</v>
      </c>
    </row>
    <row r="475" spans="1:16">
      <c r="A475" s="85" t="s">
        <v>411</v>
      </c>
      <c r="B475" s="85" t="s">
        <v>607</v>
      </c>
      <c r="C475" s="86">
        <v>15071105467</v>
      </c>
      <c r="D475" s="86">
        <v>825000000</v>
      </c>
      <c r="E475" s="87">
        <v>6.7055083236313013</v>
      </c>
      <c r="F475" s="87">
        <v>0.31261111065880193</v>
      </c>
      <c r="G475" s="86">
        <v>254.99831699999999</v>
      </c>
      <c r="H475" s="87">
        <v>23.4</v>
      </c>
      <c r="I475" s="87">
        <v>-13.728182516544399</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21.344953526032906</v>
      </c>
      <c r="F476" s="37">
        <v>6.4681677351614866</v>
      </c>
      <c r="G476" s="36">
        <v>371.10216800000001</v>
      </c>
      <c r="H476" s="37">
        <v>5.05</v>
      </c>
      <c r="I476" s="37">
        <v>-0.21491589976721848</v>
      </c>
      <c r="J476" s="36">
        <v>1636745004</v>
      </c>
      <c r="K476" s="37">
        <v>2.0161967758784738</v>
      </c>
      <c r="L476" s="37">
        <v>48.484848484848484</v>
      </c>
      <c r="M476" s="37">
        <v>44.98</v>
      </c>
      <c r="N476" s="38">
        <v>45.079154068160797</v>
      </c>
      <c r="O476" s="39">
        <v>125.4515413520584</v>
      </c>
      <c r="P476" s="38">
        <v>4.1817180450686129</v>
      </c>
    </row>
    <row r="477" spans="1:16">
      <c r="A477" s="80" t="s">
        <v>535</v>
      </c>
      <c r="B477" s="80" t="s">
        <v>352</v>
      </c>
      <c r="C477" s="81">
        <v>6812625069</v>
      </c>
      <c r="D477" s="81">
        <v>829650000</v>
      </c>
      <c r="E477" s="82">
        <v>30.302808665532925</v>
      </c>
      <c r="F477" s="82">
        <v>3.0437341715917281</v>
      </c>
      <c r="G477" s="81">
        <v>109.24879199999999</v>
      </c>
      <c r="H477" s="82">
        <v>12.09</v>
      </c>
      <c r="I477" s="82">
        <v>-0.23923425069928325</v>
      </c>
      <c r="J477" s="81">
        <v>-265472500</v>
      </c>
      <c r="K477" s="82">
        <v>-37.502189492320298</v>
      </c>
      <c r="L477" s="82">
        <v>48.213101910444166</v>
      </c>
      <c r="M477" s="82">
        <v>13.16</v>
      </c>
      <c r="N477" s="83">
        <v>73.412428088980434</v>
      </c>
      <c r="O477" s="84">
        <v>144.65664891311019</v>
      </c>
      <c r="P477" s="83">
        <v>4.8218882971036727</v>
      </c>
    </row>
    <row r="478" spans="1:16">
      <c r="A478" s="55" t="s">
        <v>176</v>
      </c>
      <c r="B478" s="55" t="s">
        <v>233</v>
      </c>
      <c r="C478" s="56">
        <v>2007242303</v>
      </c>
      <c r="D478" s="56">
        <v>850000000</v>
      </c>
      <c r="E478" s="57">
        <v>46.519568689166945</v>
      </c>
      <c r="F478" s="57">
        <v>32.383967065204978</v>
      </c>
      <c r="G478" s="56">
        <v>693.49307699999997</v>
      </c>
      <c r="H478" s="57">
        <v>1.24</v>
      </c>
      <c r="I478" s="57">
        <v>-7.1568721310316885E-2</v>
      </c>
      <c r="J478" s="56">
        <v>254788867</v>
      </c>
      <c r="K478" s="57">
        <v>5.6380014437600998</v>
      </c>
      <c r="L478" s="57">
        <v>47.058823529411768</v>
      </c>
      <c r="M478" s="57">
        <v>81.58</v>
      </c>
      <c r="N478" s="58">
        <v>0.1546630731356351</v>
      </c>
      <c r="O478" s="59">
        <v>913.99850851946428</v>
      </c>
      <c r="P478" s="58">
        <v>30.46661695064881</v>
      </c>
    </row>
    <row r="479" spans="1:16">
      <c r="A479" s="60" t="s">
        <v>717</v>
      </c>
      <c r="B479" s="60" t="s">
        <v>374</v>
      </c>
      <c r="C479" s="61">
        <v>5630964000</v>
      </c>
      <c r="D479" s="61">
        <v>860000000</v>
      </c>
      <c r="E479" s="62">
        <v>33.474992807897792</v>
      </c>
      <c r="F479" s="62">
        <v>2.1624672356523122</v>
      </c>
      <c r="G479" s="61">
        <v>61.448740000000001</v>
      </c>
      <c r="H479" s="62">
        <v>19.46</v>
      </c>
      <c r="I479" s="62">
        <v>-0.5982195397343304</v>
      </c>
      <c r="J479" s="61">
        <v>0</v>
      </c>
      <c r="K479" s="62">
        <v>0</v>
      </c>
      <c r="L479" s="62">
        <v>46.511627906976742</v>
      </c>
      <c r="M479" s="62">
        <v>7.14</v>
      </c>
      <c r="N479" s="63">
        <v>136.2496245406914</v>
      </c>
      <c r="O479" s="64">
        <v>1007.4120026699046</v>
      </c>
      <c r="P479" s="63">
        <v>33.580400088996818</v>
      </c>
    </row>
    <row r="480" spans="1:16">
      <c r="A480" s="55" t="s">
        <v>762</v>
      </c>
      <c r="B480" s="55" t="s">
        <v>233</v>
      </c>
      <c r="C480" s="56">
        <v>4581844648</v>
      </c>
      <c r="D480" s="56">
        <v>870000000</v>
      </c>
      <c r="E480" s="57">
        <v>20.738109765881774</v>
      </c>
      <c r="F480" s="57">
        <v>2.1669916160796001</v>
      </c>
      <c r="G480" s="56">
        <v>174.93409199999999</v>
      </c>
      <c r="H480" s="57">
        <v>11.03</v>
      </c>
      <c r="I480" s="57">
        <v>-0.23329797986468037</v>
      </c>
      <c r="J480" s="56">
        <v>4586945</v>
      </c>
      <c r="K480" s="57">
        <v>2086.3559515102102</v>
      </c>
      <c r="L480" s="57">
        <v>45.977011494252871</v>
      </c>
      <c r="M480" s="57">
        <v>20.100000000000001</v>
      </c>
      <c r="N480" s="58">
        <v>31.112677480950666</v>
      </c>
      <c r="O480" s="59">
        <v>220.65397173188484</v>
      </c>
      <c r="P480" s="58">
        <v>7.3551323910628277</v>
      </c>
    </row>
    <row r="481" spans="1:16">
      <c r="A481" s="50" t="s">
        <v>62</v>
      </c>
      <c r="B481" s="50" t="s">
        <v>355</v>
      </c>
      <c r="C481" s="51">
        <v>1966732279</v>
      </c>
      <c r="D481" s="51">
        <v>891754956</v>
      </c>
      <c r="E481" s="52">
        <v>13.55573920287779</v>
      </c>
      <c r="F481" s="52">
        <v>3.0402386017976424</v>
      </c>
      <c r="G481" s="51">
        <v>565.32693600000005</v>
      </c>
      <c r="H481" s="52">
        <v>5.22</v>
      </c>
      <c r="I481" s="52">
        <v>-0.23742770706188399</v>
      </c>
      <c r="J481" s="51">
        <v>179708663</v>
      </c>
      <c r="K481" s="52">
        <v>24.811128776802484</v>
      </c>
      <c r="L481" s="52">
        <v>44.855371681276083</v>
      </c>
      <c r="M481" s="52">
        <v>63.39</v>
      </c>
      <c r="N481" s="53">
        <v>21.054541648124367</v>
      </c>
      <c r="O481" s="54">
        <v>336.0646750954968</v>
      </c>
      <c r="P481" s="53">
        <v>11.20215583651656</v>
      </c>
    </row>
    <row r="482" spans="1:16">
      <c r="A482" s="45" t="s">
        <v>192</v>
      </c>
      <c r="B482" s="45" t="s">
        <v>375</v>
      </c>
      <c r="C482" s="46">
        <v>7997260000</v>
      </c>
      <c r="D482" s="46">
        <v>900000000</v>
      </c>
      <c r="E482" s="47">
        <v>8.8916346256612933</v>
      </c>
      <c r="F482" s="47">
        <v>0.82329950237604566</v>
      </c>
      <c r="G482" s="46">
        <v>354.86250699999999</v>
      </c>
      <c r="H482" s="47">
        <v>12.68</v>
      </c>
      <c r="I482" s="47">
        <v>0.279979868147473</v>
      </c>
      <c r="J482" s="46">
        <v>65458000</v>
      </c>
      <c r="K482" s="47">
        <v>164.99129212624888</v>
      </c>
      <c r="L482" s="47">
        <v>44.444444444444443</v>
      </c>
      <c r="M482" s="47">
        <v>39.42</v>
      </c>
      <c r="N482" s="48">
        <v>65.77616697572104</v>
      </c>
      <c r="O482" s="49">
        <v>2255.6947971690133</v>
      </c>
      <c r="P482" s="48">
        <v>75.189826572300447</v>
      </c>
    </row>
    <row r="483" spans="1:16">
      <c r="A483" s="70" t="s">
        <v>754</v>
      </c>
      <c r="B483" s="70" t="s">
        <v>699</v>
      </c>
      <c r="C483" s="71">
        <v>7376632000</v>
      </c>
      <c r="D483" s="71">
        <v>900000000</v>
      </c>
      <c r="E483" s="72">
        <v>16.717211154592576</v>
      </c>
      <c r="F483" s="72">
        <v>1.540188976837348</v>
      </c>
      <c r="G483" s="71">
        <v>214.106866</v>
      </c>
      <c r="H483" s="72">
        <v>11.18</v>
      </c>
      <c r="I483" s="72">
        <v>-3.3810587612549625E-2</v>
      </c>
      <c r="J483" s="71">
        <v>461585000</v>
      </c>
      <c r="K483" s="72">
        <v>23.514628941581723</v>
      </c>
      <c r="L483" s="72">
        <v>44.444444444444443</v>
      </c>
      <c r="M483" s="72">
        <v>23.78</v>
      </c>
      <c r="N483" s="73">
        <v>0</v>
      </c>
      <c r="O483" s="74">
        <v>703.26510108708965</v>
      </c>
      <c r="P483" s="73">
        <v>23.442170036236323</v>
      </c>
    </row>
    <row r="484" spans="1:16">
      <c r="A484" s="45" t="s">
        <v>329</v>
      </c>
      <c r="B484" s="45" t="s">
        <v>375</v>
      </c>
      <c r="C484" s="46">
        <v>3219973000</v>
      </c>
      <c r="D484" s="46">
        <v>925000000</v>
      </c>
      <c r="E484" s="47">
        <v>27.889222335529936</v>
      </c>
      <c r="F484" s="47">
        <v>15.075255316502668</v>
      </c>
      <c r="G484" s="46">
        <v>648.99339299999997</v>
      </c>
      <c r="H484" s="47">
        <v>2.21</v>
      </c>
      <c r="I484" s="47">
        <v>-0.11115992836995092</v>
      </c>
      <c r="J484" s="46">
        <v>-158895000</v>
      </c>
      <c r="K484" s="47">
        <v>-11.642908839170522</v>
      </c>
      <c r="L484" s="47">
        <v>43.243243243243242</v>
      </c>
      <c r="M484" s="47">
        <v>70.16</v>
      </c>
      <c r="N484" s="48">
        <v>43.148856298897599</v>
      </c>
      <c r="O484" s="49">
        <v>141.50301412365781</v>
      </c>
      <c r="P484" s="48">
        <v>4.7167671374552604</v>
      </c>
    </row>
    <row r="485" spans="1:16">
      <c r="A485" s="50" t="s">
        <v>152</v>
      </c>
      <c r="B485" s="50" t="s">
        <v>355</v>
      </c>
      <c r="C485" s="51">
        <v>1876232593</v>
      </c>
      <c r="D485" s="51">
        <v>936000000</v>
      </c>
      <c r="E485" s="52">
        <v>14.78972473698567</v>
      </c>
      <c r="F485" s="52">
        <v>3.9502469917162579</v>
      </c>
      <c r="G485" s="51">
        <v>576.74861299999998</v>
      </c>
      <c r="H485" s="52">
        <v>4.6900000000000004</v>
      </c>
      <c r="I485" s="52">
        <v>-0.11152862792296946</v>
      </c>
      <c r="J485" s="51">
        <v>22610716</v>
      </c>
      <c r="K485" s="52">
        <v>165.58520305150884</v>
      </c>
      <c r="L485" s="52">
        <v>42.735042735042732</v>
      </c>
      <c r="M485" s="52">
        <v>61.61</v>
      </c>
      <c r="N485" s="53">
        <v>9.119840841952179</v>
      </c>
      <c r="O485" s="54">
        <v>771.75822000928338</v>
      </c>
      <c r="P485" s="53">
        <v>25.725274000309447</v>
      </c>
    </row>
    <row r="486" spans="1:16">
      <c r="A486" s="25" t="s">
        <v>274</v>
      </c>
      <c r="B486" s="25" t="s">
        <v>353</v>
      </c>
      <c r="C486" s="26">
        <v>34760766000</v>
      </c>
      <c r="D486" s="26">
        <v>945591000</v>
      </c>
      <c r="E486" s="27">
        <v>2.1438448191191011</v>
      </c>
      <c r="F486" s="27">
        <v>5.2725603626286359E-2</v>
      </c>
      <c r="G486" s="26">
        <v>426.23041999999998</v>
      </c>
      <c r="H486" s="27">
        <v>43.78</v>
      </c>
      <c r="I486" s="27">
        <v>-0.72171738718486722</v>
      </c>
      <c r="J486" s="26">
        <v>704762000</v>
      </c>
      <c r="K486" s="27">
        <v>57.693821460294394</v>
      </c>
      <c r="L486" s="27">
        <v>42.30158704979214</v>
      </c>
      <c r="M486" s="27">
        <v>45.07</v>
      </c>
      <c r="N486" s="28">
        <v>51.396510871973511</v>
      </c>
      <c r="O486" s="29">
        <v>251.6913127420905</v>
      </c>
      <c r="P486" s="28">
        <v>8.3897104247363501</v>
      </c>
    </row>
    <row r="487" spans="1:16">
      <c r="A487" s="50" t="s">
        <v>480</v>
      </c>
      <c r="B487" s="50" t="s">
        <v>355</v>
      </c>
      <c r="C487" s="51">
        <v>8578258629</v>
      </c>
      <c r="D487" s="51">
        <v>950000000</v>
      </c>
      <c r="E487" s="52">
        <v>12.319131284427737</v>
      </c>
      <c r="F487" s="52">
        <v>2.5935013230374184</v>
      </c>
      <c r="G487" s="51">
        <v>592.57757400000003</v>
      </c>
      <c r="H487" s="52">
        <v>5.48</v>
      </c>
      <c r="I487" s="52">
        <v>-0.23388805480490313</v>
      </c>
      <c r="J487" s="51">
        <v>-348120495</v>
      </c>
      <c r="K487" s="52">
        <v>-13.644700809700963</v>
      </c>
      <c r="L487" s="52">
        <v>42.10526315789474</v>
      </c>
      <c r="M487" s="52">
        <v>62.37</v>
      </c>
      <c r="N487" s="53">
        <v>21.482647373319271</v>
      </c>
      <c r="O487" s="54">
        <v>114.68280068452538</v>
      </c>
      <c r="P487" s="53">
        <v>3.8227600228175125</v>
      </c>
    </row>
    <row r="488" spans="1:16">
      <c r="A488" s="70" t="s">
        <v>228</v>
      </c>
      <c r="B488" s="70" t="s">
        <v>221</v>
      </c>
      <c r="C488" s="71">
        <v>54593744694</v>
      </c>
      <c r="D488" s="71">
        <v>958750000</v>
      </c>
      <c r="E488" s="72">
        <v>4.5195875783118291</v>
      </c>
      <c r="F488" s="72">
        <v>0.19641840844466879</v>
      </c>
      <c r="G488" s="71">
        <v>373.44712099999998</v>
      </c>
      <c r="H488" s="72">
        <v>23.7</v>
      </c>
      <c r="I488" s="72">
        <v>-0.2857795673325576</v>
      </c>
      <c r="J488" s="71">
        <v>-611029605</v>
      </c>
      <c r="K488" s="72">
        <v>-37.657749823758536</v>
      </c>
      <c r="L488" s="72">
        <v>41.720990873533246</v>
      </c>
      <c r="M488" s="72">
        <v>38.950000000000003</v>
      </c>
      <c r="N488" s="73">
        <v>16.806199459896121</v>
      </c>
      <c r="O488" s="74">
        <v>1251.0633173031683</v>
      </c>
      <c r="P488" s="73">
        <v>41.702110576772277</v>
      </c>
    </row>
    <row r="489" spans="1:16">
      <c r="A489" s="55" t="s">
        <v>524</v>
      </c>
      <c r="B489" s="55" t="s">
        <v>233</v>
      </c>
      <c r="C489" s="56">
        <v>7797972597</v>
      </c>
      <c r="D489" s="56">
        <v>960000000</v>
      </c>
      <c r="E489" s="57">
        <v>21.76375565117679</v>
      </c>
      <c r="F489" s="57">
        <v>3.778429800551526</v>
      </c>
      <c r="G489" s="56">
        <v>279.81076200000001</v>
      </c>
      <c r="H489" s="57">
        <v>6.57</v>
      </c>
      <c r="I489" s="57">
        <v>0.11616464517607829</v>
      </c>
      <c r="J489" s="56">
        <v>-282199228</v>
      </c>
      <c r="K489" s="57">
        <v>-20.411111826287492</v>
      </c>
      <c r="L489" s="57">
        <v>41.666666666666664</v>
      </c>
      <c r="M489" s="57">
        <v>29.14</v>
      </c>
      <c r="N489" s="58">
        <v>17.080467598135666</v>
      </c>
      <c r="O489" s="59">
        <v>2367.7382129999987</v>
      </c>
      <c r="P489" s="58">
        <v>78.92460709999996</v>
      </c>
    </row>
    <row r="490" spans="1:16">
      <c r="A490" s="75" t="s">
        <v>187</v>
      </c>
      <c r="B490" s="75" t="s">
        <v>679</v>
      </c>
      <c r="C490" s="76">
        <v>3578645146</v>
      </c>
      <c r="D490" s="76">
        <v>960336000</v>
      </c>
      <c r="E490" s="77">
        <v>17.817398335007688</v>
      </c>
      <c r="F490" s="77">
        <v>3.710659255720433</v>
      </c>
      <c r="G490" s="76">
        <v>464.88056799999998</v>
      </c>
      <c r="H490" s="77">
        <v>4.83</v>
      </c>
      <c r="I490" s="77">
        <v>-0.32348858148957493</v>
      </c>
      <c r="J490" s="76">
        <v>433474987</v>
      </c>
      <c r="K490" s="77">
        <v>11.077178946890424</v>
      </c>
      <c r="L490" s="77">
        <v>41.65208843571417</v>
      </c>
      <c r="M490" s="77">
        <v>48.4</v>
      </c>
      <c r="N490" s="78">
        <v>88.53991117236194</v>
      </c>
      <c r="O490" s="79">
        <v>1067.1266617422004</v>
      </c>
      <c r="P490" s="78">
        <v>35.570888724740016</v>
      </c>
    </row>
    <row r="491" spans="1:16">
      <c r="A491" s="70" t="s">
        <v>77</v>
      </c>
      <c r="B491" s="70" t="s">
        <v>221</v>
      </c>
      <c r="C491" s="71">
        <v>2595983504</v>
      </c>
      <c r="D491" s="71">
        <v>990000000</v>
      </c>
      <c r="E491" s="72">
        <v>53.308265654491962</v>
      </c>
      <c r="F491" s="72">
        <v>26.923366492167656</v>
      </c>
      <c r="G491" s="71">
        <v>255.32031000000001</v>
      </c>
      <c r="H491" s="72">
        <v>2.94</v>
      </c>
      <c r="I491" s="72">
        <v>0.10801903536459845</v>
      </c>
      <c r="J491" s="71">
        <v>-53669125</v>
      </c>
      <c r="K491" s="72">
        <v>-36.892719976336487</v>
      </c>
      <c r="L491" s="72">
        <v>40.404040404040401</v>
      </c>
      <c r="M491" s="72">
        <v>25.78</v>
      </c>
      <c r="N491" s="73">
        <v>14.487175620352568</v>
      </c>
      <c r="O491" s="74">
        <v>1808.1685200146153</v>
      </c>
      <c r="P491" s="73">
        <v>60.272284000487176</v>
      </c>
    </row>
    <row r="492" spans="1:16">
      <c r="A492" s="45" t="s">
        <v>447</v>
      </c>
      <c r="B492" s="45" t="s">
        <v>375</v>
      </c>
      <c r="C492" s="46">
        <v>38403565895</v>
      </c>
      <c r="D492" s="46">
        <v>998000000</v>
      </c>
      <c r="E492" s="47">
        <v>0.31825942899850546</v>
      </c>
      <c r="F492" s="47">
        <v>1.0883864281412841E-3</v>
      </c>
      <c r="G492" s="46">
        <v>426.09840800000001</v>
      </c>
      <c r="H492" s="47">
        <v>295</v>
      </c>
      <c r="I492" s="47">
        <v>-0.29116348407904979</v>
      </c>
      <c r="J492" s="46">
        <v>1811756765</v>
      </c>
      <c r="K492" s="47">
        <v>161.39804506263289</v>
      </c>
      <c r="L492" s="47">
        <v>40.080160320641284</v>
      </c>
      <c r="M492" s="47">
        <v>42.69</v>
      </c>
      <c r="N492" s="48">
        <v>34.499222916579853</v>
      </c>
      <c r="O492" s="49">
        <v>1028.7162027333231</v>
      </c>
      <c r="P492" s="48">
        <v>34.290540091110771</v>
      </c>
    </row>
    <row r="493" spans="1:16">
      <c r="A493" s="55" t="s">
        <v>536</v>
      </c>
      <c r="B493" s="55" t="s">
        <v>354</v>
      </c>
      <c r="C493" s="56">
        <v>5034163461</v>
      </c>
      <c r="D493" s="56">
        <v>1000000000</v>
      </c>
      <c r="E493" s="57">
        <v>6.3783066138096389</v>
      </c>
      <c r="F493" s="57">
        <v>0.39864416336310243</v>
      </c>
      <c r="G493" s="56">
        <v>371.30834199999998</v>
      </c>
      <c r="H493" s="57">
        <v>16.89</v>
      </c>
      <c r="I493" s="57">
        <v>0.26439347802903157</v>
      </c>
      <c r="J493" s="56">
        <v>-78845344</v>
      </c>
      <c r="K493" s="57">
        <v>-202.92891359570959</v>
      </c>
      <c r="L493" s="57">
        <v>40</v>
      </c>
      <c r="M493" s="57">
        <v>37.130000000000003</v>
      </c>
      <c r="N493" s="58">
        <v>49.203279038029883</v>
      </c>
      <c r="O493" s="59">
        <v>1399.6587503300825</v>
      </c>
      <c r="P493" s="58">
        <v>46.655291677669418</v>
      </c>
    </row>
    <row r="494" spans="1:16">
      <c r="A494" s="50" t="s">
        <v>379</v>
      </c>
      <c r="B494" s="50" t="s">
        <v>355</v>
      </c>
      <c r="C494" s="51">
        <v>1914868068</v>
      </c>
      <c r="D494" s="51">
        <v>1000000000</v>
      </c>
      <c r="E494" s="52">
        <v>42.942414222527596</v>
      </c>
      <c r="F494" s="52">
        <v>14.314138074175865</v>
      </c>
      <c r="G494" s="51">
        <v>255.25220999999999</v>
      </c>
      <c r="H494" s="52">
        <v>3.65</v>
      </c>
      <c r="I494" s="52">
        <v>-0.22516318260007975</v>
      </c>
      <c r="J494" s="51">
        <v>-154583940</v>
      </c>
      <c r="K494" s="52">
        <v>-19.406931923199785</v>
      </c>
      <c r="L494" s="52">
        <v>40</v>
      </c>
      <c r="M494" s="52">
        <v>25.52</v>
      </c>
      <c r="N494" s="53">
        <v>65.118209216220436</v>
      </c>
      <c r="O494" s="54">
        <v>224.42122537246505</v>
      </c>
      <c r="P494" s="53">
        <v>7.4807075124155018</v>
      </c>
    </row>
    <row r="495" spans="1:16">
      <c r="A495" s="30" t="s">
        <v>438</v>
      </c>
      <c r="B495" s="30" t="s">
        <v>349</v>
      </c>
      <c r="C495" s="31">
        <v>13120657000</v>
      </c>
      <c r="D495" s="31">
        <v>1000000000</v>
      </c>
      <c r="E495" s="32">
        <v>16.0333493666827</v>
      </c>
      <c r="F495" s="32">
        <v>4.0083373416706749</v>
      </c>
      <c r="G495" s="31">
        <v>554.46052299999997</v>
      </c>
      <c r="H495" s="32">
        <v>4.5</v>
      </c>
      <c r="I495" s="32">
        <v>-0.15454820832068172</v>
      </c>
      <c r="J495" s="31">
        <v>-420715000</v>
      </c>
      <c r="K495" s="32">
        <v>-9.5076239259356097</v>
      </c>
      <c r="L495" s="32">
        <v>40</v>
      </c>
      <c r="M495" s="32">
        <v>55.44</v>
      </c>
      <c r="N495" s="33">
        <v>36.360147536214136</v>
      </c>
      <c r="O495" s="34">
        <v>421.90977220554765</v>
      </c>
      <c r="P495" s="33">
        <v>14.063659073518256</v>
      </c>
    </row>
    <row r="496" spans="1:16">
      <c r="A496" s="35" t="s">
        <v>298</v>
      </c>
      <c r="B496" s="35" t="s">
        <v>208</v>
      </c>
      <c r="C496" s="36">
        <v>4913859307</v>
      </c>
      <c r="D496" s="36">
        <v>1000000000</v>
      </c>
      <c r="E496" s="37">
        <v>15.356595504203101</v>
      </c>
      <c r="F496" s="37">
        <v>5.1188651680677006</v>
      </c>
      <c r="G496" s="36">
        <v>669.65183400000001</v>
      </c>
      <c r="H496" s="37">
        <v>3.89</v>
      </c>
      <c r="I496" s="37">
        <v>7.6551746367843343E-2</v>
      </c>
      <c r="J496" s="36">
        <v>-19394238</v>
      </c>
      <c r="K496" s="37">
        <v>-154.68511833256866</v>
      </c>
      <c r="L496" s="37">
        <v>40</v>
      </c>
      <c r="M496" s="37">
        <v>66.959999999999994</v>
      </c>
      <c r="N496" s="38">
        <v>47.741842057173251</v>
      </c>
      <c r="O496" s="39">
        <v>2148.1506132631193</v>
      </c>
      <c r="P496" s="38">
        <v>71.605020442103978</v>
      </c>
    </row>
    <row r="497" spans="1:16">
      <c r="A497" s="90" t="s">
        <v>403</v>
      </c>
      <c r="B497" s="90" t="s">
        <v>404</v>
      </c>
      <c r="C497" s="91">
        <v>2193688534</v>
      </c>
      <c r="D497" s="91">
        <v>1000000000</v>
      </c>
      <c r="E497" s="92">
        <v>33.988403156842885</v>
      </c>
      <c r="F497" s="92">
        <v>33.988403156842885</v>
      </c>
      <c r="G497" s="91">
        <v>749.65266799999995</v>
      </c>
      <c r="H497" s="92">
        <v>1.57</v>
      </c>
      <c r="I497" s="92">
        <v>-1.8725195059593247E-2</v>
      </c>
      <c r="J497" s="91">
        <v>288393147</v>
      </c>
      <c r="K497" s="92">
        <v>3.4674887749673191</v>
      </c>
      <c r="L497" s="92">
        <v>40</v>
      </c>
      <c r="M497" s="92">
        <v>74.959999999999994</v>
      </c>
      <c r="N497" s="93">
        <v>62.088599450525059</v>
      </c>
      <c r="O497" s="94">
        <v>572.13355036951452</v>
      </c>
      <c r="P497" s="93">
        <v>19.071118345650483</v>
      </c>
    </row>
    <row r="498" spans="1:16">
      <c r="A498" s="30" t="s">
        <v>185</v>
      </c>
      <c r="B498" s="30" t="s">
        <v>349</v>
      </c>
      <c r="C498" s="31">
        <v>10277253756</v>
      </c>
      <c r="D498" s="31">
        <v>1000000000</v>
      </c>
      <c r="E498" s="32">
        <v>34.359302093855867</v>
      </c>
      <c r="F498" s="32">
        <v>5.7265503489759775</v>
      </c>
      <c r="G498" s="31">
        <v>174.82693900000001</v>
      </c>
      <c r="H498" s="32">
        <v>6.66</v>
      </c>
      <c r="I498" s="32">
        <v>-0.19000592897900592</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11.166515639542641</v>
      </c>
      <c r="F499" s="72">
        <v>0.93054296996188679</v>
      </c>
      <c r="G499" s="71">
        <v>294.12620600000002</v>
      </c>
      <c r="H499" s="72">
        <v>12.18</v>
      </c>
      <c r="I499" s="72">
        <v>0.42102092890894299</v>
      </c>
      <c r="J499" s="71">
        <v>32367219</v>
      </c>
      <c r="K499" s="72">
        <v>370.74547553807452</v>
      </c>
      <c r="L499" s="72">
        <v>40</v>
      </c>
      <c r="M499" s="72">
        <v>29.41</v>
      </c>
      <c r="N499" s="73">
        <v>84.668967591995113</v>
      </c>
      <c r="O499" s="74">
        <v>1572.4108834959807</v>
      </c>
      <c r="P499" s="73">
        <v>52.413696116532691</v>
      </c>
    </row>
    <row r="500" spans="1:16">
      <c r="A500" s="70" t="s">
        <v>24</v>
      </c>
      <c r="B500" s="70" t="s">
        <v>221</v>
      </c>
      <c r="C500" s="71">
        <v>6655755186</v>
      </c>
      <c r="D500" s="71">
        <v>1000000000</v>
      </c>
      <c r="E500" s="72">
        <v>58.159484939601377</v>
      </c>
      <c r="F500" s="72">
        <v>29.079742469800689</v>
      </c>
      <c r="G500" s="71">
        <v>338.83675399999998</v>
      </c>
      <c r="H500" s="72">
        <v>2.0299999999999998</v>
      </c>
      <c r="I500" s="72">
        <v>-2.030945583334498E-2</v>
      </c>
      <c r="J500" s="71">
        <v>-17216026</v>
      </c>
      <c r="K500" s="72">
        <v>-116.17082827360971</v>
      </c>
      <c r="L500" s="72">
        <v>40</v>
      </c>
      <c r="M500" s="72">
        <v>33.880000000000003</v>
      </c>
      <c r="N500" s="73">
        <v>6.2607413714538058</v>
      </c>
      <c r="O500" s="74">
        <v>831.10886587502944</v>
      </c>
      <c r="P500" s="73">
        <v>27.703628862500981</v>
      </c>
    </row>
    <row r="501" spans="1:16">
      <c r="A501" s="35" t="s">
        <v>204</v>
      </c>
      <c r="B501" s="35" t="s">
        <v>200</v>
      </c>
      <c r="C501" s="36">
        <v>12909517992</v>
      </c>
      <c r="D501" s="36">
        <v>1000000000</v>
      </c>
      <c r="E501" s="37">
        <v>2.0060969297890145</v>
      </c>
      <c r="F501" s="37">
        <v>8.7221605643000633E-2</v>
      </c>
      <c r="G501" s="36">
        <v>849.28664500000002</v>
      </c>
      <c r="H501" s="37">
        <v>23.48</v>
      </c>
      <c r="I501" s="37">
        <v>-0.41083444814406173</v>
      </c>
      <c r="J501" s="36">
        <v>391337210</v>
      </c>
      <c r="K501" s="37">
        <v>58.772841969206048</v>
      </c>
      <c r="L501" s="37">
        <v>40</v>
      </c>
      <c r="M501" s="37">
        <v>84.92</v>
      </c>
      <c r="N501" s="38">
        <v>63.971565907770085</v>
      </c>
      <c r="O501" s="39">
        <v>372.95152943219341</v>
      </c>
      <c r="P501" s="38">
        <v>12.431717647739781</v>
      </c>
    </row>
    <row r="502" spans="1:16">
      <c r="A502" s="70" t="s">
        <v>229</v>
      </c>
      <c r="B502" s="70" t="s">
        <v>221</v>
      </c>
      <c r="C502" s="71">
        <v>145847856000</v>
      </c>
      <c r="D502" s="71">
        <v>1000000000</v>
      </c>
      <c r="E502" s="72">
        <v>2.0546168524810784</v>
      </c>
      <c r="F502" s="72">
        <v>2.2092654327753532E-2</v>
      </c>
      <c r="G502" s="71">
        <v>207.02247700000001</v>
      </c>
      <c r="H502" s="72">
        <v>94.05</v>
      </c>
      <c r="I502" s="72">
        <v>-7.5827199699759262E-2</v>
      </c>
      <c r="J502" s="71">
        <v>1709697000</v>
      </c>
      <c r="K502" s="72">
        <v>54.395603431485227</v>
      </c>
      <c r="L502" s="72">
        <v>40</v>
      </c>
      <c r="M502" s="72">
        <v>20.7</v>
      </c>
      <c r="N502" s="73">
        <v>22.268741509760424</v>
      </c>
      <c r="O502" s="74">
        <v>1070.1427801286004</v>
      </c>
      <c r="P502" s="73">
        <v>35.67142600428668</v>
      </c>
    </row>
    <row r="503" spans="1:16">
      <c r="A503" s="50" t="s">
        <v>286</v>
      </c>
      <c r="B503" s="50" t="s">
        <v>355</v>
      </c>
      <c r="C503" s="51">
        <v>8958460788</v>
      </c>
      <c r="D503" s="51">
        <v>1025000000</v>
      </c>
      <c r="E503" s="52">
        <v>15.139076163991998</v>
      </c>
      <c r="F503" s="52">
        <v>1.2308192003245526</v>
      </c>
      <c r="G503" s="51">
        <v>206.78594200000001</v>
      </c>
      <c r="H503" s="52">
        <v>12.78</v>
      </c>
      <c r="I503" s="52">
        <v>-0.39007185581118797</v>
      </c>
      <c r="J503" s="51">
        <v>65823811</v>
      </c>
      <c r="K503" s="52">
        <v>186.86247139352051</v>
      </c>
      <c r="L503" s="52">
        <v>39.024390243902438</v>
      </c>
      <c r="M503" s="52">
        <v>20.170000000000002</v>
      </c>
      <c r="N503" s="53">
        <v>34.876457019114426</v>
      </c>
      <c r="O503" s="54">
        <v>621.392199541011</v>
      </c>
      <c r="P503" s="53">
        <v>20.7130733180337</v>
      </c>
    </row>
    <row r="504" spans="1:16">
      <c r="A504" s="40" t="s">
        <v>241</v>
      </c>
      <c r="B504" s="40" t="s">
        <v>255</v>
      </c>
      <c r="C504" s="41">
        <v>1985914418</v>
      </c>
      <c r="D504" s="41">
        <v>1037000000</v>
      </c>
      <c r="E504" s="42">
        <v>50.172092157553863</v>
      </c>
      <c r="F504" s="42">
        <v>48.381959650485882</v>
      </c>
      <c r="G504" s="41">
        <v>759.30591400000003</v>
      </c>
      <c r="H504" s="42">
        <v>1.05</v>
      </c>
      <c r="I504" s="42">
        <v>-5.9397292491017106E-2</v>
      </c>
      <c r="J504" s="41">
        <v>207556314</v>
      </c>
      <c r="K504" s="42">
        <v>4.9962344195416764</v>
      </c>
      <c r="L504" s="42">
        <v>38.572806171648985</v>
      </c>
      <c r="M504" s="42">
        <v>73.22</v>
      </c>
      <c r="N504" s="43">
        <v>76.529364288985718</v>
      </c>
      <c r="O504" s="44">
        <v>479.72068957206056</v>
      </c>
      <c r="P504" s="43">
        <v>15.990689652402018</v>
      </c>
    </row>
    <row r="505" spans="1:16">
      <c r="A505" s="30" t="s">
        <v>415</v>
      </c>
      <c r="B505" s="30" t="s">
        <v>605</v>
      </c>
      <c r="C505" s="31">
        <v>7934593883</v>
      </c>
      <c r="D505" s="31">
        <v>1049040806</v>
      </c>
      <c r="E505" s="32">
        <v>50.723700155653759</v>
      </c>
      <c r="F505" s="32">
        <v>12.088114176669539</v>
      </c>
      <c r="G505" s="31">
        <v>160.647257</v>
      </c>
      <c r="H505" s="32">
        <v>4.91</v>
      </c>
      <c r="I505" s="32">
        <v>-0.11174446003903338</v>
      </c>
      <c r="J505" s="31">
        <v>-63498082</v>
      </c>
      <c r="K505" s="32">
        <v>-66.083306642238426</v>
      </c>
      <c r="L505" s="32">
        <v>38.130070604708202</v>
      </c>
      <c r="M505" s="32">
        <v>15.31</v>
      </c>
      <c r="N505" s="33">
        <v>40.922094868266967</v>
      </c>
      <c r="O505" s="34">
        <v>572.29506437709574</v>
      </c>
      <c r="P505" s="33">
        <v>19.076502145903191</v>
      </c>
    </row>
    <row r="506" spans="1:16">
      <c r="A506" s="55" t="s">
        <v>80</v>
      </c>
      <c r="B506" s="55" t="s">
        <v>233</v>
      </c>
      <c r="C506" s="56">
        <v>2545549000</v>
      </c>
      <c r="D506" s="56">
        <v>1053000000</v>
      </c>
      <c r="E506" s="57">
        <v>33.53730976663222</v>
      </c>
      <c r="F506" s="57">
        <v>31.849297024342089</v>
      </c>
      <c r="G506" s="56">
        <v>774.54246000000001</v>
      </c>
      <c r="H506" s="57">
        <v>1.54</v>
      </c>
      <c r="I506" s="57">
        <v>-6.6333374211048568E-2</v>
      </c>
      <c r="J506" s="56">
        <v>-222180000</v>
      </c>
      <c r="K506" s="57">
        <v>-4.7394004860923573</v>
      </c>
      <c r="L506" s="57">
        <v>37.986704653371319</v>
      </c>
      <c r="M506" s="57">
        <v>73.55</v>
      </c>
      <c r="N506" s="58">
        <v>46.504648888745052</v>
      </c>
      <c r="O506" s="59">
        <v>57.511754007595194</v>
      </c>
      <c r="P506" s="58">
        <v>1.9170584669198398</v>
      </c>
    </row>
    <row r="507" spans="1:16">
      <c r="A507" s="45" t="s">
        <v>328</v>
      </c>
      <c r="B507" s="45" t="s">
        <v>375</v>
      </c>
      <c r="C507" s="46">
        <v>2224663158</v>
      </c>
      <c r="D507" s="46">
        <v>1076261904</v>
      </c>
      <c r="E507" s="47">
        <v>28.060790256404601</v>
      </c>
      <c r="F507" s="47">
        <v>26.072455182251439</v>
      </c>
      <c r="G507" s="46">
        <v>1027.688572</v>
      </c>
      <c r="H507" s="47">
        <v>1.47</v>
      </c>
      <c r="I507" s="47">
        <v>-9.4190948012141007E-2</v>
      </c>
      <c r="J507" s="46">
        <v>-96679510</v>
      </c>
      <c r="K507" s="47">
        <v>-11.132264778751981</v>
      </c>
      <c r="L507" s="47">
        <v>37.165674870900197</v>
      </c>
      <c r="M507" s="47">
        <v>90.1</v>
      </c>
      <c r="N507" s="48">
        <v>26.008766075929824</v>
      </c>
      <c r="O507" s="49">
        <v>305.6667246156245</v>
      </c>
      <c r="P507" s="48">
        <v>10.188890820520816</v>
      </c>
    </row>
    <row r="508" spans="1:16">
      <c r="A508" s="35" t="s">
        <v>459</v>
      </c>
      <c r="B508" s="35" t="s">
        <v>208</v>
      </c>
      <c r="C508" s="36">
        <v>16106307516</v>
      </c>
      <c r="D508" s="36">
        <v>1078290009</v>
      </c>
      <c r="E508" s="37">
        <v>4.4590487295868373</v>
      </c>
      <c r="F508" s="37">
        <v>0.13784321139239505</v>
      </c>
      <c r="G508" s="36">
        <v>287.17617999999999</v>
      </c>
      <c r="H508" s="37">
        <v>31.24</v>
      </c>
      <c r="I508" s="37">
        <v>-1.6002154266309674</v>
      </c>
      <c r="J508" s="36">
        <v>737659411</v>
      </c>
      <c r="K508" s="37">
        <v>43.853165549866482</v>
      </c>
      <c r="L508" s="37">
        <v>37.095771699763567</v>
      </c>
      <c r="M508" s="37">
        <v>26.63</v>
      </c>
      <c r="N508" s="38">
        <v>55.741824471158907</v>
      </c>
      <c r="O508" s="39">
        <v>656.26475173309416</v>
      </c>
      <c r="P508" s="38">
        <v>21.875491724436472</v>
      </c>
    </row>
    <row r="509" spans="1:16">
      <c r="A509" s="55" t="s">
        <v>118</v>
      </c>
      <c r="B509" s="55" t="s">
        <v>356</v>
      </c>
      <c r="C509" s="56">
        <v>8174952000</v>
      </c>
      <c r="D509" s="56">
        <v>1080000000</v>
      </c>
      <c r="E509" s="57">
        <v>15.503089998383025</v>
      </c>
      <c r="F509" s="57">
        <v>2.8709425922931526</v>
      </c>
      <c r="G509" s="56">
        <v>431.473364</v>
      </c>
      <c r="H509" s="57">
        <v>5.98</v>
      </c>
      <c r="I509" s="57">
        <v>-0.20027717297661951</v>
      </c>
      <c r="J509" s="56">
        <v>64035000</v>
      </c>
      <c r="K509" s="57">
        <v>84.32888264230499</v>
      </c>
      <c r="L509" s="57">
        <v>37.037037037037038</v>
      </c>
      <c r="M509" s="57">
        <v>39.950000000000003</v>
      </c>
      <c r="N509" s="58">
        <v>34.440837745389111</v>
      </c>
      <c r="O509" s="59">
        <v>112.06336735403512</v>
      </c>
      <c r="P509" s="58">
        <v>3.7354455784678375</v>
      </c>
    </row>
    <row r="510" spans="1:16">
      <c r="A510" s="70" t="s">
        <v>751</v>
      </c>
      <c r="B510" s="70" t="s">
        <v>699</v>
      </c>
      <c r="C510" s="71">
        <v>2004187000</v>
      </c>
      <c r="D510" s="71">
        <v>1080000000</v>
      </c>
      <c r="E510" s="72">
        <v>39.963827940054905</v>
      </c>
      <c r="F510" s="72">
        <v>19.272679369239441</v>
      </c>
      <c r="G510" s="71">
        <v>610.40025600000001</v>
      </c>
      <c r="H510" s="72">
        <v>1.64</v>
      </c>
      <c r="I510" s="72">
        <v>-2.3822611487521295E-2</v>
      </c>
      <c r="J510" s="71">
        <v>112484000</v>
      </c>
      <c r="K510" s="72">
        <v>18.434621812880053</v>
      </c>
      <c r="L510" s="72">
        <v>37.037037037037038</v>
      </c>
      <c r="M510" s="72">
        <v>56.51</v>
      </c>
      <c r="N510" s="73">
        <v>0</v>
      </c>
      <c r="O510" s="74">
        <v>200.03206280708281</v>
      </c>
      <c r="P510" s="73">
        <v>6.6677354269027607</v>
      </c>
    </row>
    <row r="511" spans="1:16">
      <c r="A511" s="70" t="s">
        <v>772</v>
      </c>
      <c r="B511" s="70" t="s">
        <v>221</v>
      </c>
      <c r="C511" s="71">
        <v>4233251169</v>
      </c>
      <c r="D511" s="71">
        <v>1083000000</v>
      </c>
      <c r="E511" s="72">
        <v>9.0233063953145862</v>
      </c>
      <c r="F511" s="72">
        <v>0.52073559529747149</v>
      </c>
      <c r="G511" s="71">
        <v>295.34477800000002</v>
      </c>
      <c r="H511" s="72">
        <v>15.01</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15.227135481055065</v>
      </c>
      <c r="F512" s="57">
        <v>1.5565180061633623</v>
      </c>
      <c r="G512" s="56">
        <v>266.47241100000002</v>
      </c>
      <c r="H512" s="57">
        <v>9.86</v>
      </c>
      <c r="I512" s="57">
        <v>-0.1341166769756672</v>
      </c>
      <c r="J512" s="56">
        <v>896857779</v>
      </c>
      <c r="K512" s="57">
        <v>10.907883311117493</v>
      </c>
      <c r="L512" s="57">
        <v>36.799205137169039</v>
      </c>
      <c r="M512" s="57">
        <v>24.51</v>
      </c>
      <c r="N512" s="58">
        <v>59.472122772864125</v>
      </c>
      <c r="O512" s="59">
        <v>278.29237955058898</v>
      </c>
      <c r="P512" s="58">
        <v>9.2764126516862984</v>
      </c>
    </row>
    <row r="513" spans="1:16">
      <c r="A513" s="70" t="s">
        <v>728</v>
      </c>
      <c r="B513" s="70" t="s">
        <v>699</v>
      </c>
      <c r="C513" s="71">
        <v>3173753000</v>
      </c>
      <c r="D513" s="71">
        <v>1088802000</v>
      </c>
      <c r="E513" s="72">
        <v>34.654148664123241</v>
      </c>
      <c r="F513" s="72">
        <v>9.9773599673641016</v>
      </c>
      <c r="G513" s="71">
        <v>447.465259</v>
      </c>
      <c r="H513" s="72">
        <v>2.58</v>
      </c>
      <c r="I513" s="72">
        <v>-5.2225456628960387E-2</v>
      </c>
      <c r="J513" s="71">
        <v>250965000</v>
      </c>
      <c r="K513" s="72">
        <v>13.839692307692308</v>
      </c>
      <c r="L513" s="72">
        <v>36.737625390107659</v>
      </c>
      <c r="M513" s="72">
        <v>41.09</v>
      </c>
      <c r="N513" s="73">
        <v>0</v>
      </c>
      <c r="O513" s="74">
        <v>139.8840512840903</v>
      </c>
      <c r="P513" s="73">
        <v>4.6628017094696768</v>
      </c>
    </row>
    <row r="514" spans="1:16">
      <c r="A514" s="55" t="s">
        <v>648</v>
      </c>
      <c r="B514" s="55" t="s">
        <v>233</v>
      </c>
      <c r="C514" s="56">
        <v>4399219392</v>
      </c>
      <c r="D514" s="56">
        <v>1112000000</v>
      </c>
      <c r="E514" s="57">
        <v>16.583233764281164</v>
      </c>
      <c r="F514" s="57">
        <v>0.79876700609801654</v>
      </c>
      <c r="G514" s="56">
        <v>277.98263300000002</v>
      </c>
      <c r="H514" s="57">
        <v>8.68</v>
      </c>
      <c r="I514" s="57">
        <v>-1.1822268747543809</v>
      </c>
      <c r="J514" s="56">
        <v>-160816500</v>
      </c>
      <c r="K514" s="57">
        <v>-129.09769830832036</v>
      </c>
      <c r="L514" s="57">
        <v>35.97122302158273</v>
      </c>
      <c r="M514" s="57">
        <v>24.99</v>
      </c>
      <c r="N514" s="58">
        <v>52.822499176123891</v>
      </c>
      <c r="O514" s="59">
        <v>273.68323052916782</v>
      </c>
      <c r="P514" s="58">
        <v>9.1227743509722607</v>
      </c>
    </row>
    <row r="515" spans="1:16">
      <c r="A515" s="45" t="s">
        <v>514</v>
      </c>
      <c r="B515" s="45" t="s">
        <v>375</v>
      </c>
      <c r="C515" s="46">
        <v>3318993196</v>
      </c>
      <c r="D515" s="46">
        <v>1120000000</v>
      </c>
      <c r="E515" s="47">
        <v>26.996210487941386</v>
      </c>
      <c r="F515" s="47">
        <v>6.0259398410583449</v>
      </c>
      <c r="G515" s="46">
        <v>306.82462600000002</v>
      </c>
      <c r="H515" s="47">
        <v>4.83</v>
      </c>
      <c r="I515" s="47">
        <v>-0.24003623054397402</v>
      </c>
      <c r="J515" s="46">
        <v>-136181024</v>
      </c>
      <c r="K515" s="47">
        <v>-32.89738811187086</v>
      </c>
      <c r="L515" s="47">
        <v>35.714285714285715</v>
      </c>
      <c r="M515" s="47">
        <v>27.39</v>
      </c>
      <c r="N515" s="48">
        <v>39.733697962154444</v>
      </c>
      <c r="O515" s="49">
        <v>206.33938621825484</v>
      </c>
      <c r="P515" s="48">
        <v>6.8779795406084947</v>
      </c>
    </row>
    <row r="516" spans="1:16">
      <c r="A516" s="35" t="s">
        <v>474</v>
      </c>
      <c r="B516" s="35" t="s">
        <v>208</v>
      </c>
      <c r="C516" s="36">
        <v>5706930368</v>
      </c>
      <c r="D516" s="36">
        <v>1122000000</v>
      </c>
      <c r="E516" s="37">
        <v>13.772621622258177</v>
      </c>
      <c r="F516" s="37">
        <v>1.7535805477792432</v>
      </c>
      <c r="G516" s="36">
        <v>381.16404999999997</v>
      </c>
      <c r="H516" s="37">
        <v>7.62</v>
      </c>
      <c r="I516" s="37">
        <v>-0.86648063013842236</v>
      </c>
      <c r="J516" s="36">
        <v>245113454</v>
      </c>
      <c r="K516" s="37">
        <v>32.04230478511392</v>
      </c>
      <c r="L516" s="37">
        <v>35.650623885918002</v>
      </c>
      <c r="M516" s="37">
        <v>33.97</v>
      </c>
      <c r="N516" s="38">
        <v>47.927232402258987</v>
      </c>
      <c r="O516" s="39">
        <v>123.7584346517659</v>
      </c>
      <c r="P516" s="38">
        <v>4.1252811550588628</v>
      </c>
    </row>
    <row r="517" spans="1:16">
      <c r="A517" s="101" t="s">
        <v>186</v>
      </c>
      <c r="B517" s="101" t="s">
        <v>696</v>
      </c>
      <c r="C517" s="102">
        <v>4100200245</v>
      </c>
      <c r="D517" s="102">
        <v>1130000000</v>
      </c>
      <c r="E517" s="103">
        <v>18.66335740455407</v>
      </c>
      <c r="F517" s="103">
        <v>8.2581227453779071</v>
      </c>
      <c r="G517" s="102">
        <v>889.34080200000005</v>
      </c>
      <c r="H517" s="103">
        <v>2.41</v>
      </c>
      <c r="I517" s="103">
        <v>-4.7109978504650485E-2</v>
      </c>
      <c r="J517" s="102">
        <v>-21599676</v>
      </c>
      <c r="K517" s="103">
        <v>-104.63119909761609</v>
      </c>
      <c r="L517" s="103">
        <v>35.398230088495573</v>
      </c>
      <c r="M517" s="103">
        <v>78.7</v>
      </c>
      <c r="N517" s="104">
        <v>0.13580124881339725</v>
      </c>
      <c r="O517" s="105">
        <v>239.13670718391572</v>
      </c>
      <c r="P517" s="104">
        <v>7.9712235727971903</v>
      </c>
    </row>
    <row r="518" spans="1:16">
      <c r="A518" s="35" t="s">
        <v>218</v>
      </c>
      <c r="B518" s="35" t="s">
        <v>208</v>
      </c>
      <c r="C518" s="36">
        <v>100728570000</v>
      </c>
      <c r="D518" s="36">
        <v>1181069000</v>
      </c>
      <c r="E518" s="37">
        <v>1.4900864378597924</v>
      </c>
      <c r="F518" s="37">
        <v>1.1067036443625881E-2</v>
      </c>
      <c r="G518" s="36">
        <v>236.099774</v>
      </c>
      <c r="H518" s="37">
        <v>113.7</v>
      </c>
      <c r="I518" s="37">
        <v>1.4063934351257075</v>
      </c>
      <c r="J518" s="36">
        <v>1079652000</v>
      </c>
      <c r="K518" s="37">
        <v>124.70857831968078</v>
      </c>
      <c r="L518" s="37">
        <v>33.867623314133212</v>
      </c>
      <c r="M518" s="37">
        <v>19.989999999999998</v>
      </c>
      <c r="N518" s="38">
        <v>61.968624806499939</v>
      </c>
      <c r="O518" s="39">
        <v>2091.2996700850563</v>
      </c>
      <c r="P518" s="38">
        <v>69.709989002835215</v>
      </c>
    </row>
    <row r="519" spans="1:16">
      <c r="A519" s="35" t="s">
        <v>454</v>
      </c>
      <c r="B519" s="35" t="s">
        <v>208</v>
      </c>
      <c r="C519" s="36">
        <v>62308804000</v>
      </c>
      <c r="D519" s="36">
        <v>1196962000</v>
      </c>
      <c r="E519" s="37">
        <v>6.0581708069156619</v>
      </c>
      <c r="F519" s="37">
        <v>0.23005859861411496</v>
      </c>
      <c r="G519" s="36">
        <v>294.01063399999998</v>
      </c>
      <c r="H519" s="37">
        <v>22.46</v>
      </c>
      <c r="I519" s="37">
        <v>-0.3724510954839424</v>
      </c>
      <c r="J519" s="36">
        <v>485076000</v>
      </c>
      <c r="K519" s="37">
        <v>54.286676726945878</v>
      </c>
      <c r="L519" s="37">
        <v>33.41793640900881</v>
      </c>
      <c r="M519" s="37">
        <v>24.56</v>
      </c>
      <c r="N519" s="38">
        <v>23.563854855396485</v>
      </c>
      <c r="O519" s="39">
        <v>844.96922820568057</v>
      </c>
      <c r="P519" s="38">
        <v>28.165640940189352</v>
      </c>
    </row>
    <row r="520" spans="1:16">
      <c r="A520" s="35" t="s">
        <v>219</v>
      </c>
      <c r="B520" s="35" t="s">
        <v>208</v>
      </c>
      <c r="C520" s="36">
        <v>64142566183</v>
      </c>
      <c r="D520" s="36">
        <v>1226338236</v>
      </c>
      <c r="E520" s="37">
        <v>2.1281581512232166</v>
      </c>
      <c r="F520" s="37">
        <v>2.1966786963150211E-2</v>
      </c>
      <c r="G520" s="36">
        <v>238.53873200000001</v>
      </c>
      <c r="H520" s="37">
        <v>78.8</v>
      </c>
      <c r="I520" s="37">
        <v>-3.1024922861424216</v>
      </c>
      <c r="J520" s="36">
        <v>795959146</v>
      </c>
      <c r="K520" s="37">
        <v>121.7156949962354</v>
      </c>
      <c r="L520" s="37">
        <v>32.617428720537752</v>
      </c>
      <c r="M520" s="37">
        <v>19.45</v>
      </c>
      <c r="N520" s="38">
        <v>49.584664049256041</v>
      </c>
      <c r="O520" s="39">
        <v>907.84761986019134</v>
      </c>
      <c r="P520" s="38">
        <v>30.261587328673045</v>
      </c>
    </row>
    <row r="521" spans="1:16">
      <c r="A521" s="70" t="s">
        <v>731</v>
      </c>
      <c r="B521" s="70" t="s">
        <v>221</v>
      </c>
      <c r="C521" s="71">
        <v>8948062095</v>
      </c>
      <c r="D521" s="71">
        <v>1240500000</v>
      </c>
      <c r="E521" s="72">
        <v>47.868042817370721</v>
      </c>
      <c r="F521" s="72">
        <v>12.862566926607744</v>
      </c>
      <c r="G521" s="71">
        <v>259.57994600000001</v>
      </c>
      <c r="H521" s="72">
        <v>3.22</v>
      </c>
      <c r="I521" s="72">
        <v>-7.6372170091485447E-2</v>
      </c>
      <c r="J521" s="71">
        <v>-82420523</v>
      </c>
      <c r="K521" s="72">
        <v>-45.152588997766976</v>
      </c>
      <c r="L521" s="72">
        <v>32.245062474808542</v>
      </c>
      <c r="M521" s="72">
        <v>20.92</v>
      </c>
      <c r="N521" s="73">
        <v>20.064725677726244</v>
      </c>
      <c r="O521" s="74">
        <v>469.76395348928014</v>
      </c>
      <c r="P521" s="73">
        <v>15.658798449642671</v>
      </c>
    </row>
    <row r="522" spans="1:16">
      <c r="A522" s="70" t="s">
        <v>471</v>
      </c>
      <c r="B522" s="70" t="s">
        <v>221</v>
      </c>
      <c r="C522" s="71">
        <v>4477591418</v>
      </c>
      <c r="D522" s="71">
        <v>1250000000</v>
      </c>
      <c r="E522" s="72">
        <v>12.570641110553289</v>
      </c>
      <c r="F522" s="72">
        <v>1.4366446983489474</v>
      </c>
      <c r="G522" s="71">
        <v>398.33480200000002</v>
      </c>
      <c r="H522" s="72">
        <v>7.99</v>
      </c>
      <c r="I522" s="72">
        <v>-0.91876305629138244</v>
      </c>
      <c r="J522" s="71">
        <v>-26535988</v>
      </c>
      <c r="K522" s="72">
        <v>-329.74087868897135</v>
      </c>
      <c r="L522" s="72">
        <v>32</v>
      </c>
      <c r="M522" s="72">
        <v>31.86</v>
      </c>
      <c r="N522" s="73">
        <v>69.736044483809337</v>
      </c>
      <c r="O522" s="74">
        <v>261.52836466683806</v>
      </c>
      <c r="P522" s="73">
        <v>8.7176121555612678</v>
      </c>
    </row>
    <row r="523" spans="1:16">
      <c r="A523" s="30" t="s">
        <v>515</v>
      </c>
      <c r="B523" s="30" t="s">
        <v>349</v>
      </c>
      <c r="C523" s="31">
        <v>13770402942</v>
      </c>
      <c r="D523" s="31">
        <v>1290150000</v>
      </c>
      <c r="E523" s="32">
        <v>8.700312581364436</v>
      </c>
      <c r="F523" s="32">
        <v>0.7492938014412136</v>
      </c>
      <c r="G523" s="31">
        <v>488.67153000000002</v>
      </c>
      <c r="H523" s="32">
        <v>9.41</v>
      </c>
      <c r="I523" s="32">
        <v>-0.11224960122033421</v>
      </c>
      <c r="J523" s="31">
        <v>-1119626416</v>
      </c>
      <c r="K523" s="32">
        <v>-10.370736018790039</v>
      </c>
      <c r="L523" s="32">
        <v>31.00414680463512</v>
      </c>
      <c r="M523" s="32">
        <v>37.869999999999997</v>
      </c>
      <c r="N523" s="33">
        <v>26.299787460961486</v>
      </c>
      <c r="O523" s="34">
        <v>851.12223507236354</v>
      </c>
      <c r="P523" s="33">
        <v>28.370741169078784</v>
      </c>
    </row>
    <row r="524" spans="1:16">
      <c r="A524" s="40" t="s">
        <v>458</v>
      </c>
      <c r="B524" s="40" t="s">
        <v>255</v>
      </c>
      <c r="C524" s="41">
        <v>4785393051</v>
      </c>
      <c r="D524" s="41">
        <v>1296960000</v>
      </c>
      <c r="E524" s="42">
        <v>30.059797353679727</v>
      </c>
      <c r="F524" s="42">
        <v>4.6354239689242114</v>
      </c>
      <c r="G524" s="41">
        <v>266.16580599999998</v>
      </c>
      <c r="H524" s="42">
        <v>5</v>
      </c>
      <c r="I524" s="42">
        <v>-0.17077195891004049</v>
      </c>
      <c r="J524" s="41">
        <v>18489123</v>
      </c>
      <c r="K524" s="42">
        <v>350.73594350581152</v>
      </c>
      <c r="L524" s="42">
        <v>30.8413520848754</v>
      </c>
      <c r="M524" s="42">
        <v>20.52</v>
      </c>
      <c r="N524" s="43">
        <v>49.3406751548168</v>
      </c>
      <c r="O524" s="44">
        <v>99.948066070560529</v>
      </c>
      <c r="P524" s="43">
        <v>3.3316022023520175</v>
      </c>
    </row>
    <row r="525" spans="1:16">
      <c r="A525" s="60" t="s">
        <v>75</v>
      </c>
      <c r="B525" s="60" t="s">
        <v>287</v>
      </c>
      <c r="C525" s="61">
        <v>11763538202</v>
      </c>
      <c r="D525" s="61">
        <v>1300000000</v>
      </c>
      <c r="E525" s="62">
        <v>39.44282668595158</v>
      </c>
      <c r="F525" s="62">
        <v>5.0567726520450744</v>
      </c>
      <c r="G525" s="61">
        <v>158.22672900000001</v>
      </c>
      <c r="H525" s="62">
        <v>6.41</v>
      </c>
      <c r="I525" s="62">
        <v>-3.1751876697646786E-2</v>
      </c>
      <c r="J525" s="61">
        <v>13336188</v>
      </c>
      <c r="K525" s="62">
        <v>584.87477830996386</v>
      </c>
      <c r="L525" s="62">
        <v>30.76923076923077</v>
      </c>
      <c r="M525" s="62">
        <v>12.17</v>
      </c>
      <c r="N525" s="63">
        <v>26.240053915917031</v>
      </c>
      <c r="O525" s="64">
        <v>191.11220532359727</v>
      </c>
      <c r="P525" s="63">
        <v>6.3704068441199091</v>
      </c>
    </row>
    <row r="526" spans="1:16">
      <c r="A526" s="95" t="s">
        <v>143</v>
      </c>
      <c r="B526" s="95" t="s">
        <v>351</v>
      </c>
      <c r="C526" s="96">
        <v>6516972751</v>
      </c>
      <c r="D526" s="96">
        <v>1300000000</v>
      </c>
      <c r="E526" s="97">
        <v>10.502397408512435</v>
      </c>
      <c r="F526" s="97">
        <v>2.6929224124390858</v>
      </c>
      <c r="G526" s="96">
        <v>1143.8313330000001</v>
      </c>
      <c r="H526" s="97">
        <v>3.33</v>
      </c>
      <c r="I526" s="97">
        <v>-0.31308982209312797</v>
      </c>
      <c r="J526" s="96">
        <v>-8261366</v>
      </c>
      <c r="K526" s="97">
        <v>-472.07689382119133</v>
      </c>
      <c r="L526" s="97">
        <v>30.76923076923077</v>
      </c>
      <c r="M526" s="97">
        <v>87.98</v>
      </c>
      <c r="N526" s="98">
        <v>80.154866268487496</v>
      </c>
      <c r="O526" s="99">
        <v>468.9432641554136</v>
      </c>
      <c r="P526" s="98">
        <v>15.631442138513787</v>
      </c>
    </row>
    <row r="527" spans="1:16">
      <c r="A527" s="55" t="s">
        <v>294</v>
      </c>
      <c r="B527" s="55" t="s">
        <v>356</v>
      </c>
      <c r="C527" s="56">
        <v>966388000000</v>
      </c>
      <c r="D527" s="56">
        <v>1380000000</v>
      </c>
      <c r="E527" s="57">
        <v>0.19514549814166846</v>
      </c>
      <c r="F527" s="57">
        <v>4.859442655054247E-4</v>
      </c>
      <c r="G527" s="56">
        <v>692.54227100000003</v>
      </c>
      <c r="H527" s="57">
        <v>296</v>
      </c>
      <c r="I527" s="57">
        <v>-4.7058184994950807</v>
      </c>
      <c r="J527" s="56">
        <v>9856000000</v>
      </c>
      <c r="K527" s="57">
        <v>40.744724025974023</v>
      </c>
      <c r="L527" s="57">
        <v>28.985507246376812</v>
      </c>
      <c r="M527" s="57">
        <v>50.18</v>
      </c>
      <c r="N527" s="58">
        <v>55.220193574426339</v>
      </c>
      <c r="O527" s="59">
        <v>587.47911156249813</v>
      </c>
      <c r="P527" s="58">
        <v>19.582637052083271</v>
      </c>
    </row>
    <row r="528" spans="1:16">
      <c r="A528" s="70" t="s">
        <v>76</v>
      </c>
      <c r="B528" s="70" t="s">
        <v>221</v>
      </c>
      <c r="C528" s="71">
        <v>25510366000</v>
      </c>
      <c r="D528" s="71">
        <v>1395000000</v>
      </c>
      <c r="E528" s="72">
        <v>13.794782606296561</v>
      </c>
      <c r="F528" s="72">
        <v>2.4721832627771616</v>
      </c>
      <c r="G528" s="71">
        <v>610.57306400000004</v>
      </c>
      <c r="H528" s="72">
        <v>4.75</v>
      </c>
      <c r="I528" s="72">
        <v>8.1309289632059745E-2</v>
      </c>
      <c r="J528" s="71">
        <v>-526924000</v>
      </c>
      <c r="K528" s="72">
        <v>-10.589762470489102</v>
      </c>
      <c r="L528" s="72">
        <v>28.673835125448029</v>
      </c>
      <c r="M528" s="72">
        <v>43.76</v>
      </c>
      <c r="N528" s="73">
        <v>31.580387760644541</v>
      </c>
      <c r="O528" s="74">
        <v>1076.2346734343691</v>
      </c>
      <c r="P528" s="73">
        <v>35.874489114478969</v>
      </c>
    </row>
    <row r="529" spans="1:16">
      <c r="A529" s="75" t="s">
        <v>457</v>
      </c>
      <c r="B529" s="75" t="s">
        <v>350</v>
      </c>
      <c r="C529" s="76">
        <v>9991984451</v>
      </c>
      <c r="D529" s="76">
        <v>1400000000</v>
      </c>
      <c r="E529" s="77">
        <v>6.0956607277152175</v>
      </c>
      <c r="F529" s="77">
        <v>0.29026955846262942</v>
      </c>
      <c r="G529" s="76">
        <v>419.330781</v>
      </c>
      <c r="H529" s="77">
        <v>15.65</v>
      </c>
      <c r="I529" s="77">
        <v>-2.9654486849712853</v>
      </c>
      <c r="J529" s="76">
        <v>77681643</v>
      </c>
      <c r="K529" s="77">
        <v>270.33413801507777</v>
      </c>
      <c r="L529" s="77">
        <v>28.571428571428573</v>
      </c>
      <c r="M529" s="77">
        <v>29.95</v>
      </c>
      <c r="N529" s="78">
        <v>58.537070806255585</v>
      </c>
      <c r="O529" s="79">
        <v>624.4885024941708</v>
      </c>
      <c r="P529" s="78">
        <v>20.816283416472359</v>
      </c>
    </row>
    <row r="530" spans="1:16">
      <c r="A530" s="35" t="s">
        <v>220</v>
      </c>
      <c r="B530" s="35" t="s">
        <v>208</v>
      </c>
      <c r="C530" s="36">
        <v>15672179161</v>
      </c>
      <c r="D530" s="36">
        <v>1400000000</v>
      </c>
      <c r="E530" s="37">
        <v>5.0822020775025649</v>
      </c>
      <c r="F530" s="37">
        <v>0.51859204872475151</v>
      </c>
      <c r="G530" s="36">
        <v>1087.1196239999999</v>
      </c>
      <c r="H530" s="37">
        <v>7.24</v>
      </c>
      <c r="I530" s="37">
        <v>-0.16099911383741627</v>
      </c>
      <c r="J530" s="36">
        <v>-1252485525</v>
      </c>
      <c r="K530" s="37">
        <v>-7.8244417235879835</v>
      </c>
      <c r="L530" s="37">
        <v>28.571428571428573</v>
      </c>
      <c r="M530" s="37">
        <v>77.650000000000006</v>
      </c>
      <c r="N530" s="38">
        <v>13.407811117927388</v>
      </c>
      <c r="O530" s="39">
        <v>1155.5672158975713</v>
      </c>
      <c r="P530" s="38">
        <v>38.518907196585708</v>
      </c>
    </row>
    <row r="531" spans="1:16">
      <c r="A531" s="70" t="s">
        <v>227</v>
      </c>
      <c r="B531" s="70" t="s">
        <v>221</v>
      </c>
      <c r="C531" s="71">
        <v>71398402340</v>
      </c>
      <c r="D531" s="71">
        <v>1456000000</v>
      </c>
      <c r="E531" s="72">
        <v>10.728463808346996</v>
      </c>
      <c r="F531" s="72">
        <v>0.566803878293903</v>
      </c>
      <c r="G531" s="71">
        <v>282.07432799999998</v>
      </c>
      <c r="H531" s="72">
        <v>13.22</v>
      </c>
      <c r="I531" s="72">
        <v>9.6343267845286462E-2</v>
      </c>
      <c r="J531" s="71">
        <v>-549932498</v>
      </c>
      <c r="K531" s="72">
        <v>-34.418769701440702</v>
      </c>
      <c r="L531" s="72">
        <v>27.472527472527471</v>
      </c>
      <c r="M531" s="72">
        <v>19.37</v>
      </c>
      <c r="N531" s="73">
        <v>18.619236983349644</v>
      </c>
      <c r="O531" s="74">
        <v>822.74234609926521</v>
      </c>
      <c r="P531" s="73">
        <v>27.424744869975505</v>
      </c>
    </row>
    <row r="532" spans="1:16">
      <c r="A532" s="55" t="s">
        <v>485</v>
      </c>
      <c r="B532" s="55" t="s">
        <v>233</v>
      </c>
      <c r="C532" s="56">
        <v>1973820337</v>
      </c>
      <c r="D532" s="56">
        <v>1482400000</v>
      </c>
      <c r="E532" s="57">
        <v>5.1391908893015952</v>
      </c>
      <c r="F532" s="57">
        <v>0.34668044315310276</v>
      </c>
      <c r="G532" s="56">
        <v>727.55648099999996</v>
      </c>
      <c r="H532" s="57">
        <v>10.7</v>
      </c>
      <c r="I532" s="57">
        <v>-5.7542099033666361E-2</v>
      </c>
      <c r="J532" s="56">
        <v>80169598</v>
      </c>
      <c r="K532" s="57">
        <v>184.90799966341356</v>
      </c>
      <c r="L532" s="57">
        <v>26.98327037236913</v>
      </c>
      <c r="M532" s="57">
        <v>49.07</v>
      </c>
      <c r="N532" s="58">
        <v>27.257322878498496</v>
      </c>
      <c r="O532" s="59">
        <v>1157.1162119491562</v>
      </c>
      <c r="P532" s="58">
        <v>38.570540398305205</v>
      </c>
    </row>
    <row r="533" spans="1:16">
      <c r="A533" s="25" t="s">
        <v>276</v>
      </c>
      <c r="B533" s="25" t="s">
        <v>353</v>
      </c>
      <c r="C533" s="26">
        <v>17087095351</v>
      </c>
      <c r="D533" s="26">
        <v>1500000000</v>
      </c>
      <c r="E533" s="27">
        <v>12.863246007971998</v>
      </c>
      <c r="F533" s="27">
        <v>1.7150994677295999</v>
      </c>
      <c r="G533" s="26">
        <v>545.59110899999996</v>
      </c>
      <c r="H533" s="27">
        <v>5.7</v>
      </c>
      <c r="I533" s="27">
        <v>0.15028654767394212</v>
      </c>
      <c r="J533" s="26">
        <v>-292614183</v>
      </c>
      <c r="K533" s="27">
        <v>-25.631020079433402</v>
      </c>
      <c r="L533" s="27">
        <v>26.666666666666668</v>
      </c>
      <c r="M533" s="27">
        <v>36.369999999999997</v>
      </c>
      <c r="N533" s="28">
        <v>34.090190118006674</v>
      </c>
      <c r="O533" s="29">
        <v>1678.3486451685853</v>
      </c>
      <c r="P533" s="28">
        <v>55.944954838952846</v>
      </c>
    </row>
    <row r="534" spans="1:16">
      <c r="A534" s="30" t="s">
        <v>142</v>
      </c>
      <c r="B534" s="30" t="s">
        <v>349</v>
      </c>
      <c r="C534" s="31">
        <v>3099745984</v>
      </c>
      <c r="D534" s="31">
        <v>1500000000</v>
      </c>
      <c r="E534" s="32">
        <v>30.288402381425641</v>
      </c>
      <c r="F534" s="32">
        <v>20.192268254283761</v>
      </c>
      <c r="G534" s="31">
        <v>2501.1703550000002</v>
      </c>
      <c r="H534" s="32">
        <v>1.05</v>
      </c>
      <c r="I534" s="32">
        <v>-1.1553978148514998E-2</v>
      </c>
      <c r="J534" s="31">
        <v>-110755372</v>
      </c>
      <c r="K534" s="32">
        <v>-13.543361129246174</v>
      </c>
      <c r="L534" s="32">
        <v>26.666666666666668</v>
      </c>
      <c r="M534" s="32">
        <v>83.85</v>
      </c>
      <c r="N534" s="33">
        <v>57.770533871025435</v>
      </c>
      <c r="O534" s="34">
        <v>630.41465269669493</v>
      </c>
      <c r="P534" s="33">
        <v>21.013821756556499</v>
      </c>
    </row>
    <row r="535" spans="1:16">
      <c r="A535" s="40" t="s">
        <v>42</v>
      </c>
      <c r="B535" s="40" t="s">
        <v>255</v>
      </c>
      <c r="C535" s="41">
        <v>3131402465</v>
      </c>
      <c r="D535" s="41">
        <v>1500000000</v>
      </c>
      <c r="E535" s="42">
        <v>11.819283160476317</v>
      </c>
      <c r="F535" s="42">
        <v>1.1256460152834589</v>
      </c>
      <c r="G535" s="41">
        <v>466.80128100000002</v>
      </c>
      <c r="H535" s="42">
        <v>7.25</v>
      </c>
      <c r="I535" s="42">
        <v>-8.3531203283952138E-2</v>
      </c>
      <c r="J535" s="41">
        <v>138936535</v>
      </c>
      <c r="K535" s="42">
        <v>75.574074162710332</v>
      </c>
      <c r="L535" s="42">
        <v>26.666666666666668</v>
      </c>
      <c r="M535" s="42">
        <v>31.12</v>
      </c>
      <c r="N535" s="43">
        <v>43.536827041117682</v>
      </c>
      <c r="O535" s="44">
        <v>9.4986818385809357</v>
      </c>
      <c r="P535" s="43">
        <v>0.31662272795269786</v>
      </c>
    </row>
    <row r="536" spans="1:16">
      <c r="A536" s="75" t="s">
        <v>724</v>
      </c>
      <c r="B536" s="75" t="s">
        <v>679</v>
      </c>
      <c r="C536" s="76">
        <v>31421246000</v>
      </c>
      <c r="D536" s="76">
        <v>1500000000</v>
      </c>
      <c r="E536" s="77">
        <v>2.6461720640307487</v>
      </c>
      <c r="F536" s="77">
        <v>5.0403277410109498E-2</v>
      </c>
      <c r="G536" s="76">
        <v>438.15582999999998</v>
      </c>
      <c r="H536" s="77">
        <v>34.5</v>
      </c>
      <c r="I536" s="77">
        <v>-6.4471043183537802E-2</v>
      </c>
      <c r="J536" s="76">
        <v>871646000</v>
      </c>
      <c r="K536" s="77">
        <v>60.230873542699676</v>
      </c>
      <c r="L536" s="77">
        <v>26.666666666666668</v>
      </c>
      <c r="M536" s="77">
        <v>29.21</v>
      </c>
      <c r="N536" s="78">
        <v>77.830087534897643</v>
      </c>
      <c r="O536" s="79">
        <v>1514.2701227750829</v>
      </c>
      <c r="P536" s="78">
        <v>50.475670759169432</v>
      </c>
    </row>
    <row r="537" spans="1:16">
      <c r="A537" s="35" t="s">
        <v>324</v>
      </c>
      <c r="B537" s="35" t="s">
        <v>200</v>
      </c>
      <c r="C537" s="36">
        <v>19079519513</v>
      </c>
      <c r="D537" s="36">
        <v>1500000000</v>
      </c>
      <c r="E537" s="37">
        <v>11.014732204323282</v>
      </c>
      <c r="F537" s="37">
        <v>0.81590608920913199</v>
      </c>
      <c r="G537" s="36">
        <v>363.24555199999998</v>
      </c>
      <c r="H537" s="37">
        <v>10</v>
      </c>
      <c r="I537" s="37">
        <v>-0.32596502376897618</v>
      </c>
      <c r="J537" s="36">
        <v>-705417106</v>
      </c>
      <c r="K537" s="37">
        <v>-19.137613597932795</v>
      </c>
      <c r="L537" s="37">
        <v>26.666666666666668</v>
      </c>
      <c r="M537" s="37">
        <v>24.21</v>
      </c>
      <c r="N537" s="38">
        <v>56.651725632344082</v>
      </c>
      <c r="O537" s="39">
        <v>1267.4305017944159</v>
      </c>
      <c r="P537" s="38">
        <v>42.247683393147199</v>
      </c>
    </row>
    <row r="538" spans="1:16">
      <c r="A538" s="90" t="s">
        <v>47</v>
      </c>
      <c r="B538" s="90" t="s">
        <v>609</v>
      </c>
      <c r="C538" s="91">
        <v>7156942527</v>
      </c>
      <c r="D538" s="91">
        <v>1500000000</v>
      </c>
      <c r="E538" s="92">
        <v>21.519867545215263</v>
      </c>
      <c r="F538" s="92">
        <v>7.1732891817384212</v>
      </c>
      <c r="G538" s="91">
        <v>924.882115</v>
      </c>
      <c r="H538" s="92">
        <v>2.0099999999999998</v>
      </c>
      <c r="I538" s="92">
        <v>0.11687749569166252</v>
      </c>
      <c r="J538" s="91">
        <v>-92415212</v>
      </c>
      <c r="K538" s="92">
        <v>-32.462188151448487</v>
      </c>
      <c r="L538" s="92">
        <v>26.666666666666668</v>
      </c>
      <c r="M538" s="92">
        <v>61.65</v>
      </c>
      <c r="N538" s="93">
        <v>39.653387092963925</v>
      </c>
      <c r="O538" s="94">
        <v>2723.9669934664494</v>
      </c>
      <c r="P538" s="93">
        <v>90.798899782214974</v>
      </c>
    </row>
    <row r="539" spans="1:16">
      <c r="A539" s="45" t="s">
        <v>527</v>
      </c>
      <c r="B539" s="45" t="s">
        <v>375</v>
      </c>
      <c r="C539" s="46">
        <v>3004671884</v>
      </c>
      <c r="D539" s="46">
        <v>1600000000</v>
      </c>
      <c r="E539" s="47">
        <v>23.735919852343592</v>
      </c>
      <c r="F539" s="47">
        <v>14.834949907714744</v>
      </c>
      <c r="G539" s="46">
        <v>1359.1032560000001</v>
      </c>
      <c r="H539" s="47">
        <v>1.24</v>
      </c>
      <c r="I539" s="47">
        <v>-0.23357075471860234</v>
      </c>
      <c r="J539" s="46">
        <v>11183518</v>
      </c>
      <c r="K539" s="47">
        <v>143.06768228029856</v>
      </c>
      <c r="L539" s="47">
        <v>25</v>
      </c>
      <c r="M539" s="47">
        <v>84.94</v>
      </c>
      <c r="N539" s="48">
        <v>67.212998324053274</v>
      </c>
      <c r="O539" s="49">
        <v>268.51939621707402</v>
      </c>
      <c r="P539" s="48">
        <v>8.9506465405691333</v>
      </c>
    </row>
    <row r="540" spans="1:16">
      <c r="A540" s="25" t="s">
        <v>149</v>
      </c>
      <c r="B540" s="25" t="s">
        <v>353</v>
      </c>
      <c r="C540" s="26">
        <v>13453377967</v>
      </c>
      <c r="D540" s="26">
        <v>1600000000</v>
      </c>
      <c r="E540" s="27">
        <v>4.11743857111047</v>
      </c>
      <c r="F540" s="27">
        <v>0.12254281461638303</v>
      </c>
      <c r="G540" s="26">
        <v>405.15482900000001</v>
      </c>
      <c r="H540" s="27">
        <v>23.98</v>
      </c>
      <c r="I540" s="27">
        <v>-2.912897225914584</v>
      </c>
      <c r="J540" s="26">
        <v>-433674414</v>
      </c>
      <c r="K540" s="27">
        <v>-77.477478300114797</v>
      </c>
      <c r="L540" s="27">
        <v>25</v>
      </c>
      <c r="M540" s="27">
        <v>25.32</v>
      </c>
      <c r="N540" s="28">
        <v>29.110551719318927</v>
      </c>
      <c r="O540" s="29">
        <v>847.34589358490337</v>
      </c>
      <c r="P540" s="28">
        <v>28.244863119496777</v>
      </c>
    </row>
    <row r="541" spans="1:16">
      <c r="A541" s="45" t="s">
        <v>268</v>
      </c>
      <c r="B541" s="45" t="s">
        <v>375</v>
      </c>
      <c r="C541" s="46">
        <v>39031208000</v>
      </c>
      <c r="D541" s="46">
        <v>1600000000</v>
      </c>
      <c r="E541" s="47">
        <v>18.426590306876435</v>
      </c>
      <c r="F541" s="47">
        <v>2.3033237883595543</v>
      </c>
      <c r="G541" s="46">
        <v>362.48923500000001</v>
      </c>
      <c r="H541" s="47">
        <v>5.99</v>
      </c>
      <c r="I541" s="47">
        <v>-7.2920248237610785E-2</v>
      </c>
      <c r="J541" s="46">
        <v>-1361636000</v>
      </c>
      <c r="K541" s="47">
        <v>-5.8752853185432814</v>
      </c>
      <c r="L541" s="47">
        <v>25</v>
      </c>
      <c r="M541" s="47">
        <v>22.65</v>
      </c>
      <c r="N541" s="48">
        <v>58.527817293605082</v>
      </c>
      <c r="O541" s="49">
        <v>1723.7315868068708</v>
      </c>
      <c r="P541" s="48">
        <v>57.45771956022903</v>
      </c>
    </row>
    <row r="542" spans="1:16">
      <c r="A542" s="30" t="s">
        <v>342</v>
      </c>
      <c r="B542" s="30" t="s">
        <v>349</v>
      </c>
      <c r="C542" s="31">
        <v>34867255000</v>
      </c>
      <c r="D542" s="31">
        <v>1625000000</v>
      </c>
      <c r="E542" s="32">
        <v>4.1357708963863384</v>
      </c>
      <c r="F542" s="32">
        <v>4.1049835199864403E-2</v>
      </c>
      <c r="G542" s="31">
        <v>152.95793800000001</v>
      </c>
      <c r="H542" s="32">
        <v>63.25</v>
      </c>
      <c r="I542" s="32">
        <v>-4.1301040929374295</v>
      </c>
      <c r="J542" s="31">
        <v>-1935096000</v>
      </c>
      <c r="K542" s="32">
        <v>-52.06460041258935</v>
      </c>
      <c r="L542" s="32">
        <v>24.615384615384617</v>
      </c>
      <c r="M542" s="32">
        <v>9.41</v>
      </c>
      <c r="N542" s="33">
        <v>32.953772312255239</v>
      </c>
      <c r="O542" s="34">
        <v>245.62623119509504</v>
      </c>
      <c r="P542" s="33">
        <v>8.1875410398365016</v>
      </c>
    </row>
    <row r="543" spans="1:16">
      <c r="A543" s="25" t="s">
        <v>123</v>
      </c>
      <c r="B543" s="25" t="s">
        <v>376</v>
      </c>
      <c r="C543" s="26">
        <v>5623639508</v>
      </c>
      <c r="D543" s="26">
        <v>1705025558</v>
      </c>
      <c r="E543" s="27">
        <v>35.212624414946575</v>
      </c>
      <c r="F543" s="27">
        <v>24.296771836871596</v>
      </c>
      <c r="G543" s="26">
        <v>1420.090837</v>
      </c>
      <c r="H543" s="27">
        <v>0.8</v>
      </c>
      <c r="I543" s="27">
        <v>-1.963578091021323E-2</v>
      </c>
      <c r="J543" s="26">
        <v>-116222603</v>
      </c>
      <c r="K543" s="27">
        <v>-12.46979233721</v>
      </c>
      <c r="L543" s="27">
        <v>23.460058890214007</v>
      </c>
      <c r="M543" s="27">
        <v>83.28</v>
      </c>
      <c r="N543" s="28">
        <v>6.3158334581878233</v>
      </c>
      <c r="O543" s="29">
        <v>532.69674502400028</v>
      </c>
      <c r="P543" s="28">
        <v>17.756558167466675</v>
      </c>
    </row>
    <row r="544" spans="1:16">
      <c r="A544" s="60" t="s">
        <v>135</v>
      </c>
      <c r="B544" s="60" t="s">
        <v>287</v>
      </c>
      <c r="C544" s="61">
        <v>12175279869</v>
      </c>
      <c r="D544" s="61">
        <v>1762000000</v>
      </c>
      <c r="E544" s="62">
        <v>16.457571655316563</v>
      </c>
      <c r="F544" s="62">
        <v>3.1134263441764212</v>
      </c>
      <c r="G544" s="61">
        <v>624.90556200000003</v>
      </c>
      <c r="H544" s="62">
        <v>3.89</v>
      </c>
      <c r="I544" s="62">
        <v>0.1549395578099535</v>
      </c>
      <c r="J544" s="61">
        <v>527350742</v>
      </c>
      <c r="K544" s="62">
        <v>10.023689319090785</v>
      </c>
      <c r="L544" s="62">
        <v>22.701475595913735</v>
      </c>
      <c r="M544" s="62">
        <v>35.46</v>
      </c>
      <c r="N544" s="63">
        <v>17.813850952116347</v>
      </c>
      <c r="O544" s="64">
        <v>2096.9908578784407</v>
      </c>
      <c r="P544" s="63">
        <v>69.899695262614685</v>
      </c>
    </row>
    <row r="545" spans="1:16">
      <c r="A545" s="35" t="s">
        <v>212</v>
      </c>
      <c r="B545" s="35" t="s">
        <v>208</v>
      </c>
      <c r="C545" s="36">
        <v>5062845915</v>
      </c>
      <c r="D545" s="36">
        <v>1817640000</v>
      </c>
      <c r="E545" s="37">
        <v>7.0560797440145002</v>
      </c>
      <c r="F545" s="37">
        <v>0.43133341060168989</v>
      </c>
      <c r="G545" s="36">
        <v>663.82721200000003</v>
      </c>
      <c r="H545" s="37">
        <v>8.5399999999999991</v>
      </c>
      <c r="I545" s="37">
        <v>-0.42919628124330877</v>
      </c>
      <c r="J545" s="36">
        <v>54761750</v>
      </c>
      <c r="K545" s="37">
        <v>298.72602683442364</v>
      </c>
      <c r="L545" s="37">
        <v>22.006557954270374</v>
      </c>
      <c r="M545" s="37">
        <v>36.520000000000003</v>
      </c>
      <c r="N545" s="38">
        <v>82.379562067151525</v>
      </c>
      <c r="O545" s="39">
        <v>461.68228919581844</v>
      </c>
      <c r="P545" s="38">
        <v>15.389409639860615</v>
      </c>
    </row>
    <row r="546" spans="1:16">
      <c r="A546" s="35" t="s">
        <v>210</v>
      </c>
      <c r="B546" s="35" t="s">
        <v>208</v>
      </c>
      <c r="C546" s="36">
        <v>12047691662</v>
      </c>
      <c r="D546" s="36">
        <v>1820000000</v>
      </c>
      <c r="E546" s="37">
        <v>14.478675943617663</v>
      </c>
      <c r="F546" s="37">
        <v>2.6517721508457259</v>
      </c>
      <c r="G546" s="36">
        <v>817.38648999999998</v>
      </c>
      <c r="H546" s="37">
        <v>3.38</v>
      </c>
      <c r="I546" s="37">
        <v>-1.7361560992662284E-2</v>
      </c>
      <c r="J546" s="36">
        <v>1689358773</v>
      </c>
      <c r="K546" s="37">
        <v>3.2319955282820199</v>
      </c>
      <c r="L546" s="37">
        <v>21.978021978021978</v>
      </c>
      <c r="M546" s="37">
        <v>44.91</v>
      </c>
      <c r="N546" s="38">
        <v>44.723995564110723</v>
      </c>
      <c r="O546" s="39">
        <v>401.48572635923284</v>
      </c>
      <c r="P546" s="38">
        <v>13.382857545307761</v>
      </c>
    </row>
    <row r="547" spans="1:16">
      <c r="A547" s="35" t="s">
        <v>532</v>
      </c>
      <c r="B547" s="35" t="s">
        <v>208</v>
      </c>
      <c r="C547" s="36">
        <v>38509619000</v>
      </c>
      <c r="D547" s="36">
        <v>1845000000</v>
      </c>
      <c r="E547" s="37">
        <v>25.687460666075857</v>
      </c>
      <c r="F547" s="37">
        <v>3.4806857271105498</v>
      </c>
      <c r="G547" s="36">
        <v>808.153325</v>
      </c>
      <c r="H547" s="37">
        <v>4.22</v>
      </c>
      <c r="I547" s="37">
        <v>-0.1293760540069373</v>
      </c>
      <c r="J547" s="36">
        <v>-217866000</v>
      </c>
      <c r="K547" s="37">
        <v>-33.874032662278651</v>
      </c>
      <c r="L547" s="37">
        <v>21.680216802168022</v>
      </c>
      <c r="M547" s="37">
        <v>20</v>
      </c>
      <c r="N547" s="38">
        <v>31.773293874321489</v>
      </c>
      <c r="O547" s="39">
        <v>98.382659846086639</v>
      </c>
      <c r="P547" s="38">
        <v>3.2794219948695544</v>
      </c>
    </row>
    <row r="548" spans="1:16">
      <c r="A548" s="35" t="s">
        <v>344</v>
      </c>
      <c r="B548" s="35" t="s">
        <v>200</v>
      </c>
      <c r="C548" s="36">
        <v>13652788635</v>
      </c>
      <c r="D548" s="36">
        <v>1915000000</v>
      </c>
      <c r="E548" s="37">
        <v>5.8267323678326122</v>
      </c>
      <c r="F548" s="37">
        <v>0.23405231443392699</v>
      </c>
      <c r="G548" s="36">
        <v>493.98133899999999</v>
      </c>
      <c r="H548" s="37">
        <v>13.9</v>
      </c>
      <c r="I548" s="37">
        <v>-7.3042298230291181E-2</v>
      </c>
      <c r="J548" s="36">
        <v>123979435</v>
      </c>
      <c r="K548" s="37">
        <v>200.79943097014436</v>
      </c>
      <c r="L548" s="37">
        <v>20.887728459530027</v>
      </c>
      <c r="M548" s="37">
        <v>25.79</v>
      </c>
      <c r="N548" s="38">
        <v>52.196302135846381</v>
      </c>
      <c r="O548" s="39">
        <v>1191.2153917545381</v>
      </c>
      <c r="P548" s="38">
        <v>39.707179725151271</v>
      </c>
    </row>
    <row r="549" spans="1:16">
      <c r="A549" s="40" t="s">
        <v>259</v>
      </c>
      <c r="B549" s="40" t="s">
        <v>255</v>
      </c>
      <c r="C549" s="41">
        <v>353670740000</v>
      </c>
      <c r="D549" s="41">
        <v>1926796000</v>
      </c>
      <c r="E549" s="42">
        <v>0.10995043777541345</v>
      </c>
      <c r="F549" s="42">
        <v>1.4594340327985894E-4</v>
      </c>
      <c r="G549" s="41">
        <v>936.47786499999995</v>
      </c>
      <c r="H549" s="42">
        <v>388.5</v>
      </c>
      <c r="I549" s="42">
        <v>22.152395789187494</v>
      </c>
      <c r="J549" s="41">
        <v>3815100000</v>
      </c>
      <c r="K549" s="42">
        <v>197.47247411601268</v>
      </c>
      <c r="L549" s="42">
        <v>20.75985210681359</v>
      </c>
      <c r="M549" s="42">
        <v>48.6</v>
      </c>
      <c r="N549" s="43">
        <v>48.906582312579332</v>
      </c>
      <c r="O549" s="44">
        <v>2701.820098340419</v>
      </c>
      <c r="P549" s="43">
        <v>90.06066994468064</v>
      </c>
    </row>
    <row r="550" spans="1:16">
      <c r="A550" s="30" t="s">
        <v>169</v>
      </c>
      <c r="B550" s="30" t="s">
        <v>349</v>
      </c>
      <c r="C550" s="31">
        <v>6092873180</v>
      </c>
      <c r="D550" s="31">
        <v>1949455899</v>
      </c>
      <c r="E550" s="32">
        <v>4.6688341703963827</v>
      </c>
      <c r="F550" s="32">
        <v>3.9261347295789888E-2</v>
      </c>
      <c r="G550" s="31">
        <v>238.33388400000001</v>
      </c>
      <c r="H550" s="32">
        <v>55.35</v>
      </c>
      <c r="I550" s="32">
        <v>-40.644917533294361</v>
      </c>
      <c r="J550" s="31">
        <v>-246395102</v>
      </c>
      <c r="K550" s="32">
        <v>-482.62651681688055</v>
      </c>
      <c r="L550" s="32">
        <v>20.518545723716318</v>
      </c>
      <c r="M550" s="32">
        <v>7.94</v>
      </c>
      <c r="N550" s="33">
        <v>18.367108928461228</v>
      </c>
      <c r="O550" s="34">
        <v>976.27216563921115</v>
      </c>
      <c r="P550" s="33">
        <v>32.542405521307039</v>
      </c>
    </row>
    <row r="551" spans="1:16">
      <c r="A551" s="30" t="s">
        <v>248</v>
      </c>
      <c r="B551" s="30" t="s">
        <v>349</v>
      </c>
      <c r="C551" s="31">
        <v>15944511283</v>
      </c>
      <c r="D551" s="31">
        <v>1950000000</v>
      </c>
      <c r="E551" s="32">
        <v>2.0047838955228525</v>
      </c>
      <c r="F551" s="32">
        <v>6.4255894087270921E-2</v>
      </c>
      <c r="G551" s="31">
        <v>1199.2076440000001</v>
      </c>
      <c r="H551" s="32">
        <v>16.64</v>
      </c>
      <c r="I551" s="32">
        <v>-0.12203087404191847</v>
      </c>
      <c r="J551" s="31">
        <v>1209286139</v>
      </c>
      <c r="K551" s="32">
        <v>25.800345339110844</v>
      </c>
      <c r="L551" s="32">
        <v>20.512820512820515</v>
      </c>
      <c r="M551" s="32">
        <v>61.49</v>
      </c>
      <c r="N551" s="33">
        <v>77.954537839149765</v>
      </c>
      <c r="O551" s="34">
        <v>1190.8290266311687</v>
      </c>
      <c r="P551" s="33">
        <v>39.694300887705623</v>
      </c>
    </row>
    <row r="552" spans="1:16">
      <c r="A552" s="30" t="s">
        <v>668</v>
      </c>
      <c r="B552" s="30" t="s">
        <v>349</v>
      </c>
      <c r="C552" s="31">
        <v>9236034572</v>
      </c>
      <c r="D552" s="31">
        <v>1995840000</v>
      </c>
      <c r="E552" s="32">
        <v>0.71100066369921155</v>
      </c>
      <c r="F552" s="32">
        <v>8.2846817158668123E-3</v>
      </c>
      <c r="G552" s="31">
        <v>1250.3727839999999</v>
      </c>
      <c r="H552" s="32">
        <v>45</v>
      </c>
      <c r="I552" s="32">
        <v>-1.3653719436862275</v>
      </c>
      <c r="J552" s="31">
        <v>775924109</v>
      </c>
      <c r="K552" s="32">
        <v>110.60504372084152</v>
      </c>
      <c r="L552" s="32">
        <v>20.041686708353375</v>
      </c>
      <c r="M552" s="32">
        <v>62.64</v>
      </c>
      <c r="N552" s="33">
        <v>49.128707498160907</v>
      </c>
      <c r="O552" s="34">
        <v>2040.5943236624707</v>
      </c>
      <c r="P552" s="33">
        <v>68.019810788749027</v>
      </c>
    </row>
    <row r="553" spans="1:16">
      <c r="A553" s="75" t="s">
        <v>398</v>
      </c>
      <c r="B553" s="75" t="s">
        <v>679</v>
      </c>
      <c r="C553" s="76">
        <v>5116474915</v>
      </c>
      <c r="D553" s="76">
        <v>2000000000</v>
      </c>
      <c r="E553" s="77">
        <v>25.759419897863896</v>
      </c>
      <c r="F553" s="77">
        <v>2.5759419897863896</v>
      </c>
      <c r="G553" s="76">
        <v>271.03651100000002</v>
      </c>
      <c r="H553" s="77">
        <v>5.73</v>
      </c>
      <c r="I553" s="77">
        <v>-0.19372809393236246</v>
      </c>
      <c r="J553" s="76">
        <v>321175807</v>
      </c>
      <c r="K553" s="77">
        <v>31.135595465320961</v>
      </c>
      <c r="L553" s="77">
        <v>20</v>
      </c>
      <c r="M553" s="77">
        <v>13.55</v>
      </c>
      <c r="N553" s="78">
        <v>84.55799595142372</v>
      </c>
      <c r="O553" s="79">
        <v>453.98201165276669</v>
      </c>
      <c r="P553" s="78">
        <v>15.132733721758889</v>
      </c>
    </row>
    <row r="554" spans="1:16">
      <c r="A554" s="70" t="s">
        <v>106</v>
      </c>
      <c r="B554" s="70" t="s">
        <v>221</v>
      </c>
      <c r="C554" s="71">
        <v>95458865905</v>
      </c>
      <c r="D554" s="71">
        <v>2000000000</v>
      </c>
      <c r="E554" s="72">
        <v>1.3945363738316923</v>
      </c>
      <c r="F554" s="72">
        <v>1.4526420560746794E-2</v>
      </c>
      <c r="G554" s="71">
        <v>580.533368</v>
      </c>
      <c r="H554" s="72">
        <v>49.42</v>
      </c>
      <c r="I554" s="72">
        <v>3.1187576384230837</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2.2119367164905412</v>
      </c>
      <c r="F555" s="57">
        <v>3.9498869937331094E-2</v>
      </c>
      <c r="G555" s="56">
        <v>639.07318699999996</v>
      </c>
      <c r="H555" s="57">
        <v>28.3</v>
      </c>
      <c r="I555" s="57">
        <v>1.6021423809170692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12.600846961367001</v>
      </c>
      <c r="F556" s="72">
        <v>2.0705325448366692</v>
      </c>
      <c r="G556" s="71">
        <v>886.89157399999999</v>
      </c>
      <c r="H556" s="72">
        <v>3.58</v>
      </c>
      <c r="I556" s="72">
        <v>-1.8875931026339998E-2</v>
      </c>
      <c r="J556" s="71">
        <v>57488849</v>
      </c>
      <c r="K556" s="72">
        <v>105.86052957852748</v>
      </c>
      <c r="L556" s="72">
        <v>19.718032140392388</v>
      </c>
      <c r="M556" s="72">
        <v>43.71</v>
      </c>
      <c r="N556" s="73">
        <v>39.090749986156084</v>
      </c>
      <c r="O556" s="74">
        <v>236.1401992265497</v>
      </c>
      <c r="P556" s="73">
        <v>7.8713399742183237</v>
      </c>
    </row>
    <row r="557" spans="1:16">
      <c r="A557" s="80" t="s">
        <v>465</v>
      </c>
      <c r="B557" s="80" t="s">
        <v>618</v>
      </c>
      <c r="C557" s="81">
        <v>15819301983</v>
      </c>
      <c r="D557" s="81">
        <v>2070000000</v>
      </c>
      <c r="E557" s="82">
        <v>1.8197631195421757</v>
      </c>
      <c r="F557" s="82">
        <v>4.930525059654048E-3</v>
      </c>
      <c r="G557" s="81">
        <v>515.12446699999998</v>
      </c>
      <c r="H557" s="82">
        <v>42.68</v>
      </c>
      <c r="I557" s="82">
        <v>0.17693464477684984</v>
      </c>
      <c r="J557" s="81">
        <v>3353158441</v>
      </c>
      <c r="K557" s="82">
        <v>110.06965715879812</v>
      </c>
      <c r="L557" s="82">
        <v>19.323671497584542</v>
      </c>
      <c r="M557" s="82">
        <v>24.88</v>
      </c>
      <c r="N557" s="83">
        <v>0</v>
      </c>
      <c r="O557" s="84">
        <v>1536.8933835817566</v>
      </c>
      <c r="P557" s="83">
        <v>51.229779452725218</v>
      </c>
    </row>
    <row r="558" spans="1:16">
      <c r="A558" s="40" t="s">
        <v>397</v>
      </c>
      <c r="B558" s="40" t="s">
        <v>255</v>
      </c>
      <c r="C558" s="41">
        <v>11360173813</v>
      </c>
      <c r="D558" s="41">
        <v>2100000000</v>
      </c>
      <c r="E558" s="42">
        <v>10.030975652815895</v>
      </c>
      <c r="F558" s="42">
        <v>1.5922183575898246</v>
      </c>
      <c r="G558" s="41">
        <v>1038.647878</v>
      </c>
      <c r="H558" s="42">
        <v>3.84</v>
      </c>
      <c r="I558" s="42">
        <v>-5.0779976720526587E-2</v>
      </c>
      <c r="J558" s="41">
        <v>102822055</v>
      </c>
      <c r="K558" s="42">
        <v>61.27090146175351</v>
      </c>
      <c r="L558" s="42">
        <v>19.047619047619047</v>
      </c>
      <c r="M558" s="42">
        <v>49.45</v>
      </c>
      <c r="N558" s="43">
        <v>29.377294692725268</v>
      </c>
      <c r="O558" s="44">
        <v>571.92963496160451</v>
      </c>
      <c r="P558" s="43">
        <v>19.064321165386819</v>
      </c>
    </row>
    <row r="559" spans="1:16">
      <c r="A559" s="30" t="s">
        <v>251</v>
      </c>
      <c r="B559" s="30" t="s">
        <v>349</v>
      </c>
      <c r="C559" s="31">
        <v>382411470000</v>
      </c>
      <c r="D559" s="31">
        <v>2100376000</v>
      </c>
      <c r="E559" s="32">
        <v>0.39451564698695724</v>
      </c>
      <c r="F559" s="32">
        <v>2.0196877754471345E-3</v>
      </c>
      <c r="G559" s="31">
        <v>1095.0032759999999</v>
      </c>
      <c r="H559" s="32">
        <v>92.6</v>
      </c>
      <c r="I559" s="32">
        <v>0.98493854069825215</v>
      </c>
      <c r="J559" s="31">
        <v>30614000</v>
      </c>
      <c r="K559" s="32">
        <v>6380.5764682824847</v>
      </c>
      <c r="L559" s="32">
        <v>19.044209227300254</v>
      </c>
      <c r="M559" s="32">
        <v>52.13</v>
      </c>
      <c r="N559" s="33">
        <v>85.220524625920405</v>
      </c>
      <c r="O559" s="34">
        <v>1067.431430557051</v>
      </c>
      <c r="P559" s="33">
        <v>35.581047685235035</v>
      </c>
    </row>
    <row r="560" spans="1:16">
      <c r="A560" s="45" t="s">
        <v>57</v>
      </c>
      <c r="B560" s="45" t="s">
        <v>375</v>
      </c>
      <c r="C560" s="46">
        <v>9936147750</v>
      </c>
      <c r="D560" s="46">
        <v>2153250000</v>
      </c>
      <c r="E560" s="47">
        <v>12.656339626363451</v>
      </c>
      <c r="F560" s="47">
        <v>5.8777845704695002</v>
      </c>
      <c r="G560" s="46">
        <v>1717.7861740000001</v>
      </c>
      <c r="H560" s="47">
        <v>1.84</v>
      </c>
      <c r="I560" s="47">
        <v>-0.10646701644872804</v>
      </c>
      <c r="J560" s="46">
        <v>480331723</v>
      </c>
      <c r="K560" s="47">
        <v>4.4828394563479623</v>
      </c>
      <c r="L560" s="47">
        <v>18.57657030070823</v>
      </c>
      <c r="M560" s="47">
        <v>79.77</v>
      </c>
      <c r="N560" s="48">
        <v>34.170746035762861</v>
      </c>
      <c r="O560" s="49">
        <v>629.13352186498048</v>
      </c>
      <c r="P560" s="48">
        <v>20.971117395499348</v>
      </c>
    </row>
    <row r="561" spans="1:16">
      <c r="A561" s="55" t="s">
        <v>8</v>
      </c>
      <c r="B561" s="55" t="s">
        <v>233</v>
      </c>
      <c r="C561" s="56">
        <v>7531082000</v>
      </c>
      <c r="D561" s="56">
        <v>2160000000</v>
      </c>
      <c r="E561" s="57">
        <v>30.256347509400342</v>
      </c>
      <c r="F561" s="57">
        <v>7.0037841456945236</v>
      </c>
      <c r="G561" s="56">
        <v>595.52635199999997</v>
      </c>
      <c r="H561" s="57">
        <v>2.2200000000000002</v>
      </c>
      <c r="I561" s="57">
        <v>-8.5428990691990947E-2</v>
      </c>
      <c r="J561" s="56">
        <v>255518000</v>
      </c>
      <c r="K561" s="57">
        <v>16.906832395369406</v>
      </c>
      <c r="L561" s="57">
        <v>18.518518518518519</v>
      </c>
      <c r="M561" s="57">
        <v>27.57</v>
      </c>
      <c r="N561" s="58">
        <v>53.472121406965769</v>
      </c>
      <c r="O561" s="59">
        <v>653.77172908697776</v>
      </c>
      <c r="P561" s="58">
        <v>21.792390969565925</v>
      </c>
    </row>
    <row r="562" spans="1:16">
      <c r="A562" s="55" t="s">
        <v>674</v>
      </c>
      <c r="B562" s="55" t="s">
        <v>233</v>
      </c>
      <c r="C562" s="56">
        <v>5220479890</v>
      </c>
      <c r="D562" s="56">
        <v>2178000000</v>
      </c>
      <c r="E562" s="57">
        <v>3.4063880253524923</v>
      </c>
      <c r="F562" s="57">
        <v>9.199989265252774E-2</v>
      </c>
      <c r="G562" s="56">
        <v>656.11429699999997</v>
      </c>
      <c r="H562" s="57">
        <v>17.899999999999999</v>
      </c>
      <c r="I562" s="57">
        <v>-0.19076210681254224</v>
      </c>
      <c r="J562" s="56">
        <v>116330745</v>
      </c>
      <c r="K562" s="57">
        <v>318.28215318315034</v>
      </c>
      <c r="L562" s="57">
        <v>18.365472910927455</v>
      </c>
      <c r="M562" s="57">
        <v>30.12</v>
      </c>
      <c r="N562" s="58">
        <v>60.536588139495571</v>
      </c>
      <c r="O562" s="59">
        <v>999.62461714418134</v>
      </c>
      <c r="P562" s="58">
        <v>33.320820571472709</v>
      </c>
    </row>
    <row r="563" spans="1:16">
      <c r="A563" s="35" t="s">
        <v>5</v>
      </c>
      <c r="B563" s="35" t="s">
        <v>745</v>
      </c>
      <c r="C563" s="36">
        <v>290909226000</v>
      </c>
      <c r="D563" s="36">
        <v>2200000000</v>
      </c>
      <c r="E563" s="37">
        <v>0.43301827573118545</v>
      </c>
      <c r="F563" s="37">
        <v>2.0502759267575069E-3</v>
      </c>
      <c r="G563" s="36">
        <v>941.18174399999998</v>
      </c>
      <c r="H563" s="37">
        <v>98.15</v>
      </c>
      <c r="I563" s="37">
        <v>-2.115268771097405</v>
      </c>
      <c r="J563" s="36">
        <v>4634415000</v>
      </c>
      <c r="K563" s="37">
        <v>45.572094859869047</v>
      </c>
      <c r="L563" s="37">
        <v>18.181818181818183</v>
      </c>
      <c r="M563" s="37">
        <v>42.78</v>
      </c>
      <c r="N563" s="38">
        <v>52.938839616880983</v>
      </c>
      <c r="O563" s="39">
        <v>643.64402612811136</v>
      </c>
      <c r="P563" s="38">
        <v>21.454800870937046</v>
      </c>
    </row>
    <row r="564" spans="1:16">
      <c r="A564" s="55" t="s">
        <v>238</v>
      </c>
      <c r="B564" s="55" t="s">
        <v>233</v>
      </c>
      <c r="C564" s="56">
        <v>7606887578</v>
      </c>
      <c r="D564" s="56">
        <v>2344397132</v>
      </c>
      <c r="E564" s="57">
        <v>34.642931796158557</v>
      </c>
      <c r="F564" s="57">
        <v>14.776904187135202</v>
      </c>
      <c r="G564" s="56">
        <v>735.54148399999997</v>
      </c>
      <c r="H564" s="57">
        <v>1.57</v>
      </c>
      <c r="I564" s="57">
        <v>-5.0907852836119094E-2</v>
      </c>
      <c r="J564" s="56">
        <v>-222958515</v>
      </c>
      <c r="K564" s="57">
        <v>-10.514947733662471</v>
      </c>
      <c r="L564" s="57">
        <v>17.061955695994257</v>
      </c>
      <c r="M564" s="57">
        <v>31.37</v>
      </c>
      <c r="N564" s="58">
        <v>51.785969540941842</v>
      </c>
      <c r="O564" s="59">
        <v>253.82441356854017</v>
      </c>
      <c r="P564" s="58">
        <v>8.4608137856180061</v>
      </c>
    </row>
    <row r="565" spans="1:16">
      <c r="A565" s="45" t="s">
        <v>516</v>
      </c>
      <c r="B565" s="45" t="s">
        <v>426</v>
      </c>
      <c r="C565" s="46">
        <v>7942743158</v>
      </c>
      <c r="D565" s="46">
        <v>2400000000</v>
      </c>
      <c r="E565" s="47">
        <v>21.509928122424189</v>
      </c>
      <c r="F565" s="47">
        <v>8.9624700510100794</v>
      </c>
      <c r="G565" s="46">
        <v>958.66017199999999</v>
      </c>
      <c r="H565" s="47">
        <v>1.94</v>
      </c>
      <c r="I565" s="47">
        <v>-0.13739826363079599</v>
      </c>
      <c r="J565" s="46">
        <v>-166416272</v>
      </c>
      <c r="K565" s="47">
        <v>-14.421666650482353</v>
      </c>
      <c r="L565" s="47">
        <v>16.666666666666668</v>
      </c>
      <c r="M565" s="47">
        <v>39.94</v>
      </c>
      <c r="N565" s="48">
        <v>23.96871921754645</v>
      </c>
      <c r="O565" s="49">
        <v>1.7143932940140161</v>
      </c>
      <c r="P565" s="48">
        <v>5.7146443133800538E-2</v>
      </c>
    </row>
    <row r="566" spans="1:16">
      <c r="A566" s="70" t="s">
        <v>174</v>
      </c>
      <c r="B566" s="70" t="s">
        <v>221</v>
      </c>
      <c r="C566" s="71">
        <v>14150616391</v>
      </c>
      <c r="D566" s="71">
        <v>2400156000</v>
      </c>
      <c r="E566" s="72">
        <v>15.406416946692262</v>
      </c>
      <c r="F566" s="72">
        <v>6.4189231644494198</v>
      </c>
      <c r="G566" s="71">
        <v>1653.7573420000001</v>
      </c>
      <c r="H566" s="72">
        <v>1.57</v>
      </c>
      <c r="I566" s="72">
        <v>6.0530630919346518E-2</v>
      </c>
      <c r="J566" s="71">
        <v>13770039</v>
      </c>
      <c r="K566" s="72">
        <v>174.30277430586798</v>
      </c>
      <c r="L566" s="72">
        <v>16.665583403745423</v>
      </c>
      <c r="M566" s="72">
        <v>68.900000000000006</v>
      </c>
      <c r="N566" s="73">
        <v>29.912930970065197</v>
      </c>
      <c r="O566" s="74">
        <v>2166.9148769799131</v>
      </c>
      <c r="P566" s="73">
        <v>72.230495899330435</v>
      </c>
    </row>
    <row r="567" spans="1:16">
      <c r="A567" s="70" t="s">
        <v>433</v>
      </c>
      <c r="B567" s="70" t="s">
        <v>221</v>
      </c>
      <c r="C567" s="71">
        <v>49231975000</v>
      </c>
      <c r="D567" s="71">
        <v>2415000000</v>
      </c>
      <c r="E567" s="72">
        <v>3.1141695993580325</v>
      </c>
      <c r="F567" s="72">
        <v>0.14327902458514066</v>
      </c>
      <c r="G567" s="71">
        <v>1289.753751</v>
      </c>
      <c r="H567" s="72">
        <v>9.9600000000000009</v>
      </c>
      <c r="I567" s="72">
        <v>9.9399422380276548E-2</v>
      </c>
      <c r="J567" s="71">
        <v>164632000</v>
      </c>
      <c r="K567" s="72">
        <v>132.02172117206862</v>
      </c>
      <c r="L567" s="72">
        <v>16.563146997929607</v>
      </c>
      <c r="M567" s="72">
        <v>53.4</v>
      </c>
      <c r="N567" s="73">
        <v>17.414725653682858</v>
      </c>
      <c r="O567" s="74">
        <v>1998.860010115947</v>
      </c>
      <c r="P567" s="73">
        <v>66.628667003864905</v>
      </c>
    </row>
    <row r="568" spans="1:16">
      <c r="A568" s="30" t="s">
        <v>243</v>
      </c>
      <c r="B568" s="30" t="s">
        <v>349</v>
      </c>
      <c r="C568" s="31">
        <v>126462671000</v>
      </c>
      <c r="D568" s="31">
        <v>2435345000</v>
      </c>
      <c r="E568" s="32">
        <v>1.368969667242586</v>
      </c>
      <c r="F568" s="32">
        <v>1.7566423690003188E-2</v>
      </c>
      <c r="G568" s="31">
        <v>888.70126800000003</v>
      </c>
      <c r="H568" s="32">
        <v>32.880000000000003</v>
      </c>
      <c r="I568" s="32">
        <v>-0.33258617325412132</v>
      </c>
      <c r="J568" s="31">
        <v>6206650000</v>
      </c>
      <c r="K568" s="32">
        <v>12.556055198859289</v>
      </c>
      <c r="L568" s="32">
        <v>16.424777598245832</v>
      </c>
      <c r="M568" s="32">
        <v>36.49</v>
      </c>
      <c r="N568" s="33">
        <v>53.061316617320827</v>
      </c>
      <c r="O568" s="34">
        <v>1642.1501557379697</v>
      </c>
      <c r="P568" s="33">
        <v>54.738338524598994</v>
      </c>
    </row>
    <row r="569" spans="1:16">
      <c r="A569" s="35" t="s">
        <v>531</v>
      </c>
      <c r="B569" s="35" t="s">
        <v>208</v>
      </c>
      <c r="C569" s="36">
        <v>83859863477</v>
      </c>
      <c r="D569" s="36">
        <v>2440108000</v>
      </c>
      <c r="E569" s="37">
        <v>11.071933379265239</v>
      </c>
      <c r="F569" s="37">
        <v>0.3490366750243854</v>
      </c>
      <c r="G569" s="36">
        <v>260.87328100000002</v>
      </c>
      <c r="H569" s="37">
        <v>13.85</v>
      </c>
      <c r="I569" s="37">
        <v>-0.68972828815773823</v>
      </c>
      <c r="J569" s="36">
        <v>-2588694314</v>
      </c>
      <c r="K569" s="37">
        <v>-12.253823801615535</v>
      </c>
      <c r="L569" s="37">
        <v>16.392717043671837</v>
      </c>
      <c r="M569" s="37">
        <v>10.69</v>
      </c>
      <c r="N569" s="38">
        <v>38.978784400761242</v>
      </c>
      <c r="O569" s="39">
        <v>1328.511130943416</v>
      </c>
      <c r="P569" s="38">
        <v>44.283704364780533</v>
      </c>
    </row>
    <row r="570" spans="1:16">
      <c r="A570" s="35" t="s">
        <v>484</v>
      </c>
      <c r="B570" s="35" t="s">
        <v>208</v>
      </c>
      <c r="C570" s="36">
        <v>18078434358</v>
      </c>
      <c r="D570" s="36">
        <v>2443750000</v>
      </c>
      <c r="E570" s="37">
        <v>6.8601166907778515</v>
      </c>
      <c r="F570" s="37">
        <v>0.46786814600360455</v>
      </c>
      <c r="G570" s="36">
        <v>846.39887099999999</v>
      </c>
      <c r="H570" s="37">
        <v>6.89</v>
      </c>
      <c r="I570" s="37">
        <v>-0.53491490634720762</v>
      </c>
      <c r="J570" s="36">
        <v>-565215489</v>
      </c>
      <c r="K570" s="37">
        <v>-25.941433462733716</v>
      </c>
      <c r="L570" s="37">
        <v>16.368286445012789</v>
      </c>
      <c r="M570" s="37">
        <v>34.630000000000003</v>
      </c>
      <c r="N570" s="38">
        <v>10.091855288331461</v>
      </c>
      <c r="O570" s="39">
        <v>171.42435925915663</v>
      </c>
      <c r="P570" s="38">
        <v>5.7141453086385541</v>
      </c>
    </row>
    <row r="571" spans="1:16">
      <c r="A571" s="25" t="s">
        <v>173</v>
      </c>
      <c r="B571" s="25" t="s">
        <v>353</v>
      </c>
      <c r="C571" s="26">
        <v>6576271825</v>
      </c>
      <c r="D571" s="26">
        <v>2450000000</v>
      </c>
      <c r="E571" s="27">
        <v>18.714736903199029</v>
      </c>
      <c r="F571" s="27">
        <v>7.6386681237547052</v>
      </c>
      <c r="G571" s="26">
        <v>1796.201816</v>
      </c>
      <c r="H571" s="27">
        <v>1.19</v>
      </c>
      <c r="I571" s="27">
        <v>-3.6854059118783145E-2</v>
      </c>
      <c r="J571" s="26">
        <v>-129905290</v>
      </c>
      <c r="K571" s="27">
        <v>-18.85989400431653</v>
      </c>
      <c r="L571" s="27">
        <v>16.326530612244898</v>
      </c>
      <c r="M571" s="27">
        <v>73.31</v>
      </c>
      <c r="N571" s="28">
        <v>47.580953396127846</v>
      </c>
      <c r="O571" s="29">
        <v>151.17946836934215</v>
      </c>
      <c r="P571" s="28">
        <v>5.0393156123114045</v>
      </c>
    </row>
    <row r="572" spans="1:16">
      <c r="A572" s="35" t="s">
        <v>538</v>
      </c>
      <c r="B572" s="35" t="s">
        <v>200</v>
      </c>
      <c r="C572" s="36">
        <v>12776501404</v>
      </c>
      <c r="D572" s="36">
        <v>2500000000</v>
      </c>
      <c r="E572" s="37">
        <v>18.220080350554344</v>
      </c>
      <c r="F572" s="37">
        <v>2.4293440467405794</v>
      </c>
      <c r="G572" s="36">
        <v>587.20383200000003</v>
      </c>
      <c r="H572" s="37">
        <v>3.74</v>
      </c>
      <c r="I572" s="37">
        <v>-0.26847258210951885</v>
      </c>
      <c r="J572" s="36">
        <v>-201213065</v>
      </c>
      <c r="K572" s="37">
        <v>-37.273921551764047</v>
      </c>
      <c r="L572" s="37">
        <v>16</v>
      </c>
      <c r="M572" s="37">
        <v>23.48</v>
      </c>
      <c r="N572" s="38">
        <v>34.57935142676601</v>
      </c>
      <c r="O572" s="39">
        <v>1435.3523050710953</v>
      </c>
      <c r="P572" s="38">
        <v>47.845076835703175</v>
      </c>
    </row>
    <row r="573" spans="1:16">
      <c r="A573" s="70" t="s">
        <v>736</v>
      </c>
      <c r="B573" s="70" t="s">
        <v>699</v>
      </c>
      <c r="C573" s="71">
        <v>7078013000</v>
      </c>
      <c r="D573" s="71">
        <v>2500000000</v>
      </c>
      <c r="E573" s="72">
        <v>66.630575105151379</v>
      </c>
      <c r="F573" s="72">
        <v>0.73180203300550661</v>
      </c>
      <c r="G573" s="71">
        <v>14.975438</v>
      </c>
      <c r="H573" s="72">
        <v>40.700000000000003</v>
      </c>
      <c r="I573" s="72">
        <v>-1.326277081197432</v>
      </c>
      <c r="J573" s="71">
        <v>562601000</v>
      </c>
      <c r="K573" s="72">
        <v>161.83760782508386</v>
      </c>
      <c r="L573" s="72">
        <v>16</v>
      </c>
      <c r="M573" s="72">
        <v>0.59</v>
      </c>
      <c r="N573" s="73">
        <v>0</v>
      </c>
      <c r="O573" s="74">
        <v>269.0126252946722</v>
      </c>
      <c r="P573" s="73">
        <v>8.9670875098224077</v>
      </c>
    </row>
    <row r="574" spans="1:16">
      <c r="A574" s="60" t="s">
        <v>741</v>
      </c>
      <c r="B574" s="60" t="s">
        <v>374</v>
      </c>
      <c r="C574" s="61">
        <v>22456783000</v>
      </c>
      <c r="D574" s="61">
        <v>2500000000</v>
      </c>
      <c r="E574" s="62">
        <v>5.1446680660163802</v>
      </c>
      <c r="F574" s="62">
        <v>0.34297787106775868</v>
      </c>
      <c r="G574" s="61">
        <v>1246.060845</v>
      </c>
      <c r="H574" s="62">
        <v>6.24</v>
      </c>
      <c r="I574" s="62">
        <v>-0.98632401387067237</v>
      </c>
      <c r="J574" s="61">
        <v>0</v>
      </c>
      <c r="K574" s="62">
        <v>0</v>
      </c>
      <c r="L574" s="62">
        <v>16</v>
      </c>
      <c r="M574" s="62">
        <v>49.84</v>
      </c>
      <c r="N574" s="63">
        <v>404.10131576931047</v>
      </c>
      <c r="O574" s="64">
        <v>723.6716694178549</v>
      </c>
      <c r="P574" s="63">
        <v>24.122388980595165</v>
      </c>
    </row>
    <row r="575" spans="1:16">
      <c r="A575" s="40" t="s">
        <v>264</v>
      </c>
      <c r="B575" s="40" t="s">
        <v>255</v>
      </c>
      <c r="C575" s="41">
        <v>67920029000</v>
      </c>
      <c r="D575" s="41">
        <v>2534400000</v>
      </c>
      <c r="E575" s="42">
        <v>1.6381034164660175</v>
      </c>
      <c r="F575" s="42">
        <v>3.2317381164496874E-2</v>
      </c>
      <c r="G575" s="41">
        <v>1217.3403820000001</v>
      </c>
      <c r="H575" s="42">
        <v>20.059999999999999</v>
      </c>
      <c r="I575" s="42">
        <v>8.6118344055201135E-2</v>
      </c>
      <c r="J575" s="41">
        <v>305660000</v>
      </c>
      <c r="K575" s="42">
        <v>165.83131584113067</v>
      </c>
      <c r="L575" s="42">
        <v>15.782828282828282</v>
      </c>
      <c r="M575" s="42">
        <v>48.03</v>
      </c>
      <c r="N575" s="43">
        <v>58.798176691493062</v>
      </c>
      <c r="O575" s="44">
        <v>1287.4081252276801</v>
      </c>
      <c r="P575" s="43">
        <v>42.913604174256001</v>
      </c>
    </row>
    <row r="576" spans="1:16">
      <c r="A576" s="30" t="s">
        <v>252</v>
      </c>
      <c r="B576" s="30" t="s">
        <v>349</v>
      </c>
      <c r="C576" s="31">
        <v>714571000000</v>
      </c>
      <c r="D576" s="31">
        <v>2536000000</v>
      </c>
      <c r="E576" s="32">
        <v>0.27860213921955729</v>
      </c>
      <c r="F576" s="32">
        <v>5.0860596159663313E-4</v>
      </c>
      <c r="G576" s="31">
        <v>667.62948400000005</v>
      </c>
      <c r="H576" s="32">
        <v>215.1</v>
      </c>
      <c r="I576" s="32">
        <v>4.0659167803335663</v>
      </c>
      <c r="J576" s="31">
        <v>2084000000</v>
      </c>
      <c r="K576" s="32">
        <v>262.84836852207292</v>
      </c>
      <c r="L576" s="32">
        <v>15.772870662460567</v>
      </c>
      <c r="M576" s="32">
        <v>26.32</v>
      </c>
      <c r="N576" s="33">
        <v>80.097979008971549</v>
      </c>
      <c r="O576" s="34">
        <v>2407.2607906219114</v>
      </c>
      <c r="P576" s="33">
        <v>80.242026354063711</v>
      </c>
    </row>
    <row r="577" spans="1:16">
      <c r="A577" s="35" t="s">
        <v>446</v>
      </c>
      <c r="B577" s="35" t="s">
        <v>208</v>
      </c>
      <c r="C577" s="36">
        <v>54701388025</v>
      </c>
      <c r="D577" s="36">
        <v>2600000000</v>
      </c>
      <c r="E577" s="37">
        <v>2.5973310864687882</v>
      </c>
      <c r="F577" s="37">
        <v>2.6288776178833888E-2</v>
      </c>
      <c r="G577" s="36">
        <v>387.97063400000002</v>
      </c>
      <c r="H577" s="37">
        <v>39.700000000000003</v>
      </c>
      <c r="I577" s="37">
        <v>1.3848140677553857</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1.9645084035781069</v>
      </c>
      <c r="F578" s="32">
        <v>3.5746336340600093E-2</v>
      </c>
      <c r="G578" s="31">
        <v>934.14203199999997</v>
      </c>
      <c r="H578" s="32">
        <v>21.8</v>
      </c>
      <c r="I578" s="32">
        <v>0.18346683544909936</v>
      </c>
      <c r="J578" s="31">
        <v>545713000</v>
      </c>
      <c r="K578" s="32">
        <v>100.70662784284046</v>
      </c>
      <c r="L578" s="32">
        <v>15.284700473367174</v>
      </c>
      <c r="M578" s="32">
        <v>35.69</v>
      </c>
      <c r="N578" s="33">
        <v>47.458381006113314</v>
      </c>
      <c r="O578" s="34">
        <v>1765.93931858069</v>
      </c>
      <c r="P578" s="33">
        <v>58.864643952689669</v>
      </c>
    </row>
    <row r="579" spans="1:16">
      <c r="A579" s="25" t="s">
        <v>359</v>
      </c>
      <c r="B579" s="25" t="s">
        <v>376</v>
      </c>
      <c r="C579" s="26">
        <v>10008596677</v>
      </c>
      <c r="D579" s="26">
        <v>2640000000</v>
      </c>
      <c r="E579" s="27">
        <v>10.487350095390839</v>
      </c>
      <c r="F579" s="27">
        <v>1.3241603655796514</v>
      </c>
      <c r="G579" s="26">
        <v>1242.5161049999999</v>
      </c>
      <c r="H579" s="27">
        <v>3.07</v>
      </c>
      <c r="I579" s="27">
        <v>-9.6328483174441981E-2</v>
      </c>
      <c r="J579" s="26">
        <v>-490022606</v>
      </c>
      <c r="K579" s="27">
        <v>-16.162519653225957</v>
      </c>
      <c r="L579" s="27">
        <v>15.151515151515152</v>
      </c>
      <c r="M579" s="27">
        <v>47.06</v>
      </c>
      <c r="N579" s="28">
        <v>52.74028793581472</v>
      </c>
      <c r="O579" s="29">
        <v>171.83458906389535</v>
      </c>
      <c r="P579" s="28">
        <v>5.7278196354631783</v>
      </c>
    </row>
    <row r="580" spans="1:16">
      <c r="A580" s="25" t="s">
        <v>345</v>
      </c>
      <c r="B580" s="25" t="s">
        <v>376</v>
      </c>
      <c r="C580" s="26">
        <v>16202777314</v>
      </c>
      <c r="D580" s="26">
        <v>2650000000</v>
      </c>
      <c r="E580" s="27">
        <v>6.1814420129742285</v>
      </c>
      <c r="F580" s="27">
        <v>0.33323137536249209</v>
      </c>
      <c r="G580" s="26">
        <v>846.06924800000002</v>
      </c>
      <c r="H580" s="27">
        <v>7.65</v>
      </c>
      <c r="I580" s="27">
        <v>-0.33370734271666969</v>
      </c>
      <c r="J580" s="26">
        <v>51151779</v>
      </c>
      <c r="K580" s="27">
        <v>362.64623367253756</v>
      </c>
      <c r="L580" s="27">
        <v>15.09433962264151</v>
      </c>
      <c r="M580" s="27">
        <v>31.92</v>
      </c>
      <c r="N580" s="28">
        <v>51.941410134350868</v>
      </c>
      <c r="O580" s="29">
        <v>107.92607748007167</v>
      </c>
      <c r="P580" s="28">
        <v>3.5975359160023888</v>
      </c>
    </row>
    <row r="581" spans="1:16">
      <c r="A581" s="55" t="s">
        <v>235</v>
      </c>
      <c r="B581" s="55" t="s">
        <v>233</v>
      </c>
      <c r="C581" s="56">
        <v>83438856000</v>
      </c>
      <c r="D581" s="56">
        <v>2798079000</v>
      </c>
      <c r="E581" s="57">
        <v>0.61654506005386622</v>
      </c>
      <c r="F581" s="57">
        <v>2.8249466319015433E-3</v>
      </c>
      <c r="G581" s="56">
        <v>821.38268200000005</v>
      </c>
      <c r="H581" s="57">
        <v>79</v>
      </c>
      <c r="I581" s="57">
        <v>-2.189242164045794</v>
      </c>
      <c r="J581" s="56">
        <v>5300546000</v>
      </c>
      <c r="K581" s="57">
        <v>41.17503404366267</v>
      </c>
      <c r="L581" s="57">
        <v>14.295522034938971</v>
      </c>
      <c r="M581" s="57">
        <v>29.35</v>
      </c>
      <c r="N581" s="58">
        <v>55.277235208106767</v>
      </c>
      <c r="O581" s="59">
        <v>1332.9244879451844</v>
      </c>
      <c r="P581" s="58">
        <v>44.430816264839478</v>
      </c>
    </row>
    <row r="582" spans="1:16">
      <c r="A582" s="60" t="s">
        <v>748</v>
      </c>
      <c r="B582" s="60" t="s">
        <v>374</v>
      </c>
      <c r="C582" s="61">
        <v>47208439000</v>
      </c>
      <c r="D582" s="61">
        <v>2800000000</v>
      </c>
      <c r="E582" s="62">
        <v>3.1615753763357537</v>
      </c>
      <c r="F582" s="62">
        <v>0.10264855117973226</v>
      </c>
      <c r="G582" s="61">
        <v>1153.5045090000001</v>
      </c>
      <c r="H582" s="62">
        <v>10.97</v>
      </c>
      <c r="I582" s="62">
        <v>-6.7691489165200736E-2</v>
      </c>
      <c r="J582" s="61">
        <v>0</v>
      </c>
      <c r="K582" s="62">
        <v>0</v>
      </c>
      <c r="L582" s="62">
        <v>14.285714285714286</v>
      </c>
      <c r="M582" s="62">
        <v>41.19</v>
      </c>
      <c r="N582" s="63">
        <v>0</v>
      </c>
      <c r="O582" s="64">
        <v>605.70434371457009</v>
      </c>
      <c r="P582" s="63">
        <v>20.190144790485668</v>
      </c>
    </row>
    <row r="583" spans="1:16">
      <c r="A583" s="55" t="s">
        <v>529</v>
      </c>
      <c r="B583" s="55" t="s">
        <v>233</v>
      </c>
      <c r="C583" s="56">
        <v>11202226165</v>
      </c>
      <c r="D583" s="56">
        <v>2876530554</v>
      </c>
      <c r="E583" s="57">
        <v>10.405921171234283</v>
      </c>
      <c r="F583" s="57">
        <v>0.72350499853124683</v>
      </c>
      <c r="G583" s="56">
        <v>750.95738100000005</v>
      </c>
      <c r="H583" s="57">
        <v>5.12</v>
      </c>
      <c r="I583" s="57">
        <v>2.6981215463908192E-2</v>
      </c>
      <c r="J583" s="56">
        <v>-880002369</v>
      </c>
      <c r="K583" s="57">
        <v>-16.343879603805931</v>
      </c>
      <c r="L583" s="57">
        <v>13.905640579543798</v>
      </c>
      <c r="M583" s="57">
        <v>26.1</v>
      </c>
      <c r="N583" s="58">
        <v>16.513505940247303</v>
      </c>
      <c r="O583" s="59">
        <v>669.19147856058248</v>
      </c>
      <c r="P583" s="58">
        <v>22.306382618686083</v>
      </c>
    </row>
    <row r="584" spans="1:16">
      <c r="A584" s="35" t="s">
        <v>205</v>
      </c>
      <c r="B584" s="35" t="s">
        <v>200</v>
      </c>
      <c r="C584" s="36">
        <v>141356914000</v>
      </c>
      <c r="D584" s="36">
        <v>2900000000</v>
      </c>
      <c r="E584" s="37">
        <v>4.9382423412799525</v>
      </c>
      <c r="F584" s="37">
        <v>3.1534114567560362E-2</v>
      </c>
      <c r="G584" s="36">
        <v>147.02876900000001</v>
      </c>
      <c r="H584" s="37">
        <v>55.2</v>
      </c>
      <c r="I584" s="37">
        <v>0.18584908030262426</v>
      </c>
      <c r="J584" s="36">
        <v>1502626000</v>
      </c>
      <c r="K584" s="37">
        <v>104.21754980946689</v>
      </c>
      <c r="L584" s="37">
        <v>13.793103448275861</v>
      </c>
      <c r="M584" s="37">
        <v>5.0599999999999996</v>
      </c>
      <c r="N584" s="38">
        <v>42.073912866682321</v>
      </c>
      <c r="O584" s="39">
        <v>2028.1393068658026</v>
      </c>
      <c r="P584" s="38">
        <v>67.604643562193417</v>
      </c>
    </row>
    <row r="585" spans="1:16">
      <c r="A585" s="35" t="s">
        <v>299</v>
      </c>
      <c r="B585" s="35" t="s">
        <v>208</v>
      </c>
      <c r="C585" s="36">
        <v>15218561138</v>
      </c>
      <c r="D585" s="36">
        <v>2950000000</v>
      </c>
      <c r="E585" s="37">
        <v>3.1744444523805555</v>
      </c>
      <c r="F585" s="37">
        <v>3.260857167314387E-2</v>
      </c>
      <c r="G585" s="36">
        <v>371.95620600000001</v>
      </c>
      <c r="H585" s="37">
        <v>33.9</v>
      </c>
      <c r="I585" s="37">
        <v>-0.83987748195857381</v>
      </c>
      <c r="J585" s="36">
        <v>1787902943</v>
      </c>
      <c r="K585" s="37">
        <v>54.449264363675248</v>
      </c>
      <c r="L585" s="37">
        <v>13.559322033898304</v>
      </c>
      <c r="M585" s="37">
        <v>12.6</v>
      </c>
      <c r="N585" s="38">
        <v>45.204108315085591</v>
      </c>
      <c r="O585" s="39">
        <v>343.0421731574134</v>
      </c>
      <c r="P585" s="38">
        <v>11.434739105247113</v>
      </c>
    </row>
    <row r="586" spans="1:16">
      <c r="A586" s="55" t="s">
        <v>463</v>
      </c>
      <c r="B586" s="55" t="s">
        <v>233</v>
      </c>
      <c r="C586" s="56">
        <v>40334782642</v>
      </c>
      <c r="D586" s="56">
        <v>3000000000</v>
      </c>
      <c r="E586" s="57">
        <v>12.435351715270238</v>
      </c>
      <c r="F586" s="57">
        <v>0.94853941382686791</v>
      </c>
      <c r="G586" s="56">
        <v>808.37745500000005</v>
      </c>
      <c r="H586" s="57">
        <v>3.98</v>
      </c>
      <c r="I586" s="57">
        <v>1.6399444363933036E-2</v>
      </c>
      <c r="J586" s="56">
        <v>-4574215000</v>
      </c>
      <c r="K586" s="57">
        <v>-2.8660655434866968</v>
      </c>
      <c r="L586" s="57">
        <v>13.333333333333334</v>
      </c>
      <c r="M586" s="57">
        <v>26.94</v>
      </c>
      <c r="N586" s="58">
        <v>34.170746035762861</v>
      </c>
      <c r="O586" s="59">
        <v>914.16708846103529</v>
      </c>
      <c r="P586" s="58">
        <v>30.472236282034508</v>
      </c>
    </row>
    <row r="587" spans="1:16">
      <c r="A587" s="40" t="s">
        <v>671</v>
      </c>
      <c r="B587" s="40" t="s">
        <v>255</v>
      </c>
      <c r="C587" s="41">
        <v>4839967141</v>
      </c>
      <c r="D587" s="41">
        <v>3016276170</v>
      </c>
      <c r="E587" s="42">
        <v>19.202033446521998</v>
      </c>
      <c r="F587" s="42">
        <v>2.8044665327402591</v>
      </c>
      <c r="G587" s="41">
        <v>955.68482200000005</v>
      </c>
      <c r="H587" s="42">
        <v>2.1800000000000002</v>
      </c>
      <c r="I587" s="42">
        <v>-3.5057122654388539E-2</v>
      </c>
      <c r="J587" s="41">
        <v>99081839</v>
      </c>
      <c r="K587" s="42">
        <v>69.10395461069308</v>
      </c>
      <c r="L587" s="42">
        <v>13.26138514697081</v>
      </c>
      <c r="M587" s="42">
        <v>31.68</v>
      </c>
      <c r="N587" s="43">
        <v>0</v>
      </c>
      <c r="O587" s="44">
        <v>183.796319830187</v>
      </c>
      <c r="P587" s="43">
        <v>6.126543994339567</v>
      </c>
    </row>
    <row r="588" spans="1:16">
      <c r="A588" s="30" t="s">
        <v>254</v>
      </c>
      <c r="B588" s="30" t="s">
        <v>349</v>
      </c>
      <c r="C588" s="31">
        <v>257153289000</v>
      </c>
      <c r="D588" s="31">
        <v>3063214000</v>
      </c>
      <c r="E588" s="32">
        <v>0.70582956307199551</v>
      </c>
      <c r="F588" s="32">
        <v>6.0637167974895469E-3</v>
      </c>
      <c r="G588" s="31">
        <v>1450.4123199999999</v>
      </c>
      <c r="H588" s="32">
        <v>39.08</v>
      </c>
      <c r="I588" s="32">
        <v>-0.80671384652507072</v>
      </c>
      <c r="J588" s="31">
        <v>1446830000</v>
      </c>
      <c r="K588" s="32">
        <v>80.453219797764774</v>
      </c>
      <c r="L588" s="32">
        <v>13.058180068385688</v>
      </c>
      <c r="M588" s="32">
        <v>47.34</v>
      </c>
      <c r="N588" s="33">
        <v>46.868671924932023</v>
      </c>
      <c r="O588" s="34">
        <v>461.87490853284214</v>
      </c>
      <c r="P588" s="33">
        <v>15.395830284428071</v>
      </c>
    </row>
    <row r="589" spans="1:16">
      <c r="A589" s="75" t="s">
        <v>676</v>
      </c>
      <c r="B589" s="75" t="s">
        <v>350</v>
      </c>
      <c r="C589" s="76">
        <v>48672074000</v>
      </c>
      <c r="D589" s="76">
        <v>3202500000</v>
      </c>
      <c r="E589" s="77">
        <v>0.83036442242849429</v>
      </c>
      <c r="F589" s="77">
        <v>5.0840453838361223E-3</v>
      </c>
      <c r="G589" s="76">
        <v>948.26043000000004</v>
      </c>
      <c r="H589" s="77">
        <v>50.8</v>
      </c>
      <c r="I589" s="77">
        <v>0.66078202173841305</v>
      </c>
      <c r="J589" s="76">
        <v>1608957000</v>
      </c>
      <c r="K589" s="77">
        <v>101.51141391597164</v>
      </c>
      <c r="L589" s="77">
        <v>12.490241998438719</v>
      </c>
      <c r="M589" s="77">
        <v>29.61</v>
      </c>
      <c r="N589" s="78">
        <v>17.454888016732728</v>
      </c>
      <c r="O589" s="79">
        <v>1597.9671318072842</v>
      </c>
      <c r="P589" s="78">
        <v>53.265571060242806</v>
      </c>
    </row>
    <row r="590" spans="1:16">
      <c r="A590" s="70" t="s">
        <v>318</v>
      </c>
      <c r="B590" s="70" t="s">
        <v>221</v>
      </c>
      <c r="C590" s="71">
        <v>30085753929</v>
      </c>
      <c r="D590" s="71">
        <v>3250000000</v>
      </c>
      <c r="E590" s="72">
        <v>20.724626192507948</v>
      </c>
      <c r="F590" s="72">
        <v>3.1884040296166072</v>
      </c>
      <c r="G590" s="71">
        <v>797.71454900000003</v>
      </c>
      <c r="H590" s="72">
        <v>2.42</v>
      </c>
      <c r="I590" s="72">
        <v>-3.0081493614462666E-2</v>
      </c>
      <c r="J590" s="71">
        <v>-805930697</v>
      </c>
      <c r="K590" s="72">
        <v>-8.0652096069744328</v>
      </c>
      <c r="L590" s="72">
        <v>12.307692307692308</v>
      </c>
      <c r="M590" s="72">
        <v>24.54</v>
      </c>
      <c r="N590" s="73">
        <v>24.534759882572583</v>
      </c>
      <c r="O590" s="74">
        <v>399.00148775934105</v>
      </c>
      <c r="P590" s="73">
        <v>13.300049591978034</v>
      </c>
    </row>
    <row r="591" spans="1:16">
      <c r="A591" s="70" t="s">
        <v>28</v>
      </c>
      <c r="B591" s="70" t="s">
        <v>221</v>
      </c>
      <c r="C591" s="71">
        <v>27193874502</v>
      </c>
      <c r="D591" s="71">
        <v>3450000000</v>
      </c>
      <c r="E591" s="72">
        <v>22.803483003994028</v>
      </c>
      <c r="F591" s="72">
        <v>6.609705218548994</v>
      </c>
      <c r="G591" s="71">
        <v>923.53386499999999</v>
      </c>
      <c r="H591" s="72">
        <v>1.9</v>
      </c>
      <c r="I591" s="72">
        <v>-2.7565194016152757E-2</v>
      </c>
      <c r="J591" s="71">
        <v>171341389</v>
      </c>
      <c r="K591" s="72">
        <v>20.135240061582554</v>
      </c>
      <c r="L591" s="72">
        <v>11.594202898550725</v>
      </c>
      <c r="M591" s="72">
        <v>26.76</v>
      </c>
      <c r="N591" s="73">
        <v>20.565682265413518</v>
      </c>
      <c r="O591" s="74">
        <v>864.59688170791856</v>
      </c>
      <c r="P591" s="73">
        <v>28.81989605693062</v>
      </c>
    </row>
    <row r="592" spans="1:16">
      <c r="A592" s="35" t="s">
        <v>239</v>
      </c>
      <c r="B592" s="35" t="s">
        <v>745</v>
      </c>
      <c r="C592" s="36">
        <v>243598033000</v>
      </c>
      <c r="D592" s="36">
        <v>3500000000</v>
      </c>
      <c r="E592" s="37">
        <v>1.6631698520527258</v>
      </c>
      <c r="F592" s="37">
        <v>9.5038277260155769E-3</v>
      </c>
      <c r="G592" s="36">
        <v>463.44384700000001</v>
      </c>
      <c r="H592" s="37">
        <v>51.9</v>
      </c>
      <c r="I592" s="37">
        <v>-1.1217547373068513</v>
      </c>
      <c r="J592" s="36">
        <v>10457008000</v>
      </c>
      <c r="K592" s="37">
        <v>16.735188497512866</v>
      </c>
      <c r="L592" s="37">
        <v>11.428571428571429</v>
      </c>
      <c r="M592" s="37">
        <v>13.24</v>
      </c>
      <c r="N592" s="38">
        <v>59.499713511362124</v>
      </c>
      <c r="O592" s="39">
        <v>371.2667154532092</v>
      </c>
      <c r="P592" s="38">
        <v>12.37555718177364</v>
      </c>
    </row>
    <row r="593" spans="1:16">
      <c r="A593" s="45" t="s">
        <v>191</v>
      </c>
      <c r="B593" s="45" t="s">
        <v>375</v>
      </c>
      <c r="C593" s="46">
        <v>164435643000</v>
      </c>
      <c r="D593" s="46">
        <v>3509100000</v>
      </c>
      <c r="E593" s="47">
        <v>0.83562302251498621</v>
      </c>
      <c r="F593" s="47">
        <v>3.1750706164543089E-3</v>
      </c>
      <c r="G593" s="46">
        <v>620.28678500000001</v>
      </c>
      <c r="H593" s="47">
        <v>77.2</v>
      </c>
      <c r="I593" s="47">
        <v>-1.0169025513778251</v>
      </c>
      <c r="J593" s="46">
        <v>5498818000</v>
      </c>
      <c r="K593" s="47">
        <v>47.861649539955678</v>
      </c>
      <c r="L593" s="47">
        <v>11.398934199652333</v>
      </c>
      <c r="M593" s="47">
        <v>17.670000000000002</v>
      </c>
      <c r="N593" s="48">
        <v>64.142292396100544</v>
      </c>
      <c r="O593" s="49">
        <v>688.17451181839465</v>
      </c>
      <c r="P593" s="48">
        <v>22.939150393946488</v>
      </c>
    </row>
    <row r="594" spans="1:16">
      <c r="A594" s="70" t="s">
        <v>232</v>
      </c>
      <c r="B594" s="70" t="s">
        <v>221</v>
      </c>
      <c r="C594" s="71">
        <v>145246137000</v>
      </c>
      <c r="D594" s="71">
        <v>3800000000</v>
      </c>
      <c r="E594" s="72">
        <v>1.1199113746934521</v>
      </c>
      <c r="F594" s="72">
        <v>1.5511237876640611E-2</v>
      </c>
      <c r="G594" s="71">
        <v>1837.418021</v>
      </c>
      <c r="H594" s="72">
        <v>19.440000000000001</v>
      </c>
      <c r="I594" s="72">
        <v>0.20112342373763425</v>
      </c>
      <c r="J594" s="71">
        <v>1670697000</v>
      </c>
      <c r="K594" s="72">
        <v>43.215496286879066</v>
      </c>
      <c r="L594" s="72">
        <v>10.526315789473685</v>
      </c>
      <c r="M594" s="72">
        <v>48.35</v>
      </c>
      <c r="N594" s="73">
        <v>58.815192354201898</v>
      </c>
      <c r="O594" s="74">
        <v>440.62870587791866</v>
      </c>
      <c r="P594" s="73">
        <v>14.687623529263956</v>
      </c>
    </row>
    <row r="595" spans="1:16">
      <c r="A595" s="70" t="s">
        <v>231</v>
      </c>
      <c r="B595" s="70" t="s">
        <v>221</v>
      </c>
      <c r="C595" s="71">
        <v>63039967565</v>
      </c>
      <c r="D595" s="71">
        <v>3840000000</v>
      </c>
      <c r="E595" s="72">
        <v>10.863934865061236</v>
      </c>
      <c r="F595" s="72">
        <v>0.70728742611075757</v>
      </c>
      <c r="G595" s="71">
        <v>792.09881199999995</v>
      </c>
      <c r="H595" s="72">
        <v>4.6500000000000004</v>
      </c>
      <c r="I595" s="72">
        <v>-0.12415432048650478</v>
      </c>
      <c r="J595" s="71">
        <v>1583012802</v>
      </c>
      <c r="K595" s="72">
        <v>9.7030169184948889</v>
      </c>
      <c r="L595" s="72">
        <v>10.416666666666666</v>
      </c>
      <c r="M595" s="72">
        <v>20.62</v>
      </c>
      <c r="N595" s="73">
        <v>29.52643017938497</v>
      </c>
      <c r="O595" s="74">
        <v>1698.8993606282932</v>
      </c>
      <c r="P595" s="73">
        <v>56.629978687609771</v>
      </c>
    </row>
    <row r="596" spans="1:16">
      <c r="A596" s="40" t="s">
        <v>265</v>
      </c>
      <c r="B596" s="40" t="s">
        <v>255</v>
      </c>
      <c r="C596" s="41">
        <v>33650224000</v>
      </c>
      <c r="D596" s="41">
        <v>3885000000</v>
      </c>
      <c r="E596" s="42">
        <v>3.1035917032691667</v>
      </c>
      <c r="F596" s="42">
        <v>7.9886530328678679E-2</v>
      </c>
      <c r="G596" s="41">
        <v>1198.914348</v>
      </c>
      <c r="H596" s="42">
        <v>10.75</v>
      </c>
      <c r="I596" s="42">
        <v>-0.35776023686960201</v>
      </c>
      <c r="J596" s="41">
        <v>617790000</v>
      </c>
      <c r="K596" s="42">
        <v>62.885446510950324</v>
      </c>
      <c r="L596" s="42">
        <v>10.296010296010296</v>
      </c>
      <c r="M596" s="42">
        <v>30.86</v>
      </c>
      <c r="N596" s="43">
        <v>54.813732514189361</v>
      </c>
      <c r="O596" s="44">
        <v>1297.2765989296645</v>
      </c>
      <c r="P596" s="43">
        <v>43.242553297655483</v>
      </c>
    </row>
    <row r="597" spans="1:16">
      <c r="A597" s="70" t="s">
        <v>230</v>
      </c>
      <c r="B597" s="70" t="s">
        <v>221</v>
      </c>
      <c r="C597" s="71">
        <v>35563376411</v>
      </c>
      <c r="D597" s="71">
        <v>3900000000</v>
      </c>
      <c r="E597" s="72">
        <v>9.1977493107436619</v>
      </c>
      <c r="F597" s="72">
        <v>1.1791986295825208</v>
      </c>
      <c r="G597" s="71">
        <v>1726.023676</v>
      </c>
      <c r="H597" s="72">
        <v>2.52</v>
      </c>
      <c r="I597" s="72">
        <v>-4.5986380766815937E-2</v>
      </c>
      <c r="J597" s="71">
        <v>86736503</v>
      </c>
      <c r="K597" s="72">
        <v>89.92753604557933</v>
      </c>
      <c r="L597" s="72">
        <v>10.256410256410257</v>
      </c>
      <c r="M597" s="72">
        <v>44.25</v>
      </c>
      <c r="N597" s="73">
        <v>27.065497326170942</v>
      </c>
      <c r="O597" s="74">
        <v>303.4140422959087</v>
      </c>
      <c r="P597" s="73">
        <v>10.113801409863623</v>
      </c>
    </row>
    <row r="598" spans="1:16">
      <c r="A598" s="70" t="s">
        <v>124</v>
      </c>
      <c r="B598" s="70" t="s">
        <v>221</v>
      </c>
      <c r="C598" s="71">
        <v>25119375153</v>
      </c>
      <c r="D598" s="71">
        <v>4000000000</v>
      </c>
      <c r="E598" s="72">
        <v>15.630666116467218</v>
      </c>
      <c r="F598" s="72">
        <v>3.9076665291168045</v>
      </c>
      <c r="G598" s="71">
        <v>1390.9996160000001</v>
      </c>
      <c r="H598" s="72">
        <v>1.84</v>
      </c>
      <c r="I598" s="72">
        <v>-8.4617507796520108E-2</v>
      </c>
      <c r="J598" s="71">
        <v>72975866</v>
      </c>
      <c r="K598" s="72">
        <v>54.812641757481849</v>
      </c>
      <c r="L598" s="72">
        <v>10</v>
      </c>
      <c r="M598" s="72">
        <v>34.770000000000003</v>
      </c>
      <c r="N598" s="73">
        <v>36.852657403320535</v>
      </c>
      <c r="O598" s="74">
        <v>414.91289906595392</v>
      </c>
      <c r="P598" s="73">
        <v>13.830429968865131</v>
      </c>
    </row>
    <row r="599" spans="1:16">
      <c r="A599" s="70" t="s">
        <v>137</v>
      </c>
      <c r="B599" s="70" t="s">
        <v>221</v>
      </c>
      <c r="C599" s="71">
        <v>52477720474</v>
      </c>
      <c r="D599" s="71">
        <v>4000000000</v>
      </c>
      <c r="E599" s="72">
        <v>5.2170719288140965</v>
      </c>
      <c r="F599" s="72">
        <v>0.43475599406784138</v>
      </c>
      <c r="G599" s="71">
        <v>2366.5207919999998</v>
      </c>
      <c r="H599" s="72">
        <v>3.24</v>
      </c>
      <c r="I599" s="72">
        <v>-8.7075377827070533E-3</v>
      </c>
      <c r="J599" s="71">
        <v>557366146</v>
      </c>
      <c r="K599" s="72">
        <v>21.529832922432284</v>
      </c>
      <c r="L599" s="72">
        <v>10</v>
      </c>
      <c r="M599" s="72">
        <v>59.16</v>
      </c>
      <c r="N599" s="73">
        <v>25.984572626139563</v>
      </c>
      <c r="O599" s="74">
        <v>262.92675565728246</v>
      </c>
      <c r="P599" s="73">
        <v>8.7642251885760825</v>
      </c>
    </row>
    <row r="600" spans="1:16">
      <c r="A600" s="60" t="s">
        <v>708</v>
      </c>
      <c r="B600" s="60" t="s">
        <v>374</v>
      </c>
      <c r="C600" s="61">
        <v>453087703000</v>
      </c>
      <c r="D600" s="61">
        <v>4200000000</v>
      </c>
      <c r="E600" s="62">
        <v>0.51845153458025073</v>
      </c>
      <c r="F600" s="62">
        <v>9.4229650050936151E-4</v>
      </c>
      <c r="G600" s="61">
        <v>587.28230399999995</v>
      </c>
      <c r="H600" s="62">
        <v>131.4</v>
      </c>
      <c r="I600" s="62">
        <v>0.76926179106436621</v>
      </c>
      <c r="J600" s="61">
        <v>0</v>
      </c>
      <c r="K600" s="62">
        <v>0</v>
      </c>
      <c r="L600" s="62">
        <v>9.5238095238095237</v>
      </c>
      <c r="M600" s="62">
        <v>13.98</v>
      </c>
      <c r="N600" s="63">
        <v>558.75548580426141</v>
      </c>
      <c r="O600" s="64">
        <v>990.69439814349221</v>
      </c>
      <c r="P600" s="63">
        <v>33.023146604783072</v>
      </c>
    </row>
    <row r="601" spans="1:16">
      <c r="A601" s="106" t="s">
        <v>692</v>
      </c>
      <c r="B601" s="106" t="s">
        <v>693</v>
      </c>
      <c r="C601" s="107">
        <v>3482014185</v>
      </c>
      <c r="D601" s="107">
        <v>4364569202</v>
      </c>
      <c r="E601" s="108">
        <v>14.979907612169423</v>
      </c>
      <c r="F601" s="108">
        <v>2.1722542927702517</v>
      </c>
      <c r="G601" s="107">
        <v>1335.1741139999999</v>
      </c>
      <c r="H601" s="108">
        <v>2</v>
      </c>
      <c r="I601" s="108">
        <v>6.9377059180697476E-2</v>
      </c>
      <c r="J601" s="107">
        <v>-146085600</v>
      </c>
      <c r="K601" s="108">
        <v>-47.2053326200529</v>
      </c>
      <c r="L601" s="108">
        <v>9.164707477125253</v>
      </c>
      <c r="M601" s="108">
        <v>30.59</v>
      </c>
      <c r="N601" s="109">
        <v>99.461073524745089</v>
      </c>
      <c r="O601" s="110">
        <v>1739.2653154617674</v>
      </c>
      <c r="P601" s="109">
        <v>57.975510515392244</v>
      </c>
    </row>
    <row r="602" spans="1:16">
      <c r="A602" s="30" t="s">
        <v>244</v>
      </c>
      <c r="B602" s="30" t="s">
        <v>357</v>
      </c>
      <c r="C602" s="31">
        <v>11748972614</v>
      </c>
      <c r="D602" s="31">
        <v>4500000000</v>
      </c>
      <c r="E602" s="32">
        <v>3.100198412698413</v>
      </c>
      <c r="F602" s="32">
        <v>6.8893298059964733E-2</v>
      </c>
      <c r="G602" s="31">
        <v>1152.410032</v>
      </c>
      <c r="H602" s="32">
        <v>11.2</v>
      </c>
      <c r="I602" s="32">
        <v>0.37616904889899061</v>
      </c>
      <c r="J602" s="31">
        <v>374434153</v>
      </c>
      <c r="K602" s="32">
        <v>120.18134467557503</v>
      </c>
      <c r="L602" s="32">
        <v>8.8888888888888893</v>
      </c>
      <c r="M602" s="32">
        <v>25.6</v>
      </c>
      <c r="N602" s="33">
        <v>47.373497903469016</v>
      </c>
      <c r="O602" s="34">
        <v>2097.6014342187768</v>
      </c>
      <c r="P602" s="33">
        <v>69.920047807292562</v>
      </c>
    </row>
    <row r="603" spans="1:16">
      <c r="A603" s="55" t="s">
        <v>236</v>
      </c>
      <c r="B603" s="55" t="s">
        <v>233</v>
      </c>
      <c r="C603" s="56">
        <v>19322859634</v>
      </c>
      <c r="D603" s="56">
        <v>4500000000</v>
      </c>
      <c r="E603" s="57">
        <v>7.9128048469886094</v>
      </c>
      <c r="F603" s="57">
        <v>1.7584010771085798</v>
      </c>
      <c r="G603" s="56">
        <v>2540.2949250000001</v>
      </c>
      <c r="H603" s="57">
        <v>1.99</v>
      </c>
      <c r="I603" s="57">
        <v>-2.364755998317114E-2</v>
      </c>
      <c r="J603" s="56">
        <v>132915830</v>
      </c>
      <c r="K603" s="57">
        <v>33.856012485495519</v>
      </c>
      <c r="L603" s="57">
        <v>8.8888888888888893</v>
      </c>
      <c r="M603" s="57">
        <v>56.45</v>
      </c>
      <c r="N603" s="58">
        <v>33.770406908755142</v>
      </c>
      <c r="O603" s="59">
        <v>875.91095735148463</v>
      </c>
      <c r="P603" s="58">
        <v>29.197031911716156</v>
      </c>
    </row>
    <row r="604" spans="1:16">
      <c r="A604" s="55" t="s">
        <v>277</v>
      </c>
      <c r="B604" s="55" t="s">
        <v>354</v>
      </c>
      <c r="C604" s="56">
        <v>281073867000</v>
      </c>
      <c r="D604" s="56">
        <v>4560000000</v>
      </c>
      <c r="E604" s="57">
        <v>8.7639677598515792E-2</v>
      </c>
      <c r="F604" s="57">
        <v>5.0576914588247799E-5</v>
      </c>
      <c r="G604" s="56">
        <v>1175.783874</v>
      </c>
      <c r="H604" s="57">
        <v>388.25</v>
      </c>
      <c r="I604" s="57">
        <v>4.7105366165562259</v>
      </c>
      <c r="J604" s="56">
        <v>5549453000</v>
      </c>
      <c r="K604" s="57">
        <v>312.24699082954663</v>
      </c>
      <c r="L604" s="57">
        <v>8.7719298245614041</v>
      </c>
      <c r="M604" s="57">
        <v>25.78</v>
      </c>
      <c r="N604" s="58">
        <v>41.705800860307441</v>
      </c>
      <c r="O604" s="59">
        <v>1804.1012895592589</v>
      </c>
      <c r="P604" s="58">
        <v>60.136709651975295</v>
      </c>
    </row>
    <row r="605" spans="1:16">
      <c r="A605" s="70" t="s">
        <v>339</v>
      </c>
      <c r="B605" s="70" t="s">
        <v>221</v>
      </c>
      <c r="C605" s="71">
        <v>87699773164</v>
      </c>
      <c r="D605" s="71">
        <v>4693620000</v>
      </c>
      <c r="E605" s="72">
        <v>7.9085800167162947</v>
      </c>
      <c r="F605" s="72">
        <v>8.8682307794705137E-2</v>
      </c>
      <c r="G605" s="71">
        <v>256.94425699999999</v>
      </c>
      <c r="H605" s="72">
        <v>19.7</v>
      </c>
      <c r="I605" s="72">
        <v>0.3024364703143938</v>
      </c>
      <c r="J605" s="71">
        <v>378526912</v>
      </c>
      <c r="K605" s="72">
        <v>235.59429243435142</v>
      </c>
      <c r="L605" s="72">
        <v>8.5222067402133117</v>
      </c>
      <c r="M605" s="72">
        <v>5.47</v>
      </c>
      <c r="N605" s="73">
        <v>17.722282723905966</v>
      </c>
      <c r="O605" s="74">
        <v>1226.8564644349494</v>
      </c>
      <c r="P605" s="73">
        <v>40.895215481164982</v>
      </c>
    </row>
    <row r="606" spans="1:16">
      <c r="A606" s="25" t="s">
        <v>6</v>
      </c>
      <c r="B606" s="25" t="s">
        <v>353</v>
      </c>
      <c r="C606" s="26">
        <v>69393865000</v>
      </c>
      <c r="D606" s="26">
        <v>4861656000</v>
      </c>
      <c r="E606" s="27">
        <v>1.9302801276885249</v>
      </c>
      <c r="F606" s="27">
        <v>1.8906747272637386E-2</v>
      </c>
      <c r="G606" s="26">
        <v>961.42923199999996</v>
      </c>
      <c r="H606" s="27">
        <v>21.56</v>
      </c>
      <c r="I606" s="27">
        <v>0.21391586829301801</v>
      </c>
      <c r="J606" s="26">
        <v>102523000</v>
      </c>
      <c r="K606" s="27">
        <v>995.82314212420624</v>
      </c>
      <c r="L606" s="27">
        <v>8.2276491796210998</v>
      </c>
      <c r="M606" s="27">
        <v>19.77</v>
      </c>
      <c r="N606" s="28">
        <v>18.70120916399916</v>
      </c>
      <c r="O606" s="29">
        <v>788.65917045506285</v>
      </c>
      <c r="P606" s="28">
        <v>26.288639015168762</v>
      </c>
    </row>
    <row r="607" spans="1:16">
      <c r="A607" s="70" t="s">
        <v>26</v>
      </c>
      <c r="B607" s="70" t="s">
        <v>221</v>
      </c>
      <c r="C607" s="71">
        <v>8135775636</v>
      </c>
      <c r="D607" s="71">
        <v>5000000000</v>
      </c>
      <c r="E607" s="72">
        <v>1.164457835709555</v>
      </c>
      <c r="F607" s="72">
        <v>2.1171960649264635E-2</v>
      </c>
      <c r="G607" s="71">
        <v>3271.9011879999998</v>
      </c>
      <c r="H607" s="72">
        <v>10.5</v>
      </c>
      <c r="I607" s="72">
        <v>-0.55129586748036274</v>
      </c>
      <c r="J607" s="71">
        <v>1715491599</v>
      </c>
      <c r="K607" s="72">
        <v>32.060780730177157</v>
      </c>
      <c r="L607" s="72">
        <v>8</v>
      </c>
      <c r="M607" s="72">
        <v>65.430000000000007</v>
      </c>
      <c r="N607" s="73">
        <v>40.280426802602889</v>
      </c>
      <c r="O607" s="74">
        <v>1280.4052362376033</v>
      </c>
      <c r="P607" s="73">
        <v>42.680174541253443</v>
      </c>
    </row>
    <row r="608" spans="1:16">
      <c r="A608" s="70" t="s">
        <v>755</v>
      </c>
      <c r="B608" s="70" t="s">
        <v>699</v>
      </c>
      <c r="C608" s="71">
        <v>7859832000</v>
      </c>
      <c r="D608" s="71">
        <v>5000000000</v>
      </c>
      <c r="E608" s="72">
        <v>19.428227271402623</v>
      </c>
      <c r="F608" s="72">
        <v>2.3267338049583981</v>
      </c>
      <c r="G608" s="71">
        <v>1822.4706020000001</v>
      </c>
      <c r="H608" s="72">
        <v>1.1299999999999999</v>
      </c>
      <c r="I608" s="72">
        <v>-2.8905699346708946E-2</v>
      </c>
      <c r="J608" s="71">
        <v>410655000</v>
      </c>
      <c r="K608" s="72">
        <v>20.333369860345059</v>
      </c>
      <c r="L608" s="72">
        <v>8</v>
      </c>
      <c r="M608" s="72">
        <v>36.44</v>
      </c>
      <c r="N608" s="73">
        <v>0</v>
      </c>
      <c r="O608" s="74">
        <v>656.34805946883375</v>
      </c>
      <c r="P608" s="73">
        <v>21.878268648961125</v>
      </c>
    </row>
    <row r="609" spans="1:16">
      <c r="A609" t="s">
        <v>2135</v>
      </c>
      <c r="C609" s="14">
        <v>61079335000</v>
      </c>
      <c r="D609" s="14">
        <v>5000000000</v>
      </c>
      <c r="E609" s="19">
        <v>0</v>
      </c>
      <c r="F609" s="19">
        <v>0</v>
      </c>
      <c r="G609" s="14">
        <v>0</v>
      </c>
      <c r="H609" s="19">
        <v>2.35</v>
      </c>
      <c r="I609" s="19">
        <v>-2.9305542708118359E-2</v>
      </c>
      <c r="J609" s="14">
        <v>-3064127000</v>
      </c>
      <c r="K609" s="19">
        <v>-3.2635722997121204</v>
      </c>
      <c r="L609" s="19">
        <v>8</v>
      </c>
      <c r="M609" s="19">
        <v>0</v>
      </c>
      <c r="N609" s="20">
        <v>54.768695200955861</v>
      </c>
      <c r="O609" s="21">
        <v>1320.2620809525797</v>
      </c>
      <c r="P609" s="24">
        <v>44.008736031752655</v>
      </c>
    </row>
    <row r="610" spans="1:16">
      <c r="A610" s="90" t="s">
        <v>316</v>
      </c>
      <c r="B610" s="90" t="s">
        <v>404</v>
      </c>
      <c r="C610" s="91">
        <v>13894759000</v>
      </c>
      <c r="D610" s="91">
        <v>5040000000</v>
      </c>
      <c r="E610" s="92">
        <v>10.057160879575154</v>
      </c>
      <c r="F610" s="92">
        <v>2.2936418718242915</v>
      </c>
      <c r="G610" s="91">
        <v>4679.5978699999996</v>
      </c>
      <c r="H610" s="92">
        <v>0.85</v>
      </c>
      <c r="I610" s="92">
        <v>-1.2321575289011899E-2</v>
      </c>
      <c r="J610" s="91">
        <v>-245597000</v>
      </c>
      <c r="K610" s="92">
        <v>-17.853638277340522</v>
      </c>
      <c r="L610" s="92">
        <v>7.9365079365079367</v>
      </c>
      <c r="M610" s="92">
        <v>92.84</v>
      </c>
      <c r="N610" s="93">
        <v>22.994381818103587</v>
      </c>
      <c r="O610" s="94">
        <v>707.00809812532384</v>
      </c>
      <c r="P610" s="93">
        <v>23.56693660417746</v>
      </c>
    </row>
    <row r="611" spans="1:16">
      <c r="A611" s="60" t="s">
        <v>684</v>
      </c>
      <c r="B611" s="60" t="s">
        <v>374</v>
      </c>
      <c r="C611" s="61">
        <v>302574628000</v>
      </c>
      <c r="D611" s="61">
        <v>5200000000</v>
      </c>
      <c r="E611" s="62">
        <v>0.20139324653526083</v>
      </c>
      <c r="F611" s="62">
        <v>5.4548549982465016E-4</v>
      </c>
      <c r="G611" s="61">
        <v>2764.7628810000001</v>
      </c>
      <c r="H611" s="62">
        <v>71.849999999999994</v>
      </c>
      <c r="I611" s="62">
        <v>0.9757100523670913</v>
      </c>
      <c r="J611" s="61">
        <v>0</v>
      </c>
      <c r="K611" s="62">
        <v>0</v>
      </c>
      <c r="L611" s="62">
        <v>7.6923076923076925</v>
      </c>
      <c r="M611" s="62">
        <v>53.16</v>
      </c>
      <c r="N611" s="63">
        <v>462.14763056066346</v>
      </c>
      <c r="O611" s="64">
        <v>1111.0388029940286</v>
      </c>
      <c r="P611" s="63">
        <v>37.034626766467618</v>
      </c>
    </row>
    <row r="612" spans="1:16">
      <c r="A612" s="60" t="s">
        <v>737</v>
      </c>
      <c r="B612" s="60" t="s">
        <v>374</v>
      </c>
      <c r="C612" s="61">
        <v>185469496000</v>
      </c>
      <c r="D612" s="61">
        <v>5500000000</v>
      </c>
      <c r="E612" s="62">
        <v>33.190613694447208</v>
      </c>
      <c r="F612" s="62">
        <v>3.2976267952754303E-2</v>
      </c>
      <c r="G612" s="61">
        <v>6.687265</v>
      </c>
      <c r="H612" s="62">
        <v>182.6</v>
      </c>
      <c r="I612" s="62">
        <v>-4.4598417731467634</v>
      </c>
      <c r="J612" s="61">
        <v>0</v>
      </c>
      <c r="K612" s="62">
        <v>0</v>
      </c>
      <c r="L612" s="62">
        <v>7.2727272727272725</v>
      </c>
      <c r="M612" s="62">
        <v>0.12</v>
      </c>
      <c r="N612" s="63">
        <v>306.00182904578674</v>
      </c>
      <c r="O612" s="64">
        <v>580.02628772778019</v>
      </c>
      <c r="P612" s="63">
        <v>19.334209590926005</v>
      </c>
    </row>
    <row r="613" spans="1:16">
      <c r="A613" s="25" t="s">
        <v>93</v>
      </c>
      <c r="B613" s="25" t="s">
        <v>353</v>
      </c>
      <c r="C613" s="26">
        <v>23667886165</v>
      </c>
      <c r="D613" s="26">
        <v>5580000000</v>
      </c>
      <c r="E613" s="27">
        <v>2.9198068934322432</v>
      </c>
      <c r="F613" s="27">
        <v>0.17442096137588073</v>
      </c>
      <c r="G613" s="26">
        <v>3586.7231099999999</v>
      </c>
      <c r="H613" s="27">
        <v>3.82</v>
      </c>
      <c r="I613" s="27">
        <v>-0.33251969271026027</v>
      </c>
      <c r="J613" s="26">
        <v>-429118472</v>
      </c>
      <c r="K613" s="27">
        <v>-39.010206020681395</v>
      </c>
      <c r="L613" s="27">
        <v>7.1684587813620073</v>
      </c>
      <c r="M613" s="27">
        <v>64.27</v>
      </c>
      <c r="N613" s="28">
        <v>30.394596676317178</v>
      </c>
      <c r="O613" s="29">
        <v>474.97519340993796</v>
      </c>
      <c r="P613" s="28">
        <v>15.832506446997932</v>
      </c>
    </row>
    <row r="614" spans="1:16">
      <c r="A614" s="55" t="s">
        <v>681</v>
      </c>
      <c r="B614" s="55" t="s">
        <v>233</v>
      </c>
      <c r="C614" s="56">
        <v>119321530000</v>
      </c>
      <c r="D614" s="56">
        <v>5921052000</v>
      </c>
      <c r="E614" s="57">
        <v>1.1224856275761832</v>
      </c>
      <c r="F614" s="57">
        <v>1.0531965036470088E-2</v>
      </c>
      <c r="G614" s="56">
        <v>1931.812445</v>
      </c>
      <c r="H614" s="57">
        <v>18.45</v>
      </c>
      <c r="I614" s="57">
        <v>-0.67678428350241759</v>
      </c>
      <c r="J614" s="56">
        <v>4524638000</v>
      </c>
      <c r="K614" s="57">
        <v>23.555240441334753</v>
      </c>
      <c r="L614" s="57">
        <v>6.7555562761482246</v>
      </c>
      <c r="M614" s="57">
        <v>32.619999999999997</v>
      </c>
      <c r="N614" s="58">
        <v>47.07702098723442</v>
      </c>
      <c r="O614" s="59">
        <v>947.36627202350371</v>
      </c>
      <c r="P614" s="58">
        <v>31.578875734116789</v>
      </c>
    </row>
    <row r="615" spans="1:16">
      <c r="A615" s="25" t="s">
        <v>395</v>
      </c>
      <c r="B615" s="25" t="s">
        <v>376</v>
      </c>
      <c r="C615" s="26">
        <v>386633607000</v>
      </c>
      <c r="D615" s="26">
        <v>6021689000</v>
      </c>
      <c r="E615" s="27">
        <v>0.92171400507547396</v>
      </c>
      <c r="F615" s="27">
        <v>1.7798336496919601E-3</v>
      </c>
      <c r="G615" s="26">
        <v>495.63727299999999</v>
      </c>
      <c r="H615" s="27">
        <v>87.25</v>
      </c>
      <c r="I615" s="27">
        <v>-4.2154317081070758E-2</v>
      </c>
      <c r="J615" s="26">
        <v>4518370000</v>
      </c>
      <c r="K615" s="27">
        <v>114.61329063356918</v>
      </c>
      <c r="L615" s="27">
        <v>6.6426545774781793</v>
      </c>
      <c r="M615" s="27">
        <v>8.26</v>
      </c>
      <c r="N615" s="28">
        <v>22.788018269674151</v>
      </c>
      <c r="O615" s="29">
        <v>1334.8773751896272</v>
      </c>
      <c r="P615" s="28">
        <v>44.495912506320906</v>
      </c>
    </row>
    <row r="616" spans="1:16">
      <c r="A616" s="106" t="s">
        <v>706</v>
      </c>
      <c r="B616" s="106" t="s">
        <v>693</v>
      </c>
      <c r="C616" s="107">
        <v>8960111644</v>
      </c>
      <c r="D616" s="107">
        <v>6250000000</v>
      </c>
      <c r="E616" s="108">
        <v>5.5055752551920163</v>
      </c>
      <c r="F616" s="108">
        <v>0.28976711869431665</v>
      </c>
      <c r="G616" s="107">
        <v>2351.6406480000001</v>
      </c>
      <c r="H616" s="108">
        <v>3.09</v>
      </c>
      <c r="I616" s="108">
        <v>-5.0766446812273713E-3</v>
      </c>
      <c r="J616" s="107">
        <v>-1191006000</v>
      </c>
      <c r="K616" s="108">
        <v>-15.952900321241035</v>
      </c>
      <c r="L616" s="108">
        <v>6.4</v>
      </c>
      <c r="M616" s="108">
        <v>37.619999999999997</v>
      </c>
      <c r="N616" s="109">
        <v>22.517969335342844</v>
      </c>
      <c r="O616" s="110">
        <v>628.44756778040085</v>
      </c>
      <c r="P616" s="109">
        <v>20.948252259346695</v>
      </c>
    </row>
    <row r="617" spans="1:16">
      <c r="A617" s="70" t="s">
        <v>224</v>
      </c>
      <c r="B617" s="70" t="s">
        <v>221</v>
      </c>
      <c r="C617" s="71">
        <v>40618634332</v>
      </c>
      <c r="D617" s="71">
        <v>6900847276</v>
      </c>
      <c r="E617" s="72">
        <v>4.7374935551076378</v>
      </c>
      <c r="F617" s="72">
        <v>0.34325448496620503</v>
      </c>
      <c r="G617" s="71">
        <v>2787.1569650000001</v>
      </c>
      <c r="H617" s="72">
        <v>3.03</v>
      </c>
      <c r="I617" s="72">
        <v>-0.11750942186037559</v>
      </c>
      <c r="J617" s="71">
        <v>1633229917</v>
      </c>
      <c r="K617" s="72">
        <v>8.4505521288464127</v>
      </c>
      <c r="L617" s="72">
        <v>5.7963896895839664</v>
      </c>
      <c r="M617" s="72">
        <v>40.380000000000003</v>
      </c>
      <c r="N617" s="73">
        <v>53.064254765514917</v>
      </c>
      <c r="O617" s="74">
        <v>812.0065757455103</v>
      </c>
      <c r="P617" s="73">
        <v>27.066885858183678</v>
      </c>
    </row>
    <row r="618" spans="1:16">
      <c r="A618" s="35" t="s">
        <v>206</v>
      </c>
      <c r="B618" s="35" t="s">
        <v>200</v>
      </c>
      <c r="C618" s="36">
        <v>295496351000</v>
      </c>
      <c r="D618" s="36">
        <v>7000000000</v>
      </c>
      <c r="E618" s="37">
        <v>0.32914041360442653</v>
      </c>
      <c r="F618" s="37">
        <v>1.306112752398518E-3</v>
      </c>
      <c r="G618" s="36">
        <v>3267.1327310000001</v>
      </c>
      <c r="H618" s="37">
        <v>37.200000000000003</v>
      </c>
      <c r="I618" s="37">
        <v>-0.73322652191783533</v>
      </c>
      <c r="J618" s="36">
        <v>405786000</v>
      </c>
      <c r="K618" s="37">
        <v>621.01698925049163</v>
      </c>
      <c r="L618" s="37">
        <v>5.7142857142857144</v>
      </c>
      <c r="M618" s="37">
        <v>46.67</v>
      </c>
      <c r="N618" s="38">
        <v>47.143383227344799</v>
      </c>
      <c r="O618" s="39">
        <v>977.63017452436191</v>
      </c>
      <c r="P618" s="38">
        <v>32.587672484145394</v>
      </c>
    </row>
    <row r="619" spans="1:16">
      <c r="A619" s="60" t="s">
        <v>439</v>
      </c>
      <c r="B619" s="60" t="s">
        <v>374</v>
      </c>
      <c r="C619" s="61">
        <v>231079767000</v>
      </c>
      <c r="D619" s="61">
        <v>7184778000</v>
      </c>
      <c r="E619" s="62">
        <v>1.2136812502356513</v>
      </c>
      <c r="F619" s="62">
        <v>3.4474280356122382E-3</v>
      </c>
      <c r="G619" s="61">
        <v>606.51760000000002</v>
      </c>
      <c r="H619" s="62">
        <v>54.35</v>
      </c>
      <c r="I619" s="62">
        <v>2.9388423418126308</v>
      </c>
      <c r="J619" s="61">
        <v>0</v>
      </c>
      <c r="K619" s="62">
        <v>0</v>
      </c>
      <c r="L619" s="62">
        <v>5.5673258102059657</v>
      </c>
      <c r="M619" s="62">
        <v>8.44</v>
      </c>
      <c r="N619" s="63">
        <v>445.04371990188656</v>
      </c>
      <c r="O619" s="64">
        <v>2142.6945466123693</v>
      </c>
      <c r="P619" s="63">
        <v>71.42315155374564</v>
      </c>
    </row>
    <row r="620" spans="1:16">
      <c r="A620" s="106" t="s">
        <v>749</v>
      </c>
      <c r="B620" s="106" t="s">
        <v>693</v>
      </c>
      <c r="C620" s="107">
        <v>13101802922</v>
      </c>
      <c r="D620" s="107">
        <v>7500000000</v>
      </c>
      <c r="E620" s="108">
        <v>10.584614733254476</v>
      </c>
      <c r="F620" s="108">
        <v>1.5508593015757475</v>
      </c>
      <c r="G620" s="107">
        <v>3669.4808480000002</v>
      </c>
      <c r="H620" s="108">
        <v>1.03</v>
      </c>
      <c r="I620" s="108">
        <v>1.8862727845684768E-2</v>
      </c>
      <c r="J620" s="107">
        <v>-684262200</v>
      </c>
      <c r="K620" s="108">
        <v>-9.9742467141981539</v>
      </c>
      <c r="L620" s="108">
        <v>5.333333333333333</v>
      </c>
      <c r="M620" s="108">
        <v>48.92</v>
      </c>
      <c r="N620" s="109">
        <v>0</v>
      </c>
      <c r="O620" s="110">
        <v>1147.9749250832272</v>
      </c>
      <c r="P620" s="109">
        <v>38.265830836107575</v>
      </c>
    </row>
    <row r="621" spans="1:16">
      <c r="A621" s="40" t="s">
        <v>263</v>
      </c>
      <c r="B621" s="40" t="s">
        <v>255</v>
      </c>
      <c r="C621" s="41">
        <v>14932847381</v>
      </c>
      <c r="D621" s="41">
        <v>8430000000</v>
      </c>
      <c r="E621" s="42">
        <v>4.0737369859176127</v>
      </c>
      <c r="F621" s="42">
        <v>0.24162141078989399</v>
      </c>
      <c r="G621" s="41">
        <v>3719.4775850000001</v>
      </c>
      <c r="H621" s="42">
        <v>2.64</v>
      </c>
      <c r="I621" s="42">
        <v>-9.2045046263550478E-2</v>
      </c>
      <c r="J621" s="41">
        <v>-257856860</v>
      </c>
      <c r="K621" s="42">
        <v>-65.385113275636726</v>
      </c>
      <c r="L621" s="42">
        <v>4.7449584816132857</v>
      </c>
      <c r="M621" s="42">
        <v>44.12</v>
      </c>
      <c r="N621" s="43">
        <v>47.862944147720739</v>
      </c>
      <c r="O621" s="44">
        <v>251.05716270580686</v>
      </c>
      <c r="P621" s="43">
        <v>8.3685720901935614</v>
      </c>
    </row>
    <row r="622" spans="1:16">
      <c r="A622" s="60" t="s">
        <v>759</v>
      </c>
      <c r="B622" s="60" t="s">
        <v>374</v>
      </c>
      <c r="C622" s="61">
        <v>271134773000</v>
      </c>
      <c r="D622" s="61">
        <v>8447051000</v>
      </c>
      <c r="E622" s="62">
        <v>0.34225414469365084</v>
      </c>
      <c r="F622" s="62">
        <v>1.1576454135756992E-3</v>
      </c>
      <c r="G622" s="61">
        <v>3255.5922759999999</v>
      </c>
      <c r="H622" s="62">
        <v>35.9</v>
      </c>
      <c r="I622" s="62">
        <v>0.397373099541106</v>
      </c>
      <c r="J622" s="61">
        <v>0</v>
      </c>
      <c r="K622" s="62">
        <v>0</v>
      </c>
      <c r="L622" s="62">
        <v>4.7353804304010954</v>
      </c>
      <c r="M622" s="62">
        <v>38.54</v>
      </c>
      <c r="N622" s="63">
        <v>360.19262975459509</v>
      </c>
      <c r="O622" s="64">
        <v>897.93085373533336</v>
      </c>
      <c r="P622" s="63">
        <v>29.931028457844445</v>
      </c>
    </row>
    <row r="623" spans="1:16">
      <c r="A623" s="35" t="s">
        <v>486</v>
      </c>
      <c r="B623" s="35" t="s">
        <v>208</v>
      </c>
      <c r="C623" s="36">
        <v>59206007042</v>
      </c>
      <c r="D623" s="36">
        <v>9000000000</v>
      </c>
      <c r="E623" s="37">
        <v>1.9880320470765991</v>
      </c>
      <c r="F623" s="37">
        <v>2.2089244967517768E-2</v>
      </c>
      <c r="G623" s="36">
        <v>1822.556022</v>
      </c>
      <c r="H623" s="37">
        <v>11.04</v>
      </c>
      <c r="I623" s="37">
        <v>0.39296016365924125</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1.619239063081116</v>
      </c>
      <c r="F624" s="62">
        <v>4.948390114040576E-3</v>
      </c>
      <c r="G624" s="61">
        <v>734.86807199999998</v>
      </c>
      <c r="H624" s="62">
        <v>33.619999999999997</v>
      </c>
      <c r="I624" s="62">
        <v>0.7107347305939733</v>
      </c>
      <c r="J624" s="61">
        <v>0</v>
      </c>
      <c r="K624" s="62">
        <v>0</v>
      </c>
      <c r="L624" s="62">
        <v>4.0339163619883251</v>
      </c>
      <c r="M624" s="62">
        <v>7.41</v>
      </c>
      <c r="N624" s="63">
        <v>406.56201047755781</v>
      </c>
      <c r="O624" s="64">
        <v>2438.8136746530454</v>
      </c>
      <c r="P624" s="63">
        <v>81.293789155101507</v>
      </c>
    </row>
    <row r="625" spans="1:16">
      <c r="A625" s="35" t="s">
        <v>213</v>
      </c>
      <c r="B625" s="35" t="s">
        <v>208</v>
      </c>
      <c r="C625" s="36">
        <v>31307114865</v>
      </c>
      <c r="D625" s="36">
        <v>10000000000</v>
      </c>
      <c r="E625" s="37">
        <v>4.2587351982334765</v>
      </c>
      <c r="F625" s="37">
        <v>0.42587351982334765</v>
      </c>
      <c r="G625" s="36">
        <v>7062.483639</v>
      </c>
      <c r="H625" s="37">
        <v>1.33</v>
      </c>
      <c r="I625" s="37">
        <v>2.0819590725351445E-2</v>
      </c>
      <c r="J625" s="36">
        <v>-953190221</v>
      </c>
      <c r="K625" s="37">
        <v>-10.4910853885061</v>
      </c>
      <c r="L625" s="37">
        <v>4</v>
      </c>
      <c r="M625" s="37">
        <v>70.62</v>
      </c>
      <c r="N625" s="38">
        <v>6.3036302502844075</v>
      </c>
      <c r="O625" s="39">
        <v>1779.6768903115012</v>
      </c>
      <c r="P625" s="38">
        <v>59.322563010383377</v>
      </c>
    </row>
    <row r="626" spans="1:16">
      <c r="A626" s="60" t="s">
        <v>726</v>
      </c>
      <c r="B626" s="60" t="s">
        <v>374</v>
      </c>
      <c r="C626" s="61">
        <v>35890787000</v>
      </c>
      <c r="D626" s="61">
        <v>10000000000</v>
      </c>
      <c r="E626" s="62">
        <v>49.667846278015773</v>
      </c>
      <c r="F626" s="62">
        <v>0.62084807847519718</v>
      </c>
      <c r="G626" s="61">
        <v>91.632469999999998</v>
      </c>
      <c r="H626" s="62">
        <v>8.85</v>
      </c>
      <c r="I626" s="62">
        <v>-6.25510966319478E-2</v>
      </c>
      <c r="J626" s="61">
        <v>0</v>
      </c>
      <c r="K626" s="62">
        <v>0</v>
      </c>
      <c r="L626" s="62">
        <v>4</v>
      </c>
      <c r="M626" s="62">
        <v>0.91</v>
      </c>
      <c r="N626" s="63">
        <v>0</v>
      </c>
      <c r="O626" s="64">
        <v>267.61472943848071</v>
      </c>
      <c r="P626" s="63">
        <v>8.9204909812826898</v>
      </c>
    </row>
    <row r="627" spans="1:16">
      <c r="A627" s="60" t="s">
        <v>776</v>
      </c>
      <c r="B627" s="60" t="s">
        <v>374</v>
      </c>
      <c r="C627" s="61">
        <v>20572406000</v>
      </c>
      <c r="D627" s="61">
        <v>12475290000</v>
      </c>
      <c r="E627" s="62">
        <v>46.068078872568165</v>
      </c>
      <c r="F627" s="62">
        <v>6.4785019830805979E-2</v>
      </c>
      <c r="G627" s="61">
        <v>15.215797999999999</v>
      </c>
      <c r="H627" s="62">
        <v>58</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7.2694335584676901</v>
      </c>
      <c r="F628" s="108">
        <v>0.52279277658883061</v>
      </c>
      <c r="G628" s="107">
        <v>5395.399598</v>
      </c>
      <c r="H628" s="108">
        <v>1.02</v>
      </c>
      <c r="I628" s="108">
        <v>6.3197640033123559E-3</v>
      </c>
      <c r="J628" s="107">
        <v>734210566</v>
      </c>
      <c r="K628" s="108">
        <v>18.938708653778757</v>
      </c>
      <c r="L628" s="108">
        <v>2.9629629629629628</v>
      </c>
      <c r="M628" s="108">
        <v>39.96</v>
      </c>
      <c r="N628" s="109">
        <v>36.360147536214136</v>
      </c>
      <c r="O628" s="110">
        <v>886.51642668477166</v>
      </c>
      <c r="P628" s="109">
        <v>29.550547556159056</v>
      </c>
    </row>
    <row r="629" spans="1:16">
      <c r="A629" s="30" t="s">
        <v>677</v>
      </c>
      <c r="B629" s="30" t="s">
        <v>349</v>
      </c>
      <c r="C629" s="31">
        <v>43272614597</v>
      </c>
      <c r="D629" s="31">
        <v>20000000000</v>
      </c>
      <c r="E629" s="32">
        <v>7.6961557701927887</v>
      </c>
      <c r="F629" s="32">
        <v>0.38480778850963943</v>
      </c>
      <c r="G629" s="31">
        <v>3998.646272</v>
      </c>
      <c r="H629" s="32">
        <v>1.3</v>
      </c>
      <c r="I629" s="32">
        <v>-1.7001125158243147E-2</v>
      </c>
      <c r="J629" s="31">
        <v>-504124534</v>
      </c>
      <c r="K629" s="32">
        <v>-39.672736895602071</v>
      </c>
      <c r="L629" s="32">
        <v>2</v>
      </c>
      <c r="M629" s="32">
        <v>19.989999999999998</v>
      </c>
      <c r="N629" s="33">
        <v>12.16233413819895</v>
      </c>
      <c r="O629" s="34">
        <v>394.18386792091388</v>
      </c>
      <c r="P629" s="33">
        <v>13.139462264030463</v>
      </c>
    </row>
    <row r="630" spans="1:16">
      <c r="A630" s="60" t="s">
        <v>721</v>
      </c>
      <c r="B630" s="60" t="s">
        <v>374</v>
      </c>
      <c r="C630" s="61">
        <v>498064078322</v>
      </c>
      <c r="D630" s="61">
        <v>24999970000</v>
      </c>
      <c r="E630" s="62">
        <v>0.38075067761695675</v>
      </c>
      <c r="F630" s="62">
        <v>1.2691704483943939E-3</v>
      </c>
      <c r="G630" s="61">
        <v>8077.1113800000003</v>
      </c>
      <c r="H630" s="62">
        <v>13.01</v>
      </c>
      <c r="I630" s="62">
        <v>-9.6718455378237422E-3</v>
      </c>
      <c r="J630" s="61">
        <v>0</v>
      </c>
      <c r="K630" s="62">
        <v>0</v>
      </c>
      <c r="L630" s="62">
        <v>1.6000019200023039</v>
      </c>
      <c r="M630" s="62">
        <v>32.299999999999997</v>
      </c>
      <c r="N630" s="63">
        <v>368.75544770542894</v>
      </c>
      <c r="O630" s="64">
        <v>1150.5397679591952</v>
      </c>
      <c r="P630" s="63">
        <v>38.351325598639839</v>
      </c>
    </row>
    <row r="631" spans="1:16">
      <c r="A631" s="40" t="s">
        <v>3</v>
      </c>
      <c r="B631" s="40" t="s">
        <v>255</v>
      </c>
      <c r="C631" s="41">
        <v>171692372000</v>
      </c>
      <c r="D631" s="41">
        <v>43815615000</v>
      </c>
      <c r="E631" s="42">
        <v>0.79730702893463634</v>
      </c>
      <c r="F631" s="42">
        <v>9.0984347581865091E-3</v>
      </c>
      <c r="G631" s="41">
        <v>23521.313182999998</v>
      </c>
      <c r="H631" s="42">
        <v>2.29</v>
      </c>
      <c r="I631" s="42">
        <v>-4.8154902192176774E-2</v>
      </c>
      <c r="J631" s="41">
        <v>1724507000</v>
      </c>
      <c r="K631" s="42">
        <v>50.815235890605258</v>
      </c>
      <c r="L631" s="42">
        <v>0.91291654813015866</v>
      </c>
      <c r="M631" s="42">
        <v>50</v>
      </c>
      <c r="N631" s="43">
        <v>51.471170747611403</v>
      </c>
      <c r="O631" s="44">
        <v>676.06947016588265</v>
      </c>
      <c r="P631" s="43">
        <v>22.535649005529422</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2026-09-05T14:22:24Z</dcterms:modified>
</cp:coreProperties>
</file>